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ystem files\Desktop\AITU\Diploma\diploma-backend\file\"/>
    </mc:Choice>
  </mc:AlternateContent>
  <bookViews>
    <workbookView xWindow="32760" yWindow="32760" windowWidth="25605" windowHeight="12720"/>
  </bookViews>
  <sheets>
    <sheet name="3 курс" sheetId="1" r:id="rId1"/>
    <sheet name="2 курс" sheetId="8" r:id="rId2"/>
    <sheet name="1 курс" sheetId="12" r:id="rId3"/>
    <sheet name="маг" sheetId="24" r:id="rId4"/>
    <sheet name="Почасовая" sheetId="17" r:id="rId5"/>
    <sheet name="ИТОГО 1" sheetId="11" r:id="rId6"/>
    <sheet name="Cводка" sheetId="19" r:id="rId7"/>
    <sheet name="Группы" sheetId="20" r:id="rId8"/>
    <sheet name="Преподаватели" sheetId="25" r:id="rId9"/>
  </sheets>
  <definedNames>
    <definedName name="_xlnm._FilterDatabase" localSheetId="2" hidden="1">'1 курс'!$A$12:$Y$68</definedName>
    <definedName name="_xlnm._FilterDatabase" localSheetId="1" hidden="1">'2 курс'!$A$11:$W$154</definedName>
    <definedName name="_xlnm._FilterDatabase" localSheetId="0" hidden="1">'3 курс'!$A$13:$V$122</definedName>
    <definedName name="_xlnm._FilterDatabase" localSheetId="7" hidden="1">Группы!$A$1:$C$176</definedName>
    <definedName name="_xlnm._FilterDatabase" localSheetId="3" hidden="1">маг!$A$12:$Q$51</definedName>
    <definedName name="_xlnm._FilterDatabase" localSheetId="4" hidden="1">Почасовая!$A$13:$V$31</definedName>
    <definedName name="_xlnm.Print_Area" localSheetId="2">'1 курс'!$A$1:$Y$78</definedName>
    <definedName name="_xlnm.Print_Area" localSheetId="1">'2 курс'!$A$1:$W$164</definedName>
    <definedName name="_xlnm.Print_Area" localSheetId="0">'3 курс'!$A$1:$V$131</definedName>
    <definedName name="_xlnm.Print_Area" localSheetId="3">маг!$A$1:$Q$61</definedName>
    <definedName name="_xlnm.Print_Area" localSheetId="4">Почасовая!$A$1:$W$44</definedName>
  </definedNames>
  <calcPr calcId="162913"/>
</workbook>
</file>

<file path=xl/calcChain.xml><?xml version="1.0" encoding="utf-8"?>
<calcChain xmlns="http://schemas.openxmlformats.org/spreadsheetml/2006/main">
  <c r="V112" i="8" l="1"/>
  <c r="X14" i="12"/>
  <c r="X15" i="12"/>
  <c r="X16" i="12"/>
  <c r="X17" i="12"/>
  <c r="X25" i="12" s="1"/>
  <c r="X18" i="12"/>
  <c r="X19" i="12"/>
  <c r="X20" i="12"/>
  <c r="X21" i="12"/>
  <c r="X22" i="12"/>
  <c r="X23" i="12"/>
  <c r="X24" i="12"/>
  <c r="X27" i="12"/>
  <c r="X28" i="12"/>
  <c r="X29" i="12"/>
  <c r="X70" i="12" s="1"/>
  <c r="X30" i="12"/>
  <c r="X72" i="12" s="1"/>
  <c r="C12" i="11" s="1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7" i="12"/>
  <c r="X58" i="12"/>
  <c r="X59" i="12"/>
  <c r="X60" i="12"/>
  <c r="X61" i="12"/>
  <c r="X63" i="12"/>
  <c r="X64" i="12"/>
  <c r="X65" i="12"/>
  <c r="X66" i="12"/>
  <c r="X67" i="12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5" i="8"/>
  <c r="V66" i="8"/>
  <c r="V67" i="8"/>
  <c r="V68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7" i="8"/>
  <c r="D11" i="11"/>
  <c r="U15" i="1"/>
  <c r="U16" i="1"/>
  <c r="U17" i="1"/>
  <c r="U18" i="1"/>
  <c r="U19" i="1"/>
  <c r="U20" i="1"/>
  <c r="U21" i="1"/>
  <c r="U22" i="1"/>
  <c r="U25" i="1"/>
  <c r="U26" i="1"/>
  <c r="U27" i="1"/>
  <c r="U28" i="1"/>
  <c r="U29" i="1"/>
  <c r="U30" i="1"/>
  <c r="U124" i="1" s="1"/>
  <c r="U31" i="1"/>
  <c r="U127" i="1" s="1"/>
  <c r="E13" i="11" s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P14" i="24"/>
  <c r="P15" i="24"/>
  <c r="P16" i="24"/>
  <c r="P17" i="24"/>
  <c r="P25" i="24"/>
  <c r="P26" i="24"/>
  <c r="P27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4" i="24"/>
  <c r="F11" i="11"/>
  <c r="X73" i="12"/>
  <c r="C13" i="11" s="1"/>
  <c r="V159" i="8"/>
  <c r="D13" i="11"/>
  <c r="P56" i="24"/>
  <c r="F13" i="11"/>
  <c r="V156" i="8"/>
  <c r="D10" i="11"/>
  <c r="P53" i="24"/>
  <c r="F10" i="11"/>
  <c r="V158" i="8"/>
  <c r="D12" i="11"/>
  <c r="P55" i="24"/>
  <c r="F12" i="11"/>
  <c r="F14" i="11"/>
  <c r="P51" i="24"/>
  <c r="P57" i="24"/>
  <c r="F17" i="19"/>
  <c r="F31" i="19"/>
  <c r="F36" i="19"/>
  <c r="G31" i="19"/>
  <c r="G36" i="19"/>
  <c r="H17" i="19"/>
  <c r="H31" i="19"/>
  <c r="H36" i="19"/>
  <c r="I31" i="19"/>
  <c r="I36" i="19"/>
  <c r="J31" i="19"/>
  <c r="J36" i="19"/>
  <c r="E15" i="19"/>
  <c r="E16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5" i="19"/>
  <c r="E14" i="19"/>
  <c r="D23" i="11"/>
  <c r="D24" i="11"/>
  <c r="D25" i="11"/>
  <c r="D26" i="11"/>
  <c r="D22" i="11"/>
  <c r="U24" i="17"/>
  <c r="U23" i="17"/>
  <c r="U22" i="17"/>
  <c r="U21" i="17"/>
  <c r="U20" i="17"/>
  <c r="U34" i="17"/>
  <c r="U29" i="17"/>
  <c r="U28" i="17"/>
  <c r="U27" i="17"/>
  <c r="U26" i="17"/>
  <c r="U25" i="17"/>
  <c r="U19" i="17"/>
  <c r="U18" i="17"/>
  <c r="U17" i="17"/>
  <c r="U16" i="17"/>
  <c r="U15" i="17"/>
  <c r="U14" i="17"/>
  <c r="U35" i="17"/>
  <c r="U33" i="17"/>
  <c r="U38" i="17"/>
  <c r="U36" i="17"/>
  <c r="U30" i="17"/>
  <c r="U31" i="17"/>
  <c r="V153" i="8"/>
  <c r="V154" i="8"/>
  <c r="V160" i="8"/>
  <c r="E17" i="19"/>
  <c r="E31" i="19"/>
  <c r="E36" i="19"/>
  <c r="D14" i="11"/>
  <c r="X62" i="12"/>
  <c r="U125" i="1" l="1"/>
  <c r="E11" i="11" s="1"/>
  <c r="U45" i="1"/>
  <c r="U126" i="1"/>
  <c r="E12" i="11" s="1"/>
  <c r="G12" i="11" s="1"/>
  <c r="U23" i="1"/>
  <c r="U121" i="1"/>
  <c r="X55" i="12"/>
  <c r="X68" i="12" s="1"/>
  <c r="C10" i="11"/>
  <c r="X71" i="12"/>
  <c r="C11" i="11" s="1"/>
  <c r="G13" i="11"/>
  <c r="D16" i="19" s="1"/>
  <c r="E10" i="11"/>
  <c r="H13" i="11" l="1"/>
  <c r="U122" i="1"/>
  <c r="G11" i="11"/>
  <c r="D15" i="19"/>
  <c r="H12" i="11"/>
  <c r="U128" i="1"/>
  <c r="X74" i="12"/>
  <c r="H11" i="11"/>
  <c r="D17" i="19"/>
  <c r="C14" i="11"/>
  <c r="G10" i="11"/>
  <c r="E14" i="11"/>
  <c r="H10" i="11" l="1"/>
  <c r="H14" i="11" s="1"/>
  <c r="H17" i="11" s="1"/>
  <c r="D14" i="19"/>
  <c r="D31" i="19" s="1"/>
  <c r="D36" i="19" s="1"/>
  <c r="G14" i="11"/>
  <c r="G17" i="11" s="1"/>
</calcChain>
</file>

<file path=xl/sharedStrings.xml><?xml version="1.0" encoding="utf-8"?>
<sst xmlns="http://schemas.openxmlformats.org/spreadsheetml/2006/main" count="1209" uniqueCount="561">
  <si>
    <t xml:space="preserve">СВЕДЕНИЯ </t>
  </si>
  <si>
    <t>Дисциплина</t>
  </si>
  <si>
    <t>к-во гр.</t>
  </si>
  <si>
    <t>к-во студ.</t>
  </si>
  <si>
    <t>Потоки</t>
  </si>
  <si>
    <t>лекционные</t>
  </si>
  <si>
    <t>семинарские</t>
  </si>
  <si>
    <t>СРСП</t>
  </si>
  <si>
    <t>лаб.</t>
  </si>
  <si>
    <t>лекции</t>
  </si>
  <si>
    <t>семин</t>
  </si>
  <si>
    <t>кол-во часов</t>
  </si>
  <si>
    <t>количество кредитов</t>
  </si>
  <si>
    <t>Обязательный компонент</t>
  </si>
  <si>
    <t>Компонент по выбору</t>
  </si>
  <si>
    <t>2019 год поступления</t>
  </si>
  <si>
    <t xml:space="preserve">о формировании групп и потоков студентов </t>
  </si>
  <si>
    <t>шифр ОП</t>
  </si>
  <si>
    <t>Computer science</t>
  </si>
  <si>
    <t>SE</t>
  </si>
  <si>
    <t>BDA</t>
  </si>
  <si>
    <t>IA</t>
  </si>
  <si>
    <t>MT</t>
  </si>
  <si>
    <t>TS</t>
  </si>
  <si>
    <t>Cyber security</t>
  </si>
  <si>
    <t>ITM</t>
  </si>
  <si>
    <t>Physical Culture</t>
  </si>
  <si>
    <t>Database Management Systems</t>
  </si>
  <si>
    <t>Вузовский компонент</t>
  </si>
  <si>
    <t>Digital Systems</t>
  </si>
  <si>
    <t>Computer Organization and Architecture 2</t>
  </si>
  <si>
    <t xml:space="preserve">Mobile Development 1 (Android) </t>
  </si>
  <si>
    <t xml:space="preserve">Mobile Development 1 (iOS) </t>
  </si>
  <si>
    <t>PL/SQL Programming 1</t>
  </si>
  <si>
    <t xml:space="preserve">Mobile Development 2 (Android) </t>
  </si>
  <si>
    <t xml:space="preserve">Mobile Development 2 (iOS) </t>
  </si>
  <si>
    <t>PL/SQL Programming 2</t>
  </si>
  <si>
    <t>Software Architecture</t>
  </si>
  <si>
    <t>Information Theory</t>
  </si>
  <si>
    <t>Software Design Patterns (Java)</t>
  </si>
  <si>
    <t>Operating Systems and Computer Networks</t>
  </si>
  <si>
    <t>Software Performance Analysis</t>
  </si>
  <si>
    <t>Software Process Management</t>
  </si>
  <si>
    <t>Introduction to Data Analytics</t>
  </si>
  <si>
    <t>Business Process Engineering</t>
  </si>
  <si>
    <t>Information Retrieval and Data Mining</t>
  </si>
  <si>
    <t>Electronics</t>
  </si>
  <si>
    <t>Signals and Systems</t>
  </si>
  <si>
    <t>Control Systems</t>
  </si>
  <si>
    <t>Software Engineering for Embedded Systems</t>
  </si>
  <si>
    <t>Industrial automation with PLC</t>
  </si>
  <si>
    <t>Embedded System Design</t>
  </si>
  <si>
    <t>Model Based Design</t>
  </si>
  <si>
    <t>Industrial Automation Project</t>
  </si>
  <si>
    <t>Audio Electronics</t>
  </si>
  <si>
    <t>Computer Graphics</t>
  </si>
  <si>
    <t>Digital Journalism 1</t>
  </si>
  <si>
    <t>Digital Journalism 2</t>
  </si>
  <si>
    <t>Operating Systems (Linux)</t>
  </si>
  <si>
    <t>Digital Signal Processing</t>
  </si>
  <si>
    <t>Computer Networks</t>
  </si>
  <si>
    <t>Introduction to Telecommunication</t>
  </si>
  <si>
    <t>Information Security Fundamentals</t>
  </si>
  <si>
    <t>Python</t>
  </si>
  <si>
    <t>Introduction to Cybersecurity</t>
  </si>
  <si>
    <t>Cryptography</t>
  </si>
  <si>
    <t>Ethical hacking and Penetration Testing</t>
  </si>
  <si>
    <t>Computer Networks Security</t>
  </si>
  <si>
    <t>Quality Management</t>
  </si>
  <si>
    <t>Рroject management</t>
  </si>
  <si>
    <t>2020 год поступления</t>
  </si>
  <si>
    <t>WEB Technologies</t>
  </si>
  <si>
    <t>DJ</t>
  </si>
  <si>
    <t xml:space="preserve">количество студентов и групп </t>
  </si>
  <si>
    <t>количество студентов и групп</t>
  </si>
  <si>
    <t>ВСЕГО, часов</t>
  </si>
  <si>
    <t>Итого по обязательноу компоненту</t>
  </si>
  <si>
    <t>Итого по вузовскому компоненту</t>
  </si>
  <si>
    <t>Итого компонент по выбору</t>
  </si>
  <si>
    <t>ВСЕГО</t>
  </si>
  <si>
    <t>Закрепление за ОП</t>
  </si>
  <si>
    <t>ИТОГО</t>
  </si>
  <si>
    <t>Общие часы</t>
  </si>
  <si>
    <t>Дисциплины по ОП</t>
  </si>
  <si>
    <t>Директор Академического департамента                                                                                             Г. Акыбаева</t>
  </si>
  <si>
    <t>для планирования нагрузки на 2021-2022 учебный год</t>
  </si>
  <si>
    <t xml:space="preserve">Philosophy </t>
  </si>
  <si>
    <t>Psychology</t>
  </si>
  <si>
    <t>Technological entrepreneurship</t>
  </si>
  <si>
    <t>Mastering Design Thinking</t>
  </si>
  <si>
    <t>Machine Learning Algorithms</t>
  </si>
  <si>
    <t>Cloud computing applications</t>
  </si>
  <si>
    <t>Distributed algorithms and parallel computing</t>
  </si>
  <si>
    <t>Industrial practice</t>
  </si>
  <si>
    <t>Undergraduate practice</t>
  </si>
  <si>
    <t>Big Data and High Performance Computing</t>
  </si>
  <si>
    <t>Software Quality Assurance and Testing</t>
  </si>
  <si>
    <t>Applied machine learning</t>
  </si>
  <si>
    <t>Network Application Security</t>
  </si>
  <si>
    <t>Research Methods and Tools</t>
  </si>
  <si>
    <t>Applied applications analysis</t>
  </si>
  <si>
    <t>Writing Diploma Work (Project) and Defence</t>
  </si>
  <si>
    <t>Итоговая аттестация</t>
  </si>
  <si>
    <t>Embedded systems design</t>
  </si>
  <si>
    <t>Sociology</t>
  </si>
  <si>
    <t>Real-time Operating Systems</t>
  </si>
  <si>
    <t>Industry 4.0</t>
  </si>
  <si>
    <t>Network Application Testing</t>
  </si>
  <si>
    <t>Communication Management</t>
  </si>
  <si>
    <t>User centered design</t>
  </si>
  <si>
    <t>Motion picture design</t>
  </si>
  <si>
    <t>Game Development</t>
  </si>
  <si>
    <t>Digital Marketing and Analytics</t>
  </si>
  <si>
    <t>Political science</t>
  </si>
  <si>
    <t>Information Security Risk Management and Compliance</t>
  </si>
  <si>
    <t>Networks security (Cisco CCNA Cyber Ops)</t>
  </si>
  <si>
    <t>Networks application architecture</t>
  </si>
  <si>
    <t xml:space="preserve">.NET  programming </t>
  </si>
  <si>
    <t>Embedded Systems Design</t>
  </si>
  <si>
    <t>Introduction to IoT</t>
  </si>
  <si>
    <t>Information Security Systems</t>
  </si>
  <si>
    <t>Leadership</t>
  </si>
  <si>
    <t>Presentation, communication and negotiations</t>
  </si>
  <si>
    <t>Management Communication</t>
  </si>
  <si>
    <t>Quantitative Analysis for Business</t>
  </si>
  <si>
    <t>Software Test Management</t>
  </si>
  <si>
    <t>Change management</t>
  </si>
  <si>
    <t>Agile Management in Virtual Environments</t>
  </si>
  <si>
    <t>IT Governance and Audit</t>
  </si>
  <si>
    <t>IT operations management</t>
  </si>
  <si>
    <t>Risk management software</t>
  </si>
  <si>
    <t>IT risk management</t>
  </si>
  <si>
    <t>Political Science</t>
  </si>
  <si>
    <t>Probability and Statistics</t>
  </si>
  <si>
    <t>Computer Organisation and Architecture</t>
  </si>
  <si>
    <t>Advanced Programming 1</t>
  </si>
  <si>
    <t>Operating Systems Security</t>
  </si>
  <si>
    <t>Advanced Programming 2</t>
  </si>
  <si>
    <t xml:space="preserve">Data Science Programming 1 (Python) </t>
  </si>
  <si>
    <t>Network Application Architecture</t>
  </si>
  <si>
    <t xml:space="preserve">Data Science Programming 2 (Python) </t>
  </si>
  <si>
    <t>Network Application Performance Engineering</t>
  </si>
  <si>
    <t>Capstone Project</t>
  </si>
  <si>
    <t>Advanced Programming 1 (Python)</t>
  </si>
  <si>
    <t>Advanced Programming 2 (Python)</t>
  </si>
  <si>
    <t>Software Factory</t>
  </si>
  <si>
    <t>Advanced Programming in C/C++</t>
  </si>
  <si>
    <t>Advanced Programming 1 (Java)</t>
  </si>
  <si>
    <t>Advanced Programming 2 (Java)</t>
  </si>
  <si>
    <t>Video Electronics and Image Processing</t>
  </si>
  <si>
    <t>Advanced Programming 1 (C#)</t>
  </si>
  <si>
    <t>Advanced Programming 2 (C#)</t>
  </si>
  <si>
    <t>Digital Arts Show</t>
  </si>
  <si>
    <t>Software Design Patterns (C#)</t>
  </si>
  <si>
    <t>Security Defense Competition (Project)</t>
  </si>
  <si>
    <t>DBMS (Database Management Systems) Oracle</t>
  </si>
  <si>
    <t>Security architecture and design</t>
  </si>
  <si>
    <t>Basics of routing and switchihg</t>
  </si>
  <si>
    <t>Workflow and Groupware Systems</t>
  </si>
  <si>
    <t>Business Intelligence</t>
  </si>
  <si>
    <t xml:space="preserve"> NoSQL Database Systems</t>
  </si>
  <si>
    <t>Financial Management</t>
  </si>
  <si>
    <t>Рroject Management</t>
  </si>
  <si>
    <t>IT Project Case</t>
  </si>
  <si>
    <t>IT Systems and Infrastructure</t>
  </si>
  <si>
    <t>Technological enterpreneurship</t>
  </si>
  <si>
    <t>Enterpreneurship</t>
  </si>
  <si>
    <t>Information and digital literacy</t>
  </si>
  <si>
    <t xml:space="preserve">Digital Storytelling </t>
  </si>
  <si>
    <t>Immersive journalism</t>
  </si>
  <si>
    <t>Web Design</t>
  </si>
  <si>
    <t>Mobile  Journalism</t>
  </si>
  <si>
    <t>Сinematography and Video editing</t>
  </si>
  <si>
    <t>Screenwriting</t>
  </si>
  <si>
    <t>Modeling and Big Data Management Systems</t>
  </si>
  <si>
    <t>Big Data Processing and Cloud Services</t>
  </si>
  <si>
    <t>Data-journalism</t>
  </si>
  <si>
    <t>Business journalism</t>
  </si>
  <si>
    <t>Environmental journalism</t>
  </si>
  <si>
    <t>Modern History of Kazakhstan</t>
  </si>
  <si>
    <t>ST</t>
  </si>
  <si>
    <t>Foreign Language 1 (English)</t>
  </si>
  <si>
    <t>Foreign Language 2 (English)</t>
  </si>
  <si>
    <t>Information and Communication Technologies</t>
  </si>
  <si>
    <t>Cultural Studies</t>
  </si>
  <si>
    <t>Elective 1 Computer Networks</t>
  </si>
  <si>
    <t>Elective 3 Computer Networks</t>
  </si>
  <si>
    <t>Elective 2 Computer Networks</t>
  </si>
  <si>
    <t>Elective 4 Computer Networks</t>
  </si>
  <si>
    <t>Elective 1 Telecommunication Networks</t>
  </si>
  <si>
    <t>Elective 3 Telecommunication Networks</t>
  </si>
  <si>
    <t>Elective 2 Telecommunication Networks</t>
  </si>
  <si>
    <t>Elective 4 Telecommunication Networks</t>
  </si>
  <si>
    <t>Elective 1 Security Analysis</t>
  </si>
  <si>
    <t>Elective 3 Security Analysis</t>
  </si>
  <si>
    <t>Elective 4 Security Analysis</t>
  </si>
  <si>
    <t>Elective 2 Security Analysis</t>
  </si>
  <si>
    <t>Elective 1 Security Governance</t>
  </si>
  <si>
    <t>Elective 3 Security Governance</t>
  </si>
  <si>
    <t>Elective 4 Security Governance</t>
  </si>
  <si>
    <t>Elective 2 Security Governance</t>
  </si>
  <si>
    <t>Elective 1 Security Testing</t>
  </si>
  <si>
    <t>Elective 3 Security Testing</t>
  </si>
  <si>
    <t>Elective 4 Security Testing</t>
  </si>
  <si>
    <t>Elective 2 Security Testing</t>
  </si>
  <si>
    <t>Linear Algebra</t>
  </si>
  <si>
    <t>Discrete Mathematics</t>
  </si>
  <si>
    <t>Calculus 1</t>
  </si>
  <si>
    <t>WEB Technologies 1 (Front End)</t>
  </si>
  <si>
    <t>WEB Technologies 2 (Back End)</t>
  </si>
  <si>
    <t>Algorithms and Data Structures</t>
  </si>
  <si>
    <t>Professional English</t>
  </si>
  <si>
    <t>Educational Practice</t>
  </si>
  <si>
    <t>Introduction to Programming (С++)</t>
  </si>
  <si>
    <t>Object-Oriented Programming (Java)</t>
  </si>
  <si>
    <t>Coding Lab</t>
  </si>
  <si>
    <t>Business Administration</t>
  </si>
  <si>
    <t>Management &amp; Organisation</t>
  </si>
  <si>
    <t>Micro and Macroeconomics</t>
  </si>
  <si>
    <t>Business Project (Simulation)</t>
  </si>
  <si>
    <t>Calculus 2</t>
  </si>
  <si>
    <t>Foundations of Journalism</t>
  </si>
  <si>
    <t xml:space="preserve">Introduction to Digital Journalism </t>
  </si>
  <si>
    <t>Television journalism</t>
  </si>
  <si>
    <t>Fundamentals of Storytelling I: Writing and technology for Journalists</t>
  </si>
  <si>
    <t>Data visualization</t>
  </si>
  <si>
    <t>ITE</t>
  </si>
  <si>
    <t>Diploma Work Reviewing</t>
  </si>
  <si>
    <t>Members of the State Attestation Commission</t>
  </si>
  <si>
    <t>Advisering</t>
  </si>
  <si>
    <t>Analysis of network application performance</t>
  </si>
  <si>
    <t>Mobile Development</t>
  </si>
  <si>
    <t>Industrial Practice (2 years)</t>
  </si>
  <si>
    <t>Итого по компоненту по выбору</t>
  </si>
  <si>
    <t>a</t>
  </si>
  <si>
    <t>Chairman of the State Attestation Commission</t>
  </si>
  <si>
    <t>Haking Lab</t>
  </si>
  <si>
    <t xml:space="preserve">Department of Computer Engineering </t>
  </si>
  <si>
    <t>а</t>
  </si>
  <si>
    <t>2021 год поступления</t>
  </si>
  <si>
    <t>Entrepreneurship</t>
  </si>
  <si>
    <t>1 курс</t>
  </si>
  <si>
    <t>2 курс</t>
  </si>
  <si>
    <t>3 курс</t>
  </si>
  <si>
    <t xml:space="preserve">Итого </t>
  </si>
  <si>
    <t>профессор</t>
  </si>
  <si>
    <t>ассистент профессора</t>
  </si>
  <si>
    <t>преподаватель</t>
  </si>
  <si>
    <t>Kazakh Language</t>
  </si>
  <si>
    <t>Russian Language</t>
  </si>
  <si>
    <t>Вакансия</t>
  </si>
  <si>
    <t>Аудиторные часы</t>
  </si>
  <si>
    <t>Эдвайзерство</t>
  </si>
  <si>
    <t>Члены ИА</t>
  </si>
  <si>
    <t>Руководство дипломными работами</t>
  </si>
  <si>
    <t>Всего</t>
  </si>
  <si>
    <t>По видам занятий</t>
  </si>
  <si>
    <t>количество часов</t>
  </si>
  <si>
    <t>удельный вес, %</t>
  </si>
  <si>
    <t>Почасовая</t>
  </si>
  <si>
    <t>Штатные единицы после оптимизации</t>
  </si>
  <si>
    <t>№№</t>
  </si>
  <si>
    <t xml:space="preserve">ОП </t>
  </si>
  <si>
    <t>Шт.</t>
  </si>
  <si>
    <t>Ед.</t>
  </si>
  <si>
    <t>в том числе</t>
  </si>
  <si>
    <t>ассоциированный профессор</t>
  </si>
  <si>
    <t>сеньор- лектор</t>
  </si>
  <si>
    <t>Department of Computer Engineering – Департамент компьютерной инженерии</t>
  </si>
  <si>
    <t>Department of Intellectual systems and cybersecurity – Департамент интеллектуальных систем и кибербезопасности.</t>
  </si>
  <si>
    <t>Department of Social Sciences – Департамент социальных наук;</t>
  </si>
  <si>
    <t>В том числе:</t>
  </si>
  <si>
    <t>- Медиа</t>
  </si>
  <si>
    <t xml:space="preserve">- Бизнес и управление </t>
  </si>
  <si>
    <t>-Английский язык</t>
  </si>
  <si>
    <t>- Казахский язык</t>
  </si>
  <si>
    <t>- Русский язык</t>
  </si>
  <si>
    <t xml:space="preserve">- История Казахстана </t>
  </si>
  <si>
    <t xml:space="preserve">- Культурология </t>
  </si>
  <si>
    <t xml:space="preserve"> Физическая культура</t>
  </si>
  <si>
    <t>-Психология</t>
  </si>
  <si>
    <t>-Социология</t>
  </si>
  <si>
    <t xml:space="preserve">-Политология </t>
  </si>
  <si>
    <t>- Философия</t>
  </si>
  <si>
    <t xml:space="preserve">Вакансии </t>
  </si>
  <si>
    <t>Объем часов</t>
  </si>
  <si>
    <t>Department of Intellectual systems and cybersecurity</t>
  </si>
  <si>
    <t xml:space="preserve"> </t>
  </si>
  <si>
    <t>Department of Computational and Data Science – Департамент вычислительной математики и анализа базы данных</t>
  </si>
  <si>
    <t xml:space="preserve">количество студентов </t>
  </si>
  <si>
    <t xml:space="preserve">количество групп </t>
  </si>
  <si>
    <t xml:space="preserve">Department of Intellectual systems and cybersecurity </t>
  </si>
  <si>
    <t xml:space="preserve">Department of Computational and Data Science </t>
  </si>
  <si>
    <t xml:space="preserve">Department of Social Sciences </t>
  </si>
  <si>
    <t>Department of Social Sciences</t>
  </si>
  <si>
    <t>IT-1901</t>
  </si>
  <si>
    <t>IT-1902</t>
  </si>
  <si>
    <t>IT-1903</t>
  </si>
  <si>
    <t>SE-1901</t>
  </si>
  <si>
    <t>SE-1902</t>
  </si>
  <si>
    <t>SE-1903</t>
  </si>
  <si>
    <t>SE-1904</t>
  </si>
  <si>
    <t>SE-1905</t>
  </si>
  <si>
    <t>SE-1906</t>
  </si>
  <si>
    <t>SE-1907</t>
  </si>
  <si>
    <t>SE-1908</t>
  </si>
  <si>
    <t>BDA-1901</t>
  </si>
  <si>
    <t>BDA-1902</t>
  </si>
  <si>
    <t>BDA-1903</t>
  </si>
  <si>
    <t>BDA-1904</t>
  </si>
  <si>
    <t>IA-1901</t>
  </si>
  <si>
    <t>MT-1901</t>
  </si>
  <si>
    <t>MT-1902</t>
  </si>
  <si>
    <t>MT-1903</t>
  </si>
  <si>
    <t>TS-1901</t>
  </si>
  <si>
    <t>TS-1902</t>
  </si>
  <si>
    <t>CS-1901</t>
  </si>
  <si>
    <t>CS-1902</t>
  </si>
  <si>
    <t>CS-1903</t>
  </si>
  <si>
    <t>CS-1904</t>
  </si>
  <si>
    <t>CS-1905</t>
  </si>
  <si>
    <t>ITM-1901</t>
  </si>
  <si>
    <t>ITM-1902</t>
  </si>
  <si>
    <t>ITM-1903</t>
  </si>
  <si>
    <t>ITM-1904</t>
  </si>
  <si>
    <t>IT-2001</t>
  </si>
  <si>
    <t>IT-2002</t>
  </si>
  <si>
    <t>IT-2003</t>
  </si>
  <si>
    <t>IT-2004</t>
  </si>
  <si>
    <t>SE-2001</t>
  </si>
  <si>
    <t>SE-2002</t>
  </si>
  <si>
    <t>SE-2003</t>
  </si>
  <si>
    <t>SE-2004</t>
  </si>
  <si>
    <t>SE-2005</t>
  </si>
  <si>
    <t>SE-2006</t>
  </si>
  <si>
    <t>SE-2007</t>
  </si>
  <si>
    <t>SE-2008</t>
  </si>
  <si>
    <t>SE-2009</t>
  </si>
  <si>
    <t>SE-2010</t>
  </si>
  <si>
    <t>SE-2011</t>
  </si>
  <si>
    <t>SE-2012</t>
  </si>
  <si>
    <t>SE-2013</t>
  </si>
  <si>
    <t>SE-2014</t>
  </si>
  <si>
    <t>SE-2015</t>
  </si>
  <si>
    <t>SE-2016</t>
  </si>
  <si>
    <t>SE-2017</t>
  </si>
  <si>
    <t>BDA-2001</t>
  </si>
  <si>
    <t>BDA-2002</t>
  </si>
  <si>
    <t>BDA-2003</t>
  </si>
  <si>
    <t>BDA-2004</t>
  </si>
  <si>
    <t>BDA-2005</t>
  </si>
  <si>
    <t>BDA-2006</t>
  </si>
  <si>
    <t>BDA-2007</t>
  </si>
  <si>
    <t>IA-2001</t>
  </si>
  <si>
    <t>IA-2002</t>
  </si>
  <si>
    <t>MT-2001</t>
  </si>
  <si>
    <t>MT-2002</t>
  </si>
  <si>
    <t>MT-2003</t>
  </si>
  <si>
    <t>MT-2004</t>
  </si>
  <si>
    <t>MT-2005</t>
  </si>
  <si>
    <t>TS-2001</t>
  </si>
  <si>
    <t>TS-2002</t>
  </si>
  <si>
    <t>TS-2003</t>
  </si>
  <si>
    <t>TS-2004</t>
  </si>
  <si>
    <t>CS-2001</t>
  </si>
  <si>
    <t>CS-2002</t>
  </si>
  <si>
    <t>CS-2003</t>
  </si>
  <si>
    <t>CS-2004</t>
  </si>
  <si>
    <t>CS-2005</t>
  </si>
  <si>
    <t>CS-2006</t>
  </si>
  <si>
    <t>CS-2007</t>
  </si>
  <si>
    <t>CS-2008</t>
  </si>
  <si>
    <t>CS-2009</t>
  </si>
  <si>
    <t>CS-2010</t>
  </si>
  <si>
    <t>CS-2011</t>
  </si>
  <si>
    <t>DJ-2001</t>
  </si>
  <si>
    <t>DJ-2002</t>
  </si>
  <si>
    <t>ITM-2001</t>
  </si>
  <si>
    <t>ITM-2002</t>
  </si>
  <si>
    <t>ITM-2003</t>
  </si>
  <si>
    <t>ITM-2004</t>
  </si>
  <si>
    <t>ITM-2005</t>
  </si>
  <si>
    <t>ITM-2006</t>
  </si>
  <si>
    <t>ITM-2007</t>
  </si>
  <si>
    <t>ITM-2008</t>
  </si>
  <si>
    <t>Курс</t>
  </si>
  <si>
    <t>Количество</t>
  </si>
  <si>
    <t>Утверждаю</t>
  </si>
  <si>
    <t>"______" _________ 2021 г.</t>
  </si>
  <si>
    <t>Astana IT University</t>
  </si>
  <si>
    <t>Директор департамента академической деятельности</t>
  </si>
  <si>
    <t>Акыбаева Г.С.</t>
  </si>
  <si>
    <t xml:space="preserve">Ректор </t>
  </si>
  <si>
    <t>Штатное расписание ППС на 2021-2022 учебный год с учетом соотношения 1:14 на контингент студентов</t>
  </si>
  <si>
    <t>_____________ Д. Ахмед-Заки</t>
  </si>
  <si>
    <t>BDA-2008</t>
  </si>
  <si>
    <t>MT-2006</t>
  </si>
  <si>
    <t>MT-2007</t>
  </si>
  <si>
    <t>MT-2008</t>
  </si>
  <si>
    <t>Группы на 12 августа</t>
  </si>
  <si>
    <t>количество студентов</t>
  </si>
  <si>
    <t>количество групп</t>
  </si>
  <si>
    <t>История и философия науки</t>
  </si>
  <si>
    <t>Прикладная аналитика данных</t>
  </si>
  <si>
    <t>Управление проектами</t>
  </si>
  <si>
    <t>Иностранный язык (профессиональный)</t>
  </si>
  <si>
    <t>Педагогика высшей школы</t>
  </si>
  <si>
    <t>Психология управления</t>
  </si>
  <si>
    <t>Педагогическая практика</t>
  </si>
  <si>
    <t xml:space="preserve">Дисциплина 1 </t>
  </si>
  <si>
    <t>Вычислительные науки</t>
  </si>
  <si>
    <t>Дисциплина 2</t>
  </si>
  <si>
    <t>Дисциплина 3</t>
  </si>
  <si>
    <t>Дисциплина 4</t>
  </si>
  <si>
    <t>НИРМ</t>
  </si>
  <si>
    <t>Дисциплина 5</t>
  </si>
  <si>
    <t>Дисциплина 6</t>
  </si>
  <si>
    <t>Дисциплина 7</t>
  </si>
  <si>
    <t>маг</t>
  </si>
  <si>
    <t>Все виды практик</t>
  </si>
  <si>
    <t>ITE-2101</t>
  </si>
  <si>
    <t>DJ-2101</t>
  </si>
  <si>
    <t>DJ-2102</t>
  </si>
  <si>
    <t>ITM-2101</t>
  </si>
  <si>
    <t>ITM-2102</t>
  </si>
  <si>
    <t>ITM-2103</t>
  </si>
  <si>
    <t>ITM-2104</t>
  </si>
  <si>
    <t>ITM-2105</t>
  </si>
  <si>
    <t>TS-2101</t>
  </si>
  <si>
    <t>TS-2102</t>
  </si>
  <si>
    <t>ST-2101</t>
  </si>
  <si>
    <t>ST-2102</t>
  </si>
  <si>
    <t>CS-2101</t>
  </si>
  <si>
    <t>CS-2102</t>
  </si>
  <si>
    <t>CS-2103</t>
  </si>
  <si>
    <t>CS-2104</t>
  </si>
  <si>
    <t>CS-2105</t>
  </si>
  <si>
    <t>CS-2106</t>
  </si>
  <si>
    <t>CS-2107</t>
  </si>
  <si>
    <t>CS-2108</t>
  </si>
  <si>
    <t>CS-2109</t>
  </si>
  <si>
    <t>CS-2110</t>
  </si>
  <si>
    <t>CS-2111</t>
  </si>
  <si>
    <t>CS-2112</t>
  </si>
  <si>
    <t>CS-2113</t>
  </si>
  <si>
    <t>CS-2114</t>
  </si>
  <si>
    <t>CS-2115</t>
  </si>
  <si>
    <t>CS-2116</t>
  </si>
  <si>
    <t>CS-2117</t>
  </si>
  <si>
    <t>CS-2118</t>
  </si>
  <si>
    <t>CS-2119</t>
  </si>
  <si>
    <t>CS-2120</t>
  </si>
  <si>
    <t>CS-2121</t>
  </si>
  <si>
    <t>CS-2122</t>
  </si>
  <si>
    <t>CS-2123</t>
  </si>
  <si>
    <t>CS-2124</t>
  </si>
  <si>
    <t>CS-2125</t>
  </si>
  <si>
    <t>CS-2126</t>
  </si>
  <si>
    <t>CS-2127</t>
  </si>
  <si>
    <t>CS-2128</t>
  </si>
  <si>
    <t>CS-2129</t>
  </si>
  <si>
    <t>CS-2130</t>
  </si>
  <si>
    <t>IT-2101</t>
  </si>
  <si>
    <t>IT-2102</t>
  </si>
  <si>
    <t>IT-2103</t>
  </si>
  <si>
    <t>IT-2104</t>
  </si>
  <si>
    <t>IT-2105</t>
  </si>
  <si>
    <t>IT-2106</t>
  </si>
  <si>
    <t>IT-2107</t>
  </si>
  <si>
    <t>IT-2108</t>
  </si>
  <si>
    <t>SE-2101</t>
  </si>
  <si>
    <t>SE-2102</t>
  </si>
  <si>
    <t>SE-2103</t>
  </si>
  <si>
    <t>SE-2104</t>
  </si>
  <si>
    <t>SE-2105</t>
  </si>
  <si>
    <t>SE-2106</t>
  </si>
  <si>
    <t>SE-2107</t>
  </si>
  <si>
    <t>SE-2108</t>
  </si>
  <si>
    <t>SE-2109</t>
  </si>
  <si>
    <t>SE-2110</t>
  </si>
  <si>
    <t>SE-2111</t>
  </si>
  <si>
    <t>SE-2112</t>
  </si>
  <si>
    <t>SE-2113</t>
  </si>
  <si>
    <t>SE-2114</t>
  </si>
  <si>
    <t>SE-2115</t>
  </si>
  <si>
    <t>SE-2116</t>
  </si>
  <si>
    <t>SE-2117</t>
  </si>
  <si>
    <t>SE-2118</t>
  </si>
  <si>
    <t>SE-2119</t>
  </si>
  <si>
    <t>BDA-2101</t>
  </si>
  <si>
    <t>BDA-2102</t>
  </si>
  <si>
    <t>BDA-2103</t>
  </si>
  <si>
    <t>BDA-2104</t>
  </si>
  <si>
    <t>BDA-2105</t>
  </si>
  <si>
    <t>BDA-2106</t>
  </si>
  <si>
    <t>IA-2101</t>
  </si>
  <si>
    <t>MT-2101</t>
  </si>
  <si>
    <t>MT-2102</t>
  </si>
  <si>
    <t>MT-2103</t>
  </si>
  <si>
    <t>MT-2104</t>
  </si>
  <si>
    <t>MT-2105</t>
  </si>
  <si>
    <t>Средняя нагрузка по университету 557 часов</t>
  </si>
  <si>
    <t xml:space="preserve">Расчет педагогической нагрузки и штатного расписания  на 2021-2022 учебный год ТОО "Astana IT University"                                 </t>
  </si>
  <si>
    <t xml:space="preserve">                </t>
  </si>
  <si>
    <t>IT</t>
  </si>
  <si>
    <t>CS</t>
  </si>
  <si>
    <t>ФИО преподавателя</t>
  </si>
  <si>
    <t>Азибек Балжан (вн совместитель)</t>
  </si>
  <si>
    <t>Айбатбек Айгерим</t>
  </si>
  <si>
    <t>Айтмуханбетова Эльвира</t>
  </si>
  <si>
    <t>Аймухамбетов Олжас Кайратович</t>
  </si>
  <si>
    <t xml:space="preserve">Алимжанов Ермек </t>
  </si>
  <si>
    <t>Алшынов Шыңғыс Қайратұлы</t>
  </si>
  <si>
    <t>Аманбек Ерасыл</t>
  </si>
  <si>
    <t>Амиргалиев Бейбут Едилханович</t>
  </si>
  <si>
    <t>Асанова Нургуль</t>
  </si>
  <si>
    <t xml:space="preserve">Асмаганбетова Камшат </t>
  </si>
  <si>
    <t>Аубакиров Санжар (совместитель)</t>
  </si>
  <si>
    <t>Бакаева Бакыт</t>
  </si>
  <si>
    <t>Баймуканова Жанерке (совместитель) до 22.11.2021</t>
  </si>
  <si>
    <t>Бисенгалиева Дария</t>
  </si>
  <si>
    <t>Бурисова Диана (совместитель) уволилась 08.10.21</t>
  </si>
  <si>
    <t>Егембердиева Гульжан</t>
  </si>
  <si>
    <t>Еспенбетова Дана Алтынбекқызы</t>
  </si>
  <si>
    <t>Жантилеуов Эльдияр Бакытович</t>
  </si>
  <si>
    <t>Калакова Айдана Бергеновна (уволена)</t>
  </si>
  <si>
    <t>Мукатаев Тлеужан</t>
  </si>
  <si>
    <t>Өмірғалиев Руслан Нұртанұлы</t>
  </si>
  <si>
    <t>Саймасаева Шолпан</t>
  </si>
  <si>
    <t>Салкенов Алдияр</t>
  </si>
  <si>
    <t>Сарсенова Жибек</t>
  </si>
  <si>
    <t>Сахипов Айвар (совместитель)</t>
  </si>
  <si>
    <t>Серкешев Дархан (уволен)</t>
  </si>
  <si>
    <t>Смагулова Гульнур Меирхановна</t>
  </si>
  <si>
    <t>Смайыл Асель</t>
  </si>
  <si>
    <t>Тулебаев Ерсултан</t>
  </si>
  <si>
    <t>Турар Олжас (вн совместитель)</t>
  </si>
  <si>
    <t>Хаймульдин Асқар Ғазизұлы</t>
  </si>
  <si>
    <t>Хаймульдин Нурсултан Ғазизұлы</t>
  </si>
  <si>
    <t>Хармысов Чингиз</t>
  </si>
  <si>
    <t xml:space="preserve">Аманжолов Темирлан </t>
  </si>
  <si>
    <t>Асем Темирбек</t>
  </si>
  <si>
    <t xml:space="preserve">Тульжанов Олжас </t>
  </si>
  <si>
    <t>Тулегенова Айгерим (совместитель)</t>
  </si>
  <si>
    <t>Султанова Мадина (совместитель)</t>
  </si>
  <si>
    <t>Валеев Руслан (вн совместитель)</t>
  </si>
  <si>
    <t>Умиров Сандибек (совместитель)</t>
  </si>
  <si>
    <t>Байсултан Алмас (совместитель)</t>
  </si>
  <si>
    <t>Маханов Нурсултан (совместитель)</t>
  </si>
  <si>
    <t>Турсынкулова Акбота</t>
  </si>
  <si>
    <t xml:space="preserve">Жаксылыков Темирлан </t>
  </si>
  <si>
    <t xml:space="preserve">Садык Нурсултан </t>
  </si>
  <si>
    <t>Шоманов Адай (совместитель)</t>
  </si>
  <si>
    <t>Икрам Магжан</t>
  </si>
  <si>
    <t>Куанышбай Дархан (совместитель)</t>
  </si>
  <si>
    <t xml:space="preserve">Sufyan bin Uzayr </t>
  </si>
  <si>
    <t>Орынбек Алибек (совместитель)</t>
  </si>
  <si>
    <t>Едилхан Дидар</t>
  </si>
  <si>
    <t>Калпаков Ерболат</t>
  </si>
  <si>
    <t>Чинибаева Толганай</t>
  </si>
  <si>
    <t>Куатбаева Акмарал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</si>
</sst>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b/>
      <sz val="14"/>
      <name val="Times New Roman"/>
      <family val="1"/>
    </font>
    <font>
      <b/>
      <sz val="13"/>
      <name val="Times New Roman"/>
      <family val="1"/>
    </font>
    <font>
      <sz val="10"/>
      <color rgb="FF000000"/>
      <name val="Arimo"/>
      <charset val="204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  <charset val="204"/>
    </font>
    <font>
      <sz val="10"/>
      <color theme="5"/>
      <name val="Times New Roman"/>
      <family val="1"/>
      <charset val="204"/>
    </font>
    <font>
      <b/>
      <sz val="10"/>
      <color rgb="FFFF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3">
    <xf numFmtId="0" fontId="0" fillId="0" borderId="0"/>
    <xf numFmtId="0" fontId="12" fillId="0" borderId="0"/>
    <xf numFmtId="0" fontId="5" fillId="0" borderId="0"/>
  </cellStyleXfs>
  <cellXfs count="403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/>
    </xf>
    <xf numFmtId="0" fontId="0" fillId="3" borderId="0" xfId="0" applyFill="1" applyBorder="1"/>
    <xf numFmtId="0" fontId="3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/>
    </xf>
    <xf numFmtId="0" fontId="3" fillId="4" borderId="0" xfId="0" applyFont="1" applyFill="1"/>
    <xf numFmtId="0" fontId="4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3" fillId="0" borderId="1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vertical="top" wrapText="1"/>
    </xf>
    <xf numFmtId="0" fontId="13" fillId="3" borderId="1" xfId="0" applyFont="1" applyFill="1" applyBorder="1" applyAlignment="1">
      <alignment horizontal="center"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center" vertical="top"/>
    </xf>
    <xf numFmtId="0" fontId="3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3" borderId="0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3" borderId="3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7" fillId="0" borderId="1" xfId="0" applyFont="1" applyBorder="1"/>
    <xf numFmtId="0" fontId="7" fillId="2" borderId="1" xfId="0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 wrapText="1"/>
    </xf>
    <xf numFmtId="0" fontId="8" fillId="0" borderId="0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/>
    </xf>
    <xf numFmtId="0" fontId="3" fillId="3" borderId="32" xfId="0" applyFont="1" applyFill="1" applyBorder="1" applyAlignment="1">
      <alignment vertical="top" wrapText="1"/>
    </xf>
    <xf numFmtId="0" fontId="15" fillId="3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 vertical="top" wrapText="1"/>
    </xf>
    <xf numFmtId="0" fontId="13" fillId="3" borderId="6" xfId="0" applyFont="1" applyFill="1" applyBorder="1" applyAlignment="1">
      <alignment horizontal="center" vertical="top" wrapText="1"/>
    </xf>
    <xf numFmtId="0" fontId="3" fillId="3" borderId="3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vertical="top" wrapText="1"/>
    </xf>
    <xf numFmtId="0" fontId="3" fillId="3" borderId="32" xfId="0" applyFont="1" applyFill="1" applyBorder="1" applyAlignment="1">
      <alignment vertical="center" wrapText="1"/>
    </xf>
    <xf numFmtId="0" fontId="13" fillId="3" borderId="4" xfId="0" applyFont="1" applyFill="1" applyBorder="1" applyAlignment="1">
      <alignment vertical="top" wrapText="1"/>
    </xf>
    <xf numFmtId="0" fontId="3" fillId="3" borderId="33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  <xf numFmtId="0" fontId="3" fillId="3" borderId="32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3" borderId="31" xfId="0" applyFont="1" applyFill="1" applyBorder="1" applyAlignment="1">
      <alignment horizontal="left" wrapText="1"/>
    </xf>
    <xf numFmtId="0" fontId="15" fillId="3" borderId="1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vertical="top" wrapText="1"/>
    </xf>
    <xf numFmtId="0" fontId="3" fillId="3" borderId="0" xfId="0" applyFont="1" applyFill="1" applyAlignment="1">
      <alignment horizontal="left" wrapText="1"/>
    </xf>
    <xf numFmtId="0" fontId="3" fillId="3" borderId="3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3" xfId="0" applyFont="1" applyFill="1" applyBorder="1" applyAlignment="1">
      <alignment horizontal="center" wrapText="1"/>
    </xf>
    <xf numFmtId="0" fontId="3" fillId="3" borderId="0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5" xfId="0" applyFont="1" applyFill="1" applyBorder="1" applyAlignment="1">
      <alignment horizontal="center" wrapText="1"/>
    </xf>
    <xf numFmtId="0" fontId="4" fillId="0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0" fillId="0" borderId="0" xfId="0" applyBorder="1"/>
    <xf numFmtId="0" fontId="5" fillId="0" borderId="0" xfId="0" applyFont="1" applyBorder="1"/>
    <xf numFmtId="0" fontId="5" fillId="3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5" xfId="0" applyFont="1" applyFill="1" applyBorder="1" applyAlignment="1">
      <alignment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36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34" xfId="0" applyFont="1" applyFill="1" applyBorder="1" applyAlignment="1">
      <alignment horizontal="left" vertical="top" wrapText="1"/>
    </xf>
    <xf numFmtId="0" fontId="3" fillId="0" borderId="32" xfId="0" applyFont="1" applyBorder="1" applyAlignment="1">
      <alignment vertical="center" wrapText="1"/>
    </xf>
    <xf numFmtId="0" fontId="3" fillId="3" borderId="32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 vertical="top"/>
    </xf>
    <xf numFmtId="0" fontId="3" fillId="4" borderId="32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top"/>
    </xf>
    <xf numFmtId="0" fontId="9" fillId="3" borderId="1" xfId="0" applyFont="1" applyFill="1" applyBorder="1" applyAlignment="1">
      <alignment horizontal="left" vertical="top" wrapText="1"/>
    </xf>
    <xf numFmtId="0" fontId="0" fillId="3" borderId="1" xfId="0" applyFill="1" applyBorder="1"/>
    <xf numFmtId="0" fontId="3" fillId="3" borderId="9" xfId="0" applyFont="1" applyFill="1" applyBorder="1"/>
    <xf numFmtId="0" fontId="3" fillId="3" borderId="2" xfId="0" applyFont="1" applyFill="1" applyBorder="1"/>
    <xf numFmtId="0" fontId="3" fillId="4" borderId="2" xfId="0" applyFont="1" applyFill="1" applyBorder="1"/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top"/>
    </xf>
    <xf numFmtId="0" fontId="4" fillId="9" borderId="1" xfId="0" applyFont="1" applyFill="1" applyBorder="1" applyAlignment="1">
      <alignment horizontal="center" vertical="top" wrapText="1"/>
    </xf>
    <xf numFmtId="0" fontId="4" fillId="10" borderId="1" xfId="0" applyFont="1" applyFill="1" applyBorder="1" applyAlignment="1">
      <alignment horizontal="center" vertical="top"/>
    </xf>
    <xf numFmtId="0" fontId="4" fillId="11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8" fillId="0" borderId="1" xfId="0" applyFont="1" applyBorder="1"/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top"/>
    </xf>
    <xf numFmtId="0" fontId="8" fillId="0" borderId="1" xfId="0" applyFont="1" applyBorder="1" applyAlignment="1">
      <alignment horizontal="center" vertical="top" wrapText="1"/>
    </xf>
    <xf numFmtId="0" fontId="7" fillId="3" borderId="1" xfId="0" applyFont="1" applyFill="1" applyBorder="1"/>
    <xf numFmtId="0" fontId="8" fillId="0" borderId="1" xfId="0" applyFont="1" applyBorder="1" applyAlignment="1">
      <alignment horizontal="left"/>
    </xf>
    <xf numFmtId="0" fontId="8" fillId="0" borderId="0" xfId="0" applyFont="1" applyBorder="1" applyAlignment="1"/>
    <xf numFmtId="0" fontId="8" fillId="0" borderId="0" xfId="0" applyNumberFormat="1" applyFont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0" borderId="1" xfId="0" applyFont="1" applyBorder="1" applyAlignment="1"/>
    <xf numFmtId="0" fontId="7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3" fillId="3" borderId="3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left" vertical="top" wrapText="1"/>
    </xf>
    <xf numFmtId="0" fontId="0" fillId="7" borderId="0" xfId="0" applyFill="1"/>
    <xf numFmtId="0" fontId="3" fillId="7" borderId="32" xfId="0" applyFont="1" applyFill="1" applyBorder="1" applyAlignment="1">
      <alignment vertical="center" wrapText="1"/>
    </xf>
    <xf numFmtId="0" fontId="3" fillId="7" borderId="32" xfId="0" applyFont="1" applyFill="1" applyBorder="1" applyAlignment="1">
      <alignment horizontal="center" wrapText="1"/>
    </xf>
    <xf numFmtId="0" fontId="3" fillId="7" borderId="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3" fillId="7" borderId="0" xfId="0" applyFont="1" applyFill="1"/>
    <xf numFmtId="0" fontId="3" fillId="7" borderId="1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3" fillId="7" borderId="3" xfId="0" applyFont="1" applyFill="1" applyBorder="1" applyAlignment="1">
      <alignment horizontal="center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0" borderId="0" xfId="0" applyFont="1"/>
    <xf numFmtId="20" fontId="0" fillId="3" borderId="0" xfId="0" applyNumberFormat="1" applyFill="1" applyBorder="1"/>
    <xf numFmtId="0" fontId="8" fillId="3" borderId="0" xfId="0" applyFont="1" applyFill="1" applyBorder="1" applyAlignment="1">
      <alignment horizontal="center"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164" fontId="7" fillId="3" borderId="0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/>
    </xf>
    <xf numFmtId="0" fontId="3" fillId="7" borderId="1" xfId="2" applyFont="1" applyFill="1" applyBorder="1" applyAlignment="1">
      <alignment vertical="center" wrapText="1"/>
    </xf>
    <xf numFmtId="0" fontId="3" fillId="3" borderId="1" xfId="2" applyFont="1" applyFill="1" applyBorder="1" applyAlignment="1">
      <alignment vertical="center" wrapText="1"/>
    </xf>
    <xf numFmtId="0" fontId="16" fillId="7" borderId="1" xfId="0" applyFont="1" applyFill="1" applyBorder="1" applyAlignment="1">
      <alignment horizontal="left" vertical="top" wrapText="1"/>
    </xf>
    <xf numFmtId="0" fontId="3" fillId="7" borderId="32" xfId="0" applyFont="1" applyFill="1" applyBorder="1" applyAlignment="1">
      <alignment vertical="top" wrapText="1"/>
    </xf>
    <xf numFmtId="0" fontId="3" fillId="7" borderId="34" xfId="0" applyFont="1" applyFill="1" applyBorder="1" applyAlignment="1">
      <alignment horizontal="left" vertical="top" wrapText="1"/>
    </xf>
    <xf numFmtId="0" fontId="3" fillId="7" borderId="32" xfId="0" applyFont="1" applyFill="1" applyBorder="1" applyAlignment="1">
      <alignment horizontal="left" vertical="top" wrapText="1"/>
    </xf>
    <xf numFmtId="0" fontId="6" fillId="0" borderId="0" xfId="0" applyFont="1"/>
    <xf numFmtId="0" fontId="3" fillId="4" borderId="1" xfId="0" applyFont="1" applyFill="1" applyBorder="1" applyAlignment="1">
      <alignment horizontal="left" wrapText="1"/>
    </xf>
    <xf numFmtId="0" fontId="3" fillId="4" borderId="32" xfId="0" applyFont="1" applyFill="1" applyBorder="1" applyAlignment="1">
      <alignment horizontal="left" wrapText="1"/>
    </xf>
    <xf numFmtId="0" fontId="3" fillId="4" borderId="32" xfId="0" applyFont="1" applyFill="1" applyBorder="1" applyAlignment="1">
      <alignment vertical="center" wrapText="1"/>
    </xf>
    <xf numFmtId="0" fontId="3" fillId="4" borderId="34" xfId="0" applyFont="1" applyFill="1" applyBorder="1" applyAlignment="1">
      <alignment vertical="center" wrapText="1"/>
    </xf>
    <xf numFmtId="0" fontId="3" fillId="4" borderId="35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5" borderId="32" xfId="0" applyFont="1" applyFill="1" applyBorder="1" applyAlignment="1">
      <alignment horizontal="left" wrapText="1"/>
    </xf>
    <xf numFmtId="0" fontId="3" fillId="5" borderId="3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wrapText="1"/>
    </xf>
    <xf numFmtId="0" fontId="3" fillId="5" borderId="32" xfId="0" applyFont="1" applyFill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left" wrapText="1"/>
    </xf>
    <xf numFmtId="0" fontId="3" fillId="4" borderId="3" xfId="0" applyFont="1" applyFill="1" applyBorder="1"/>
    <xf numFmtId="0" fontId="3" fillId="4" borderId="36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7" fillId="0" borderId="16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/>
    <xf numFmtId="0" fontId="3" fillId="0" borderId="8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0" borderId="1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6" fillId="0" borderId="32" xfId="0" applyFont="1" applyBorder="1" applyAlignment="1">
      <alignment vertical="center" wrapText="1"/>
    </xf>
    <xf numFmtId="0" fontId="16" fillId="3" borderId="32" xfId="0" applyFont="1" applyFill="1" applyBorder="1" applyAlignment="1">
      <alignment vertical="center" wrapText="1"/>
    </xf>
    <xf numFmtId="164" fontId="0" fillId="3" borderId="0" xfId="0" applyNumberFormat="1" applyFill="1" applyBorder="1"/>
    <xf numFmtId="1" fontId="7" fillId="7" borderId="1" xfId="0" applyNumberFormat="1" applyFont="1" applyFill="1" applyBorder="1" applyAlignment="1">
      <alignment horizontal="center" vertical="center"/>
    </xf>
    <xf numFmtId="1" fontId="8" fillId="7" borderId="1" xfId="0" applyNumberFormat="1" applyFont="1" applyFill="1" applyBorder="1" applyAlignment="1">
      <alignment horizontal="center" vertical="center"/>
    </xf>
    <xf numFmtId="1" fontId="0" fillId="7" borderId="1" xfId="0" applyNumberFormat="1" applyFill="1" applyBorder="1"/>
    <xf numFmtId="0" fontId="7" fillId="0" borderId="0" xfId="0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20" fontId="0" fillId="0" borderId="0" xfId="0" applyNumberFormat="1" applyBorder="1"/>
    <xf numFmtId="2" fontId="7" fillId="0" borderId="0" xfId="0" applyNumberFormat="1" applyFont="1" applyFill="1" applyBorder="1" applyAlignment="1">
      <alignment horizontal="right"/>
    </xf>
    <xf numFmtId="0" fontId="0" fillId="0" borderId="2" xfId="0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top" wrapText="1"/>
    </xf>
    <xf numFmtId="0" fontId="8" fillId="13" borderId="0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top" wrapText="1"/>
    </xf>
    <xf numFmtId="0" fontId="8" fillId="0" borderId="0" xfId="0" applyFont="1" applyBorder="1"/>
    <xf numFmtId="0" fontId="8" fillId="13" borderId="0" xfId="0" applyFont="1" applyFill="1" applyBorder="1" applyAlignment="1">
      <alignment horizontal="center" vertical="center"/>
    </xf>
    <xf numFmtId="0" fontId="6" fillId="0" borderId="0" xfId="0" applyFont="1" applyBorder="1"/>
    <xf numFmtId="0" fontId="13" fillId="3" borderId="6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22" xfId="0" applyFont="1" applyBorder="1" applyAlignment="1">
      <alignment horizontal="center" vertical="top"/>
    </xf>
    <xf numFmtId="0" fontId="3" fillId="0" borderId="23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 wrapText="1"/>
    </xf>
    <xf numFmtId="0" fontId="6" fillId="3" borderId="7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3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4" fillId="3" borderId="3" xfId="0" applyFont="1" applyFill="1" applyBorder="1" applyAlignment="1">
      <alignment horizontal="center" vertical="top"/>
    </xf>
    <xf numFmtId="0" fontId="4" fillId="3" borderId="7" xfId="0" applyFont="1" applyFill="1" applyBorder="1" applyAlignment="1">
      <alignment horizontal="center" vertical="top"/>
    </xf>
    <xf numFmtId="0" fontId="4" fillId="3" borderId="4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/>
    </xf>
    <xf numFmtId="0" fontId="3" fillId="3" borderId="18" xfId="0" applyFont="1" applyFill="1" applyBorder="1" applyAlignment="1">
      <alignment horizontal="center" vertical="top"/>
    </xf>
    <xf numFmtId="0" fontId="3" fillId="3" borderId="2" xfId="0" applyFont="1" applyFill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left" vertical="top" wrapText="1"/>
    </xf>
    <xf numFmtId="0" fontId="8" fillId="3" borderId="18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wrapText="1"/>
    </xf>
    <xf numFmtId="0" fontId="6" fillId="3" borderId="7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wrapText="1"/>
    </xf>
    <xf numFmtId="0" fontId="4" fillId="0" borderId="19" xfId="0" applyFont="1" applyBorder="1" applyAlignment="1">
      <alignment horizontal="left" wrapText="1"/>
    </xf>
    <xf numFmtId="0" fontId="4" fillId="0" borderId="0" xfId="0" applyFont="1" applyBorder="1" applyAlignment="1">
      <alignment horizontal="left" wrapText="1"/>
    </xf>
    <xf numFmtId="0" fontId="4" fillId="0" borderId="20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3" fillId="3" borderId="5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wrapText="1"/>
    </xf>
    <xf numFmtId="0" fontId="4" fillId="2" borderId="18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0" borderId="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4" fillId="2" borderId="17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22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 wrapText="1"/>
    </xf>
    <xf numFmtId="0" fontId="3" fillId="0" borderId="18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4" xfId="0" applyFont="1" applyBorder="1" applyAlignment="1">
      <alignment horizontal="center" vertical="top" wrapText="1"/>
    </xf>
    <xf numFmtId="0" fontId="8" fillId="7" borderId="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top" wrapText="1"/>
    </xf>
    <xf numFmtId="0" fontId="8" fillId="0" borderId="4" xfId="0" applyFont="1" applyBorder="1" applyAlignment="1">
      <alignment horizontal="center" vertical="top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center" vertical="top"/>
    </xf>
    <xf numFmtId="0" fontId="8" fillId="13" borderId="0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11" fillId="3" borderId="0" xfId="0" applyFont="1" applyFill="1" applyAlignment="1">
      <alignment horizontal="center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8" fillId="0" borderId="24" xfId="0" applyFont="1" applyBorder="1" applyAlignment="1">
      <alignment vertical="center" wrapText="1"/>
    </xf>
    <xf numFmtId="0" fontId="8" fillId="0" borderId="25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Обычный 2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131"/>
  <sheetViews>
    <sheetView tabSelected="1" zoomScale="98" zoomScaleNormal="100" zoomScaleSheetLayoutView="98" workbookViewId="0">
      <selection activeCell="O26" sqref="O26"/>
    </sheetView>
  </sheetViews>
  <sheetFormatPr defaultColWidth="8.7109375" defaultRowHeight="12.75"/>
  <cols>
    <col min="1" max="1" width="32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152" customWidth="1"/>
    <col min="14" max="14" width="9.140625" style="152" customWidth="1"/>
    <col min="15" max="15" width="6.85546875" style="152" customWidth="1"/>
    <col min="16" max="16" width="5.28515625" style="152" customWidth="1"/>
    <col min="17" max="17" width="6.5703125" style="29" customWidth="1"/>
    <col min="18" max="18" width="7" style="29" customWidth="1"/>
    <col min="19" max="19" width="7.85546875" style="29" customWidth="1"/>
    <col min="20" max="20" width="5.85546875" style="29" customWidth="1"/>
    <col min="21" max="21" width="8.5703125" style="29" customWidth="1"/>
    <col min="22" max="22" width="49.5703125" style="27" customWidth="1"/>
  </cols>
  <sheetData>
    <row r="1" spans="1:22">
      <c r="A1" s="259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</row>
    <row r="2" spans="1:22">
      <c r="A2" s="259" t="s">
        <v>16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</row>
    <row r="3" spans="1:22">
      <c r="A3" s="259" t="s">
        <v>85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</row>
    <row r="4" spans="1:22">
      <c r="A4" s="259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</row>
    <row r="5" spans="1:22">
      <c r="A5" s="269" t="s">
        <v>15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</row>
    <row r="7" spans="1:22">
      <c r="A7" s="31"/>
      <c r="B7" s="263" t="s">
        <v>17</v>
      </c>
      <c r="C7" s="264"/>
      <c r="D7" s="264"/>
      <c r="E7" s="264"/>
      <c r="F7" s="264"/>
      <c r="G7" s="264"/>
      <c r="H7" s="264"/>
      <c r="I7" s="265"/>
      <c r="J7" s="263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5"/>
    </row>
    <row r="8" spans="1:22" ht="25.5" customHeight="1">
      <c r="A8" s="270" t="s">
        <v>1</v>
      </c>
      <c r="B8" s="135" t="s">
        <v>504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505</v>
      </c>
      <c r="I8" s="140" t="s">
        <v>25</v>
      </c>
      <c r="J8" s="273" t="s">
        <v>2</v>
      </c>
      <c r="K8" s="273" t="s">
        <v>3</v>
      </c>
      <c r="L8" s="276" t="s">
        <v>12</v>
      </c>
      <c r="M8" s="279" t="s">
        <v>4</v>
      </c>
      <c r="N8" s="280"/>
      <c r="O8" s="280"/>
      <c r="P8" s="281"/>
      <c r="Q8" s="282" t="s">
        <v>11</v>
      </c>
      <c r="R8" s="283"/>
      <c r="S8" s="283"/>
      <c r="T8" s="284"/>
      <c r="U8" s="266" t="s">
        <v>75</v>
      </c>
      <c r="V8" s="270" t="s">
        <v>80</v>
      </c>
    </row>
    <row r="9" spans="1:22" s="57" customFormat="1">
      <c r="A9" s="271"/>
      <c r="B9" s="260" t="s">
        <v>289</v>
      </c>
      <c r="C9" s="261"/>
      <c r="D9" s="261"/>
      <c r="E9" s="261"/>
      <c r="F9" s="261"/>
      <c r="G9" s="261"/>
      <c r="H9" s="261"/>
      <c r="I9" s="262"/>
      <c r="J9" s="274"/>
      <c r="K9" s="274"/>
      <c r="L9" s="277"/>
      <c r="M9" s="276" t="s">
        <v>5</v>
      </c>
      <c r="N9" s="276" t="s">
        <v>6</v>
      </c>
      <c r="O9" s="287" t="s">
        <v>7</v>
      </c>
      <c r="P9" s="287" t="s">
        <v>8</v>
      </c>
      <c r="Q9" s="287" t="s">
        <v>9</v>
      </c>
      <c r="R9" s="287" t="s">
        <v>10</v>
      </c>
      <c r="S9" s="287" t="s">
        <v>7</v>
      </c>
      <c r="T9" s="287" t="s">
        <v>8</v>
      </c>
      <c r="U9" s="267"/>
      <c r="V9" s="271"/>
    </row>
    <row r="10" spans="1:22" s="57" customFormat="1">
      <c r="A10" s="271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74"/>
      <c r="K10" s="274"/>
      <c r="L10" s="277"/>
      <c r="M10" s="277"/>
      <c r="N10" s="277"/>
      <c r="O10" s="288"/>
      <c r="P10" s="288"/>
      <c r="Q10" s="288"/>
      <c r="R10" s="288"/>
      <c r="S10" s="288"/>
      <c r="T10" s="288"/>
      <c r="U10" s="267"/>
      <c r="V10" s="271"/>
    </row>
    <row r="11" spans="1:22">
      <c r="A11" s="272"/>
      <c r="B11" s="260" t="s">
        <v>290</v>
      </c>
      <c r="C11" s="261"/>
      <c r="D11" s="261"/>
      <c r="E11" s="261"/>
      <c r="F11" s="261"/>
      <c r="G11" s="261"/>
      <c r="H11" s="261"/>
      <c r="I11" s="262"/>
      <c r="J11" s="275"/>
      <c r="K11" s="275"/>
      <c r="L11" s="278"/>
      <c r="M11" s="278"/>
      <c r="N11" s="278"/>
      <c r="O11" s="289"/>
      <c r="P11" s="289"/>
      <c r="Q11" s="289"/>
      <c r="R11" s="289"/>
      <c r="S11" s="289"/>
      <c r="T11" s="289"/>
      <c r="U11" s="268"/>
      <c r="V11" s="272"/>
    </row>
    <row r="12" spans="1:22">
      <c r="A12" s="31"/>
      <c r="B12" s="125">
        <v>3</v>
      </c>
      <c r="C12" s="254">
        <v>8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hidden="1">
      <c r="A14" s="293" t="s">
        <v>13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 s="294"/>
      <c r="N14" s="294"/>
      <c r="O14" s="294"/>
      <c r="P14" s="294"/>
      <c r="Q14" s="294"/>
      <c r="R14" s="294"/>
      <c r="S14" s="294"/>
      <c r="T14" s="294"/>
      <c r="U14" s="294"/>
      <c r="V14" s="295"/>
    </row>
    <row r="15" spans="1:22" ht="15" hidden="1" customHeight="1">
      <c r="A15" s="169" t="s">
        <v>86</v>
      </c>
      <c r="B15" s="32"/>
      <c r="C15" s="32"/>
      <c r="D15" s="32">
        <v>7</v>
      </c>
      <c r="E15" s="32">
        <v>7</v>
      </c>
      <c r="F15" s="32"/>
      <c r="G15" s="32"/>
      <c r="H15" s="32"/>
      <c r="I15" s="32"/>
      <c r="J15" s="18">
        <v>5</v>
      </c>
      <c r="K15" s="18">
        <v>96</v>
      </c>
      <c r="L15" s="32">
        <v>5</v>
      </c>
      <c r="M15" s="32">
        <v>1</v>
      </c>
      <c r="N15" s="32">
        <v>5</v>
      </c>
      <c r="O15" s="32">
        <v>2</v>
      </c>
      <c r="P15" s="32"/>
      <c r="Q15" s="32">
        <v>30</v>
      </c>
      <c r="R15" s="32">
        <v>20</v>
      </c>
      <c r="S15" s="32">
        <v>10</v>
      </c>
      <c r="T15" s="32"/>
      <c r="U15" s="32">
        <f t="shared" ref="U15:U22" si="0">(M15*Q15)+(N15*R15)+(O15*S15)+(P15*T15)</f>
        <v>150</v>
      </c>
      <c r="V15" s="37" t="s">
        <v>293</v>
      </c>
    </row>
    <row r="16" spans="1:22" ht="12" hidden="1" customHeight="1">
      <c r="A16" s="79" t="s">
        <v>86</v>
      </c>
      <c r="B16" s="32">
        <v>8</v>
      </c>
      <c r="C16" s="32">
        <v>8</v>
      </c>
      <c r="D16" s="33"/>
      <c r="E16" s="33"/>
      <c r="F16" s="32">
        <v>8</v>
      </c>
      <c r="G16" s="32">
        <v>8</v>
      </c>
      <c r="H16" s="32">
        <v>8</v>
      </c>
      <c r="I16" s="33">
        <v>8</v>
      </c>
      <c r="J16" s="18">
        <v>26</v>
      </c>
      <c r="K16" s="18">
        <v>456</v>
      </c>
      <c r="L16" s="32">
        <v>5</v>
      </c>
      <c r="M16" s="32">
        <v>5</v>
      </c>
      <c r="N16" s="32">
        <v>26</v>
      </c>
      <c r="O16" s="32">
        <v>10</v>
      </c>
      <c r="P16" s="32"/>
      <c r="Q16" s="32">
        <v>30</v>
      </c>
      <c r="R16" s="32">
        <v>20</v>
      </c>
      <c r="S16" s="32">
        <v>10</v>
      </c>
      <c r="T16" s="32"/>
      <c r="U16" s="32">
        <f t="shared" si="0"/>
        <v>770</v>
      </c>
      <c r="V16" s="37" t="s">
        <v>293</v>
      </c>
    </row>
    <row r="17" spans="1:22" hidden="1">
      <c r="A17" s="35" t="s">
        <v>87</v>
      </c>
      <c r="B17" s="32"/>
      <c r="C17" s="32"/>
      <c r="D17" s="33">
        <v>8</v>
      </c>
      <c r="E17" s="33"/>
      <c r="F17" s="32"/>
      <c r="G17" s="32"/>
      <c r="H17" s="32"/>
      <c r="I17" s="33"/>
      <c r="J17" s="18">
        <v>4</v>
      </c>
      <c r="K17" s="18">
        <v>78</v>
      </c>
      <c r="L17" s="32">
        <v>2</v>
      </c>
      <c r="M17" s="32">
        <v>1</v>
      </c>
      <c r="N17" s="32">
        <v>4</v>
      </c>
      <c r="O17" s="32">
        <v>2</v>
      </c>
      <c r="P17" s="32"/>
      <c r="Q17" s="32">
        <v>10</v>
      </c>
      <c r="R17" s="32">
        <v>10</v>
      </c>
      <c r="S17" s="32">
        <v>10</v>
      </c>
      <c r="T17" s="32"/>
      <c r="U17" s="32">
        <f t="shared" si="0"/>
        <v>70</v>
      </c>
      <c r="V17" s="37" t="s">
        <v>293</v>
      </c>
    </row>
    <row r="18" spans="1:22" hidden="1">
      <c r="A18" s="196" t="s">
        <v>87</v>
      </c>
      <c r="B18" s="32">
        <v>7</v>
      </c>
      <c r="C18" s="32"/>
      <c r="D18" s="33"/>
      <c r="E18" s="33"/>
      <c r="F18" s="32">
        <v>7</v>
      </c>
      <c r="G18" s="32">
        <v>7</v>
      </c>
      <c r="H18" s="32"/>
      <c r="I18" s="33"/>
      <c r="J18" s="18">
        <v>8</v>
      </c>
      <c r="K18" s="18">
        <v>139</v>
      </c>
      <c r="L18" s="32">
        <v>2</v>
      </c>
      <c r="M18" s="32">
        <v>2</v>
      </c>
      <c r="N18" s="32">
        <v>8</v>
      </c>
      <c r="O18" s="32">
        <v>4</v>
      </c>
      <c r="P18" s="32"/>
      <c r="Q18" s="32">
        <v>10</v>
      </c>
      <c r="R18" s="32">
        <v>10</v>
      </c>
      <c r="S18" s="32">
        <v>10</v>
      </c>
      <c r="T18" s="32"/>
      <c r="U18" s="32">
        <f t="shared" si="0"/>
        <v>140</v>
      </c>
      <c r="V18" s="37" t="s">
        <v>293</v>
      </c>
    </row>
    <row r="19" spans="1:22" hidden="1">
      <c r="A19" s="167" t="s">
        <v>88</v>
      </c>
      <c r="B19" s="32">
        <v>7</v>
      </c>
      <c r="C19" s="32">
        <v>7</v>
      </c>
      <c r="D19" s="33">
        <v>7</v>
      </c>
      <c r="E19" s="33">
        <v>7</v>
      </c>
      <c r="F19" s="32">
        <v>7</v>
      </c>
      <c r="G19" s="32"/>
      <c r="H19" s="32"/>
      <c r="I19" s="33">
        <v>7</v>
      </c>
      <c r="J19" s="18">
        <v>24</v>
      </c>
      <c r="K19" s="18">
        <v>423</v>
      </c>
      <c r="L19" s="32">
        <v>5</v>
      </c>
      <c r="M19" s="32">
        <v>4</v>
      </c>
      <c r="N19" s="32">
        <v>24</v>
      </c>
      <c r="O19" s="32">
        <v>8</v>
      </c>
      <c r="P19" s="32"/>
      <c r="Q19" s="32">
        <v>20</v>
      </c>
      <c r="R19" s="32">
        <v>30</v>
      </c>
      <c r="S19" s="32">
        <v>10</v>
      </c>
      <c r="T19" s="32"/>
      <c r="U19" s="32">
        <f t="shared" si="0"/>
        <v>880</v>
      </c>
      <c r="V19" s="37" t="s">
        <v>293</v>
      </c>
    </row>
    <row r="20" spans="1:22" ht="14.25" hidden="1" customHeight="1">
      <c r="A20" s="79" t="s">
        <v>104</v>
      </c>
      <c r="B20" s="32"/>
      <c r="C20" s="32"/>
      <c r="D20" s="33"/>
      <c r="E20" s="33">
        <v>8</v>
      </c>
      <c r="F20" s="32"/>
      <c r="G20" s="32"/>
      <c r="H20" s="32"/>
      <c r="I20" s="33"/>
      <c r="J20" s="18">
        <v>1</v>
      </c>
      <c r="K20" s="18">
        <v>18</v>
      </c>
      <c r="L20" s="32">
        <v>2</v>
      </c>
      <c r="M20" s="32">
        <v>1</v>
      </c>
      <c r="N20" s="32">
        <v>1</v>
      </c>
      <c r="O20" s="32">
        <v>1</v>
      </c>
      <c r="P20" s="32"/>
      <c r="Q20" s="32">
        <v>10</v>
      </c>
      <c r="R20" s="32">
        <v>10</v>
      </c>
      <c r="S20" s="32">
        <v>10</v>
      </c>
      <c r="T20" s="32"/>
      <c r="U20" s="32">
        <f t="shared" si="0"/>
        <v>30</v>
      </c>
      <c r="V20" s="37" t="s">
        <v>293</v>
      </c>
    </row>
    <row r="21" spans="1:22" ht="14.25" hidden="1" customHeight="1">
      <c r="A21" s="196" t="s">
        <v>104</v>
      </c>
      <c r="B21" s="32"/>
      <c r="C21" s="32">
        <v>7</v>
      </c>
      <c r="D21" s="33"/>
      <c r="E21" s="33"/>
      <c r="F21" s="32"/>
      <c r="G21" s="32"/>
      <c r="H21" s="32"/>
      <c r="I21" s="33">
        <v>7</v>
      </c>
      <c r="J21" s="18">
        <v>13</v>
      </c>
      <c r="K21" s="18">
        <v>227</v>
      </c>
      <c r="L21" s="32">
        <v>2</v>
      </c>
      <c r="M21" s="32">
        <v>2</v>
      </c>
      <c r="N21" s="32">
        <v>13</v>
      </c>
      <c r="O21" s="32">
        <v>4</v>
      </c>
      <c r="P21" s="32"/>
      <c r="Q21" s="32">
        <v>10</v>
      </c>
      <c r="R21" s="32">
        <v>10</v>
      </c>
      <c r="S21" s="32">
        <v>10</v>
      </c>
      <c r="T21" s="32"/>
      <c r="U21" s="32">
        <f t="shared" si="0"/>
        <v>190</v>
      </c>
      <c r="V21" s="37" t="s">
        <v>293</v>
      </c>
    </row>
    <row r="22" spans="1:22" ht="14.25" hidden="1" customHeight="1">
      <c r="A22" s="196" t="s">
        <v>113</v>
      </c>
      <c r="B22" s="32"/>
      <c r="C22" s="32"/>
      <c r="D22" s="33"/>
      <c r="E22" s="33"/>
      <c r="F22" s="32"/>
      <c r="G22" s="32"/>
      <c r="H22" s="32">
        <v>7</v>
      </c>
      <c r="I22" s="33"/>
      <c r="J22" s="18">
        <v>5</v>
      </c>
      <c r="K22" s="18">
        <v>90</v>
      </c>
      <c r="L22" s="32">
        <v>2</v>
      </c>
      <c r="M22" s="32">
        <v>1</v>
      </c>
      <c r="N22" s="32">
        <v>5</v>
      </c>
      <c r="O22" s="32">
        <v>2</v>
      </c>
      <c r="P22" s="32"/>
      <c r="Q22" s="32">
        <v>10</v>
      </c>
      <c r="R22" s="32">
        <v>10</v>
      </c>
      <c r="S22" s="32">
        <v>10</v>
      </c>
      <c r="T22" s="32"/>
      <c r="U22" s="32">
        <f t="shared" si="0"/>
        <v>80</v>
      </c>
      <c r="V22" s="37" t="s">
        <v>293</v>
      </c>
    </row>
    <row r="23" spans="1:22" hidden="1">
      <c r="A23" s="56" t="s">
        <v>76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>
        <f>SUM(U15:U22)</f>
        <v>2310</v>
      </c>
      <c r="V23" s="36"/>
    </row>
    <row r="24" spans="1:22" ht="14.25" hidden="1" customHeight="1">
      <c r="A24" s="290" t="s">
        <v>28</v>
      </c>
      <c r="B24" s="291"/>
      <c r="C24" s="291"/>
      <c r="D24" s="291"/>
      <c r="E24" s="291"/>
      <c r="F24" s="291"/>
      <c r="G24" s="291"/>
      <c r="H24" s="291"/>
      <c r="I24" s="291"/>
      <c r="J24" s="291"/>
      <c r="K24" s="291"/>
      <c r="L24" s="291"/>
      <c r="M24" s="291"/>
      <c r="N24" s="291"/>
      <c r="O24" s="291"/>
      <c r="P24" s="291"/>
      <c r="Q24" s="291"/>
      <c r="R24" s="291"/>
      <c r="S24" s="291"/>
      <c r="T24" s="291"/>
      <c r="U24" s="291"/>
      <c r="V24" s="292"/>
    </row>
    <row r="25" spans="1:22" s="16" customFormat="1" ht="22.5" hidden="1" customHeight="1">
      <c r="A25" s="167" t="s">
        <v>90</v>
      </c>
      <c r="B25" s="32">
        <v>7</v>
      </c>
      <c r="C25" s="32">
        <v>7</v>
      </c>
      <c r="D25" s="32">
        <v>7</v>
      </c>
      <c r="E25" s="32">
        <v>7</v>
      </c>
      <c r="F25" s="32"/>
      <c r="G25" s="32"/>
      <c r="H25" s="32"/>
      <c r="I25" s="32"/>
      <c r="J25" s="18">
        <v>17</v>
      </c>
      <c r="K25" s="18">
        <v>300</v>
      </c>
      <c r="L25" s="32">
        <v>5</v>
      </c>
      <c r="M25" s="32">
        <v>3</v>
      </c>
      <c r="N25" s="32">
        <v>17</v>
      </c>
      <c r="O25" s="32">
        <v>6</v>
      </c>
      <c r="P25" s="32"/>
      <c r="Q25" s="32">
        <v>20</v>
      </c>
      <c r="R25" s="32">
        <v>30</v>
      </c>
      <c r="S25" s="32">
        <v>10</v>
      </c>
      <c r="T25" s="32"/>
      <c r="U25" s="32">
        <f t="shared" ref="U25:U44" si="1">(M25*Q25)+(N25*R25)+(O25*S25)+(P25*T25)</f>
        <v>630</v>
      </c>
      <c r="V25" s="37" t="s">
        <v>292</v>
      </c>
    </row>
    <row r="26" spans="1:22" s="16" customFormat="1">
      <c r="A26" s="196" t="s">
        <v>91</v>
      </c>
      <c r="B26" s="32">
        <v>7</v>
      </c>
      <c r="C26" s="32">
        <v>7</v>
      </c>
      <c r="D26" s="32">
        <v>7</v>
      </c>
      <c r="E26" s="32"/>
      <c r="F26" s="32"/>
      <c r="G26" s="32"/>
      <c r="H26" s="32"/>
      <c r="I26" s="32"/>
      <c r="J26" s="18">
        <v>15</v>
      </c>
      <c r="K26" s="18">
        <v>282</v>
      </c>
      <c r="L26" s="32">
        <v>5</v>
      </c>
      <c r="M26" s="32">
        <v>3</v>
      </c>
      <c r="N26" s="32">
        <v>15</v>
      </c>
      <c r="O26" s="32">
        <v>4</v>
      </c>
      <c r="P26" s="32"/>
      <c r="Q26" s="32">
        <v>20</v>
      </c>
      <c r="R26" s="32">
        <v>30</v>
      </c>
      <c r="S26" s="32">
        <v>10</v>
      </c>
      <c r="T26" s="32"/>
      <c r="U26" s="32">
        <f t="shared" si="1"/>
        <v>550</v>
      </c>
      <c r="V26" s="35" t="s">
        <v>237</v>
      </c>
    </row>
    <row r="27" spans="1:22" s="5" customFormat="1" ht="27" hidden="1" customHeight="1">
      <c r="A27" s="196" t="s">
        <v>92</v>
      </c>
      <c r="B27" s="32"/>
      <c r="C27" s="32"/>
      <c r="D27" s="32">
        <v>7</v>
      </c>
      <c r="E27" s="32">
        <v>7</v>
      </c>
      <c r="F27" s="32"/>
      <c r="G27" s="32"/>
      <c r="H27" s="32"/>
      <c r="I27" s="32"/>
      <c r="J27" s="18">
        <v>5</v>
      </c>
      <c r="K27" s="18">
        <v>96</v>
      </c>
      <c r="L27" s="32">
        <v>5</v>
      </c>
      <c r="M27" s="32">
        <v>1</v>
      </c>
      <c r="N27" s="32">
        <v>5</v>
      </c>
      <c r="O27" s="32">
        <v>2</v>
      </c>
      <c r="P27" s="32"/>
      <c r="Q27" s="32">
        <v>20</v>
      </c>
      <c r="R27" s="32">
        <v>30</v>
      </c>
      <c r="S27" s="32">
        <v>10</v>
      </c>
      <c r="T27" s="32"/>
      <c r="U27" s="32">
        <f t="shared" si="1"/>
        <v>190</v>
      </c>
      <c r="V27" s="37" t="s">
        <v>292</v>
      </c>
    </row>
    <row r="28" spans="1:22" s="5" customFormat="1" hidden="1">
      <c r="A28" s="85" t="s">
        <v>69</v>
      </c>
      <c r="B28" s="32">
        <v>8</v>
      </c>
      <c r="C28" s="32">
        <v>8</v>
      </c>
      <c r="D28" s="32">
        <v>8</v>
      </c>
      <c r="E28" s="32">
        <v>8</v>
      </c>
      <c r="F28" s="32">
        <v>8</v>
      </c>
      <c r="G28" s="32">
        <v>8</v>
      </c>
      <c r="H28" s="32">
        <v>8</v>
      </c>
      <c r="I28" s="32"/>
      <c r="J28" s="18">
        <v>27</v>
      </c>
      <c r="K28" s="18">
        <v>485</v>
      </c>
      <c r="L28" s="32">
        <v>5</v>
      </c>
      <c r="M28" s="32">
        <v>5</v>
      </c>
      <c r="N28" s="32">
        <v>27</v>
      </c>
      <c r="O28" s="32">
        <v>10</v>
      </c>
      <c r="P28" s="32"/>
      <c r="Q28" s="32">
        <v>20</v>
      </c>
      <c r="R28" s="32">
        <v>30</v>
      </c>
      <c r="S28" s="32">
        <v>10</v>
      </c>
      <c r="T28" s="32"/>
      <c r="U28" s="32">
        <f t="shared" si="1"/>
        <v>1010</v>
      </c>
      <c r="V28" s="37" t="s">
        <v>293</v>
      </c>
    </row>
    <row r="29" spans="1:22" s="57" customFormat="1">
      <c r="A29" s="84" t="s">
        <v>93</v>
      </c>
      <c r="B29" s="32">
        <v>9</v>
      </c>
      <c r="C29" s="32">
        <v>9</v>
      </c>
      <c r="D29" s="32"/>
      <c r="E29" s="32"/>
      <c r="F29" s="32"/>
      <c r="G29" s="32"/>
      <c r="H29" s="32"/>
      <c r="I29" s="32"/>
      <c r="J29" s="18"/>
      <c r="K29" s="18">
        <v>204</v>
      </c>
      <c r="L29" s="32">
        <v>8</v>
      </c>
      <c r="M29" s="32"/>
      <c r="N29" s="32"/>
      <c r="O29" s="32"/>
      <c r="P29" s="32"/>
      <c r="Q29" s="32"/>
      <c r="R29" s="32"/>
      <c r="S29" s="32"/>
      <c r="T29" s="32"/>
      <c r="U29" s="32">
        <f>K29*L29</f>
        <v>1632</v>
      </c>
      <c r="V29" s="35" t="s">
        <v>237</v>
      </c>
    </row>
    <row r="30" spans="1:22" s="57" customFormat="1" hidden="1">
      <c r="A30" s="84" t="s">
        <v>93</v>
      </c>
      <c r="B30" s="32"/>
      <c r="C30" s="32"/>
      <c r="D30" s="32">
        <v>9</v>
      </c>
      <c r="E30" s="32"/>
      <c r="F30" s="32"/>
      <c r="G30" s="32"/>
      <c r="H30" s="32"/>
      <c r="I30" s="32"/>
      <c r="J30" s="18"/>
      <c r="K30" s="18">
        <v>78</v>
      </c>
      <c r="L30" s="32">
        <v>8</v>
      </c>
      <c r="M30" s="32"/>
      <c r="N30" s="32"/>
      <c r="O30" s="32"/>
      <c r="P30" s="32"/>
      <c r="Q30" s="32"/>
      <c r="R30" s="32"/>
      <c r="S30" s="32"/>
      <c r="T30" s="32"/>
      <c r="U30" s="32">
        <f t="shared" ref="U30:U38" si="2">K30*L30</f>
        <v>624</v>
      </c>
      <c r="V30" s="37" t="s">
        <v>292</v>
      </c>
    </row>
    <row r="31" spans="1:22" s="57" customFormat="1" hidden="1">
      <c r="A31" s="84" t="s">
        <v>93</v>
      </c>
      <c r="B31" s="32"/>
      <c r="C31" s="32"/>
      <c r="D31" s="32"/>
      <c r="E31" s="32">
        <v>9</v>
      </c>
      <c r="F31" s="32"/>
      <c r="G31" s="32">
        <v>9</v>
      </c>
      <c r="H31" s="32">
        <v>9</v>
      </c>
      <c r="I31" s="32"/>
      <c r="J31" s="18"/>
      <c r="K31" s="18">
        <v>147</v>
      </c>
      <c r="L31" s="32">
        <v>8</v>
      </c>
      <c r="M31" s="32"/>
      <c r="N31" s="32"/>
      <c r="O31" s="32"/>
      <c r="P31" s="32"/>
      <c r="Q31" s="32"/>
      <c r="R31" s="32"/>
      <c r="S31" s="32"/>
      <c r="T31" s="32"/>
      <c r="U31" s="32">
        <f t="shared" si="2"/>
        <v>1176</v>
      </c>
      <c r="V31" s="35" t="s">
        <v>291</v>
      </c>
    </row>
    <row r="32" spans="1:22" s="57" customFormat="1" hidden="1">
      <c r="A32" s="84" t="s">
        <v>93</v>
      </c>
      <c r="B32" s="32"/>
      <c r="C32" s="32"/>
      <c r="D32" s="32"/>
      <c r="E32" s="32"/>
      <c r="F32" s="32">
        <v>9</v>
      </c>
      <c r="G32" s="32"/>
      <c r="H32" s="32"/>
      <c r="I32" s="32"/>
      <c r="J32" s="18"/>
      <c r="K32" s="18">
        <v>56</v>
      </c>
      <c r="L32" s="32">
        <v>8</v>
      </c>
      <c r="M32" s="32"/>
      <c r="N32" s="32"/>
      <c r="O32" s="32"/>
      <c r="P32" s="32"/>
      <c r="Q32" s="32"/>
      <c r="R32" s="32"/>
      <c r="S32" s="32"/>
      <c r="T32" s="32"/>
      <c r="U32" s="32">
        <f t="shared" si="2"/>
        <v>448</v>
      </c>
      <c r="V32" s="37" t="s">
        <v>293</v>
      </c>
    </row>
    <row r="33" spans="1:22" s="57" customFormat="1" hidden="1">
      <c r="A33" s="84" t="s">
        <v>93</v>
      </c>
      <c r="B33" s="32"/>
      <c r="C33" s="32"/>
      <c r="D33" s="32"/>
      <c r="E33" s="32"/>
      <c r="F33" s="32"/>
      <c r="G33" s="32"/>
      <c r="H33" s="32"/>
      <c r="I33" s="32">
        <v>9</v>
      </c>
      <c r="J33" s="18"/>
      <c r="K33" s="18">
        <v>67</v>
      </c>
      <c r="L33" s="32">
        <v>8</v>
      </c>
      <c r="M33" s="32"/>
      <c r="N33" s="32"/>
      <c r="O33" s="32"/>
      <c r="P33" s="32"/>
      <c r="Q33" s="32"/>
      <c r="R33" s="32"/>
      <c r="S33" s="32"/>
      <c r="T33" s="32"/>
      <c r="U33" s="32">
        <f t="shared" si="2"/>
        <v>536</v>
      </c>
      <c r="V33" s="37" t="s">
        <v>293</v>
      </c>
    </row>
    <row r="34" spans="1:22" s="57" customFormat="1">
      <c r="A34" s="71" t="s">
        <v>94</v>
      </c>
      <c r="B34" s="32">
        <v>9</v>
      </c>
      <c r="C34" s="32">
        <v>9</v>
      </c>
      <c r="D34" s="32"/>
      <c r="E34" s="32"/>
      <c r="F34" s="32"/>
      <c r="G34" s="32"/>
      <c r="H34" s="32"/>
      <c r="I34" s="32"/>
      <c r="J34" s="18"/>
      <c r="K34" s="18">
        <v>204</v>
      </c>
      <c r="L34" s="32">
        <v>4</v>
      </c>
      <c r="M34" s="32"/>
      <c r="N34" s="32"/>
      <c r="O34" s="32"/>
      <c r="P34" s="32"/>
      <c r="Q34" s="32"/>
      <c r="R34" s="32"/>
      <c r="S34" s="32"/>
      <c r="T34" s="32"/>
      <c r="U34" s="32">
        <f t="shared" si="2"/>
        <v>816</v>
      </c>
      <c r="V34" s="35" t="s">
        <v>237</v>
      </c>
    </row>
    <row r="35" spans="1:22" s="57" customFormat="1" hidden="1">
      <c r="A35" s="71" t="s">
        <v>94</v>
      </c>
      <c r="B35" s="32"/>
      <c r="C35" s="32"/>
      <c r="D35" s="32">
        <v>9</v>
      </c>
      <c r="E35" s="32"/>
      <c r="F35" s="32"/>
      <c r="G35" s="32"/>
      <c r="H35" s="32"/>
      <c r="I35" s="32"/>
      <c r="J35" s="18"/>
      <c r="K35" s="18">
        <v>78</v>
      </c>
      <c r="L35" s="32">
        <v>4</v>
      </c>
      <c r="M35" s="32"/>
      <c r="N35" s="32"/>
      <c r="O35" s="32"/>
      <c r="P35" s="32"/>
      <c r="Q35" s="32"/>
      <c r="R35" s="32"/>
      <c r="S35" s="32"/>
      <c r="T35" s="32"/>
      <c r="U35" s="32">
        <f t="shared" si="2"/>
        <v>312</v>
      </c>
      <c r="V35" s="37" t="s">
        <v>292</v>
      </c>
    </row>
    <row r="36" spans="1:22" s="57" customFormat="1" hidden="1">
      <c r="A36" s="71" t="s">
        <v>94</v>
      </c>
      <c r="B36" s="32"/>
      <c r="C36" s="32"/>
      <c r="D36" s="32"/>
      <c r="E36" s="32">
        <v>9</v>
      </c>
      <c r="F36" s="32"/>
      <c r="G36" s="32">
        <v>9</v>
      </c>
      <c r="H36" s="32">
        <v>9</v>
      </c>
      <c r="I36" s="32"/>
      <c r="J36" s="18"/>
      <c r="K36" s="18">
        <v>147</v>
      </c>
      <c r="L36" s="32">
        <v>4</v>
      </c>
      <c r="M36" s="32"/>
      <c r="N36" s="32"/>
      <c r="O36" s="32"/>
      <c r="P36" s="32"/>
      <c r="Q36" s="32"/>
      <c r="R36" s="32"/>
      <c r="S36" s="32"/>
      <c r="T36" s="32"/>
      <c r="U36" s="32">
        <f t="shared" si="2"/>
        <v>588</v>
      </c>
      <c r="V36" s="35" t="s">
        <v>291</v>
      </c>
    </row>
    <row r="37" spans="1:22" s="57" customFormat="1" hidden="1">
      <c r="A37" s="71" t="s">
        <v>94</v>
      </c>
      <c r="B37" s="32"/>
      <c r="C37" s="32"/>
      <c r="D37" s="32"/>
      <c r="E37" s="32"/>
      <c r="F37" s="32">
        <v>9</v>
      </c>
      <c r="G37" s="32"/>
      <c r="H37" s="32"/>
      <c r="I37" s="32"/>
      <c r="J37" s="18"/>
      <c r="K37" s="18">
        <v>56</v>
      </c>
      <c r="L37" s="32">
        <v>4</v>
      </c>
      <c r="M37" s="32"/>
      <c r="N37" s="32"/>
      <c r="O37" s="32"/>
      <c r="P37" s="32"/>
      <c r="Q37" s="32"/>
      <c r="R37" s="32"/>
      <c r="S37" s="32"/>
      <c r="T37" s="32"/>
      <c r="U37" s="32">
        <f t="shared" si="2"/>
        <v>224</v>
      </c>
      <c r="V37" s="37" t="s">
        <v>293</v>
      </c>
    </row>
    <row r="38" spans="1:22" s="57" customFormat="1" hidden="1">
      <c r="A38" s="71" t="s">
        <v>94</v>
      </c>
      <c r="B38" s="32"/>
      <c r="C38" s="32"/>
      <c r="D38" s="32"/>
      <c r="E38" s="32"/>
      <c r="F38" s="32"/>
      <c r="G38" s="32"/>
      <c r="H38" s="32"/>
      <c r="I38" s="32">
        <v>9</v>
      </c>
      <c r="J38" s="18"/>
      <c r="K38" s="18">
        <v>67</v>
      </c>
      <c r="L38" s="32">
        <v>4</v>
      </c>
      <c r="M38" s="32"/>
      <c r="N38" s="32"/>
      <c r="O38" s="32"/>
      <c r="P38" s="32"/>
      <c r="Q38" s="32"/>
      <c r="R38" s="32"/>
      <c r="S38" s="32"/>
      <c r="T38" s="32"/>
      <c r="U38" s="32">
        <f t="shared" si="2"/>
        <v>268</v>
      </c>
      <c r="V38" s="37" t="s">
        <v>293</v>
      </c>
    </row>
    <row r="39" spans="1:22" s="5" customFormat="1" ht="26.25" hidden="1" customHeight="1" thickBot="1">
      <c r="A39" s="71" t="s">
        <v>92</v>
      </c>
      <c r="B39" s="32">
        <v>8</v>
      </c>
      <c r="C39" s="32">
        <v>8</v>
      </c>
      <c r="D39" s="32"/>
      <c r="E39" s="32"/>
      <c r="F39" s="32"/>
      <c r="G39" s="32"/>
      <c r="H39" s="32"/>
      <c r="I39" s="32"/>
      <c r="J39" s="18">
        <v>12</v>
      </c>
      <c r="K39" s="18">
        <v>204</v>
      </c>
      <c r="L39" s="32">
        <v>5</v>
      </c>
      <c r="M39" s="32">
        <v>2</v>
      </c>
      <c r="N39" s="32">
        <v>12</v>
      </c>
      <c r="O39" s="32">
        <v>4</v>
      </c>
      <c r="P39" s="32"/>
      <c r="Q39" s="32">
        <v>20</v>
      </c>
      <c r="R39" s="32">
        <v>30</v>
      </c>
      <c r="S39" s="32">
        <v>10</v>
      </c>
      <c r="T39" s="32"/>
      <c r="U39" s="32">
        <f t="shared" si="1"/>
        <v>440</v>
      </c>
      <c r="V39" s="37" t="s">
        <v>292</v>
      </c>
    </row>
    <row r="40" spans="1:22" s="5" customFormat="1" ht="14.25" customHeight="1">
      <c r="A40" s="72" t="s">
        <v>105</v>
      </c>
      <c r="B40" s="32"/>
      <c r="C40" s="32"/>
      <c r="D40" s="32"/>
      <c r="E40" s="32">
        <v>8</v>
      </c>
      <c r="F40" s="32"/>
      <c r="G40" s="32"/>
      <c r="H40" s="32"/>
      <c r="I40" s="32"/>
      <c r="J40" s="18">
        <v>1</v>
      </c>
      <c r="K40" s="18">
        <v>18</v>
      </c>
      <c r="L40" s="32">
        <v>5</v>
      </c>
      <c r="M40" s="32">
        <v>1</v>
      </c>
      <c r="N40" s="32">
        <v>1</v>
      </c>
      <c r="O40" s="32">
        <v>1</v>
      </c>
      <c r="P40" s="32"/>
      <c r="Q40" s="32">
        <v>20</v>
      </c>
      <c r="R40" s="32">
        <v>30</v>
      </c>
      <c r="S40" s="32">
        <v>10</v>
      </c>
      <c r="T40" s="32"/>
      <c r="U40" s="32">
        <f t="shared" si="1"/>
        <v>60</v>
      </c>
      <c r="V40" s="35" t="s">
        <v>237</v>
      </c>
    </row>
    <row r="41" spans="1:22" s="5" customFormat="1" hidden="1">
      <c r="A41" s="197" t="s">
        <v>109</v>
      </c>
      <c r="B41" s="32"/>
      <c r="C41" s="32"/>
      <c r="D41" s="32"/>
      <c r="E41" s="32"/>
      <c r="F41" s="32">
        <v>7</v>
      </c>
      <c r="G41" s="32"/>
      <c r="H41" s="32"/>
      <c r="I41" s="32"/>
      <c r="J41" s="18">
        <v>3</v>
      </c>
      <c r="K41" s="18">
        <v>56</v>
      </c>
      <c r="L41" s="32">
        <v>5</v>
      </c>
      <c r="M41" s="32">
        <v>1</v>
      </c>
      <c r="N41" s="32">
        <v>3</v>
      </c>
      <c r="O41" s="32">
        <v>2</v>
      </c>
      <c r="P41" s="32"/>
      <c r="Q41" s="32">
        <v>20</v>
      </c>
      <c r="R41" s="32">
        <v>30</v>
      </c>
      <c r="S41" s="32">
        <v>10</v>
      </c>
      <c r="T41" s="32"/>
      <c r="U41" s="32">
        <f t="shared" si="1"/>
        <v>130</v>
      </c>
      <c r="V41" s="37" t="s">
        <v>293</v>
      </c>
    </row>
    <row r="42" spans="1:22" s="57" customFormat="1" hidden="1">
      <c r="A42" s="198" t="s">
        <v>110</v>
      </c>
      <c r="B42" s="32"/>
      <c r="C42" s="32"/>
      <c r="D42" s="32"/>
      <c r="E42" s="32"/>
      <c r="F42" s="32">
        <v>7</v>
      </c>
      <c r="G42" s="32"/>
      <c r="H42" s="32"/>
      <c r="I42" s="32"/>
      <c r="J42" s="18">
        <v>3</v>
      </c>
      <c r="K42" s="18">
        <v>56</v>
      </c>
      <c r="L42" s="32">
        <v>5</v>
      </c>
      <c r="M42" s="32">
        <v>1</v>
      </c>
      <c r="N42" s="32">
        <v>3</v>
      </c>
      <c r="O42" s="32">
        <v>2</v>
      </c>
      <c r="P42" s="32"/>
      <c r="Q42" s="32">
        <v>20</v>
      </c>
      <c r="R42" s="32">
        <v>30</v>
      </c>
      <c r="S42" s="32">
        <v>10</v>
      </c>
      <c r="T42" s="32"/>
      <c r="U42" s="32">
        <f t="shared" si="1"/>
        <v>130</v>
      </c>
      <c r="V42" s="37" t="s">
        <v>293</v>
      </c>
    </row>
    <row r="43" spans="1:22" s="57" customFormat="1">
      <c r="A43" s="199" t="s">
        <v>111</v>
      </c>
      <c r="B43" s="32"/>
      <c r="C43" s="32"/>
      <c r="D43" s="32"/>
      <c r="E43" s="32"/>
      <c r="F43" s="32">
        <v>8</v>
      </c>
      <c r="G43" s="32"/>
      <c r="H43" s="32"/>
      <c r="I43" s="32"/>
      <c r="J43" s="18">
        <v>3</v>
      </c>
      <c r="K43" s="18">
        <v>56</v>
      </c>
      <c r="L43" s="32">
        <v>5</v>
      </c>
      <c r="M43" s="32">
        <v>1</v>
      </c>
      <c r="N43" s="32">
        <v>3</v>
      </c>
      <c r="O43" s="32">
        <v>2</v>
      </c>
      <c r="P43" s="32"/>
      <c r="Q43" s="32">
        <v>20</v>
      </c>
      <c r="R43" s="32">
        <v>30</v>
      </c>
      <c r="S43" s="32">
        <v>10</v>
      </c>
      <c r="T43" s="32"/>
      <c r="U43" s="32">
        <f t="shared" si="1"/>
        <v>130</v>
      </c>
      <c r="V43" s="35" t="s">
        <v>237</v>
      </c>
    </row>
    <row r="44" spans="1:22" s="57" customFormat="1" hidden="1">
      <c r="A44" s="197" t="s">
        <v>114</v>
      </c>
      <c r="B44" s="32"/>
      <c r="C44" s="32"/>
      <c r="D44" s="32"/>
      <c r="E44" s="32"/>
      <c r="F44" s="32"/>
      <c r="G44" s="32"/>
      <c r="H44" s="32">
        <v>7</v>
      </c>
      <c r="I44" s="32"/>
      <c r="J44" s="18">
        <v>5</v>
      </c>
      <c r="K44" s="18">
        <v>90</v>
      </c>
      <c r="L44" s="32">
        <v>5</v>
      </c>
      <c r="M44" s="32">
        <v>1</v>
      </c>
      <c r="N44" s="32">
        <v>5</v>
      </c>
      <c r="O44" s="32">
        <v>2</v>
      </c>
      <c r="P44" s="32"/>
      <c r="Q44" s="32">
        <v>10</v>
      </c>
      <c r="R44" s="32">
        <v>40</v>
      </c>
      <c r="S44" s="32">
        <v>10</v>
      </c>
      <c r="T44" s="32"/>
      <c r="U44" s="32">
        <f t="shared" si="1"/>
        <v>230</v>
      </c>
      <c r="V44" s="35" t="s">
        <v>291</v>
      </c>
    </row>
    <row r="45" spans="1:22" s="6" customFormat="1" hidden="1">
      <c r="A45" s="74" t="s">
        <v>77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9"/>
      <c r="O45" s="18"/>
      <c r="P45" s="18"/>
      <c r="Q45" s="18"/>
      <c r="R45" s="18"/>
      <c r="S45" s="18"/>
      <c r="T45" s="18"/>
      <c r="U45" s="18">
        <f>SUM(U25:U44)</f>
        <v>10124</v>
      </c>
      <c r="V45" s="36"/>
    </row>
    <row r="46" spans="1:22" s="6" customFormat="1" ht="15" hidden="1" customHeight="1" thickBot="1">
      <c r="A46" s="290" t="s">
        <v>14</v>
      </c>
      <c r="B46" s="291"/>
      <c r="C46" s="291"/>
      <c r="D46" s="291"/>
      <c r="E46" s="291"/>
      <c r="F46" s="291"/>
      <c r="G46" s="291"/>
      <c r="H46" s="291"/>
      <c r="I46" s="291"/>
      <c r="J46" s="291"/>
      <c r="K46" s="291"/>
      <c r="L46" s="291"/>
      <c r="M46" s="291"/>
      <c r="N46" s="291"/>
      <c r="O46" s="291"/>
      <c r="P46" s="291"/>
      <c r="Q46" s="291"/>
      <c r="R46" s="291"/>
      <c r="S46" s="291"/>
      <c r="T46" s="292"/>
      <c r="U46" s="75"/>
      <c r="V46" s="36"/>
    </row>
    <row r="47" spans="1:22" s="12" customFormat="1" ht="13.5" hidden="1" customHeight="1">
      <c r="A47" s="130" t="s">
        <v>95</v>
      </c>
      <c r="B47" s="32"/>
      <c r="C47" s="32"/>
      <c r="D47" s="80">
        <v>8</v>
      </c>
      <c r="E47" s="32"/>
      <c r="F47" s="32"/>
      <c r="G47" s="32"/>
      <c r="H47" s="32"/>
      <c r="I47" s="32"/>
      <c r="J47" s="18"/>
      <c r="K47" s="18">
        <v>78</v>
      </c>
      <c r="L47" s="32">
        <v>5</v>
      </c>
      <c r="M47" s="32">
        <v>1</v>
      </c>
      <c r="N47" s="76">
        <v>4</v>
      </c>
      <c r="O47" s="32">
        <v>2</v>
      </c>
      <c r="P47" s="32"/>
      <c r="Q47" s="32">
        <v>20</v>
      </c>
      <c r="R47" s="32">
        <v>30</v>
      </c>
      <c r="S47" s="32">
        <v>10</v>
      </c>
      <c r="T47" s="32"/>
      <c r="U47" s="32">
        <f>(M47*Q47)+(N47*R47)+(O47*S47)+(P47*T47)</f>
        <v>160</v>
      </c>
      <c r="V47" s="37" t="s">
        <v>292</v>
      </c>
    </row>
    <row r="48" spans="1:22" s="12" customFormat="1" ht="26.25" customHeight="1">
      <c r="A48" s="35" t="s">
        <v>96</v>
      </c>
      <c r="B48" s="32">
        <v>8</v>
      </c>
      <c r="C48" s="32"/>
      <c r="D48" s="80">
        <v>0</v>
      </c>
      <c r="E48" s="32"/>
      <c r="F48" s="32"/>
      <c r="G48" s="32"/>
      <c r="H48" s="32"/>
      <c r="I48" s="32"/>
      <c r="J48" s="18"/>
      <c r="K48" s="18">
        <v>29</v>
      </c>
      <c r="L48" s="32">
        <v>5</v>
      </c>
      <c r="M48" s="32">
        <v>1</v>
      </c>
      <c r="N48" s="38">
        <v>2</v>
      </c>
      <c r="O48" s="32">
        <v>1</v>
      </c>
      <c r="P48" s="32"/>
      <c r="Q48" s="32">
        <v>20</v>
      </c>
      <c r="R48" s="32">
        <v>30</v>
      </c>
      <c r="S48" s="32">
        <v>10</v>
      </c>
      <c r="T48" s="32"/>
      <c r="U48" s="32">
        <f t="shared" ref="U48:U104" si="3">(M48*Q48)+(N48*R48)+(O48*S48)+(P48*T48)</f>
        <v>90</v>
      </c>
      <c r="V48" s="35" t="s">
        <v>237</v>
      </c>
    </row>
    <row r="49" spans="1:22" s="12" customFormat="1" ht="27" hidden="1" customHeight="1">
      <c r="A49" s="81" t="s">
        <v>97</v>
      </c>
      <c r="B49" s="99"/>
      <c r="C49" s="99"/>
      <c r="D49" s="80">
        <v>8</v>
      </c>
      <c r="E49" s="99"/>
      <c r="F49" s="99"/>
      <c r="G49" s="99"/>
      <c r="H49" s="99"/>
      <c r="I49" s="99"/>
      <c r="J49" s="99"/>
      <c r="K49" s="18">
        <v>78</v>
      </c>
      <c r="L49" s="13">
        <v>5</v>
      </c>
      <c r="M49" s="32">
        <v>1</v>
      </c>
      <c r="N49" s="38">
        <v>4</v>
      </c>
      <c r="O49" s="32">
        <v>2</v>
      </c>
      <c r="P49" s="32"/>
      <c r="Q49" s="32">
        <v>20</v>
      </c>
      <c r="R49" s="32">
        <v>30</v>
      </c>
      <c r="S49" s="32">
        <v>10</v>
      </c>
      <c r="T49" s="32"/>
      <c r="U49" s="32">
        <f t="shared" si="3"/>
        <v>160</v>
      </c>
      <c r="V49" s="37" t="s">
        <v>292</v>
      </c>
    </row>
    <row r="50" spans="1:22" s="12" customFormat="1" ht="24.75" hidden="1" customHeight="1">
      <c r="A50" s="81" t="s">
        <v>98</v>
      </c>
      <c r="B50" s="32"/>
      <c r="C50" s="32">
        <v>8</v>
      </c>
      <c r="D50" s="80">
        <v>0</v>
      </c>
      <c r="E50" s="32">
        <v>0</v>
      </c>
      <c r="F50" s="32"/>
      <c r="G50" s="32"/>
      <c r="H50" s="32"/>
      <c r="I50" s="32"/>
      <c r="J50" s="18"/>
      <c r="K50" s="18">
        <v>17</v>
      </c>
      <c r="L50" s="32">
        <v>5</v>
      </c>
      <c r="M50" s="32">
        <v>1</v>
      </c>
      <c r="N50" s="38">
        <v>1</v>
      </c>
      <c r="O50" s="32">
        <v>1</v>
      </c>
      <c r="P50" s="32"/>
      <c r="Q50" s="32">
        <v>20</v>
      </c>
      <c r="R50" s="32">
        <v>30</v>
      </c>
      <c r="S50" s="32">
        <v>10</v>
      </c>
      <c r="T50" s="32"/>
      <c r="U50" s="32">
        <f t="shared" si="3"/>
        <v>60</v>
      </c>
      <c r="V50" s="35" t="s">
        <v>291</v>
      </c>
    </row>
    <row r="51" spans="1:22" s="12" customFormat="1" ht="14.25" hidden="1" customHeight="1">
      <c r="A51" s="81" t="s">
        <v>99</v>
      </c>
      <c r="B51" s="32">
        <v>8</v>
      </c>
      <c r="C51" s="32">
        <v>8</v>
      </c>
      <c r="D51" s="80">
        <v>8</v>
      </c>
      <c r="E51" s="32">
        <v>0</v>
      </c>
      <c r="F51" s="32">
        <v>8</v>
      </c>
      <c r="G51" s="32">
        <v>0</v>
      </c>
      <c r="H51" s="32">
        <v>8</v>
      </c>
      <c r="I51" s="32"/>
      <c r="J51" s="18"/>
      <c r="K51" s="18">
        <v>247</v>
      </c>
      <c r="L51" s="32">
        <v>5</v>
      </c>
      <c r="M51" s="38">
        <v>3</v>
      </c>
      <c r="N51" s="32">
        <v>12</v>
      </c>
      <c r="O51" s="32">
        <v>5</v>
      </c>
      <c r="P51" s="99"/>
      <c r="Q51" s="32">
        <v>30</v>
      </c>
      <c r="R51" s="32">
        <v>20</v>
      </c>
      <c r="S51" s="32">
        <v>10</v>
      </c>
      <c r="T51" s="32"/>
      <c r="U51" s="32">
        <f t="shared" si="3"/>
        <v>380</v>
      </c>
      <c r="V51" s="37" t="s">
        <v>292</v>
      </c>
    </row>
    <row r="52" spans="1:22" s="12" customFormat="1" ht="13.5" customHeight="1">
      <c r="A52" s="81" t="s">
        <v>100</v>
      </c>
      <c r="B52" s="32">
        <v>8</v>
      </c>
      <c r="C52" s="32">
        <v>8</v>
      </c>
      <c r="D52" s="80">
        <v>8</v>
      </c>
      <c r="E52" s="32">
        <v>8</v>
      </c>
      <c r="F52" s="32">
        <v>8</v>
      </c>
      <c r="G52" s="32"/>
      <c r="H52" s="32"/>
      <c r="I52" s="32"/>
      <c r="J52" s="18"/>
      <c r="K52" s="18">
        <v>239</v>
      </c>
      <c r="L52" s="32">
        <v>5</v>
      </c>
      <c r="M52" s="38">
        <v>3</v>
      </c>
      <c r="N52" s="32">
        <v>12</v>
      </c>
      <c r="O52" s="32">
        <v>5</v>
      </c>
      <c r="P52" s="99"/>
      <c r="Q52" s="32">
        <v>30</v>
      </c>
      <c r="R52" s="32">
        <v>20</v>
      </c>
      <c r="S52" s="32">
        <v>10</v>
      </c>
      <c r="T52" s="32"/>
      <c r="U52" s="32">
        <f t="shared" si="3"/>
        <v>380</v>
      </c>
      <c r="V52" s="35" t="s">
        <v>237</v>
      </c>
    </row>
    <row r="53" spans="1:22" s="12" customFormat="1" hidden="1">
      <c r="A53" s="200" t="s">
        <v>98</v>
      </c>
      <c r="B53" s="32">
        <v>7</v>
      </c>
      <c r="C53" s="32"/>
      <c r="D53" s="32"/>
      <c r="E53" s="32"/>
      <c r="F53" s="32">
        <v>7</v>
      </c>
      <c r="G53" s="32"/>
      <c r="H53" s="32"/>
      <c r="I53" s="32"/>
      <c r="J53" s="18"/>
      <c r="K53" s="18">
        <v>34</v>
      </c>
      <c r="L53" s="32">
        <v>5</v>
      </c>
      <c r="M53" s="32">
        <v>1</v>
      </c>
      <c r="N53" s="32">
        <v>2</v>
      </c>
      <c r="O53" s="32">
        <v>1</v>
      </c>
      <c r="P53" s="99"/>
      <c r="Q53" s="32">
        <v>20</v>
      </c>
      <c r="R53" s="32">
        <v>30</v>
      </c>
      <c r="S53" s="32">
        <v>10</v>
      </c>
      <c r="T53" s="32"/>
      <c r="U53" s="32">
        <f t="shared" si="3"/>
        <v>90</v>
      </c>
      <c r="V53" s="35" t="s">
        <v>291</v>
      </c>
    </row>
    <row r="54" spans="1:22" s="12" customFormat="1" hidden="1">
      <c r="A54" s="201" t="s">
        <v>62</v>
      </c>
      <c r="B54" s="32">
        <v>7</v>
      </c>
      <c r="C54" s="32"/>
      <c r="D54" s="32"/>
      <c r="E54" s="32"/>
      <c r="F54" s="32">
        <v>7</v>
      </c>
      <c r="G54" s="32"/>
      <c r="H54" s="32"/>
      <c r="I54" s="32"/>
      <c r="J54" s="18"/>
      <c r="K54" s="18">
        <v>66</v>
      </c>
      <c r="L54" s="32">
        <v>5</v>
      </c>
      <c r="M54" s="32">
        <v>1</v>
      </c>
      <c r="N54" s="32">
        <v>3</v>
      </c>
      <c r="O54" s="32">
        <v>2</v>
      </c>
      <c r="P54" s="99"/>
      <c r="Q54" s="32">
        <v>20</v>
      </c>
      <c r="R54" s="32">
        <v>30</v>
      </c>
      <c r="S54" s="32">
        <v>10</v>
      </c>
      <c r="T54" s="32"/>
      <c r="U54" s="32">
        <f t="shared" si="3"/>
        <v>130</v>
      </c>
      <c r="V54" s="35" t="s">
        <v>291</v>
      </c>
    </row>
    <row r="55" spans="1:22" s="12" customFormat="1" ht="13.5" hidden="1" customHeight="1">
      <c r="A55" s="73" t="s">
        <v>103</v>
      </c>
      <c r="B55" s="32">
        <v>8</v>
      </c>
      <c r="C55" s="32"/>
      <c r="D55" s="32"/>
      <c r="E55" s="32"/>
      <c r="F55" s="32"/>
      <c r="G55" s="32"/>
      <c r="H55" s="32"/>
      <c r="I55" s="32"/>
      <c r="J55" s="18"/>
      <c r="K55" s="18">
        <v>15</v>
      </c>
      <c r="L55" s="32">
        <v>5</v>
      </c>
      <c r="M55" s="32">
        <v>1</v>
      </c>
      <c r="N55" s="32">
        <v>1</v>
      </c>
      <c r="O55" s="32">
        <v>1</v>
      </c>
      <c r="P55" s="99"/>
      <c r="Q55" s="32">
        <v>20</v>
      </c>
      <c r="R55" s="32">
        <v>30</v>
      </c>
      <c r="S55" s="32">
        <v>10</v>
      </c>
      <c r="T55" s="32"/>
      <c r="U55" s="32">
        <f t="shared" si="3"/>
        <v>60</v>
      </c>
      <c r="V55" s="35" t="s">
        <v>291</v>
      </c>
    </row>
    <row r="56" spans="1:22" s="12" customFormat="1" hidden="1">
      <c r="A56" s="73" t="s">
        <v>106</v>
      </c>
      <c r="B56" s="32"/>
      <c r="C56" s="32"/>
      <c r="D56" s="32"/>
      <c r="E56" s="32">
        <v>8</v>
      </c>
      <c r="F56" s="32"/>
      <c r="G56" s="32"/>
      <c r="H56" s="32"/>
      <c r="I56" s="32"/>
      <c r="J56" s="18"/>
      <c r="K56" s="18">
        <v>18</v>
      </c>
      <c r="L56" s="32">
        <v>5</v>
      </c>
      <c r="M56" s="32">
        <v>1</v>
      </c>
      <c r="N56" s="32">
        <v>1</v>
      </c>
      <c r="O56" s="32">
        <v>1</v>
      </c>
      <c r="P56" s="99"/>
      <c r="Q56" s="32">
        <v>20</v>
      </c>
      <c r="R56" s="32">
        <v>30</v>
      </c>
      <c r="S56" s="32">
        <v>10</v>
      </c>
      <c r="T56" s="32"/>
      <c r="U56" s="32">
        <f t="shared" si="3"/>
        <v>60</v>
      </c>
      <c r="V56" s="35" t="s">
        <v>291</v>
      </c>
    </row>
    <row r="57" spans="1:22" s="12" customFormat="1" ht="11.25" hidden="1" customHeight="1">
      <c r="A57" s="73" t="s">
        <v>62</v>
      </c>
      <c r="B57" s="32"/>
      <c r="C57" s="32">
        <v>8</v>
      </c>
      <c r="D57" s="32"/>
      <c r="E57" s="32">
        <v>8</v>
      </c>
      <c r="F57" s="32"/>
      <c r="G57" s="32"/>
      <c r="H57" s="32"/>
      <c r="I57" s="32"/>
      <c r="J57" s="18"/>
      <c r="K57" s="18">
        <v>129</v>
      </c>
      <c r="L57" s="32">
        <v>5</v>
      </c>
      <c r="M57" s="32">
        <v>2</v>
      </c>
      <c r="N57" s="32">
        <v>7</v>
      </c>
      <c r="O57" s="32">
        <v>3</v>
      </c>
      <c r="P57" s="99"/>
      <c r="Q57" s="32">
        <v>20</v>
      </c>
      <c r="R57" s="32">
        <v>30</v>
      </c>
      <c r="S57" s="32">
        <v>10</v>
      </c>
      <c r="T57" s="32"/>
      <c r="U57" s="32">
        <f t="shared" si="3"/>
        <v>280</v>
      </c>
      <c r="V57" s="35" t="s">
        <v>291</v>
      </c>
    </row>
    <row r="58" spans="1:22" s="12" customFormat="1" ht="12" hidden="1" customHeight="1">
      <c r="A58" s="73" t="s">
        <v>107</v>
      </c>
      <c r="B58" s="32"/>
      <c r="C58" s="32"/>
      <c r="D58" s="32"/>
      <c r="E58" s="32">
        <v>0</v>
      </c>
      <c r="F58" s="32">
        <v>0</v>
      </c>
      <c r="G58" s="32"/>
      <c r="H58" s="32"/>
      <c r="I58" s="32"/>
      <c r="J58" s="18"/>
      <c r="K58" s="18">
        <v>0</v>
      </c>
      <c r="L58" s="32">
        <v>5</v>
      </c>
      <c r="M58" s="32"/>
      <c r="N58" s="32"/>
      <c r="O58" s="32"/>
      <c r="P58" s="99"/>
      <c r="Q58" s="32"/>
      <c r="R58" s="32"/>
      <c r="S58" s="32"/>
      <c r="T58" s="32"/>
      <c r="U58" s="32">
        <f t="shared" si="3"/>
        <v>0</v>
      </c>
      <c r="V58" s="35" t="s">
        <v>291</v>
      </c>
    </row>
    <row r="59" spans="1:22" s="12" customFormat="1" ht="12" hidden="1" customHeight="1">
      <c r="A59" s="167" t="s">
        <v>89</v>
      </c>
      <c r="B59" s="32">
        <v>7</v>
      </c>
      <c r="C59" s="32">
        <v>7</v>
      </c>
      <c r="D59" s="32">
        <v>7</v>
      </c>
      <c r="E59" s="32">
        <v>7</v>
      </c>
      <c r="F59" s="32">
        <v>7</v>
      </c>
      <c r="G59" s="32"/>
      <c r="H59" s="32">
        <v>7</v>
      </c>
      <c r="I59" s="32">
        <v>7</v>
      </c>
      <c r="J59" s="18"/>
      <c r="K59" s="18">
        <v>335</v>
      </c>
      <c r="L59" s="32">
        <v>2</v>
      </c>
      <c r="M59" s="32">
        <v>5</v>
      </c>
      <c r="N59" s="32">
        <v>17</v>
      </c>
      <c r="O59" s="32">
        <v>8</v>
      </c>
      <c r="P59" s="99"/>
      <c r="Q59" s="32">
        <v>10</v>
      </c>
      <c r="R59" s="32">
        <v>10</v>
      </c>
      <c r="S59" s="32">
        <v>10</v>
      </c>
      <c r="T59" s="32"/>
      <c r="U59" s="32">
        <f t="shared" si="3"/>
        <v>300</v>
      </c>
      <c r="V59" s="37" t="s">
        <v>293</v>
      </c>
    </row>
    <row r="60" spans="1:22" s="57" customFormat="1" ht="12.75" hidden="1" customHeight="1">
      <c r="A60" s="201" t="s">
        <v>108</v>
      </c>
      <c r="B60" s="32">
        <v>7</v>
      </c>
      <c r="C60" s="32">
        <v>7</v>
      </c>
      <c r="D60" s="32">
        <v>7</v>
      </c>
      <c r="E60" s="32">
        <v>0</v>
      </c>
      <c r="F60" s="32">
        <v>7</v>
      </c>
      <c r="G60" s="32"/>
      <c r="H60" s="32">
        <v>7</v>
      </c>
      <c r="I60" s="32"/>
      <c r="J60" s="18"/>
      <c r="K60" s="18">
        <v>188</v>
      </c>
      <c r="L60" s="32">
        <v>2</v>
      </c>
      <c r="M60" s="32">
        <v>3</v>
      </c>
      <c r="N60" s="32">
        <v>10</v>
      </c>
      <c r="O60" s="32">
        <v>5</v>
      </c>
      <c r="P60" s="131"/>
      <c r="Q60" s="32">
        <v>10</v>
      </c>
      <c r="R60" s="32">
        <v>10</v>
      </c>
      <c r="S60" s="32">
        <v>10</v>
      </c>
      <c r="T60" s="32"/>
      <c r="U60" s="32">
        <f t="shared" si="3"/>
        <v>180</v>
      </c>
      <c r="V60" s="37" t="s">
        <v>293</v>
      </c>
    </row>
    <row r="61" spans="1:22" s="57" customFormat="1" ht="12.75" hidden="1" customHeight="1">
      <c r="A61" s="71" t="s">
        <v>112</v>
      </c>
      <c r="B61" s="32"/>
      <c r="C61" s="32"/>
      <c r="D61" s="32"/>
      <c r="E61" s="32"/>
      <c r="F61" s="32">
        <v>8</v>
      </c>
      <c r="G61" s="32"/>
      <c r="H61" s="32"/>
      <c r="I61" s="32"/>
      <c r="J61" s="18"/>
      <c r="K61" s="18">
        <v>56</v>
      </c>
      <c r="L61" s="32">
        <v>5</v>
      </c>
      <c r="M61" s="32">
        <v>1</v>
      </c>
      <c r="N61" s="32">
        <v>3</v>
      </c>
      <c r="O61" s="32">
        <v>1</v>
      </c>
      <c r="P61" s="131"/>
      <c r="Q61" s="32">
        <v>20</v>
      </c>
      <c r="R61" s="32">
        <v>30</v>
      </c>
      <c r="S61" s="32">
        <v>10</v>
      </c>
      <c r="T61" s="32"/>
      <c r="U61" s="32">
        <f t="shared" si="3"/>
        <v>120</v>
      </c>
      <c r="V61" s="37" t="s">
        <v>293</v>
      </c>
    </row>
    <row r="62" spans="1:22" s="57" customFormat="1" ht="13.5" customHeight="1">
      <c r="A62" s="167" t="s">
        <v>96</v>
      </c>
      <c r="B62" s="32"/>
      <c r="C62" s="32">
        <v>7</v>
      </c>
      <c r="D62" s="32"/>
      <c r="E62" s="32"/>
      <c r="F62" s="32"/>
      <c r="G62" s="32"/>
      <c r="H62" s="32"/>
      <c r="I62" s="32"/>
      <c r="J62" s="18"/>
      <c r="K62" s="18">
        <v>143</v>
      </c>
      <c r="L62" s="32">
        <v>5</v>
      </c>
      <c r="M62" s="32">
        <v>2</v>
      </c>
      <c r="N62" s="32">
        <v>7</v>
      </c>
      <c r="O62" s="32">
        <v>3</v>
      </c>
      <c r="P62" s="131"/>
      <c r="Q62" s="32">
        <v>20</v>
      </c>
      <c r="R62" s="32">
        <v>30</v>
      </c>
      <c r="S62" s="32">
        <v>10</v>
      </c>
      <c r="T62" s="32"/>
      <c r="U62" s="32">
        <f t="shared" si="3"/>
        <v>280</v>
      </c>
      <c r="V62" s="35" t="s">
        <v>237</v>
      </c>
    </row>
    <row r="63" spans="1:22" s="131" customFormat="1" ht="13.5" hidden="1" customHeight="1">
      <c r="A63" s="201" t="s">
        <v>107</v>
      </c>
      <c r="B63" s="32"/>
      <c r="C63" s="32">
        <v>7</v>
      </c>
      <c r="D63" s="32"/>
      <c r="E63" s="32"/>
      <c r="F63" s="32"/>
      <c r="G63" s="32"/>
      <c r="H63" s="32"/>
      <c r="I63" s="32"/>
      <c r="J63" s="18"/>
      <c r="K63" s="18">
        <v>17</v>
      </c>
      <c r="L63" s="32">
        <v>5</v>
      </c>
      <c r="M63" s="32">
        <v>1</v>
      </c>
      <c r="N63" s="32">
        <v>1</v>
      </c>
      <c r="O63" s="32">
        <v>1</v>
      </c>
      <c r="Q63" s="32">
        <v>20</v>
      </c>
      <c r="R63" s="32">
        <v>30</v>
      </c>
      <c r="S63" s="32">
        <v>10</v>
      </c>
      <c r="T63" s="32"/>
      <c r="U63" s="32">
        <f t="shared" si="3"/>
        <v>60</v>
      </c>
      <c r="V63" s="35" t="s">
        <v>291</v>
      </c>
    </row>
    <row r="64" spans="1:22" s="14" customFormat="1" ht="25.5" hidden="1" customHeight="1">
      <c r="A64" s="71" t="s">
        <v>115</v>
      </c>
      <c r="B64" s="32"/>
      <c r="C64" s="32"/>
      <c r="D64" s="32"/>
      <c r="E64" s="32"/>
      <c r="F64" s="32"/>
      <c r="G64" s="32"/>
      <c r="H64" s="32">
        <v>8</v>
      </c>
      <c r="I64" s="32"/>
      <c r="J64" s="18"/>
      <c r="K64" s="18">
        <v>55</v>
      </c>
      <c r="L64" s="32">
        <v>5</v>
      </c>
      <c r="M64" s="32">
        <v>1</v>
      </c>
      <c r="N64" s="32">
        <v>3</v>
      </c>
      <c r="O64" s="32">
        <v>1</v>
      </c>
      <c r="P64" s="32"/>
      <c r="Q64" s="32">
        <v>20</v>
      </c>
      <c r="R64" s="32">
        <v>30</v>
      </c>
      <c r="S64" s="32">
        <v>10</v>
      </c>
      <c r="T64" s="32"/>
      <c r="U64" s="32">
        <f t="shared" si="3"/>
        <v>120</v>
      </c>
      <c r="V64" s="35" t="s">
        <v>291</v>
      </c>
    </row>
    <row r="65" spans="1:22" s="14" customFormat="1" ht="24.75" hidden="1" customHeight="1">
      <c r="A65" s="71" t="s">
        <v>116</v>
      </c>
      <c r="B65" s="32"/>
      <c r="C65" s="32"/>
      <c r="D65" s="32"/>
      <c r="E65" s="32"/>
      <c r="F65" s="32"/>
      <c r="G65" s="32"/>
      <c r="H65" s="32">
        <v>8</v>
      </c>
      <c r="I65" s="32"/>
      <c r="J65" s="18"/>
      <c r="K65" s="18">
        <v>35</v>
      </c>
      <c r="L65" s="32">
        <v>5</v>
      </c>
      <c r="M65" s="32">
        <v>1</v>
      </c>
      <c r="N65" s="32">
        <v>2</v>
      </c>
      <c r="O65" s="32">
        <v>1</v>
      </c>
      <c r="P65" s="32"/>
      <c r="Q65" s="32">
        <v>20</v>
      </c>
      <c r="R65" s="32">
        <v>30</v>
      </c>
      <c r="S65" s="32">
        <v>10</v>
      </c>
      <c r="T65" s="32"/>
      <c r="U65" s="32">
        <f t="shared" si="3"/>
        <v>90</v>
      </c>
      <c r="V65" s="35" t="s">
        <v>291</v>
      </c>
    </row>
    <row r="66" spans="1:22" s="14" customFormat="1" ht="24.75" hidden="1" customHeight="1">
      <c r="A66" s="202" t="s">
        <v>193</v>
      </c>
      <c r="B66" s="32"/>
      <c r="C66" s="32"/>
      <c r="D66" s="32"/>
      <c r="E66" s="32"/>
      <c r="F66" s="32"/>
      <c r="G66" s="32"/>
      <c r="H66" s="32">
        <v>7</v>
      </c>
      <c r="I66" s="32"/>
      <c r="J66" s="18"/>
      <c r="K66" s="18">
        <v>43</v>
      </c>
      <c r="L66" s="32">
        <v>5</v>
      </c>
      <c r="M66" s="32">
        <v>1</v>
      </c>
      <c r="N66" s="32">
        <v>2</v>
      </c>
      <c r="O66" s="32">
        <v>1</v>
      </c>
      <c r="P66" s="32"/>
      <c r="Q66" s="32">
        <v>20</v>
      </c>
      <c r="R66" s="32">
        <v>30</v>
      </c>
      <c r="S66" s="32">
        <v>10</v>
      </c>
      <c r="T66" s="32"/>
      <c r="U66" s="32">
        <f t="shared" si="3"/>
        <v>90</v>
      </c>
      <c r="V66" s="35" t="s">
        <v>291</v>
      </c>
    </row>
    <row r="67" spans="1:22" s="14" customFormat="1" ht="24.75" hidden="1" customHeight="1">
      <c r="A67" s="77" t="s">
        <v>194</v>
      </c>
      <c r="B67" s="32"/>
      <c r="C67" s="32"/>
      <c r="D67" s="32"/>
      <c r="E67" s="32"/>
      <c r="F67" s="32"/>
      <c r="G67" s="32"/>
      <c r="H67" s="32">
        <v>8</v>
      </c>
      <c r="I67" s="32"/>
      <c r="J67" s="18"/>
      <c r="K67" s="18">
        <v>43</v>
      </c>
      <c r="L67" s="32">
        <v>5</v>
      </c>
      <c r="M67" s="32">
        <v>1</v>
      </c>
      <c r="N67" s="32">
        <v>2</v>
      </c>
      <c r="O67" s="32">
        <v>1</v>
      </c>
      <c r="P67" s="32"/>
      <c r="Q67" s="32">
        <v>20</v>
      </c>
      <c r="R67" s="32">
        <v>30</v>
      </c>
      <c r="S67" s="32">
        <v>10</v>
      </c>
      <c r="T67" s="32"/>
      <c r="U67" s="32">
        <f t="shared" si="3"/>
        <v>90</v>
      </c>
      <c r="V67" s="35" t="s">
        <v>291</v>
      </c>
    </row>
    <row r="68" spans="1:22" s="14" customFormat="1" ht="24.75" hidden="1" customHeight="1">
      <c r="A68" s="77" t="s">
        <v>195</v>
      </c>
      <c r="B68" s="32"/>
      <c r="C68" s="32"/>
      <c r="D68" s="32"/>
      <c r="E68" s="32"/>
      <c r="F68" s="32"/>
      <c r="G68" s="32"/>
      <c r="H68" s="32">
        <v>8</v>
      </c>
      <c r="I68" s="32"/>
      <c r="J68" s="18"/>
      <c r="K68" s="18">
        <v>43</v>
      </c>
      <c r="L68" s="32">
        <v>5</v>
      </c>
      <c r="M68" s="32">
        <v>1</v>
      </c>
      <c r="N68" s="32">
        <v>2</v>
      </c>
      <c r="O68" s="32">
        <v>1</v>
      </c>
      <c r="P68" s="32"/>
      <c r="Q68" s="32">
        <v>20</v>
      </c>
      <c r="R68" s="32">
        <v>30</v>
      </c>
      <c r="S68" s="32">
        <v>10</v>
      </c>
      <c r="T68" s="32"/>
      <c r="U68" s="32">
        <f t="shared" si="3"/>
        <v>90</v>
      </c>
      <c r="V68" s="35" t="s">
        <v>291</v>
      </c>
    </row>
    <row r="69" spans="1:22" s="14" customFormat="1" ht="24.75" hidden="1" customHeight="1">
      <c r="A69" s="203" t="s">
        <v>196</v>
      </c>
      <c r="B69" s="32"/>
      <c r="C69" s="32"/>
      <c r="D69" s="32"/>
      <c r="E69" s="32"/>
      <c r="F69" s="32"/>
      <c r="G69" s="32"/>
      <c r="H69" s="32">
        <v>7</v>
      </c>
      <c r="I69" s="32"/>
      <c r="J69" s="18"/>
      <c r="K69" s="18">
        <v>43</v>
      </c>
      <c r="L69" s="32">
        <v>5</v>
      </c>
      <c r="M69" s="32">
        <v>1</v>
      </c>
      <c r="N69" s="32">
        <v>2</v>
      </c>
      <c r="O69" s="32">
        <v>1</v>
      </c>
      <c r="P69" s="32"/>
      <c r="Q69" s="32">
        <v>20</v>
      </c>
      <c r="R69" s="32">
        <v>30</v>
      </c>
      <c r="S69" s="32">
        <v>10</v>
      </c>
      <c r="T69" s="32"/>
      <c r="U69" s="32">
        <f t="shared" si="3"/>
        <v>90</v>
      </c>
      <c r="V69" s="35" t="s">
        <v>291</v>
      </c>
    </row>
    <row r="70" spans="1:22" s="14" customFormat="1" ht="17.25" hidden="1" customHeight="1">
      <c r="A70" s="122" t="s">
        <v>197</v>
      </c>
      <c r="B70" s="32"/>
      <c r="C70" s="32"/>
      <c r="D70" s="32"/>
      <c r="E70" s="32"/>
      <c r="F70" s="32"/>
      <c r="G70" s="32"/>
      <c r="H70" s="32">
        <v>0</v>
      </c>
      <c r="I70" s="32"/>
      <c r="J70" s="18"/>
      <c r="K70" s="18">
        <v>0</v>
      </c>
      <c r="L70" s="32">
        <v>5</v>
      </c>
      <c r="M70" s="32"/>
      <c r="N70" s="32"/>
      <c r="O70" s="32"/>
      <c r="P70" s="32"/>
      <c r="Q70" s="32"/>
      <c r="R70" s="32"/>
      <c r="S70" s="32"/>
      <c r="T70" s="32"/>
      <c r="U70" s="32">
        <f t="shared" si="3"/>
        <v>0</v>
      </c>
      <c r="V70" s="35" t="s">
        <v>291</v>
      </c>
    </row>
    <row r="71" spans="1:22" s="14" customFormat="1" ht="15.75" hidden="1" customHeight="1">
      <c r="A71" s="77" t="s">
        <v>198</v>
      </c>
      <c r="B71" s="32"/>
      <c r="C71" s="32"/>
      <c r="D71" s="32"/>
      <c r="E71" s="32"/>
      <c r="F71" s="32"/>
      <c r="G71" s="32"/>
      <c r="H71" s="32">
        <v>0</v>
      </c>
      <c r="I71" s="32"/>
      <c r="J71" s="18"/>
      <c r="K71" s="18">
        <v>0</v>
      </c>
      <c r="L71" s="32">
        <v>5</v>
      </c>
      <c r="M71" s="32"/>
      <c r="N71" s="32"/>
      <c r="O71" s="32"/>
      <c r="P71" s="32"/>
      <c r="Q71" s="32">
        <v>10</v>
      </c>
      <c r="R71" s="32">
        <v>40</v>
      </c>
      <c r="S71" s="32">
        <v>10</v>
      </c>
      <c r="T71" s="32"/>
      <c r="U71" s="32">
        <f t="shared" si="3"/>
        <v>0</v>
      </c>
      <c r="V71" s="35" t="s">
        <v>291</v>
      </c>
    </row>
    <row r="72" spans="1:22" s="14" customFormat="1" ht="14.25" hidden="1" customHeight="1">
      <c r="A72" s="77" t="s">
        <v>199</v>
      </c>
      <c r="B72" s="32"/>
      <c r="C72" s="32"/>
      <c r="D72" s="32"/>
      <c r="E72" s="32"/>
      <c r="F72" s="32"/>
      <c r="G72" s="32"/>
      <c r="H72" s="32">
        <v>0</v>
      </c>
      <c r="I72" s="32"/>
      <c r="J72" s="18"/>
      <c r="K72" s="18">
        <v>0</v>
      </c>
      <c r="L72" s="32">
        <v>5</v>
      </c>
      <c r="M72" s="32"/>
      <c r="N72" s="32"/>
      <c r="O72" s="32"/>
      <c r="P72" s="32"/>
      <c r="Q72" s="32">
        <v>10</v>
      </c>
      <c r="R72" s="32">
        <v>40</v>
      </c>
      <c r="S72" s="32">
        <v>10</v>
      </c>
      <c r="T72" s="32"/>
      <c r="U72" s="32">
        <f t="shared" si="3"/>
        <v>0</v>
      </c>
      <c r="V72" s="35" t="s">
        <v>291</v>
      </c>
    </row>
    <row r="73" spans="1:22" s="14" customFormat="1" ht="17.25" hidden="1" customHeight="1">
      <c r="A73" s="77" t="s">
        <v>200</v>
      </c>
      <c r="B73" s="32"/>
      <c r="C73" s="32"/>
      <c r="D73" s="32"/>
      <c r="E73" s="32"/>
      <c r="F73" s="32"/>
      <c r="G73" s="32"/>
      <c r="H73" s="32">
        <v>0</v>
      </c>
      <c r="I73" s="32"/>
      <c r="J73" s="18"/>
      <c r="K73" s="18">
        <v>0</v>
      </c>
      <c r="L73" s="32">
        <v>5</v>
      </c>
      <c r="M73" s="32"/>
      <c r="N73" s="32"/>
      <c r="O73" s="32"/>
      <c r="P73" s="32"/>
      <c r="Q73" s="32">
        <v>10</v>
      </c>
      <c r="R73" s="32">
        <v>40</v>
      </c>
      <c r="S73" s="32">
        <v>10</v>
      </c>
      <c r="T73" s="32"/>
      <c r="U73" s="32">
        <f t="shared" si="3"/>
        <v>0</v>
      </c>
      <c r="V73" s="35" t="s">
        <v>291</v>
      </c>
    </row>
    <row r="74" spans="1:22" s="14" customFormat="1" ht="16.5" hidden="1" customHeight="1">
      <c r="A74" s="202" t="s">
        <v>201</v>
      </c>
      <c r="B74" s="32"/>
      <c r="C74" s="32"/>
      <c r="D74" s="32"/>
      <c r="E74" s="32"/>
      <c r="F74" s="32"/>
      <c r="G74" s="32"/>
      <c r="H74" s="32">
        <v>7</v>
      </c>
      <c r="I74" s="32"/>
      <c r="J74" s="18"/>
      <c r="K74" s="18">
        <v>47</v>
      </c>
      <c r="L74" s="32">
        <v>5</v>
      </c>
      <c r="M74" s="32">
        <v>1</v>
      </c>
      <c r="N74" s="32">
        <v>3</v>
      </c>
      <c r="O74" s="32">
        <v>1</v>
      </c>
      <c r="P74" s="32"/>
      <c r="Q74" s="32">
        <v>20</v>
      </c>
      <c r="R74" s="32">
        <v>30</v>
      </c>
      <c r="S74" s="32">
        <v>10</v>
      </c>
      <c r="T74" s="32"/>
      <c r="U74" s="32">
        <f t="shared" si="3"/>
        <v>120</v>
      </c>
      <c r="V74" s="35" t="s">
        <v>291</v>
      </c>
    </row>
    <row r="75" spans="1:22" s="14" customFormat="1" ht="13.5" hidden="1" customHeight="1">
      <c r="A75" s="77" t="s">
        <v>202</v>
      </c>
      <c r="B75" s="32"/>
      <c r="C75" s="32"/>
      <c r="D75" s="32"/>
      <c r="E75" s="32"/>
      <c r="F75" s="32"/>
      <c r="G75" s="32"/>
      <c r="H75" s="32">
        <v>8</v>
      </c>
      <c r="I75" s="32"/>
      <c r="J75" s="18"/>
      <c r="K75" s="18">
        <v>47</v>
      </c>
      <c r="L75" s="32">
        <v>5</v>
      </c>
      <c r="M75" s="32">
        <v>1</v>
      </c>
      <c r="N75" s="32">
        <v>3</v>
      </c>
      <c r="O75" s="32">
        <v>1</v>
      </c>
      <c r="P75" s="32"/>
      <c r="Q75" s="32">
        <v>20</v>
      </c>
      <c r="R75" s="32">
        <v>30</v>
      </c>
      <c r="S75" s="32">
        <v>10</v>
      </c>
      <c r="T75" s="32"/>
      <c r="U75" s="32">
        <f t="shared" si="3"/>
        <v>120</v>
      </c>
      <c r="V75" s="35" t="s">
        <v>291</v>
      </c>
    </row>
    <row r="76" spans="1:22" s="14" customFormat="1" ht="13.5" hidden="1" customHeight="1">
      <c r="A76" s="77" t="s">
        <v>203</v>
      </c>
      <c r="B76" s="32"/>
      <c r="C76" s="32"/>
      <c r="D76" s="32"/>
      <c r="E76" s="32"/>
      <c r="F76" s="32"/>
      <c r="G76" s="32"/>
      <c r="H76" s="32">
        <v>8</v>
      </c>
      <c r="I76" s="32"/>
      <c r="J76" s="18"/>
      <c r="K76" s="18">
        <v>47</v>
      </c>
      <c r="L76" s="32">
        <v>5</v>
      </c>
      <c r="M76" s="32">
        <v>1</v>
      </c>
      <c r="N76" s="32">
        <v>3</v>
      </c>
      <c r="O76" s="32">
        <v>1</v>
      </c>
      <c r="P76" s="32"/>
      <c r="Q76" s="32">
        <v>20</v>
      </c>
      <c r="R76" s="32">
        <v>30</v>
      </c>
      <c r="S76" s="32">
        <v>10</v>
      </c>
      <c r="T76" s="32"/>
      <c r="U76" s="32">
        <f t="shared" si="3"/>
        <v>120</v>
      </c>
      <c r="V76" s="35" t="s">
        <v>291</v>
      </c>
    </row>
    <row r="77" spans="1:22" s="14" customFormat="1" ht="13.5" hidden="1" customHeight="1">
      <c r="A77" s="203" t="s">
        <v>204</v>
      </c>
      <c r="B77" s="32"/>
      <c r="C77" s="32"/>
      <c r="D77" s="32"/>
      <c r="E77" s="32"/>
      <c r="F77" s="32"/>
      <c r="G77" s="32"/>
      <c r="H77" s="32">
        <v>7</v>
      </c>
      <c r="I77" s="32"/>
      <c r="J77" s="18"/>
      <c r="K77" s="18">
        <v>47</v>
      </c>
      <c r="L77" s="32">
        <v>5</v>
      </c>
      <c r="M77" s="32">
        <v>1</v>
      </c>
      <c r="N77" s="32">
        <v>3</v>
      </c>
      <c r="O77" s="32">
        <v>1</v>
      </c>
      <c r="P77" s="32"/>
      <c r="Q77" s="32">
        <v>20</v>
      </c>
      <c r="R77" s="32">
        <v>30</v>
      </c>
      <c r="S77" s="32">
        <v>10</v>
      </c>
      <c r="T77" s="32"/>
      <c r="U77" s="32">
        <f t="shared" si="3"/>
        <v>120</v>
      </c>
      <c r="V77" s="35" t="s">
        <v>291</v>
      </c>
    </row>
    <row r="78" spans="1:22" s="14" customFormat="1" ht="13.5" hidden="1" customHeight="1">
      <c r="A78" s="77" t="s">
        <v>185</v>
      </c>
      <c r="B78" s="32"/>
      <c r="C78" s="32"/>
      <c r="D78" s="32"/>
      <c r="E78" s="32"/>
      <c r="F78" s="32"/>
      <c r="G78" s="32">
        <v>0</v>
      </c>
      <c r="H78" s="32"/>
      <c r="I78" s="32"/>
      <c r="J78" s="18"/>
      <c r="K78" s="18">
        <v>0</v>
      </c>
      <c r="L78" s="32">
        <v>5</v>
      </c>
      <c r="M78" s="32"/>
      <c r="N78" s="32"/>
      <c r="O78" s="32"/>
      <c r="P78" s="32"/>
      <c r="Q78" s="32"/>
      <c r="R78" s="32">
        <v>50</v>
      </c>
      <c r="S78" s="32">
        <v>10</v>
      </c>
      <c r="T78" s="32"/>
      <c r="U78" s="32">
        <f t="shared" si="3"/>
        <v>0</v>
      </c>
      <c r="V78" s="35" t="s">
        <v>291</v>
      </c>
    </row>
    <row r="79" spans="1:22" s="14" customFormat="1" ht="13.5" hidden="1" customHeight="1">
      <c r="A79" s="77" t="s">
        <v>186</v>
      </c>
      <c r="B79" s="32"/>
      <c r="C79" s="32"/>
      <c r="D79" s="32"/>
      <c r="E79" s="32"/>
      <c r="F79" s="32"/>
      <c r="G79" s="32">
        <v>0</v>
      </c>
      <c r="H79" s="32"/>
      <c r="I79" s="32"/>
      <c r="J79" s="18"/>
      <c r="K79" s="18">
        <v>0</v>
      </c>
      <c r="L79" s="32">
        <v>5</v>
      </c>
      <c r="M79" s="32"/>
      <c r="N79" s="32"/>
      <c r="O79" s="32"/>
      <c r="P79" s="32"/>
      <c r="Q79" s="32"/>
      <c r="R79" s="32">
        <v>50</v>
      </c>
      <c r="S79" s="32">
        <v>10</v>
      </c>
      <c r="T79" s="32"/>
      <c r="U79" s="32">
        <f t="shared" si="3"/>
        <v>0</v>
      </c>
      <c r="V79" s="35" t="s">
        <v>291</v>
      </c>
    </row>
    <row r="80" spans="1:22" s="14" customFormat="1" ht="13.5" hidden="1" customHeight="1">
      <c r="A80" s="77" t="s">
        <v>187</v>
      </c>
      <c r="B80" s="32"/>
      <c r="C80" s="32"/>
      <c r="D80" s="32"/>
      <c r="E80" s="32"/>
      <c r="F80" s="32"/>
      <c r="G80" s="32">
        <v>0</v>
      </c>
      <c r="H80" s="32"/>
      <c r="I80" s="32"/>
      <c r="J80" s="18"/>
      <c r="K80" s="18">
        <v>0</v>
      </c>
      <c r="L80" s="32">
        <v>5</v>
      </c>
      <c r="M80" s="32"/>
      <c r="N80" s="32"/>
      <c r="O80" s="32"/>
      <c r="P80" s="32"/>
      <c r="Q80" s="32"/>
      <c r="R80" s="32">
        <v>50</v>
      </c>
      <c r="S80" s="32">
        <v>10</v>
      </c>
      <c r="T80" s="32"/>
      <c r="U80" s="32">
        <f t="shared" si="3"/>
        <v>0</v>
      </c>
      <c r="V80" s="35" t="s">
        <v>291</v>
      </c>
    </row>
    <row r="81" spans="1:22" s="14" customFormat="1" ht="13.5" hidden="1" customHeight="1">
      <c r="A81" s="77" t="s">
        <v>188</v>
      </c>
      <c r="B81" s="32"/>
      <c r="C81" s="32"/>
      <c r="D81" s="32"/>
      <c r="E81" s="32"/>
      <c r="F81" s="32"/>
      <c r="G81" s="32">
        <v>0</v>
      </c>
      <c r="H81" s="32"/>
      <c r="I81" s="32"/>
      <c r="J81" s="18"/>
      <c r="K81" s="18">
        <v>0</v>
      </c>
      <c r="L81" s="32">
        <v>5</v>
      </c>
      <c r="M81" s="32"/>
      <c r="N81" s="32"/>
      <c r="O81" s="32"/>
      <c r="P81" s="32"/>
      <c r="Q81" s="32"/>
      <c r="R81" s="32">
        <v>50</v>
      </c>
      <c r="S81" s="32">
        <v>10</v>
      </c>
      <c r="T81" s="32"/>
      <c r="U81" s="32">
        <f t="shared" si="3"/>
        <v>0</v>
      </c>
      <c r="V81" s="35" t="s">
        <v>291</v>
      </c>
    </row>
    <row r="82" spans="1:22" s="14" customFormat="1" ht="13.5" hidden="1" customHeight="1">
      <c r="A82" s="203" t="s">
        <v>189</v>
      </c>
      <c r="B82" s="32"/>
      <c r="C82" s="32"/>
      <c r="D82" s="32"/>
      <c r="E82" s="32"/>
      <c r="F82" s="32"/>
      <c r="G82" s="32">
        <v>7</v>
      </c>
      <c r="H82" s="32"/>
      <c r="I82" s="32"/>
      <c r="J82" s="18"/>
      <c r="K82" s="18">
        <v>39</v>
      </c>
      <c r="L82" s="32">
        <v>5</v>
      </c>
      <c r="M82" s="32">
        <v>1</v>
      </c>
      <c r="N82" s="32">
        <v>2</v>
      </c>
      <c r="O82" s="32">
        <v>1</v>
      </c>
      <c r="P82" s="32"/>
      <c r="Q82" s="32">
        <v>20</v>
      </c>
      <c r="R82" s="32">
        <v>30</v>
      </c>
      <c r="S82" s="32">
        <v>10</v>
      </c>
      <c r="T82" s="32"/>
      <c r="U82" s="32">
        <f t="shared" si="3"/>
        <v>90</v>
      </c>
      <c r="V82" s="35" t="s">
        <v>291</v>
      </c>
    </row>
    <row r="83" spans="1:22" s="14" customFormat="1" ht="13.5" hidden="1" customHeight="1">
      <c r="A83" s="77" t="s">
        <v>190</v>
      </c>
      <c r="B83" s="32"/>
      <c r="C83" s="32"/>
      <c r="D83" s="32"/>
      <c r="E83" s="32"/>
      <c r="F83" s="32"/>
      <c r="G83" s="32">
        <v>8</v>
      </c>
      <c r="H83" s="32"/>
      <c r="I83" s="32"/>
      <c r="J83" s="18"/>
      <c r="K83" s="18">
        <v>39</v>
      </c>
      <c r="L83" s="32">
        <v>5</v>
      </c>
      <c r="M83" s="32">
        <v>1</v>
      </c>
      <c r="N83" s="32">
        <v>2</v>
      </c>
      <c r="O83" s="32">
        <v>1</v>
      </c>
      <c r="P83" s="32"/>
      <c r="Q83" s="32">
        <v>20</v>
      </c>
      <c r="R83" s="32">
        <v>30</v>
      </c>
      <c r="S83" s="32">
        <v>10</v>
      </c>
      <c r="T83" s="32"/>
      <c r="U83" s="32">
        <f t="shared" si="3"/>
        <v>90</v>
      </c>
      <c r="V83" s="35" t="s">
        <v>291</v>
      </c>
    </row>
    <row r="84" spans="1:22" s="14" customFormat="1" ht="13.5" hidden="1" customHeight="1">
      <c r="A84" s="203" t="s">
        <v>191</v>
      </c>
      <c r="B84" s="32"/>
      <c r="C84" s="32"/>
      <c r="D84" s="32"/>
      <c r="E84" s="32"/>
      <c r="F84" s="32"/>
      <c r="G84" s="32">
        <v>7</v>
      </c>
      <c r="H84" s="32"/>
      <c r="I84" s="32"/>
      <c r="J84" s="18"/>
      <c r="K84" s="18">
        <v>39</v>
      </c>
      <c r="L84" s="32">
        <v>5</v>
      </c>
      <c r="M84" s="32">
        <v>1</v>
      </c>
      <c r="N84" s="32">
        <v>2</v>
      </c>
      <c r="O84" s="32">
        <v>1</v>
      </c>
      <c r="P84" s="32"/>
      <c r="Q84" s="32">
        <v>20</v>
      </c>
      <c r="R84" s="32">
        <v>30</v>
      </c>
      <c r="S84" s="32">
        <v>10</v>
      </c>
      <c r="T84" s="32"/>
      <c r="U84" s="32">
        <f t="shared" si="3"/>
        <v>90</v>
      </c>
      <c r="V84" s="35" t="s">
        <v>291</v>
      </c>
    </row>
    <row r="85" spans="1:22" s="14" customFormat="1" ht="13.5" hidden="1" customHeight="1">
      <c r="A85" s="77" t="s">
        <v>192</v>
      </c>
      <c r="B85" s="32"/>
      <c r="C85" s="32"/>
      <c r="D85" s="32"/>
      <c r="E85" s="32"/>
      <c r="F85" s="32"/>
      <c r="G85" s="32">
        <v>8</v>
      </c>
      <c r="H85" s="32"/>
      <c r="I85" s="32"/>
      <c r="J85" s="18"/>
      <c r="K85" s="18">
        <v>39</v>
      </c>
      <c r="L85" s="32">
        <v>5</v>
      </c>
      <c r="M85" s="32">
        <v>1</v>
      </c>
      <c r="N85" s="32">
        <v>2</v>
      </c>
      <c r="O85" s="32">
        <v>1</v>
      </c>
      <c r="P85" s="32"/>
      <c r="Q85" s="32">
        <v>20</v>
      </c>
      <c r="R85" s="32">
        <v>30</v>
      </c>
      <c r="S85" s="32">
        <v>10</v>
      </c>
      <c r="T85" s="32"/>
      <c r="U85" s="32">
        <f t="shared" si="3"/>
        <v>90</v>
      </c>
      <c r="V85" s="35" t="s">
        <v>291</v>
      </c>
    </row>
    <row r="86" spans="1:22" s="14" customFormat="1" ht="13.5" hidden="1" customHeight="1">
      <c r="A86" s="77" t="s">
        <v>117</v>
      </c>
      <c r="B86" s="32"/>
      <c r="C86" s="32"/>
      <c r="D86" s="32"/>
      <c r="E86" s="32"/>
      <c r="F86" s="32"/>
      <c r="G86" s="32">
        <v>8</v>
      </c>
      <c r="H86" s="32"/>
      <c r="I86" s="32"/>
      <c r="J86" s="18"/>
      <c r="K86" s="18">
        <v>39</v>
      </c>
      <c r="L86" s="32">
        <v>5</v>
      </c>
      <c r="M86" s="32">
        <v>1</v>
      </c>
      <c r="N86" s="32">
        <v>2</v>
      </c>
      <c r="O86" s="32">
        <v>1</v>
      </c>
      <c r="P86" s="32"/>
      <c r="Q86" s="32">
        <v>10</v>
      </c>
      <c r="R86" s="32">
        <v>40</v>
      </c>
      <c r="S86" s="32">
        <v>10</v>
      </c>
      <c r="T86" s="32"/>
      <c r="U86" s="32">
        <f t="shared" si="3"/>
        <v>100</v>
      </c>
      <c r="V86" s="35" t="s">
        <v>291</v>
      </c>
    </row>
    <row r="87" spans="1:22" s="14" customFormat="1" ht="13.5" hidden="1" customHeight="1">
      <c r="A87" s="77" t="s">
        <v>118</v>
      </c>
      <c r="B87" s="32"/>
      <c r="C87" s="32"/>
      <c r="D87" s="32"/>
      <c r="E87" s="32"/>
      <c r="F87" s="32"/>
      <c r="G87" s="32">
        <v>0</v>
      </c>
      <c r="H87" s="32"/>
      <c r="I87" s="32"/>
      <c r="J87" s="18"/>
      <c r="K87" s="18">
        <v>0</v>
      </c>
      <c r="L87" s="32">
        <v>5</v>
      </c>
      <c r="M87" s="32"/>
      <c r="N87" s="32"/>
      <c r="O87" s="32"/>
      <c r="P87" s="32"/>
      <c r="Q87" s="32"/>
      <c r="R87" s="32"/>
      <c r="S87" s="32">
        <v>10</v>
      </c>
      <c r="T87" s="32">
        <v>50</v>
      </c>
      <c r="U87" s="32">
        <f t="shared" si="3"/>
        <v>0</v>
      </c>
      <c r="V87" s="35" t="s">
        <v>291</v>
      </c>
    </row>
    <row r="88" spans="1:22" s="14" customFormat="1" ht="13.5" hidden="1" customHeight="1">
      <c r="A88" s="203" t="s">
        <v>119</v>
      </c>
      <c r="B88" s="32"/>
      <c r="C88" s="32"/>
      <c r="D88" s="32"/>
      <c r="E88" s="32"/>
      <c r="F88" s="32"/>
      <c r="G88" s="32">
        <v>7</v>
      </c>
      <c r="H88" s="32"/>
      <c r="I88" s="32"/>
      <c r="J88" s="18"/>
      <c r="K88" s="18">
        <v>39</v>
      </c>
      <c r="L88" s="32">
        <v>5</v>
      </c>
      <c r="M88" s="32"/>
      <c r="N88" s="32"/>
      <c r="O88" s="32">
        <v>1</v>
      </c>
      <c r="P88" s="32">
        <v>2</v>
      </c>
      <c r="Q88" s="32"/>
      <c r="R88" s="32"/>
      <c r="S88" s="32">
        <v>10</v>
      </c>
      <c r="T88" s="32">
        <v>50</v>
      </c>
      <c r="U88" s="32">
        <f t="shared" si="3"/>
        <v>110</v>
      </c>
      <c r="V88" s="35" t="s">
        <v>291</v>
      </c>
    </row>
    <row r="89" spans="1:22" s="14" customFormat="1" ht="13.5" hidden="1" customHeight="1">
      <c r="A89" s="167" t="s">
        <v>89</v>
      </c>
      <c r="B89" s="32"/>
      <c r="C89" s="32"/>
      <c r="D89" s="32"/>
      <c r="E89" s="32"/>
      <c r="F89" s="32"/>
      <c r="G89" s="32">
        <v>7</v>
      </c>
      <c r="H89" s="32"/>
      <c r="I89" s="32"/>
      <c r="J89" s="18"/>
      <c r="K89" s="18">
        <v>39</v>
      </c>
      <c r="L89" s="32">
        <v>5</v>
      </c>
      <c r="M89" s="32">
        <v>1</v>
      </c>
      <c r="N89" s="32">
        <v>2</v>
      </c>
      <c r="O89" s="32">
        <v>1</v>
      </c>
      <c r="P89" s="32"/>
      <c r="Q89" s="32">
        <v>20</v>
      </c>
      <c r="R89" s="32">
        <v>30</v>
      </c>
      <c r="S89" s="32">
        <v>10</v>
      </c>
      <c r="T89" s="32"/>
      <c r="U89" s="32">
        <f t="shared" si="3"/>
        <v>90</v>
      </c>
      <c r="V89" s="37" t="s">
        <v>293</v>
      </c>
    </row>
    <row r="90" spans="1:22" s="14" customFormat="1" ht="15.75" hidden="1" customHeight="1">
      <c r="A90" s="73" t="s">
        <v>108</v>
      </c>
      <c r="B90" s="32"/>
      <c r="C90" s="32"/>
      <c r="D90" s="32"/>
      <c r="E90" s="32"/>
      <c r="F90" s="32"/>
      <c r="G90" s="32">
        <v>0</v>
      </c>
      <c r="H90" s="32"/>
      <c r="I90" s="32"/>
      <c r="J90" s="18"/>
      <c r="K90" s="18">
        <v>0</v>
      </c>
      <c r="L90" s="32">
        <v>5</v>
      </c>
      <c r="M90" s="32"/>
      <c r="N90" s="32"/>
      <c r="O90" s="32"/>
      <c r="P90" s="32"/>
      <c r="Q90" s="32"/>
      <c r="R90" s="32">
        <v>50</v>
      </c>
      <c r="S90" s="32">
        <v>10</v>
      </c>
      <c r="T90" s="32"/>
      <c r="U90" s="32">
        <f t="shared" si="3"/>
        <v>0</v>
      </c>
      <c r="V90" s="37" t="s">
        <v>293</v>
      </c>
    </row>
    <row r="91" spans="1:22" s="14" customFormat="1" ht="14.25" hidden="1" customHeight="1">
      <c r="A91" s="73" t="s">
        <v>120</v>
      </c>
      <c r="B91" s="32"/>
      <c r="C91" s="32"/>
      <c r="D91" s="32"/>
      <c r="E91" s="32"/>
      <c r="F91" s="32"/>
      <c r="G91" s="32"/>
      <c r="H91" s="32"/>
      <c r="I91" s="32">
        <v>8</v>
      </c>
      <c r="J91" s="18"/>
      <c r="K91" s="18">
        <v>67</v>
      </c>
      <c r="L91" s="32">
        <v>5</v>
      </c>
      <c r="M91" s="32">
        <v>1</v>
      </c>
      <c r="N91" s="32">
        <v>4</v>
      </c>
      <c r="O91" s="32">
        <v>2</v>
      </c>
      <c r="P91" s="32"/>
      <c r="Q91" s="32">
        <v>20</v>
      </c>
      <c r="R91" s="32">
        <v>30</v>
      </c>
      <c r="S91" s="32">
        <v>10</v>
      </c>
      <c r="T91" s="32"/>
      <c r="U91" s="32">
        <f t="shared" si="3"/>
        <v>160</v>
      </c>
      <c r="V91" s="35" t="s">
        <v>291</v>
      </c>
    </row>
    <row r="92" spans="1:22" s="14" customFormat="1" ht="14.25" hidden="1" customHeight="1">
      <c r="A92" s="201" t="s">
        <v>121</v>
      </c>
      <c r="B92" s="32"/>
      <c r="C92" s="32"/>
      <c r="D92" s="32"/>
      <c r="E92" s="32"/>
      <c r="F92" s="32"/>
      <c r="G92" s="32"/>
      <c r="H92" s="32"/>
      <c r="I92" s="32">
        <v>7</v>
      </c>
      <c r="J92" s="18"/>
      <c r="K92" s="18">
        <v>67</v>
      </c>
      <c r="L92" s="32">
        <v>5</v>
      </c>
      <c r="M92" s="32">
        <v>1</v>
      </c>
      <c r="N92" s="32">
        <v>4</v>
      </c>
      <c r="O92" s="32">
        <v>2</v>
      </c>
      <c r="P92" s="32"/>
      <c r="Q92" s="32">
        <v>30</v>
      </c>
      <c r="R92" s="32">
        <v>20</v>
      </c>
      <c r="S92" s="32">
        <v>10</v>
      </c>
      <c r="T92" s="32"/>
      <c r="U92" s="32">
        <f t="shared" si="3"/>
        <v>130</v>
      </c>
      <c r="V92" s="37" t="s">
        <v>293</v>
      </c>
    </row>
    <row r="93" spans="1:22" s="14" customFormat="1" ht="16.5" hidden="1" customHeight="1">
      <c r="A93" s="78" t="s">
        <v>122</v>
      </c>
      <c r="B93" s="32"/>
      <c r="C93" s="32"/>
      <c r="D93" s="32"/>
      <c r="E93" s="32"/>
      <c r="F93" s="32"/>
      <c r="G93" s="32"/>
      <c r="H93" s="32"/>
      <c r="I93" s="32">
        <v>8</v>
      </c>
      <c r="J93" s="18"/>
      <c r="K93" s="18">
        <v>36</v>
      </c>
      <c r="L93" s="32">
        <v>5</v>
      </c>
      <c r="M93" s="32">
        <v>1</v>
      </c>
      <c r="N93" s="32">
        <v>2</v>
      </c>
      <c r="O93" s="32">
        <v>1</v>
      </c>
      <c r="P93" s="32"/>
      <c r="Q93" s="32">
        <v>30</v>
      </c>
      <c r="R93" s="32">
        <v>20</v>
      </c>
      <c r="S93" s="32">
        <v>10</v>
      </c>
      <c r="T93" s="32"/>
      <c r="U93" s="32">
        <f t="shared" si="3"/>
        <v>80</v>
      </c>
      <c r="V93" s="37" t="s">
        <v>293</v>
      </c>
    </row>
    <row r="94" spans="1:22" s="14" customFormat="1" ht="13.5" hidden="1" customHeight="1">
      <c r="A94" s="72" t="s">
        <v>123</v>
      </c>
      <c r="B94" s="32"/>
      <c r="C94" s="32"/>
      <c r="D94" s="32"/>
      <c r="E94" s="32"/>
      <c r="F94" s="32"/>
      <c r="G94" s="32"/>
      <c r="H94" s="32"/>
      <c r="I94" s="32">
        <v>8</v>
      </c>
      <c r="J94" s="18"/>
      <c r="K94" s="18">
        <v>31</v>
      </c>
      <c r="L94" s="32">
        <v>5</v>
      </c>
      <c r="M94" s="32">
        <v>1</v>
      </c>
      <c r="N94" s="32">
        <v>2</v>
      </c>
      <c r="O94" s="32">
        <v>1</v>
      </c>
      <c r="P94" s="32"/>
      <c r="Q94" s="32">
        <v>30</v>
      </c>
      <c r="R94" s="32">
        <v>20</v>
      </c>
      <c r="S94" s="32">
        <v>10</v>
      </c>
      <c r="T94" s="32"/>
      <c r="U94" s="32">
        <f t="shared" si="3"/>
        <v>80</v>
      </c>
      <c r="V94" s="37" t="s">
        <v>293</v>
      </c>
    </row>
    <row r="95" spans="1:22" s="14" customFormat="1" ht="13.5" hidden="1" customHeight="1">
      <c r="A95" s="72" t="s">
        <v>99</v>
      </c>
      <c r="B95" s="32"/>
      <c r="C95" s="32"/>
      <c r="D95" s="32"/>
      <c r="E95" s="32"/>
      <c r="F95" s="32"/>
      <c r="G95" s="32"/>
      <c r="H95" s="32"/>
      <c r="I95" s="32">
        <v>8</v>
      </c>
      <c r="J95" s="18"/>
      <c r="K95" s="18">
        <v>39</v>
      </c>
      <c r="L95" s="32">
        <v>5</v>
      </c>
      <c r="M95" s="32">
        <v>1</v>
      </c>
      <c r="N95" s="32">
        <v>2</v>
      </c>
      <c r="O95" s="32">
        <v>1</v>
      </c>
      <c r="P95" s="32"/>
      <c r="Q95" s="32">
        <v>30</v>
      </c>
      <c r="R95" s="32">
        <v>20</v>
      </c>
      <c r="S95" s="32">
        <v>10</v>
      </c>
      <c r="T95" s="32"/>
      <c r="U95" s="32">
        <f t="shared" si="3"/>
        <v>80</v>
      </c>
      <c r="V95" s="37" t="s">
        <v>292</v>
      </c>
    </row>
    <row r="96" spans="1:22" s="14" customFormat="1" ht="13.5" hidden="1" customHeight="1">
      <c r="A96" s="71" t="s">
        <v>124</v>
      </c>
      <c r="B96" s="32"/>
      <c r="C96" s="32"/>
      <c r="D96" s="32"/>
      <c r="E96" s="32"/>
      <c r="F96" s="32"/>
      <c r="G96" s="32"/>
      <c r="H96" s="32"/>
      <c r="I96" s="32">
        <v>8</v>
      </c>
      <c r="J96" s="18"/>
      <c r="K96" s="18">
        <v>28</v>
      </c>
      <c r="L96" s="32">
        <v>5</v>
      </c>
      <c r="M96" s="32">
        <v>1</v>
      </c>
      <c r="N96" s="32">
        <v>2</v>
      </c>
      <c r="O96" s="32">
        <v>1</v>
      </c>
      <c r="P96" s="32"/>
      <c r="Q96" s="32">
        <v>30</v>
      </c>
      <c r="R96" s="32">
        <v>20</v>
      </c>
      <c r="S96" s="32">
        <v>10</v>
      </c>
      <c r="T96" s="32"/>
      <c r="U96" s="32">
        <f t="shared" si="3"/>
        <v>80</v>
      </c>
      <c r="V96" s="37" t="s">
        <v>293</v>
      </c>
    </row>
    <row r="97" spans="1:22" s="14" customFormat="1" ht="13.5" customHeight="1">
      <c r="A97" s="196" t="s">
        <v>125</v>
      </c>
      <c r="B97" s="32"/>
      <c r="C97" s="32"/>
      <c r="D97" s="32"/>
      <c r="E97" s="32"/>
      <c r="F97" s="32"/>
      <c r="G97" s="32"/>
      <c r="H97" s="32"/>
      <c r="I97" s="32">
        <v>7</v>
      </c>
      <c r="J97" s="18"/>
      <c r="K97" s="18">
        <v>42</v>
      </c>
      <c r="L97" s="32">
        <v>5</v>
      </c>
      <c r="M97" s="32">
        <v>1</v>
      </c>
      <c r="N97" s="32">
        <v>2</v>
      </c>
      <c r="O97" s="32">
        <v>1</v>
      </c>
      <c r="P97" s="32"/>
      <c r="Q97" s="32">
        <v>20</v>
      </c>
      <c r="R97" s="32">
        <v>30</v>
      </c>
      <c r="S97" s="32">
        <v>10</v>
      </c>
      <c r="T97" s="32"/>
      <c r="U97" s="32">
        <f t="shared" si="3"/>
        <v>90</v>
      </c>
      <c r="V97" s="35" t="s">
        <v>237</v>
      </c>
    </row>
    <row r="98" spans="1:22" s="14" customFormat="1" ht="13.5" hidden="1" customHeight="1">
      <c r="A98" s="196" t="s">
        <v>126</v>
      </c>
      <c r="B98" s="32"/>
      <c r="C98" s="32"/>
      <c r="D98" s="32"/>
      <c r="E98" s="32"/>
      <c r="F98" s="32"/>
      <c r="G98" s="32"/>
      <c r="H98" s="32"/>
      <c r="I98" s="32">
        <v>7</v>
      </c>
      <c r="J98" s="18"/>
      <c r="K98" s="18">
        <v>25</v>
      </c>
      <c r="L98" s="32">
        <v>5</v>
      </c>
      <c r="M98" s="32">
        <v>1</v>
      </c>
      <c r="N98" s="32">
        <v>2</v>
      </c>
      <c r="O98" s="32">
        <v>1</v>
      </c>
      <c r="P98" s="32"/>
      <c r="Q98" s="32">
        <v>20</v>
      </c>
      <c r="R98" s="32">
        <v>30</v>
      </c>
      <c r="S98" s="32">
        <v>10</v>
      </c>
      <c r="T98" s="32"/>
      <c r="U98" s="32">
        <f t="shared" si="3"/>
        <v>90</v>
      </c>
      <c r="V98" s="37" t="s">
        <v>293</v>
      </c>
    </row>
    <row r="99" spans="1:22" s="14" customFormat="1" ht="13.5" hidden="1" customHeight="1">
      <c r="A99" s="196" t="s">
        <v>127</v>
      </c>
      <c r="B99" s="32"/>
      <c r="C99" s="32"/>
      <c r="D99" s="32"/>
      <c r="E99" s="32"/>
      <c r="F99" s="32"/>
      <c r="G99" s="32"/>
      <c r="H99" s="32"/>
      <c r="I99" s="32">
        <v>7</v>
      </c>
      <c r="J99" s="18"/>
      <c r="K99" s="18">
        <v>67</v>
      </c>
      <c r="L99" s="32">
        <v>5</v>
      </c>
      <c r="M99" s="32">
        <v>1</v>
      </c>
      <c r="N99" s="32">
        <v>4</v>
      </c>
      <c r="O99" s="32">
        <v>2</v>
      </c>
      <c r="P99" s="32"/>
      <c r="Q99" s="32">
        <v>30</v>
      </c>
      <c r="R99" s="32">
        <v>20</v>
      </c>
      <c r="S99" s="32">
        <v>10</v>
      </c>
      <c r="T99" s="32"/>
      <c r="U99" s="32">
        <f t="shared" si="3"/>
        <v>130</v>
      </c>
      <c r="V99" s="37" t="s">
        <v>293</v>
      </c>
    </row>
    <row r="100" spans="1:22" s="14" customFormat="1" ht="13.5" hidden="1" customHeight="1">
      <c r="A100" s="71" t="s">
        <v>128</v>
      </c>
      <c r="B100" s="32"/>
      <c r="C100" s="32"/>
      <c r="D100" s="32"/>
      <c r="E100" s="32"/>
      <c r="F100" s="32"/>
      <c r="G100" s="32"/>
      <c r="H100" s="32"/>
      <c r="I100" s="32">
        <v>0</v>
      </c>
      <c r="J100" s="18"/>
      <c r="K100" s="18">
        <v>0</v>
      </c>
      <c r="L100" s="32">
        <v>5</v>
      </c>
      <c r="M100" s="32"/>
      <c r="N100" s="32"/>
      <c r="O100" s="32"/>
      <c r="P100" s="32"/>
      <c r="Q100" s="32">
        <v>30</v>
      </c>
      <c r="R100" s="32">
        <v>20</v>
      </c>
      <c r="S100" s="32">
        <v>10</v>
      </c>
      <c r="T100" s="32"/>
      <c r="U100" s="32">
        <f t="shared" si="3"/>
        <v>0</v>
      </c>
      <c r="V100" s="37" t="s">
        <v>293</v>
      </c>
    </row>
    <row r="101" spans="1:22" s="14" customFormat="1" ht="13.5" customHeight="1">
      <c r="A101" s="71" t="s">
        <v>42</v>
      </c>
      <c r="B101" s="32"/>
      <c r="C101" s="32"/>
      <c r="D101" s="32"/>
      <c r="E101" s="32"/>
      <c r="F101" s="32"/>
      <c r="G101" s="32"/>
      <c r="H101" s="32"/>
      <c r="I101" s="32">
        <v>8</v>
      </c>
      <c r="J101" s="18"/>
      <c r="K101" s="18">
        <v>18</v>
      </c>
      <c r="L101" s="32">
        <v>5</v>
      </c>
      <c r="M101" s="32">
        <v>1</v>
      </c>
      <c r="N101" s="32">
        <v>1</v>
      </c>
      <c r="O101" s="32">
        <v>1</v>
      </c>
      <c r="P101" s="32"/>
      <c r="Q101" s="32">
        <v>20</v>
      </c>
      <c r="R101" s="32">
        <v>30</v>
      </c>
      <c r="S101" s="32">
        <v>10</v>
      </c>
      <c r="T101" s="32"/>
      <c r="U101" s="32">
        <f t="shared" si="3"/>
        <v>60</v>
      </c>
      <c r="V101" s="35" t="s">
        <v>237</v>
      </c>
    </row>
    <row r="102" spans="1:22" s="14" customFormat="1" ht="13.5" hidden="1" customHeight="1">
      <c r="A102" s="71" t="s">
        <v>129</v>
      </c>
      <c r="B102" s="32"/>
      <c r="C102" s="32"/>
      <c r="D102" s="32"/>
      <c r="E102" s="32"/>
      <c r="F102" s="32"/>
      <c r="G102" s="32"/>
      <c r="H102" s="32"/>
      <c r="I102" s="32">
        <v>8</v>
      </c>
      <c r="J102" s="18"/>
      <c r="K102" s="18">
        <v>49</v>
      </c>
      <c r="L102" s="32">
        <v>5</v>
      </c>
      <c r="M102" s="32">
        <v>1</v>
      </c>
      <c r="N102" s="32">
        <v>3</v>
      </c>
      <c r="O102" s="32">
        <v>1</v>
      </c>
      <c r="P102" s="32"/>
      <c r="Q102" s="32">
        <v>20</v>
      </c>
      <c r="R102" s="32">
        <v>30</v>
      </c>
      <c r="S102" s="32">
        <v>10</v>
      </c>
      <c r="T102" s="32"/>
      <c r="U102" s="32">
        <f t="shared" si="3"/>
        <v>120</v>
      </c>
      <c r="V102" s="37" t="s">
        <v>293</v>
      </c>
    </row>
    <row r="103" spans="1:22" s="14" customFormat="1" ht="13.5" hidden="1" customHeight="1">
      <c r="A103" s="71" t="s">
        <v>130</v>
      </c>
      <c r="B103" s="32"/>
      <c r="C103" s="32"/>
      <c r="D103" s="32"/>
      <c r="E103" s="32"/>
      <c r="F103" s="32"/>
      <c r="G103" s="32"/>
      <c r="H103" s="32"/>
      <c r="I103" s="32">
        <v>8</v>
      </c>
      <c r="J103" s="18"/>
      <c r="K103" s="18">
        <v>42</v>
      </c>
      <c r="L103" s="32">
        <v>5</v>
      </c>
      <c r="M103" s="32">
        <v>1</v>
      </c>
      <c r="N103" s="32">
        <v>2</v>
      </c>
      <c r="O103" s="32">
        <v>1</v>
      </c>
      <c r="P103" s="32"/>
      <c r="Q103" s="32">
        <v>20</v>
      </c>
      <c r="R103" s="32">
        <v>30</v>
      </c>
      <c r="S103" s="32">
        <v>10</v>
      </c>
      <c r="T103" s="32"/>
      <c r="U103" s="32">
        <f t="shared" si="3"/>
        <v>90</v>
      </c>
      <c r="V103" s="37" t="s">
        <v>293</v>
      </c>
    </row>
    <row r="104" spans="1:22" s="14" customFormat="1" ht="13.5" hidden="1" customHeight="1">
      <c r="A104" s="71" t="s">
        <v>131</v>
      </c>
      <c r="B104" s="32"/>
      <c r="C104" s="32"/>
      <c r="D104" s="32"/>
      <c r="E104" s="32"/>
      <c r="F104" s="32"/>
      <c r="G104" s="32"/>
      <c r="H104" s="32"/>
      <c r="I104" s="32">
        <v>8</v>
      </c>
      <c r="J104" s="18"/>
      <c r="K104" s="18">
        <v>25</v>
      </c>
      <c r="L104" s="32">
        <v>5</v>
      </c>
      <c r="M104" s="32">
        <v>1</v>
      </c>
      <c r="N104" s="32">
        <v>2</v>
      </c>
      <c r="O104" s="32">
        <v>1</v>
      </c>
      <c r="P104" s="32"/>
      <c r="Q104" s="32">
        <v>20</v>
      </c>
      <c r="R104" s="32">
        <v>30</v>
      </c>
      <c r="S104" s="32">
        <v>10</v>
      </c>
      <c r="T104" s="32"/>
      <c r="U104" s="32">
        <f t="shared" si="3"/>
        <v>90</v>
      </c>
      <c r="V104" s="37" t="s">
        <v>293</v>
      </c>
    </row>
    <row r="105" spans="1:22" s="14" customFormat="1" ht="13.5" customHeight="1">
      <c r="A105" s="71" t="s">
        <v>229</v>
      </c>
      <c r="B105" s="32" t="s">
        <v>238</v>
      </c>
      <c r="C105" s="32" t="s">
        <v>238</v>
      </c>
      <c r="D105" s="32"/>
      <c r="E105" s="32"/>
      <c r="F105" s="32"/>
      <c r="G105" s="32"/>
      <c r="H105" s="32"/>
      <c r="I105" s="32"/>
      <c r="J105" s="18">
        <v>12</v>
      </c>
      <c r="K105" s="18"/>
      <c r="L105" s="32">
        <v>30</v>
      </c>
      <c r="M105" s="32"/>
      <c r="N105" s="32"/>
      <c r="O105" s="32"/>
      <c r="P105" s="32"/>
      <c r="Q105" s="32"/>
      <c r="R105" s="32"/>
      <c r="S105" s="32"/>
      <c r="T105" s="32"/>
      <c r="U105" s="32">
        <f>J105*L105</f>
        <v>360</v>
      </c>
      <c r="V105" s="35" t="s">
        <v>237</v>
      </c>
    </row>
    <row r="106" spans="1:22" s="14" customFormat="1" ht="13.5" hidden="1" customHeight="1">
      <c r="A106" s="71" t="s">
        <v>229</v>
      </c>
      <c r="B106" s="32"/>
      <c r="C106" s="32"/>
      <c r="D106" s="32" t="s">
        <v>238</v>
      </c>
      <c r="E106" s="32"/>
      <c r="F106" s="32"/>
      <c r="G106" s="32"/>
      <c r="H106" s="32"/>
      <c r="I106" s="32"/>
      <c r="J106" s="18">
        <v>4</v>
      </c>
      <c r="K106" s="18"/>
      <c r="L106" s="32">
        <v>30</v>
      </c>
      <c r="M106" s="32"/>
      <c r="N106" s="32"/>
      <c r="O106" s="32"/>
      <c r="P106" s="32"/>
      <c r="Q106" s="32"/>
      <c r="R106" s="32"/>
      <c r="S106" s="32"/>
      <c r="T106" s="32"/>
      <c r="U106" s="32">
        <f>J106*L106</f>
        <v>120</v>
      </c>
      <c r="V106" s="37" t="s">
        <v>292</v>
      </c>
    </row>
    <row r="107" spans="1:22" s="14" customFormat="1" ht="13.5" hidden="1" customHeight="1">
      <c r="A107" s="71" t="s">
        <v>229</v>
      </c>
      <c r="B107" s="32"/>
      <c r="C107" s="32"/>
      <c r="D107" s="32"/>
      <c r="E107" s="32" t="s">
        <v>238</v>
      </c>
      <c r="F107" s="32"/>
      <c r="G107" s="32" t="s">
        <v>238</v>
      </c>
      <c r="H107" s="32" t="s">
        <v>238</v>
      </c>
      <c r="I107" s="32"/>
      <c r="J107" s="18">
        <v>8</v>
      </c>
      <c r="K107" s="18"/>
      <c r="L107" s="32">
        <v>30</v>
      </c>
      <c r="M107" s="32"/>
      <c r="N107" s="32"/>
      <c r="O107" s="32"/>
      <c r="P107" s="32"/>
      <c r="Q107" s="32"/>
      <c r="R107" s="32"/>
      <c r="S107" s="32"/>
      <c r="T107" s="32"/>
      <c r="U107" s="32">
        <f>J107*L107</f>
        <v>240</v>
      </c>
      <c r="V107" s="35" t="s">
        <v>291</v>
      </c>
    </row>
    <row r="108" spans="1:22" s="14" customFormat="1" ht="13.5" hidden="1" customHeight="1">
      <c r="A108" s="71" t="s">
        <v>229</v>
      </c>
      <c r="B108" s="32"/>
      <c r="C108" s="32"/>
      <c r="D108" s="32"/>
      <c r="E108" s="32"/>
      <c r="F108" s="32" t="s">
        <v>238</v>
      </c>
      <c r="G108" s="32"/>
      <c r="H108" s="32"/>
      <c r="I108" s="32"/>
      <c r="J108" s="18">
        <v>3</v>
      </c>
      <c r="K108" s="18"/>
      <c r="L108" s="32">
        <v>30</v>
      </c>
      <c r="M108" s="32"/>
      <c r="N108" s="32"/>
      <c r="O108" s="32"/>
      <c r="P108" s="32"/>
      <c r="Q108" s="32"/>
      <c r="R108" s="32"/>
      <c r="S108" s="32"/>
      <c r="T108" s="32"/>
      <c r="U108" s="32">
        <f>J108*L108</f>
        <v>90</v>
      </c>
      <c r="V108" s="37" t="s">
        <v>293</v>
      </c>
    </row>
    <row r="109" spans="1:22" s="14" customFormat="1" ht="13.5" hidden="1" customHeight="1">
      <c r="A109" s="71" t="s">
        <v>229</v>
      </c>
      <c r="B109" s="32"/>
      <c r="C109" s="32"/>
      <c r="D109" s="32"/>
      <c r="E109" s="32"/>
      <c r="F109" s="32"/>
      <c r="G109" s="32"/>
      <c r="H109" s="32"/>
      <c r="I109" s="32" t="s">
        <v>238</v>
      </c>
      <c r="J109" s="18">
        <v>4</v>
      </c>
      <c r="K109" s="18"/>
      <c r="L109" s="32">
        <v>30</v>
      </c>
      <c r="M109" s="32"/>
      <c r="N109" s="32"/>
      <c r="O109" s="32"/>
      <c r="P109" s="32"/>
      <c r="Q109" s="32"/>
      <c r="R109" s="32"/>
      <c r="S109" s="32"/>
      <c r="T109" s="32"/>
      <c r="U109" s="32">
        <f>J109*L109</f>
        <v>120</v>
      </c>
      <c r="V109" s="37" t="s">
        <v>293</v>
      </c>
    </row>
    <row r="110" spans="1:22" s="14" customFormat="1" ht="13.5" hidden="1" customHeight="1">
      <c r="A110" s="82" t="s">
        <v>102</v>
      </c>
      <c r="B110" s="32"/>
      <c r="C110" s="32"/>
      <c r="D110" s="32"/>
      <c r="E110" s="32"/>
      <c r="F110" s="32"/>
      <c r="G110" s="32"/>
      <c r="H110" s="32"/>
      <c r="I110" s="32"/>
      <c r="J110" s="18"/>
      <c r="K110" s="18"/>
      <c r="L110" s="32"/>
      <c r="M110" s="32"/>
      <c r="N110" s="32"/>
      <c r="O110" s="32"/>
      <c r="P110" s="32"/>
      <c r="Q110" s="32"/>
      <c r="R110" s="32"/>
      <c r="S110" s="32"/>
      <c r="T110" s="32"/>
      <c r="U110" s="32">
        <f>(M110*Q110)+(N110*R110)+(O110*S110)+(P110*T110)</f>
        <v>0</v>
      </c>
      <c r="V110" s="36"/>
    </row>
    <row r="111" spans="1:22" s="14" customFormat="1" ht="13.5" customHeight="1">
      <c r="A111" s="71" t="s">
        <v>101</v>
      </c>
      <c r="B111" s="32">
        <v>9</v>
      </c>
      <c r="C111" s="32">
        <v>9</v>
      </c>
      <c r="D111" s="32"/>
      <c r="E111" s="32"/>
      <c r="F111" s="32"/>
      <c r="G111" s="32"/>
      <c r="H111" s="32"/>
      <c r="I111" s="32"/>
      <c r="J111" s="18"/>
      <c r="K111" s="18">
        <v>146</v>
      </c>
      <c r="L111" s="32">
        <v>12</v>
      </c>
      <c r="M111" s="32"/>
      <c r="N111" s="32"/>
      <c r="O111" s="32"/>
      <c r="P111" s="32"/>
      <c r="Q111" s="32"/>
      <c r="R111" s="32"/>
      <c r="S111" s="32"/>
      <c r="T111" s="32"/>
      <c r="U111" s="32">
        <f>K111*18</f>
        <v>2628</v>
      </c>
      <c r="V111" s="35" t="s">
        <v>237</v>
      </c>
    </row>
    <row r="112" spans="1:22" s="14" customFormat="1" ht="13.5" hidden="1" customHeight="1">
      <c r="A112" s="71" t="s">
        <v>101</v>
      </c>
      <c r="B112" s="32"/>
      <c r="C112" s="32"/>
      <c r="D112" s="32">
        <v>9</v>
      </c>
      <c r="E112" s="32"/>
      <c r="F112" s="32"/>
      <c r="G112" s="32"/>
      <c r="H112" s="32"/>
      <c r="I112" s="32"/>
      <c r="J112" s="18"/>
      <c r="K112" s="18">
        <v>56</v>
      </c>
      <c r="L112" s="32">
        <v>12</v>
      </c>
      <c r="M112" s="32"/>
      <c r="N112" s="32"/>
      <c r="O112" s="32"/>
      <c r="P112" s="32"/>
      <c r="Q112" s="32"/>
      <c r="R112" s="32"/>
      <c r="S112" s="32"/>
      <c r="T112" s="32"/>
      <c r="U112" s="32">
        <f>K112*18</f>
        <v>1008</v>
      </c>
      <c r="V112" s="37" t="s">
        <v>292</v>
      </c>
    </row>
    <row r="113" spans="1:22" s="14" customFormat="1" ht="25.5" hidden="1" customHeight="1">
      <c r="A113" s="71" t="s">
        <v>101</v>
      </c>
      <c r="B113" s="32"/>
      <c r="C113" s="32"/>
      <c r="D113" s="32"/>
      <c r="E113" s="32">
        <v>9</v>
      </c>
      <c r="F113" s="32"/>
      <c r="G113" s="32">
        <v>9</v>
      </c>
      <c r="H113" s="32">
        <v>9</v>
      </c>
      <c r="I113" s="32"/>
      <c r="J113" s="18"/>
      <c r="K113" s="18">
        <v>105</v>
      </c>
      <c r="L113" s="32">
        <v>12</v>
      </c>
      <c r="M113" s="32"/>
      <c r="N113" s="32"/>
      <c r="O113" s="32"/>
      <c r="P113" s="32"/>
      <c r="Q113" s="32"/>
      <c r="R113" s="32"/>
      <c r="S113" s="32"/>
      <c r="T113" s="32"/>
      <c r="U113" s="32">
        <f>K113*18</f>
        <v>1890</v>
      </c>
      <c r="V113" s="35" t="s">
        <v>291</v>
      </c>
    </row>
    <row r="114" spans="1:22" s="14" customFormat="1" ht="25.5" hidden="1" customHeight="1">
      <c r="A114" s="71" t="s">
        <v>101</v>
      </c>
      <c r="B114" s="32"/>
      <c r="C114" s="32"/>
      <c r="D114" s="32"/>
      <c r="E114" s="32"/>
      <c r="F114" s="32">
        <v>9</v>
      </c>
      <c r="G114" s="32"/>
      <c r="H114" s="32"/>
      <c r="I114" s="32"/>
      <c r="J114" s="18"/>
      <c r="K114" s="18">
        <v>40</v>
      </c>
      <c r="L114" s="32">
        <v>12</v>
      </c>
      <c r="M114" s="32"/>
      <c r="N114" s="32"/>
      <c r="O114" s="32"/>
      <c r="P114" s="32"/>
      <c r="Q114" s="32"/>
      <c r="R114" s="32"/>
      <c r="S114" s="32"/>
      <c r="T114" s="32"/>
      <c r="U114" s="32">
        <f>K114*18</f>
        <v>720</v>
      </c>
      <c r="V114" s="37" t="s">
        <v>293</v>
      </c>
    </row>
    <row r="115" spans="1:22" s="14" customFormat="1" ht="25.5" hidden="1" customHeight="1">
      <c r="A115" s="71" t="s">
        <v>101</v>
      </c>
      <c r="B115" s="32"/>
      <c r="C115" s="32"/>
      <c r="D115" s="32"/>
      <c r="E115" s="32"/>
      <c r="F115" s="32"/>
      <c r="G115" s="32"/>
      <c r="H115" s="32"/>
      <c r="I115" s="32">
        <v>9</v>
      </c>
      <c r="J115" s="18"/>
      <c r="K115" s="18">
        <v>48</v>
      </c>
      <c r="L115" s="32">
        <v>12</v>
      </c>
      <c r="M115" s="32"/>
      <c r="N115" s="32"/>
      <c r="O115" s="32"/>
      <c r="P115" s="32"/>
      <c r="Q115" s="32"/>
      <c r="R115" s="32"/>
      <c r="S115" s="32"/>
      <c r="T115" s="32"/>
      <c r="U115" s="32">
        <f>K115*18</f>
        <v>864</v>
      </c>
      <c r="V115" s="37" t="s">
        <v>293</v>
      </c>
    </row>
    <row r="116" spans="1:22" s="14" customFormat="1" ht="13.5" customHeight="1">
      <c r="A116" s="71" t="s">
        <v>228</v>
      </c>
      <c r="B116" s="32">
        <v>9</v>
      </c>
      <c r="C116" s="32">
        <v>9</v>
      </c>
      <c r="D116" s="32"/>
      <c r="E116" s="32"/>
      <c r="F116" s="32"/>
      <c r="G116" s="32"/>
      <c r="H116" s="32"/>
      <c r="I116" s="32"/>
      <c r="J116" s="18"/>
      <c r="K116" s="18">
        <v>204</v>
      </c>
      <c r="L116" s="32">
        <v>0.5</v>
      </c>
      <c r="M116" s="32"/>
      <c r="N116" s="32"/>
      <c r="O116" s="32"/>
      <c r="P116" s="32"/>
      <c r="Q116" s="32"/>
      <c r="R116" s="32"/>
      <c r="S116" s="32"/>
      <c r="T116" s="32"/>
      <c r="U116" s="32">
        <f>K116*0.5</f>
        <v>102</v>
      </c>
      <c r="V116" s="35" t="s">
        <v>237</v>
      </c>
    </row>
    <row r="117" spans="1:22" s="14" customFormat="1" ht="13.5" hidden="1" customHeight="1">
      <c r="A117" s="71" t="s">
        <v>228</v>
      </c>
      <c r="B117" s="32"/>
      <c r="C117" s="32"/>
      <c r="D117" s="32">
        <v>9</v>
      </c>
      <c r="E117" s="32"/>
      <c r="F117" s="32"/>
      <c r="G117" s="32"/>
      <c r="H117" s="32"/>
      <c r="I117" s="32"/>
      <c r="J117" s="18"/>
      <c r="K117" s="18">
        <v>78</v>
      </c>
      <c r="L117" s="32">
        <v>0.5</v>
      </c>
      <c r="M117" s="32"/>
      <c r="N117" s="32"/>
      <c r="O117" s="32"/>
      <c r="P117" s="32"/>
      <c r="Q117" s="32"/>
      <c r="R117" s="32"/>
      <c r="S117" s="32"/>
      <c r="T117" s="32"/>
      <c r="U117" s="32">
        <f>K117*0.5</f>
        <v>39</v>
      </c>
      <c r="V117" s="37" t="s">
        <v>292</v>
      </c>
    </row>
    <row r="118" spans="1:22" s="14" customFormat="1" ht="13.5" hidden="1" customHeight="1">
      <c r="A118" s="71" t="s">
        <v>228</v>
      </c>
      <c r="B118" s="32"/>
      <c r="C118" s="32"/>
      <c r="D118" s="32"/>
      <c r="E118" s="32">
        <v>9</v>
      </c>
      <c r="F118" s="32"/>
      <c r="G118" s="32">
        <v>9</v>
      </c>
      <c r="H118" s="32">
        <v>9</v>
      </c>
      <c r="I118" s="32"/>
      <c r="J118" s="18"/>
      <c r="K118" s="18">
        <v>147</v>
      </c>
      <c r="L118" s="32">
        <v>0.5</v>
      </c>
      <c r="M118" s="32"/>
      <c r="N118" s="32"/>
      <c r="O118" s="32"/>
      <c r="P118" s="32"/>
      <c r="Q118" s="32"/>
      <c r="R118" s="32"/>
      <c r="S118" s="32"/>
      <c r="T118" s="32"/>
      <c r="U118" s="32">
        <f>K118*0.5</f>
        <v>73.5</v>
      </c>
      <c r="V118" s="35" t="s">
        <v>291</v>
      </c>
    </row>
    <row r="119" spans="1:22" s="14" customFormat="1" ht="13.5" hidden="1" customHeight="1">
      <c r="A119" s="71" t="s">
        <v>228</v>
      </c>
      <c r="B119" s="32"/>
      <c r="C119" s="32"/>
      <c r="D119" s="32"/>
      <c r="E119" s="32"/>
      <c r="F119" s="32">
        <v>9</v>
      </c>
      <c r="G119" s="32"/>
      <c r="H119" s="32"/>
      <c r="I119" s="32"/>
      <c r="J119" s="18"/>
      <c r="K119" s="18">
        <v>56</v>
      </c>
      <c r="L119" s="32">
        <v>0.5</v>
      </c>
      <c r="M119" s="32"/>
      <c r="N119" s="32"/>
      <c r="O119" s="32"/>
      <c r="P119" s="32"/>
      <c r="Q119" s="32"/>
      <c r="R119" s="32"/>
      <c r="S119" s="32"/>
      <c r="T119" s="32"/>
      <c r="U119" s="32">
        <f>K119*0.5</f>
        <v>28</v>
      </c>
      <c r="V119" s="37" t="s">
        <v>293</v>
      </c>
    </row>
    <row r="120" spans="1:22" s="14" customFormat="1" ht="25.5" hidden="1" customHeight="1">
      <c r="A120" s="71" t="s">
        <v>228</v>
      </c>
      <c r="B120" s="32"/>
      <c r="C120" s="32"/>
      <c r="D120" s="32"/>
      <c r="E120" s="32"/>
      <c r="F120" s="32"/>
      <c r="G120" s="32"/>
      <c r="H120" s="32"/>
      <c r="I120" s="32">
        <v>9</v>
      </c>
      <c r="J120" s="18"/>
      <c r="K120" s="18">
        <v>67</v>
      </c>
      <c r="L120" s="32">
        <v>0.5</v>
      </c>
      <c r="M120" s="32"/>
      <c r="N120" s="32"/>
      <c r="O120" s="32"/>
      <c r="P120" s="32"/>
      <c r="Q120" s="32"/>
      <c r="R120" s="32"/>
      <c r="S120" s="32"/>
      <c r="T120" s="32"/>
      <c r="U120" s="32">
        <f>K120*0.5</f>
        <v>33.5</v>
      </c>
      <c r="V120" s="37" t="s">
        <v>293</v>
      </c>
    </row>
    <row r="121" spans="1:22" s="14" customFormat="1" ht="13.5" hidden="1" customHeight="1">
      <c r="A121" s="82" t="s">
        <v>78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>
        <f>SUM(U47:U120)</f>
        <v>14096</v>
      </c>
      <c r="V121" s="36"/>
    </row>
    <row r="122" spans="1:22" s="131" customFormat="1" ht="13.5" hidden="1" customHeight="1">
      <c r="A122" s="82" t="s">
        <v>79</v>
      </c>
      <c r="B122" s="32"/>
      <c r="C122" s="32"/>
      <c r="D122" s="32"/>
      <c r="E122" s="32"/>
      <c r="F122" s="32"/>
      <c r="G122" s="32"/>
      <c r="H122" s="32"/>
      <c r="I122" s="32"/>
      <c r="J122" s="18"/>
      <c r="K122" s="18"/>
      <c r="L122" s="32"/>
      <c r="M122" s="32"/>
      <c r="N122" s="32"/>
      <c r="O122" s="32"/>
      <c r="P122" s="32"/>
      <c r="Q122" s="32"/>
      <c r="R122" s="32"/>
      <c r="S122" s="32"/>
      <c r="T122" s="32"/>
      <c r="U122" s="18">
        <f>U45+U23+U121</f>
        <v>26530</v>
      </c>
      <c r="V122" s="36"/>
    </row>
    <row r="123" spans="1:22" s="5" customFormat="1" ht="13.5" customHeight="1">
      <c r="A123" s="39"/>
      <c r="B123" s="41"/>
      <c r="C123" s="41"/>
      <c r="D123" s="41"/>
      <c r="E123" s="41"/>
      <c r="F123" s="41"/>
      <c r="G123" s="41"/>
      <c r="H123" s="41"/>
      <c r="I123" s="41"/>
      <c r="J123" s="42"/>
      <c r="K123" s="42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3"/>
    </row>
    <row r="124" spans="1:22" s="5" customFormat="1" ht="25.5">
      <c r="A124" s="37" t="s">
        <v>292</v>
      </c>
      <c r="B124" s="32"/>
      <c r="C124" s="32"/>
      <c r="D124" s="32"/>
      <c r="E124" s="32"/>
      <c r="F124" s="32"/>
      <c r="G124" s="32"/>
      <c r="H124" s="32"/>
      <c r="I124" s="32"/>
      <c r="J124" s="18"/>
      <c r="K124" s="18"/>
      <c r="L124" s="32"/>
      <c r="M124" s="32"/>
      <c r="N124" s="32"/>
      <c r="O124" s="32"/>
      <c r="P124" s="32"/>
      <c r="Q124" s="32"/>
      <c r="R124" s="32"/>
      <c r="S124" s="32"/>
      <c r="T124" s="32"/>
      <c r="U124" s="32">
        <f>SUMIFS($U$15:$U$120,$V$15:$V$120,A124)</f>
        <v>4143</v>
      </c>
      <c r="V124" s="36"/>
    </row>
    <row r="125" spans="1:22" s="5" customFormat="1" ht="13.5" customHeight="1">
      <c r="A125" s="37" t="s">
        <v>293</v>
      </c>
      <c r="B125" s="32"/>
      <c r="C125" s="32"/>
      <c r="D125" s="32"/>
      <c r="E125" s="32"/>
      <c r="F125" s="32"/>
      <c r="G125" s="32"/>
      <c r="H125" s="32"/>
      <c r="I125" s="32"/>
      <c r="J125" s="18"/>
      <c r="K125" s="18"/>
      <c r="L125" s="32"/>
      <c r="M125" s="32"/>
      <c r="N125" s="32"/>
      <c r="O125" s="32"/>
      <c r="P125" s="32"/>
      <c r="Q125" s="32"/>
      <c r="R125" s="32"/>
      <c r="S125" s="32"/>
      <c r="T125" s="32"/>
      <c r="U125" s="32">
        <f>SUMIFS($U$15:$U$120,$V$15:$V$120,A125)</f>
        <v>8491.5</v>
      </c>
      <c r="V125" s="36"/>
    </row>
    <row r="126" spans="1:22" s="5" customFormat="1" ht="13.5" customHeight="1">
      <c r="A126" s="35" t="s">
        <v>237</v>
      </c>
      <c r="B126" s="32"/>
      <c r="C126" s="32"/>
      <c r="D126" s="32"/>
      <c r="E126" s="32"/>
      <c r="F126" s="32"/>
      <c r="G126" s="32"/>
      <c r="H126" s="32"/>
      <c r="I126" s="32"/>
      <c r="J126" s="18"/>
      <c r="K126" s="18"/>
      <c r="L126" s="32"/>
      <c r="M126" s="32"/>
      <c r="N126" s="32"/>
      <c r="O126" s="32"/>
      <c r="P126" s="32"/>
      <c r="Q126" s="32"/>
      <c r="R126" s="32"/>
      <c r="S126" s="32"/>
      <c r="T126" s="32"/>
      <c r="U126" s="32">
        <f>SUMIFS($U$15:$U$120,$V$15:$V$120,A126)</f>
        <v>7178</v>
      </c>
      <c r="V126" s="36"/>
    </row>
    <row r="127" spans="1:22" s="5" customFormat="1" ht="25.5">
      <c r="A127" s="35" t="s">
        <v>291</v>
      </c>
      <c r="B127" s="32"/>
      <c r="C127" s="32"/>
      <c r="D127" s="32"/>
      <c r="E127" s="32"/>
      <c r="F127" s="32"/>
      <c r="G127" s="32"/>
      <c r="H127" s="32"/>
      <c r="I127" s="32"/>
      <c r="J127" s="18"/>
      <c r="K127" s="18"/>
      <c r="L127" s="32"/>
      <c r="M127" s="32"/>
      <c r="N127" s="32"/>
      <c r="O127" s="32"/>
      <c r="P127" s="32"/>
      <c r="Q127" s="32"/>
      <c r="R127" s="32"/>
      <c r="S127" s="32"/>
      <c r="T127" s="32"/>
      <c r="U127" s="32">
        <f>SUMIFS($U$15:$U$120,$V$15:$V$120,A127)</f>
        <v>6717.5</v>
      </c>
      <c r="V127" s="36"/>
    </row>
    <row r="128" spans="1:22" s="5" customFormat="1" ht="13.5" customHeight="1">
      <c r="A128" s="56" t="s">
        <v>79</v>
      </c>
      <c r="B128" s="32"/>
      <c r="C128" s="32"/>
      <c r="D128" s="32"/>
      <c r="E128" s="32"/>
      <c r="F128" s="32"/>
      <c r="G128" s="32"/>
      <c r="H128" s="32"/>
      <c r="I128" s="32"/>
      <c r="J128" s="18"/>
      <c r="K128" s="18"/>
      <c r="L128" s="32"/>
      <c r="M128" s="32"/>
      <c r="N128" s="32"/>
      <c r="O128" s="32"/>
      <c r="P128" s="32"/>
      <c r="Q128" s="32"/>
      <c r="R128" s="32"/>
      <c r="S128" s="32"/>
      <c r="T128" s="32"/>
      <c r="U128" s="18">
        <f>SUM(U124:U127)</f>
        <v>26530</v>
      </c>
      <c r="V128" s="36"/>
    </row>
    <row r="129" spans="1:22" s="5" customFormat="1" ht="13.5" customHeight="1">
      <c r="A129" s="50"/>
      <c r="B129" s="41"/>
      <c r="C129" s="41"/>
      <c r="D129" s="41"/>
      <c r="E129" s="41"/>
      <c r="F129" s="41"/>
      <c r="G129" s="41"/>
      <c r="H129" s="41"/>
      <c r="I129" s="41"/>
      <c r="J129" s="42"/>
      <c r="K129" s="42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3"/>
    </row>
    <row r="130" spans="1:22">
      <c r="A130" s="285" t="s">
        <v>84</v>
      </c>
      <c r="B130" s="286"/>
      <c r="C130" s="286"/>
      <c r="D130" s="286"/>
      <c r="E130" s="286"/>
      <c r="F130" s="286"/>
      <c r="G130" s="286"/>
      <c r="H130" s="286"/>
      <c r="I130" s="286"/>
      <c r="J130" s="286"/>
      <c r="K130" s="286"/>
      <c r="L130" s="286"/>
      <c r="M130" s="286"/>
      <c r="N130" s="286"/>
      <c r="O130" s="286"/>
      <c r="P130" s="286"/>
      <c r="Q130" s="286"/>
      <c r="R130" s="286"/>
      <c r="S130" s="286"/>
      <c r="T130" s="286"/>
      <c r="U130" s="286"/>
      <c r="V130" s="286"/>
    </row>
    <row r="131" spans="1:22">
      <c r="A131" s="286"/>
      <c r="B131" s="286"/>
      <c r="C131" s="286"/>
      <c r="D131" s="286"/>
      <c r="E131" s="286"/>
      <c r="F131" s="286"/>
      <c r="G131" s="286"/>
      <c r="H131" s="286"/>
      <c r="I131" s="286"/>
      <c r="J131" s="286"/>
      <c r="K131" s="286"/>
      <c r="L131" s="286"/>
      <c r="M131" s="286"/>
      <c r="N131" s="286"/>
      <c r="O131" s="286"/>
      <c r="P131" s="286"/>
      <c r="Q131" s="286"/>
      <c r="R131" s="286"/>
      <c r="S131" s="286"/>
      <c r="T131" s="286"/>
      <c r="U131" s="286"/>
      <c r="V131" s="286"/>
    </row>
  </sheetData>
  <autoFilter ref="A13:V122">
    <filterColumn colId="21">
      <filters>
        <filter val="Department of Computer Engineering"/>
      </filters>
    </filterColumn>
  </autoFilter>
  <mergeCells count="29">
    <mergeCell ref="A130:V131"/>
    <mergeCell ref="J7:V7"/>
    <mergeCell ref="V8:V11"/>
    <mergeCell ref="S9:S11"/>
    <mergeCell ref="T9:T11"/>
    <mergeCell ref="N9:N11"/>
    <mergeCell ref="O9:O11"/>
    <mergeCell ref="P9:P11"/>
    <mergeCell ref="Q9:Q11"/>
    <mergeCell ref="R9:R11"/>
    <mergeCell ref="A46:T46"/>
    <mergeCell ref="A14:V14"/>
    <mergeCell ref="A24:V24"/>
    <mergeCell ref="A1:V1"/>
    <mergeCell ref="A2:V2"/>
    <mergeCell ref="A3:V3"/>
    <mergeCell ref="A4:V4"/>
    <mergeCell ref="B11:I11"/>
    <mergeCell ref="B7:I7"/>
    <mergeCell ref="U8:U11"/>
    <mergeCell ref="B9:I9"/>
    <mergeCell ref="A5:V5"/>
    <mergeCell ref="A8:A11"/>
    <mergeCell ref="J8:J11"/>
    <mergeCell ref="K8:K11"/>
    <mergeCell ref="L8:L11"/>
    <mergeCell ref="M8:P8"/>
    <mergeCell ref="Q8:T8"/>
    <mergeCell ref="M9:M11"/>
  </mergeCells>
  <phoneticPr fontId="2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H164"/>
  <sheetViews>
    <sheetView zoomScaleNormal="100" workbookViewId="0">
      <selection activeCell="B7" sqref="B7"/>
    </sheetView>
  </sheetViews>
  <sheetFormatPr defaultColWidth="8.7109375" defaultRowHeight="12.75"/>
  <cols>
    <col min="1" max="1" width="32.85546875" style="92" customWidth="1"/>
    <col min="2" max="2" width="8.42578125" style="24" customWidth="1"/>
    <col min="3" max="4" width="7.140625" style="47" customWidth="1"/>
    <col min="5" max="5" width="7" style="47" customWidth="1"/>
    <col min="6" max="6" width="6.42578125" style="47" customWidth="1"/>
    <col min="7" max="7" width="7" style="47" customWidth="1"/>
    <col min="8" max="9" width="6.5703125" style="47" customWidth="1"/>
    <col min="10" max="10" width="6.85546875" style="47" customWidth="1"/>
    <col min="11" max="11" width="7.42578125" style="48" customWidth="1"/>
    <col min="12" max="12" width="6.7109375" style="48" customWidth="1"/>
    <col min="13" max="13" width="7.7109375" style="47" customWidth="1"/>
    <col min="14" max="14" width="7.5703125" style="47" customWidth="1"/>
    <col min="15" max="15" width="6.42578125" style="47" customWidth="1"/>
    <col min="16" max="16" width="6.85546875" style="47" customWidth="1"/>
    <col min="17" max="17" width="5.28515625" style="47" customWidth="1"/>
    <col min="18" max="18" width="8.140625" style="47" customWidth="1"/>
    <col min="19" max="19" width="7" style="47" customWidth="1"/>
    <col min="20" max="20" width="7.85546875" style="47" customWidth="1"/>
    <col min="21" max="21" width="5.85546875" style="47" customWidth="1"/>
    <col min="22" max="22" width="17.42578125" style="47" customWidth="1"/>
    <col min="23" max="23" width="45.42578125" style="49" customWidth="1"/>
    <col min="24" max="24" width="9.140625" style="111" customWidth="1"/>
  </cols>
  <sheetData>
    <row r="1" spans="1:23">
      <c r="A1" s="296" t="s">
        <v>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7"/>
      <c r="O1" s="297"/>
      <c r="P1" s="297"/>
      <c r="Q1" s="297"/>
      <c r="R1" s="297"/>
      <c r="S1" s="297"/>
      <c r="T1" s="297"/>
      <c r="U1" s="297"/>
      <c r="V1" s="297"/>
      <c r="W1" s="296"/>
    </row>
    <row r="2" spans="1:23">
      <c r="A2" s="296" t="s">
        <v>16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7"/>
      <c r="O2" s="297"/>
      <c r="P2" s="297"/>
      <c r="Q2" s="297"/>
      <c r="R2" s="297"/>
      <c r="S2" s="297"/>
      <c r="T2" s="297"/>
      <c r="U2" s="297"/>
      <c r="V2" s="297"/>
      <c r="W2" s="296"/>
    </row>
    <row r="3" spans="1:23">
      <c r="A3" s="296" t="s">
        <v>85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7"/>
      <c r="O3" s="297"/>
      <c r="P3" s="297"/>
      <c r="Q3" s="297"/>
      <c r="R3" s="297"/>
      <c r="S3" s="297"/>
      <c r="T3" s="297"/>
      <c r="U3" s="297"/>
      <c r="V3" s="297"/>
      <c r="W3" s="296"/>
    </row>
    <row r="4" spans="1:23">
      <c r="A4" s="298" t="s">
        <v>70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7"/>
      <c r="O4" s="297"/>
      <c r="P4" s="297"/>
      <c r="Q4" s="297"/>
      <c r="R4" s="297"/>
      <c r="S4" s="297"/>
      <c r="T4" s="297"/>
      <c r="U4" s="297"/>
      <c r="V4" s="297"/>
      <c r="W4" s="296"/>
    </row>
    <row r="6" spans="1:23">
      <c r="A6" s="86"/>
      <c r="B6" s="299" t="s">
        <v>17</v>
      </c>
      <c r="C6" s="300"/>
      <c r="D6" s="300"/>
      <c r="E6" s="300"/>
      <c r="F6" s="300"/>
      <c r="G6" s="300"/>
      <c r="H6" s="300"/>
      <c r="I6" s="300"/>
      <c r="J6" s="301"/>
      <c r="K6" s="299"/>
      <c r="L6" s="300"/>
      <c r="M6" s="300"/>
      <c r="N6" s="302"/>
      <c r="O6" s="302"/>
      <c r="P6" s="302"/>
      <c r="Q6" s="302"/>
      <c r="R6" s="302"/>
      <c r="S6" s="302"/>
      <c r="T6" s="302"/>
      <c r="U6" s="302"/>
      <c r="V6" s="302"/>
      <c r="W6" s="301"/>
    </row>
    <row r="7" spans="1:23" ht="25.5" customHeight="1">
      <c r="A7" s="335" t="s">
        <v>1</v>
      </c>
      <c r="B7" s="127" t="s">
        <v>504</v>
      </c>
      <c r="C7" s="128" t="s">
        <v>19</v>
      </c>
      <c r="D7" s="141" t="s">
        <v>20</v>
      </c>
      <c r="E7" s="142" t="s">
        <v>21</v>
      </c>
      <c r="F7" s="144" t="s">
        <v>22</v>
      </c>
      <c r="G7" s="142" t="s">
        <v>23</v>
      </c>
      <c r="H7" s="143" t="s">
        <v>505</v>
      </c>
      <c r="I7" s="145" t="s">
        <v>72</v>
      </c>
      <c r="J7" s="146" t="s">
        <v>25</v>
      </c>
      <c r="K7" s="266" t="s">
        <v>2</v>
      </c>
      <c r="L7" s="266" t="s">
        <v>3</v>
      </c>
      <c r="M7" s="325" t="s">
        <v>12</v>
      </c>
      <c r="N7" s="315" t="s">
        <v>4</v>
      </c>
      <c r="O7" s="316"/>
      <c r="P7" s="316"/>
      <c r="Q7" s="317"/>
      <c r="R7" s="318" t="s">
        <v>11</v>
      </c>
      <c r="S7" s="302"/>
      <c r="T7" s="302"/>
      <c r="U7" s="319"/>
      <c r="V7" s="306" t="s">
        <v>75</v>
      </c>
      <c r="W7" s="330" t="s">
        <v>80</v>
      </c>
    </row>
    <row r="8" spans="1:23">
      <c r="A8" s="336"/>
      <c r="B8" s="128">
        <v>79</v>
      </c>
      <c r="C8" s="128">
        <v>337</v>
      </c>
      <c r="D8" s="128">
        <v>143</v>
      </c>
      <c r="E8" s="128">
        <v>28</v>
      </c>
      <c r="F8" s="128">
        <v>149</v>
      </c>
      <c r="G8" s="128">
        <v>64</v>
      </c>
      <c r="H8" s="128">
        <v>207</v>
      </c>
      <c r="I8" s="128">
        <v>42</v>
      </c>
      <c r="J8" s="128">
        <v>143</v>
      </c>
      <c r="K8" s="323"/>
      <c r="L8" s="323"/>
      <c r="M8" s="326"/>
      <c r="N8" s="325" t="s">
        <v>5</v>
      </c>
      <c r="O8" s="325" t="s">
        <v>6</v>
      </c>
      <c r="P8" s="333" t="s">
        <v>7</v>
      </c>
      <c r="Q8" s="333" t="s">
        <v>8</v>
      </c>
      <c r="R8" s="333" t="s">
        <v>9</v>
      </c>
      <c r="S8" s="333" t="s">
        <v>10</v>
      </c>
      <c r="T8" s="333" t="s">
        <v>7</v>
      </c>
      <c r="U8" s="333" t="s">
        <v>8</v>
      </c>
      <c r="V8" s="307"/>
      <c r="W8" s="331"/>
    </row>
    <row r="9" spans="1:23">
      <c r="A9" s="337"/>
      <c r="B9" s="303" t="s">
        <v>74</v>
      </c>
      <c r="C9" s="304"/>
      <c r="D9" s="304"/>
      <c r="E9" s="304"/>
      <c r="F9" s="304"/>
      <c r="G9" s="304"/>
      <c r="H9" s="304"/>
      <c r="I9" s="304"/>
      <c r="J9" s="305"/>
      <c r="K9" s="324"/>
      <c r="L9" s="324"/>
      <c r="M9" s="327"/>
      <c r="N9" s="327"/>
      <c r="O9" s="327"/>
      <c r="P9" s="334"/>
      <c r="Q9" s="334"/>
      <c r="R9" s="334"/>
      <c r="S9" s="334"/>
      <c r="T9" s="334"/>
      <c r="U9" s="334"/>
      <c r="V9" s="308"/>
      <c r="W9" s="332"/>
    </row>
    <row r="10" spans="1:23">
      <c r="A10" s="86"/>
      <c r="B10" s="20">
        <v>4</v>
      </c>
      <c r="C10" s="20">
        <v>17</v>
      </c>
      <c r="D10" s="20">
        <v>8</v>
      </c>
      <c r="E10" s="20">
        <v>2</v>
      </c>
      <c r="F10" s="20">
        <v>8</v>
      </c>
      <c r="G10" s="20">
        <v>4</v>
      </c>
      <c r="H10" s="20">
        <v>11</v>
      </c>
      <c r="I10" s="20">
        <v>2</v>
      </c>
      <c r="J10" s="20">
        <v>8</v>
      </c>
      <c r="K10" s="17"/>
      <c r="L10" s="17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05"/>
    </row>
    <row r="11" spans="1:23">
      <c r="A11" s="45">
        <v>1</v>
      </c>
      <c r="B11" s="17">
        <v>2</v>
      </c>
      <c r="C11" s="17">
        <v>3</v>
      </c>
      <c r="D11" s="17">
        <v>4</v>
      </c>
      <c r="E11" s="17">
        <v>5</v>
      </c>
      <c r="F11" s="17">
        <v>6</v>
      </c>
      <c r="G11" s="17">
        <v>7</v>
      </c>
      <c r="H11" s="17">
        <v>8</v>
      </c>
      <c r="I11" s="17">
        <v>9</v>
      </c>
      <c r="J11" s="17">
        <v>10</v>
      </c>
      <c r="K11" s="17">
        <v>11</v>
      </c>
      <c r="L11" s="17">
        <v>12</v>
      </c>
      <c r="M11" s="17">
        <v>13</v>
      </c>
      <c r="N11" s="17">
        <v>14</v>
      </c>
      <c r="O11" s="17">
        <v>15</v>
      </c>
      <c r="P11" s="17">
        <v>16</v>
      </c>
      <c r="Q11" s="17">
        <v>17</v>
      </c>
      <c r="R11" s="17">
        <v>18</v>
      </c>
      <c r="S11" s="17">
        <v>19</v>
      </c>
      <c r="T11" s="17">
        <v>20</v>
      </c>
      <c r="U11" s="17">
        <v>21</v>
      </c>
      <c r="V11" s="17">
        <v>22</v>
      </c>
      <c r="W11" s="106">
        <v>23</v>
      </c>
    </row>
    <row r="12" spans="1:23" hidden="1">
      <c r="A12" s="309" t="s">
        <v>13</v>
      </c>
      <c r="B12" s="310"/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1"/>
    </row>
    <row r="13" spans="1:23" hidden="1">
      <c r="A13" s="216" t="s">
        <v>248</v>
      </c>
      <c r="B13" s="2">
        <v>4</v>
      </c>
      <c r="C13" s="23">
        <v>4</v>
      </c>
      <c r="D13" s="2">
        <v>4</v>
      </c>
      <c r="E13" s="23">
        <v>4</v>
      </c>
      <c r="F13" s="23">
        <v>4</v>
      </c>
      <c r="G13" s="23">
        <v>4</v>
      </c>
      <c r="H13" s="23">
        <v>4</v>
      </c>
      <c r="I13" s="23">
        <v>4</v>
      </c>
      <c r="J13" s="23">
        <v>4</v>
      </c>
      <c r="K13" s="45">
        <v>14</v>
      </c>
      <c r="L13" s="45">
        <v>273</v>
      </c>
      <c r="M13" s="23">
        <v>5</v>
      </c>
      <c r="N13" s="23"/>
      <c r="O13" s="23">
        <v>14</v>
      </c>
      <c r="P13" s="23">
        <v>7</v>
      </c>
      <c r="Q13" s="23"/>
      <c r="R13" s="23"/>
      <c r="S13" s="23">
        <v>50</v>
      </c>
      <c r="T13" s="23">
        <v>10</v>
      </c>
      <c r="U13" s="45"/>
      <c r="V13" s="23">
        <f>(N13*R13)+(O13*S13)+(P13*T13)+(Q13*U13)</f>
        <v>770</v>
      </c>
      <c r="W13" s="37" t="s">
        <v>293</v>
      </c>
    </row>
    <row r="14" spans="1:23" hidden="1">
      <c r="A14" s="216" t="s">
        <v>249</v>
      </c>
      <c r="B14" s="2">
        <v>4</v>
      </c>
      <c r="C14" s="23">
        <v>4</v>
      </c>
      <c r="D14" s="2">
        <v>4</v>
      </c>
      <c r="E14" s="23">
        <v>4</v>
      </c>
      <c r="F14" s="23">
        <v>4</v>
      </c>
      <c r="G14" s="23">
        <v>4</v>
      </c>
      <c r="H14" s="23">
        <v>4</v>
      </c>
      <c r="I14" s="23">
        <v>4</v>
      </c>
      <c r="J14" s="23">
        <v>4</v>
      </c>
      <c r="K14" s="45">
        <v>29</v>
      </c>
      <c r="L14" s="45">
        <v>560</v>
      </c>
      <c r="M14" s="23"/>
      <c r="N14" s="23"/>
      <c r="O14" s="23">
        <v>29</v>
      </c>
      <c r="P14" s="23">
        <v>15</v>
      </c>
      <c r="Q14" s="23"/>
      <c r="R14" s="23"/>
      <c r="S14" s="23">
        <v>50</v>
      </c>
      <c r="T14" s="23">
        <v>10</v>
      </c>
      <c r="U14" s="45"/>
      <c r="V14" s="23">
        <f>(N14*R14)+(O14*S14)+(P14*T14)+(Q14*U14)</f>
        <v>1600</v>
      </c>
      <c r="W14" s="37" t="s">
        <v>293</v>
      </c>
    </row>
    <row r="15" spans="1:23" hidden="1">
      <c r="A15" s="89" t="s">
        <v>248</v>
      </c>
      <c r="B15" s="2">
        <v>5</v>
      </c>
      <c r="C15" s="23">
        <v>5</v>
      </c>
      <c r="D15" s="2">
        <v>5</v>
      </c>
      <c r="E15" s="23">
        <v>5</v>
      </c>
      <c r="F15" s="23">
        <v>5</v>
      </c>
      <c r="G15" s="23">
        <v>5</v>
      </c>
      <c r="H15" s="23">
        <v>5</v>
      </c>
      <c r="I15" s="23">
        <v>5</v>
      </c>
      <c r="J15" s="23">
        <v>5</v>
      </c>
      <c r="K15" s="45">
        <v>14</v>
      </c>
      <c r="L15" s="45">
        <v>273</v>
      </c>
      <c r="M15" s="23">
        <v>5</v>
      </c>
      <c r="N15" s="2"/>
      <c r="O15" s="2">
        <v>14</v>
      </c>
      <c r="P15" s="23">
        <v>7</v>
      </c>
      <c r="Q15" s="2"/>
      <c r="R15" s="2"/>
      <c r="S15" s="2">
        <v>50</v>
      </c>
      <c r="T15" s="2">
        <v>10</v>
      </c>
      <c r="U15" s="44"/>
      <c r="V15" s="2">
        <f>(N15*R15)+(O15*S15)+(P15*T15)+(Q15*U15)</f>
        <v>770</v>
      </c>
      <c r="W15" s="37" t="s">
        <v>293</v>
      </c>
    </row>
    <row r="16" spans="1:23" hidden="1">
      <c r="A16" s="89" t="s">
        <v>249</v>
      </c>
      <c r="B16" s="2">
        <v>5</v>
      </c>
      <c r="C16" s="23">
        <v>5</v>
      </c>
      <c r="D16" s="2">
        <v>5</v>
      </c>
      <c r="E16" s="23">
        <v>5</v>
      </c>
      <c r="F16" s="23">
        <v>5</v>
      </c>
      <c r="G16" s="23">
        <v>5</v>
      </c>
      <c r="H16" s="23">
        <v>5</v>
      </c>
      <c r="I16" s="23">
        <v>5</v>
      </c>
      <c r="J16" s="23">
        <v>5</v>
      </c>
      <c r="K16" s="45">
        <v>29</v>
      </c>
      <c r="L16" s="45">
        <v>560</v>
      </c>
      <c r="M16" s="23"/>
      <c r="N16" s="2"/>
      <c r="O16" s="2">
        <v>29</v>
      </c>
      <c r="P16" s="23">
        <v>15</v>
      </c>
      <c r="Q16" s="2"/>
      <c r="R16" s="2"/>
      <c r="S16" s="2">
        <v>50</v>
      </c>
      <c r="T16" s="2">
        <v>10</v>
      </c>
      <c r="U16" s="44"/>
      <c r="V16" s="2">
        <f>(N16*R16)+(O16*S16)+(P16*T16)+(Q16*U16)</f>
        <v>1600</v>
      </c>
      <c r="W16" s="37" t="s">
        <v>293</v>
      </c>
    </row>
    <row r="17" spans="1:24" hidden="1">
      <c r="A17" s="89" t="s">
        <v>132</v>
      </c>
      <c r="B17" s="2">
        <v>6</v>
      </c>
      <c r="C17" s="23">
        <v>6</v>
      </c>
      <c r="D17" s="2">
        <v>6</v>
      </c>
      <c r="E17" s="23">
        <v>6</v>
      </c>
      <c r="F17" s="23">
        <v>6</v>
      </c>
      <c r="G17" s="23"/>
      <c r="H17" s="23"/>
      <c r="I17" s="23"/>
      <c r="J17" s="23"/>
      <c r="K17" s="45">
        <v>39</v>
      </c>
      <c r="L17" s="45">
        <v>736</v>
      </c>
      <c r="M17" s="23">
        <v>2</v>
      </c>
      <c r="N17" s="2">
        <v>8</v>
      </c>
      <c r="O17" s="2">
        <v>39</v>
      </c>
      <c r="P17" s="23">
        <v>13</v>
      </c>
      <c r="Q17" s="2"/>
      <c r="R17" s="2">
        <v>10</v>
      </c>
      <c r="S17" s="2">
        <v>10</v>
      </c>
      <c r="T17" s="2">
        <v>10</v>
      </c>
      <c r="U17" s="44"/>
      <c r="V17" s="2">
        <f t="shared" ref="V17:V28" si="0">(N17*R17)+(O17*S17)+(P17*T17)+(Q17*U17)</f>
        <v>600</v>
      </c>
      <c r="W17" s="37" t="s">
        <v>293</v>
      </c>
    </row>
    <row r="18" spans="1:24" hidden="1">
      <c r="A18" s="89" t="s">
        <v>132</v>
      </c>
      <c r="B18" s="2"/>
      <c r="C18" s="23"/>
      <c r="D18" s="2"/>
      <c r="E18" s="23"/>
      <c r="F18" s="23"/>
      <c r="G18" s="23"/>
      <c r="H18" s="23"/>
      <c r="I18" s="23">
        <v>4</v>
      </c>
      <c r="J18" s="23">
        <v>4</v>
      </c>
      <c r="K18" s="45">
        <v>10</v>
      </c>
      <c r="L18" s="45">
        <v>185</v>
      </c>
      <c r="M18" s="23">
        <v>2</v>
      </c>
      <c r="N18" s="2">
        <v>2</v>
      </c>
      <c r="O18" s="2">
        <v>10</v>
      </c>
      <c r="P18" s="23">
        <v>4</v>
      </c>
      <c r="Q18" s="2"/>
      <c r="R18" s="2">
        <v>10</v>
      </c>
      <c r="S18" s="2">
        <v>10</v>
      </c>
      <c r="T18" s="2">
        <v>10</v>
      </c>
      <c r="U18" s="44"/>
      <c r="V18" s="2">
        <f t="shared" si="0"/>
        <v>160</v>
      </c>
      <c r="W18" s="37" t="s">
        <v>293</v>
      </c>
    </row>
    <row r="19" spans="1:24" hidden="1">
      <c r="A19" s="89" t="s">
        <v>104</v>
      </c>
      <c r="B19" s="2">
        <v>6</v>
      </c>
      <c r="C19" s="23"/>
      <c r="D19" s="2">
        <v>6</v>
      </c>
      <c r="E19" s="23"/>
      <c r="F19" s="23"/>
      <c r="G19" s="23">
        <v>6</v>
      </c>
      <c r="H19" s="23">
        <v>6</v>
      </c>
      <c r="I19" s="23"/>
      <c r="J19" s="23"/>
      <c r="K19" s="45">
        <v>27</v>
      </c>
      <c r="L19" s="45">
        <v>493</v>
      </c>
      <c r="M19" s="23">
        <v>2</v>
      </c>
      <c r="N19" s="2">
        <v>5</v>
      </c>
      <c r="O19" s="2">
        <v>27</v>
      </c>
      <c r="P19" s="23">
        <v>9</v>
      </c>
      <c r="Q19" s="2"/>
      <c r="R19" s="2">
        <v>10</v>
      </c>
      <c r="S19" s="2">
        <v>10</v>
      </c>
      <c r="T19" s="2">
        <v>10</v>
      </c>
      <c r="U19" s="44"/>
      <c r="V19" s="2">
        <f t="shared" si="0"/>
        <v>410</v>
      </c>
      <c r="W19" s="37" t="s">
        <v>293</v>
      </c>
    </row>
    <row r="20" spans="1:24" hidden="1">
      <c r="A20" s="89" t="s">
        <v>104</v>
      </c>
      <c r="B20" s="69"/>
      <c r="C20" s="68"/>
      <c r="D20" s="69"/>
      <c r="E20" s="68"/>
      <c r="F20" s="68">
        <v>5</v>
      </c>
      <c r="G20" s="68"/>
      <c r="H20" s="68"/>
      <c r="I20" s="121">
        <v>5</v>
      </c>
      <c r="J20" s="68"/>
      <c r="K20" s="100">
        <v>10</v>
      </c>
      <c r="L20" s="100">
        <v>191</v>
      </c>
      <c r="M20" s="68">
        <v>2</v>
      </c>
      <c r="N20" s="2">
        <v>2</v>
      </c>
      <c r="O20" s="2">
        <v>10</v>
      </c>
      <c r="P20" s="23">
        <v>4</v>
      </c>
      <c r="Q20" s="2"/>
      <c r="R20" s="2">
        <v>10</v>
      </c>
      <c r="S20" s="2">
        <v>10</v>
      </c>
      <c r="T20" s="2">
        <v>10</v>
      </c>
      <c r="U20" s="44"/>
      <c r="V20" s="2">
        <f t="shared" si="0"/>
        <v>160</v>
      </c>
      <c r="W20" s="37" t="s">
        <v>293</v>
      </c>
    </row>
    <row r="21" spans="1:24" hidden="1">
      <c r="A21" s="216" t="s">
        <v>26</v>
      </c>
      <c r="B21" s="66">
        <v>4</v>
      </c>
      <c r="C21" s="93">
        <v>4</v>
      </c>
      <c r="D21" s="93">
        <v>4</v>
      </c>
      <c r="E21" s="93">
        <v>4</v>
      </c>
      <c r="F21" s="93">
        <v>4</v>
      </c>
      <c r="G21" s="93">
        <v>4</v>
      </c>
      <c r="H21" s="93">
        <v>4</v>
      </c>
      <c r="I21" s="93">
        <v>4</v>
      </c>
      <c r="J21" s="93">
        <v>4</v>
      </c>
      <c r="K21" s="45">
        <v>64</v>
      </c>
      <c r="L21" s="45">
        <v>1192</v>
      </c>
      <c r="M21" s="93">
        <v>2</v>
      </c>
      <c r="N21" s="225"/>
      <c r="O21" s="225">
        <v>32</v>
      </c>
      <c r="P21" s="225"/>
      <c r="Q21" s="13"/>
      <c r="R21" s="225"/>
      <c r="S21" s="225">
        <v>20</v>
      </c>
      <c r="T21" s="225"/>
      <c r="U21" s="13"/>
      <c r="V21" s="23">
        <f t="shared" si="0"/>
        <v>640</v>
      </c>
      <c r="W21" s="37" t="s">
        <v>293</v>
      </c>
    </row>
    <row r="22" spans="1:24" ht="13.5" hidden="1" customHeight="1">
      <c r="A22" s="86" t="s">
        <v>87</v>
      </c>
      <c r="B22" s="1"/>
      <c r="C22" s="13"/>
      <c r="D22" s="13"/>
      <c r="E22" s="13">
        <v>5</v>
      </c>
      <c r="F22" s="13"/>
      <c r="G22" s="13"/>
      <c r="H22" s="13"/>
      <c r="I22" s="13"/>
      <c r="J22" s="13"/>
      <c r="K22" s="17">
        <v>2</v>
      </c>
      <c r="L22" s="17">
        <v>28</v>
      </c>
      <c r="M22" s="13">
        <v>2</v>
      </c>
      <c r="N22" s="2">
        <v>1</v>
      </c>
      <c r="O22" s="2">
        <v>2</v>
      </c>
      <c r="P22" s="23">
        <v>1</v>
      </c>
      <c r="Q22" s="1"/>
      <c r="R22" s="2">
        <v>10</v>
      </c>
      <c r="S22" s="2">
        <v>10</v>
      </c>
      <c r="T22" s="2">
        <v>10</v>
      </c>
      <c r="U22" s="1"/>
      <c r="V22" s="2">
        <f t="shared" si="0"/>
        <v>40</v>
      </c>
      <c r="W22" s="37" t="s">
        <v>293</v>
      </c>
    </row>
    <row r="23" spans="1:24" ht="12.75" hidden="1" customHeight="1">
      <c r="A23" s="86" t="s">
        <v>87</v>
      </c>
      <c r="B23" s="1"/>
      <c r="C23" s="13">
        <v>6</v>
      </c>
      <c r="D23" s="13"/>
      <c r="E23" s="13"/>
      <c r="F23" s="13"/>
      <c r="G23" s="13"/>
      <c r="H23" s="13"/>
      <c r="I23" s="13"/>
      <c r="J23" s="13"/>
      <c r="K23" s="17">
        <v>17</v>
      </c>
      <c r="L23" s="17">
        <v>337</v>
      </c>
      <c r="M23" s="13">
        <v>2</v>
      </c>
      <c r="N23" s="2">
        <v>4</v>
      </c>
      <c r="O23" s="2">
        <v>17</v>
      </c>
      <c r="P23" s="23">
        <v>6</v>
      </c>
      <c r="Q23" s="1"/>
      <c r="R23" s="2">
        <v>10</v>
      </c>
      <c r="S23" s="2">
        <v>10</v>
      </c>
      <c r="T23" s="2">
        <v>10</v>
      </c>
      <c r="U23" s="1"/>
      <c r="V23" s="2">
        <f t="shared" si="0"/>
        <v>270</v>
      </c>
      <c r="W23" s="37" t="s">
        <v>293</v>
      </c>
    </row>
    <row r="24" spans="1:24" ht="11.25" hidden="1" customHeight="1">
      <c r="A24" s="205" t="s">
        <v>87</v>
      </c>
      <c r="B24" s="1"/>
      <c r="C24" s="13"/>
      <c r="D24" s="13"/>
      <c r="E24" s="13"/>
      <c r="F24" s="13"/>
      <c r="G24" s="13"/>
      <c r="H24" s="13"/>
      <c r="I24" s="13">
        <v>4</v>
      </c>
      <c r="J24" s="13">
        <v>4</v>
      </c>
      <c r="K24" s="17">
        <v>10</v>
      </c>
      <c r="L24" s="17">
        <v>185</v>
      </c>
      <c r="M24" s="13">
        <v>2</v>
      </c>
      <c r="N24" s="23">
        <v>2</v>
      </c>
      <c r="O24" s="23">
        <v>10</v>
      </c>
      <c r="P24" s="23">
        <v>4</v>
      </c>
      <c r="Q24" s="13"/>
      <c r="R24" s="23">
        <v>10</v>
      </c>
      <c r="S24" s="23">
        <v>10</v>
      </c>
      <c r="T24" s="23">
        <v>10</v>
      </c>
      <c r="U24" s="13"/>
      <c r="V24" s="23">
        <f t="shared" si="0"/>
        <v>160</v>
      </c>
      <c r="W24" s="37" t="s">
        <v>293</v>
      </c>
    </row>
    <row r="25" spans="1:24" hidden="1">
      <c r="A25" s="94" t="s">
        <v>86</v>
      </c>
      <c r="B25" s="67"/>
      <c r="C25" s="95"/>
      <c r="D25" s="95"/>
      <c r="E25" s="95"/>
      <c r="F25" s="95"/>
      <c r="G25" s="95"/>
      <c r="H25" s="95"/>
      <c r="I25" s="95">
        <v>6</v>
      </c>
      <c r="J25" s="95"/>
      <c r="K25" s="96">
        <v>2</v>
      </c>
      <c r="L25" s="96">
        <v>42</v>
      </c>
      <c r="M25" s="95">
        <v>5</v>
      </c>
      <c r="N25" s="67">
        <v>1</v>
      </c>
      <c r="O25" s="67">
        <v>2</v>
      </c>
      <c r="P25" s="95">
        <v>1</v>
      </c>
      <c r="Q25" s="1"/>
      <c r="R25" s="67">
        <v>30</v>
      </c>
      <c r="S25" s="67">
        <v>20</v>
      </c>
      <c r="T25" s="67">
        <v>10</v>
      </c>
      <c r="U25" s="1"/>
      <c r="V25" s="2">
        <f t="shared" si="0"/>
        <v>80</v>
      </c>
      <c r="W25" s="37" t="s">
        <v>293</v>
      </c>
    </row>
    <row r="26" spans="1:24" hidden="1">
      <c r="A26" s="86"/>
      <c r="B26" s="1"/>
      <c r="C26" s="13"/>
      <c r="D26" s="13"/>
      <c r="E26" s="13"/>
      <c r="F26" s="13"/>
      <c r="G26" s="13"/>
      <c r="H26" s="13"/>
      <c r="I26" s="13"/>
      <c r="J26" s="13"/>
      <c r="K26" s="17"/>
      <c r="L26" s="17"/>
      <c r="M26" s="13"/>
      <c r="N26" s="1"/>
      <c r="O26" s="1"/>
      <c r="P26" s="13"/>
      <c r="Q26" s="1"/>
      <c r="R26" s="1"/>
      <c r="S26" s="1"/>
      <c r="T26" s="1"/>
      <c r="U26" s="1"/>
      <c r="V26" s="2">
        <f t="shared" si="0"/>
        <v>0</v>
      </c>
      <c r="W26" s="70"/>
    </row>
    <row r="27" spans="1:24" hidden="1">
      <c r="A27" s="86"/>
      <c r="B27" s="1"/>
      <c r="C27" s="13"/>
      <c r="D27" s="13"/>
      <c r="E27" s="13"/>
      <c r="F27" s="13"/>
      <c r="G27" s="13"/>
      <c r="H27" s="13"/>
      <c r="I27" s="13"/>
      <c r="J27" s="13"/>
      <c r="K27" s="17"/>
      <c r="L27" s="17"/>
      <c r="M27" s="13"/>
      <c r="N27" s="1"/>
      <c r="O27" s="1"/>
      <c r="P27" s="13"/>
      <c r="Q27" s="1"/>
      <c r="R27" s="1"/>
      <c r="S27" s="1"/>
      <c r="T27" s="1"/>
      <c r="U27" s="1"/>
      <c r="V27" s="2">
        <f t="shared" si="0"/>
        <v>0</v>
      </c>
      <c r="W27" s="70"/>
    </row>
    <row r="28" spans="1:24" hidden="1">
      <c r="A28" s="86"/>
      <c r="B28" s="1"/>
      <c r="C28" s="13"/>
      <c r="D28" s="13"/>
      <c r="E28" s="13"/>
      <c r="F28" s="13"/>
      <c r="G28" s="13"/>
      <c r="H28" s="13"/>
      <c r="I28" s="13"/>
      <c r="J28" s="13"/>
      <c r="K28" s="17"/>
      <c r="L28" s="17"/>
      <c r="M28" s="13"/>
      <c r="N28" s="1"/>
      <c r="O28" s="1"/>
      <c r="P28" s="13"/>
      <c r="Q28" s="1"/>
      <c r="R28" s="1"/>
      <c r="S28" s="1"/>
      <c r="T28" s="1"/>
      <c r="U28" s="1"/>
      <c r="V28" s="2">
        <f t="shared" si="0"/>
        <v>0</v>
      </c>
      <c r="W28" s="70"/>
    </row>
    <row r="29" spans="1:24" s="3" customFormat="1" ht="11.25" hidden="1" customHeight="1">
      <c r="A29" s="88" t="s">
        <v>76</v>
      </c>
      <c r="B29" s="53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53"/>
      <c r="O29" s="53"/>
      <c r="P29" s="17"/>
      <c r="Q29" s="53"/>
      <c r="R29" s="53"/>
      <c r="S29" s="53"/>
      <c r="T29" s="53"/>
      <c r="U29" s="53"/>
      <c r="V29" s="53">
        <f>SUM(V13:V28)</f>
        <v>7260</v>
      </c>
      <c r="W29" s="107"/>
      <c r="X29" s="112"/>
    </row>
    <row r="30" spans="1:24" ht="14.25" hidden="1" customHeight="1">
      <c r="A30" s="312" t="s">
        <v>28</v>
      </c>
      <c r="B30" s="313"/>
      <c r="C30" s="313"/>
      <c r="D30" s="313"/>
      <c r="E30" s="313"/>
      <c r="F30" s="313"/>
      <c r="G30" s="313"/>
      <c r="H30" s="313"/>
      <c r="I30" s="313"/>
      <c r="J30" s="313"/>
      <c r="K30" s="313"/>
      <c r="L30" s="313"/>
      <c r="M30" s="313"/>
      <c r="N30" s="313"/>
      <c r="O30" s="313"/>
      <c r="P30" s="313"/>
      <c r="Q30" s="313"/>
      <c r="R30" s="313"/>
      <c r="S30" s="313"/>
      <c r="T30" s="313"/>
      <c r="U30" s="313"/>
      <c r="V30" s="313"/>
      <c r="W30" s="314"/>
    </row>
    <row r="31" spans="1:24" s="16" customFormat="1" hidden="1">
      <c r="A31" s="205" t="s">
        <v>133</v>
      </c>
      <c r="B31" s="1"/>
      <c r="C31" s="13"/>
      <c r="D31" s="13">
        <v>4</v>
      </c>
      <c r="E31" s="13"/>
      <c r="F31" s="13"/>
      <c r="G31" s="13"/>
      <c r="H31" s="13">
        <v>4</v>
      </c>
      <c r="I31" s="13"/>
      <c r="J31" s="13"/>
      <c r="K31" s="17">
        <v>19</v>
      </c>
      <c r="L31" s="17">
        <v>350</v>
      </c>
      <c r="M31" s="13">
        <v>5</v>
      </c>
      <c r="N31" s="13">
        <v>6</v>
      </c>
      <c r="O31" s="13">
        <v>19</v>
      </c>
      <c r="P31" s="13">
        <v>10</v>
      </c>
      <c r="Q31" s="13"/>
      <c r="R31" s="13">
        <v>20</v>
      </c>
      <c r="S31" s="13">
        <v>30</v>
      </c>
      <c r="T31" s="13">
        <v>10</v>
      </c>
      <c r="U31" s="13"/>
      <c r="V31" s="13">
        <f t="shared" ref="V31:V62" si="1">(N31*R31)+(O31*S31)+(P31*T31)+(Q31*U31)</f>
        <v>790</v>
      </c>
      <c r="W31" s="37" t="s">
        <v>292</v>
      </c>
      <c r="X31" s="113"/>
    </row>
    <row r="32" spans="1:24" s="16" customFormat="1" hidden="1">
      <c r="A32" s="86" t="s">
        <v>133</v>
      </c>
      <c r="B32" s="1">
        <v>5</v>
      </c>
      <c r="C32" s="13">
        <v>5</v>
      </c>
      <c r="D32" s="13"/>
      <c r="E32" s="13"/>
      <c r="F32" s="13"/>
      <c r="G32" s="13">
        <v>5</v>
      </c>
      <c r="H32" s="13"/>
      <c r="I32" s="13"/>
      <c r="J32" s="13"/>
      <c r="K32" s="17">
        <v>25</v>
      </c>
      <c r="L32" s="17">
        <v>480</v>
      </c>
      <c r="M32" s="13">
        <v>5</v>
      </c>
      <c r="N32" s="1">
        <v>8</v>
      </c>
      <c r="O32" s="1">
        <v>25</v>
      </c>
      <c r="P32" s="13">
        <v>13</v>
      </c>
      <c r="Q32" s="13"/>
      <c r="R32" s="1">
        <v>20</v>
      </c>
      <c r="S32" s="1">
        <v>30</v>
      </c>
      <c r="T32" s="1">
        <v>10</v>
      </c>
      <c r="U32" s="13"/>
      <c r="V32" s="13">
        <f t="shared" si="1"/>
        <v>1040</v>
      </c>
      <c r="W32" s="37" t="s">
        <v>292</v>
      </c>
      <c r="X32" s="113"/>
    </row>
    <row r="33" spans="1:24" s="16" customFormat="1" hidden="1">
      <c r="A33" s="86" t="s">
        <v>133</v>
      </c>
      <c r="B33" s="1"/>
      <c r="C33" s="13"/>
      <c r="D33" s="13"/>
      <c r="E33" s="13">
        <v>6</v>
      </c>
      <c r="F33" s="13">
        <v>6</v>
      </c>
      <c r="G33" s="13"/>
      <c r="H33" s="13"/>
      <c r="I33" s="13"/>
      <c r="J33" s="13">
        <v>6</v>
      </c>
      <c r="K33" s="17">
        <v>18</v>
      </c>
      <c r="L33" s="17">
        <v>320</v>
      </c>
      <c r="M33" s="13">
        <v>5</v>
      </c>
      <c r="N33" s="1">
        <v>6</v>
      </c>
      <c r="O33" s="1">
        <v>18</v>
      </c>
      <c r="P33" s="13">
        <v>9</v>
      </c>
      <c r="Q33" s="13"/>
      <c r="R33" s="1">
        <v>20</v>
      </c>
      <c r="S33" s="1">
        <v>30</v>
      </c>
      <c r="T33" s="1">
        <v>10</v>
      </c>
      <c r="U33" s="13"/>
      <c r="V33" s="13">
        <f t="shared" si="1"/>
        <v>750</v>
      </c>
      <c r="W33" s="37" t="s">
        <v>292</v>
      </c>
      <c r="X33" s="113"/>
    </row>
    <row r="34" spans="1:24" s="16" customFormat="1">
      <c r="A34" s="205" t="s">
        <v>27</v>
      </c>
      <c r="B34" s="1">
        <v>4</v>
      </c>
      <c r="C34" s="13">
        <v>4</v>
      </c>
      <c r="D34" s="13">
        <v>4</v>
      </c>
      <c r="E34" s="13"/>
      <c r="F34" s="13">
        <v>4</v>
      </c>
      <c r="G34" s="13"/>
      <c r="H34" s="13"/>
      <c r="I34" s="13"/>
      <c r="J34" s="13"/>
      <c r="K34" s="17">
        <v>37</v>
      </c>
      <c r="L34" s="17">
        <v>708</v>
      </c>
      <c r="M34" s="13">
        <v>5</v>
      </c>
      <c r="N34" s="13">
        <v>9</v>
      </c>
      <c r="O34" s="13">
        <v>37</v>
      </c>
      <c r="P34" s="13">
        <v>13</v>
      </c>
      <c r="Q34" s="13"/>
      <c r="R34" s="13">
        <v>20</v>
      </c>
      <c r="S34" s="13">
        <v>30</v>
      </c>
      <c r="T34" s="13">
        <v>10</v>
      </c>
      <c r="U34" s="13"/>
      <c r="V34" s="13">
        <f t="shared" si="1"/>
        <v>1420</v>
      </c>
      <c r="W34" s="35" t="s">
        <v>237</v>
      </c>
      <c r="X34" s="113"/>
    </row>
    <row r="35" spans="1:24" s="16" customFormat="1">
      <c r="A35" s="205" t="s">
        <v>134</v>
      </c>
      <c r="B35" s="1">
        <v>4</v>
      </c>
      <c r="C35" s="13">
        <v>4</v>
      </c>
      <c r="D35" s="13">
        <v>4</v>
      </c>
      <c r="E35" s="13">
        <v>4</v>
      </c>
      <c r="F35" s="13">
        <v>4</v>
      </c>
      <c r="G35" s="13">
        <v>4</v>
      </c>
      <c r="H35" s="13">
        <v>4</v>
      </c>
      <c r="I35" s="13"/>
      <c r="J35" s="13"/>
      <c r="K35" s="17">
        <v>46</v>
      </c>
      <c r="L35" s="17">
        <v>865</v>
      </c>
      <c r="M35" s="13">
        <v>5</v>
      </c>
      <c r="N35" s="253">
        <v>12</v>
      </c>
      <c r="O35" s="253">
        <v>46</v>
      </c>
      <c r="P35" s="13">
        <v>17</v>
      </c>
      <c r="Q35" s="13"/>
      <c r="R35" s="13">
        <v>20</v>
      </c>
      <c r="S35" s="13">
        <v>30</v>
      </c>
      <c r="T35" s="13">
        <v>10</v>
      </c>
      <c r="U35" s="13"/>
      <c r="V35" s="13">
        <f t="shared" si="1"/>
        <v>1790</v>
      </c>
      <c r="W35" s="35" t="s">
        <v>237</v>
      </c>
      <c r="X35" s="113"/>
    </row>
    <row r="36" spans="1:24" s="16" customFormat="1">
      <c r="A36" s="205" t="s">
        <v>134</v>
      </c>
      <c r="B36" s="1"/>
      <c r="C36" s="13"/>
      <c r="D36" s="13"/>
      <c r="E36" s="13"/>
      <c r="F36" s="13"/>
      <c r="G36" s="13"/>
      <c r="H36" s="13"/>
      <c r="I36" s="13"/>
      <c r="J36" s="13">
        <v>4</v>
      </c>
      <c r="K36" s="17">
        <v>8</v>
      </c>
      <c r="L36" s="17">
        <v>143</v>
      </c>
      <c r="M36" s="13">
        <v>4</v>
      </c>
      <c r="N36" s="13">
        <v>2</v>
      </c>
      <c r="O36" s="13">
        <v>8</v>
      </c>
      <c r="P36" s="13">
        <v>3</v>
      </c>
      <c r="Q36" s="13"/>
      <c r="R36" s="13">
        <v>20</v>
      </c>
      <c r="S36" s="13">
        <v>30</v>
      </c>
      <c r="T36" s="13">
        <v>10</v>
      </c>
      <c r="U36" s="13"/>
      <c r="V36" s="13">
        <f t="shared" si="1"/>
        <v>310</v>
      </c>
      <c r="W36" s="35" t="s">
        <v>237</v>
      </c>
      <c r="X36" s="113"/>
    </row>
    <row r="37" spans="1:24" s="16" customFormat="1" hidden="1">
      <c r="A37" s="86" t="s">
        <v>142</v>
      </c>
      <c r="B37" s="13"/>
      <c r="C37" s="13"/>
      <c r="D37" s="13">
        <v>6</v>
      </c>
      <c r="E37" s="13"/>
      <c r="F37" s="13"/>
      <c r="G37" s="13"/>
      <c r="H37" s="13"/>
      <c r="I37" s="13"/>
      <c r="J37" s="13"/>
      <c r="K37" s="17">
        <v>8</v>
      </c>
      <c r="L37" s="17">
        <v>143</v>
      </c>
      <c r="M37" s="13">
        <v>5</v>
      </c>
      <c r="N37" s="171">
        <v>2</v>
      </c>
      <c r="O37" s="1">
        <v>8</v>
      </c>
      <c r="P37" s="13">
        <v>3</v>
      </c>
      <c r="Q37" s="13"/>
      <c r="R37" s="171">
        <v>20</v>
      </c>
      <c r="S37" s="1">
        <v>30</v>
      </c>
      <c r="T37" s="1">
        <v>10</v>
      </c>
      <c r="U37" s="13"/>
      <c r="V37" s="171">
        <f t="shared" si="1"/>
        <v>310</v>
      </c>
      <c r="W37" s="37" t="s">
        <v>292</v>
      </c>
      <c r="X37" s="113"/>
    </row>
    <row r="38" spans="1:24" s="16" customFormat="1" hidden="1">
      <c r="A38" s="86" t="s">
        <v>142</v>
      </c>
      <c r="B38" s="13"/>
      <c r="C38" s="13"/>
      <c r="D38" s="13"/>
      <c r="E38" s="13"/>
      <c r="F38" s="13"/>
      <c r="G38" s="13">
        <v>6</v>
      </c>
      <c r="H38" s="13"/>
      <c r="I38" s="13"/>
      <c r="J38" s="13"/>
      <c r="K38" s="17">
        <v>4</v>
      </c>
      <c r="L38" s="17">
        <v>64</v>
      </c>
      <c r="M38" s="13">
        <v>7</v>
      </c>
      <c r="N38" s="171">
        <v>1</v>
      </c>
      <c r="O38" s="1">
        <v>4</v>
      </c>
      <c r="P38" s="13">
        <v>1</v>
      </c>
      <c r="Q38" s="13"/>
      <c r="R38" s="171">
        <v>20</v>
      </c>
      <c r="S38" s="1">
        <v>50</v>
      </c>
      <c r="T38" s="1">
        <v>10</v>
      </c>
      <c r="U38" s="13"/>
      <c r="V38" s="171">
        <f t="shared" si="1"/>
        <v>230</v>
      </c>
      <c r="W38" s="35" t="s">
        <v>291</v>
      </c>
      <c r="X38" s="113"/>
    </row>
    <row r="39" spans="1:24" s="16" customFormat="1">
      <c r="A39" s="87" t="s">
        <v>232</v>
      </c>
      <c r="B39" s="13">
        <v>6</v>
      </c>
      <c r="C39" s="13">
        <v>6</v>
      </c>
      <c r="D39" s="13"/>
      <c r="E39" s="13"/>
      <c r="F39" s="13"/>
      <c r="G39" s="13"/>
      <c r="H39" s="13"/>
      <c r="I39" s="13"/>
      <c r="J39" s="13"/>
      <c r="K39" s="45"/>
      <c r="L39" s="45">
        <v>416</v>
      </c>
      <c r="M39" s="13">
        <v>4</v>
      </c>
      <c r="N39" s="13" t="s">
        <v>503</v>
      </c>
      <c r="O39" s="1"/>
      <c r="P39" s="13"/>
      <c r="Q39" s="13"/>
      <c r="R39" s="13"/>
      <c r="S39" s="1"/>
      <c r="T39" s="1"/>
      <c r="U39" s="13"/>
      <c r="V39" s="13">
        <f>L39*M39</f>
        <v>1664</v>
      </c>
      <c r="W39" s="35" t="s">
        <v>237</v>
      </c>
      <c r="X39" s="113"/>
    </row>
    <row r="40" spans="1:24" s="16" customFormat="1" hidden="1">
      <c r="A40" s="87" t="s">
        <v>232</v>
      </c>
      <c r="B40" s="13"/>
      <c r="C40" s="13"/>
      <c r="D40" s="13">
        <v>6</v>
      </c>
      <c r="E40" s="13"/>
      <c r="F40" s="13"/>
      <c r="G40" s="13"/>
      <c r="H40" s="13"/>
      <c r="I40" s="13"/>
      <c r="J40" s="13"/>
      <c r="K40" s="45"/>
      <c r="L40" s="45">
        <v>143</v>
      </c>
      <c r="M40" s="13">
        <v>4</v>
      </c>
      <c r="N40" s="13"/>
      <c r="O40" s="1"/>
      <c r="P40" s="13"/>
      <c r="Q40" s="13"/>
      <c r="R40" s="13"/>
      <c r="S40" s="1"/>
      <c r="T40" s="1"/>
      <c r="U40" s="13"/>
      <c r="V40" s="13">
        <f>L40*M40</f>
        <v>572</v>
      </c>
      <c r="W40" s="37" t="s">
        <v>292</v>
      </c>
      <c r="X40" s="113"/>
    </row>
    <row r="41" spans="1:24" s="16" customFormat="1" hidden="1">
      <c r="A41" s="87" t="s">
        <v>232</v>
      </c>
      <c r="B41" s="13"/>
      <c r="C41" s="13"/>
      <c r="D41" s="13"/>
      <c r="E41" s="13">
        <v>6</v>
      </c>
      <c r="F41" s="13"/>
      <c r="G41" s="13">
        <v>6</v>
      </c>
      <c r="H41" s="13">
        <v>6</v>
      </c>
      <c r="I41" s="13"/>
      <c r="J41" s="13"/>
      <c r="K41" s="45"/>
      <c r="L41" s="45">
        <v>299</v>
      </c>
      <c r="M41" s="13">
        <v>4</v>
      </c>
      <c r="N41" s="13"/>
      <c r="O41" s="1"/>
      <c r="P41" s="13"/>
      <c r="Q41" s="13"/>
      <c r="R41" s="13"/>
      <c r="S41" s="1"/>
      <c r="T41" s="1"/>
      <c r="U41" s="13"/>
      <c r="V41" s="13">
        <f>L41*M41</f>
        <v>1196</v>
      </c>
      <c r="W41" s="35" t="s">
        <v>291</v>
      </c>
      <c r="X41" s="113"/>
    </row>
    <row r="42" spans="1:24" s="16" customFormat="1" hidden="1">
      <c r="A42" s="87" t="s">
        <v>232</v>
      </c>
      <c r="B42" s="13"/>
      <c r="C42" s="13"/>
      <c r="D42" s="13"/>
      <c r="E42" s="13"/>
      <c r="F42" s="13">
        <v>6</v>
      </c>
      <c r="G42" s="13"/>
      <c r="H42" s="13"/>
      <c r="I42" s="13">
        <v>6</v>
      </c>
      <c r="J42" s="13"/>
      <c r="K42" s="45"/>
      <c r="L42" s="45">
        <v>191</v>
      </c>
      <c r="M42" s="13">
        <v>4</v>
      </c>
      <c r="N42" s="13"/>
      <c r="O42" s="1"/>
      <c r="P42" s="13"/>
      <c r="Q42" s="13"/>
      <c r="R42" s="13"/>
      <c r="S42" s="1"/>
      <c r="T42" s="1"/>
      <c r="U42" s="13"/>
      <c r="V42" s="13">
        <f>L42*M42</f>
        <v>764</v>
      </c>
      <c r="W42" s="37" t="s">
        <v>293</v>
      </c>
      <c r="X42" s="113"/>
    </row>
    <row r="43" spans="1:24" s="16" customFormat="1" hidden="1">
      <c r="A43" s="87" t="s">
        <v>232</v>
      </c>
      <c r="B43" s="13"/>
      <c r="C43" s="13"/>
      <c r="D43" s="13"/>
      <c r="E43" s="13"/>
      <c r="F43" s="13"/>
      <c r="G43" s="13"/>
      <c r="H43" s="13"/>
      <c r="I43" s="13"/>
      <c r="J43" s="13">
        <v>6</v>
      </c>
      <c r="K43" s="45"/>
      <c r="L43" s="45">
        <v>143</v>
      </c>
      <c r="M43" s="13">
        <v>4</v>
      </c>
      <c r="N43" s="13"/>
      <c r="O43" s="13"/>
      <c r="P43" s="13"/>
      <c r="Q43" s="13"/>
      <c r="R43" s="13"/>
      <c r="S43" s="13"/>
      <c r="T43" s="13"/>
      <c r="U43" s="13"/>
      <c r="V43" s="13">
        <f>L43*M43</f>
        <v>572</v>
      </c>
      <c r="W43" s="37" t="s">
        <v>293</v>
      </c>
      <c r="X43" s="113"/>
    </row>
    <row r="44" spans="1:24" s="16" customFormat="1">
      <c r="A44" s="87" t="s">
        <v>145</v>
      </c>
      <c r="B44" s="13">
        <v>6</v>
      </c>
      <c r="C44" s="13">
        <v>6</v>
      </c>
      <c r="D44" s="13"/>
      <c r="E44" s="13"/>
      <c r="F44" s="13"/>
      <c r="G44" s="13"/>
      <c r="H44" s="13"/>
      <c r="I44" s="13"/>
      <c r="J44" s="13"/>
      <c r="K44" s="17">
        <v>21</v>
      </c>
      <c r="L44" s="17">
        <v>416</v>
      </c>
      <c r="M44" s="13">
        <v>5</v>
      </c>
      <c r="N44" s="171">
        <v>5</v>
      </c>
      <c r="O44" s="1">
        <v>21</v>
      </c>
      <c r="P44" s="13">
        <v>7</v>
      </c>
      <c r="Q44" s="13"/>
      <c r="R44" s="171">
        <v>20</v>
      </c>
      <c r="S44" s="1">
        <v>30</v>
      </c>
      <c r="T44" s="1">
        <v>10</v>
      </c>
      <c r="U44" s="13"/>
      <c r="V44" s="171">
        <f t="shared" si="1"/>
        <v>800</v>
      </c>
      <c r="W44" s="35" t="s">
        <v>237</v>
      </c>
      <c r="X44" s="113"/>
    </row>
    <row r="45" spans="1:24" s="16" customFormat="1">
      <c r="A45" s="206" t="s">
        <v>146</v>
      </c>
      <c r="B45" s="13"/>
      <c r="C45" s="13"/>
      <c r="D45" s="13"/>
      <c r="E45" s="13">
        <v>4</v>
      </c>
      <c r="F45" s="13"/>
      <c r="G45" s="13"/>
      <c r="H45" s="13"/>
      <c r="I45" s="13"/>
      <c r="J45" s="13"/>
      <c r="K45" s="17">
        <v>2</v>
      </c>
      <c r="L45" s="17">
        <v>28</v>
      </c>
      <c r="M45" s="13">
        <v>5</v>
      </c>
      <c r="N45" s="13">
        <v>1</v>
      </c>
      <c r="O45" s="13">
        <v>2</v>
      </c>
      <c r="P45" s="13">
        <v>1</v>
      </c>
      <c r="Q45" s="13"/>
      <c r="R45" s="13">
        <v>20</v>
      </c>
      <c r="S45" s="13">
        <v>30</v>
      </c>
      <c r="T45" s="13">
        <v>10</v>
      </c>
      <c r="U45" s="13"/>
      <c r="V45" s="13">
        <f t="shared" si="1"/>
        <v>90</v>
      </c>
      <c r="W45" s="35" t="s">
        <v>237</v>
      </c>
      <c r="X45" s="113"/>
    </row>
    <row r="46" spans="1:24" s="16" customFormat="1" hidden="1">
      <c r="A46" s="83" t="s">
        <v>53</v>
      </c>
      <c r="B46" s="93"/>
      <c r="C46" s="93"/>
      <c r="D46" s="93"/>
      <c r="E46" s="93">
        <v>6</v>
      </c>
      <c r="F46" s="93"/>
      <c r="G46" s="93"/>
      <c r="H46" s="93"/>
      <c r="I46" s="93"/>
      <c r="J46" s="93"/>
      <c r="K46" s="52">
        <v>2</v>
      </c>
      <c r="L46" s="52">
        <v>28</v>
      </c>
      <c r="M46" s="93">
        <v>5</v>
      </c>
      <c r="N46" s="177">
        <v>1</v>
      </c>
      <c r="O46" s="93">
        <v>2</v>
      </c>
      <c r="P46" s="93">
        <v>1</v>
      </c>
      <c r="Q46" s="13"/>
      <c r="R46" s="171">
        <v>20</v>
      </c>
      <c r="S46" s="1">
        <v>30</v>
      </c>
      <c r="T46" s="93">
        <v>10</v>
      </c>
      <c r="U46" s="13"/>
      <c r="V46" s="171">
        <f t="shared" si="1"/>
        <v>90</v>
      </c>
      <c r="W46" s="35" t="s">
        <v>291</v>
      </c>
      <c r="X46" s="113"/>
    </row>
    <row r="47" spans="1:24" s="16" customFormat="1" hidden="1">
      <c r="A47" s="86" t="s">
        <v>152</v>
      </c>
      <c r="B47" s="13"/>
      <c r="C47" s="13"/>
      <c r="D47" s="13"/>
      <c r="E47" s="13"/>
      <c r="F47" s="13">
        <v>6</v>
      </c>
      <c r="G47" s="13"/>
      <c r="H47" s="13"/>
      <c r="I47" s="13"/>
      <c r="J47" s="13"/>
      <c r="K47" s="17">
        <v>8</v>
      </c>
      <c r="L47" s="17">
        <v>149</v>
      </c>
      <c r="M47" s="13">
        <v>5</v>
      </c>
      <c r="N47" s="171">
        <v>2</v>
      </c>
      <c r="O47" s="93">
        <v>8</v>
      </c>
      <c r="P47" s="93">
        <v>4</v>
      </c>
      <c r="Q47" s="13"/>
      <c r="R47" s="171">
        <v>20</v>
      </c>
      <c r="S47" s="1">
        <v>30</v>
      </c>
      <c r="T47" s="93">
        <v>10</v>
      </c>
      <c r="U47" s="13"/>
      <c r="V47" s="171">
        <f t="shared" si="1"/>
        <v>320</v>
      </c>
      <c r="W47" s="37" t="s">
        <v>293</v>
      </c>
      <c r="X47" s="113"/>
    </row>
    <row r="48" spans="1:24" s="16" customFormat="1" hidden="1">
      <c r="A48" s="86" t="s">
        <v>154</v>
      </c>
      <c r="B48" s="13"/>
      <c r="C48" s="13"/>
      <c r="D48" s="13"/>
      <c r="E48" s="13"/>
      <c r="F48" s="13"/>
      <c r="G48" s="13"/>
      <c r="H48" s="13">
        <v>6</v>
      </c>
      <c r="I48" s="13"/>
      <c r="J48" s="13"/>
      <c r="K48" s="17">
        <v>11</v>
      </c>
      <c r="L48" s="17">
        <v>207</v>
      </c>
      <c r="M48" s="13">
        <v>7</v>
      </c>
      <c r="N48" s="171">
        <v>3</v>
      </c>
      <c r="O48" s="13">
        <v>11</v>
      </c>
      <c r="P48" s="13">
        <v>4</v>
      </c>
      <c r="Q48" s="13"/>
      <c r="R48" s="171">
        <v>20</v>
      </c>
      <c r="S48" s="1">
        <v>50</v>
      </c>
      <c r="T48" s="13">
        <v>10</v>
      </c>
      <c r="U48" s="13"/>
      <c r="V48" s="171">
        <f t="shared" si="1"/>
        <v>650</v>
      </c>
      <c r="W48" s="35" t="s">
        <v>291</v>
      </c>
      <c r="X48" s="113"/>
    </row>
    <row r="49" spans="1:24" s="16" customFormat="1" hidden="1">
      <c r="A49" s="205" t="s">
        <v>64</v>
      </c>
      <c r="B49" s="13"/>
      <c r="C49" s="13"/>
      <c r="D49" s="13"/>
      <c r="E49" s="13"/>
      <c r="F49" s="13"/>
      <c r="G49" s="13"/>
      <c r="H49" s="13">
        <v>4</v>
      </c>
      <c r="I49" s="13"/>
      <c r="J49" s="13"/>
      <c r="K49" s="17">
        <v>11</v>
      </c>
      <c r="L49" s="17">
        <v>207</v>
      </c>
      <c r="M49" s="13">
        <v>5</v>
      </c>
      <c r="N49" s="13">
        <v>3</v>
      </c>
      <c r="O49" s="225">
        <v>11</v>
      </c>
      <c r="P49" s="225">
        <v>4</v>
      </c>
      <c r="Q49" s="13"/>
      <c r="R49" s="13">
        <v>20</v>
      </c>
      <c r="S49" s="13">
        <v>30</v>
      </c>
      <c r="T49" s="225">
        <v>10</v>
      </c>
      <c r="U49" s="13"/>
      <c r="V49" s="13">
        <f t="shared" si="1"/>
        <v>430</v>
      </c>
      <c r="W49" s="35" t="s">
        <v>291</v>
      </c>
      <c r="X49" s="113"/>
    </row>
    <row r="50" spans="1:24" s="5" customFormat="1" hidden="1">
      <c r="A50" s="86" t="s">
        <v>156</v>
      </c>
      <c r="B50" s="4"/>
      <c r="C50" s="13"/>
      <c r="D50" s="13"/>
      <c r="E50" s="13"/>
      <c r="F50" s="13"/>
      <c r="G50" s="13"/>
      <c r="H50" s="13">
        <v>5</v>
      </c>
      <c r="I50" s="13"/>
      <c r="J50" s="13"/>
      <c r="K50" s="17">
        <v>11</v>
      </c>
      <c r="L50" s="17">
        <v>207</v>
      </c>
      <c r="M50" s="13">
        <v>5</v>
      </c>
      <c r="N50" s="13">
        <v>2</v>
      </c>
      <c r="O50" s="13">
        <v>11</v>
      </c>
      <c r="P50" s="13">
        <v>4</v>
      </c>
      <c r="Q50" s="13"/>
      <c r="R50" s="13">
        <v>20</v>
      </c>
      <c r="S50" s="13">
        <v>30</v>
      </c>
      <c r="T50" s="13">
        <v>10</v>
      </c>
      <c r="U50" s="13"/>
      <c r="V50" s="13">
        <f t="shared" si="1"/>
        <v>410</v>
      </c>
      <c r="W50" s="35" t="s">
        <v>291</v>
      </c>
      <c r="X50" s="8"/>
    </row>
    <row r="51" spans="1:24" s="5" customFormat="1">
      <c r="A51" s="87" t="s">
        <v>58</v>
      </c>
      <c r="B51" s="4"/>
      <c r="C51" s="13"/>
      <c r="D51" s="13"/>
      <c r="E51" s="13"/>
      <c r="F51" s="13"/>
      <c r="G51" s="13">
        <v>5</v>
      </c>
      <c r="H51" s="13">
        <v>5</v>
      </c>
      <c r="I51" s="13"/>
      <c r="J51" s="13"/>
      <c r="K51" s="17">
        <v>15</v>
      </c>
      <c r="L51" s="17">
        <v>271</v>
      </c>
      <c r="M51" s="13">
        <v>5</v>
      </c>
      <c r="N51" s="13">
        <v>3</v>
      </c>
      <c r="O51" s="25">
        <v>15</v>
      </c>
      <c r="P51" s="13">
        <v>5</v>
      </c>
      <c r="Q51" s="13"/>
      <c r="R51" s="13">
        <v>10</v>
      </c>
      <c r="S51" s="25">
        <v>40</v>
      </c>
      <c r="T51" s="13">
        <v>10</v>
      </c>
      <c r="U51" s="13"/>
      <c r="V51" s="13">
        <f t="shared" si="1"/>
        <v>680</v>
      </c>
      <c r="W51" s="35" t="s">
        <v>237</v>
      </c>
      <c r="X51" s="8"/>
    </row>
    <row r="52" spans="1:24" s="5" customFormat="1" hidden="1">
      <c r="A52" s="87" t="s">
        <v>65</v>
      </c>
      <c r="B52" s="4"/>
      <c r="C52" s="13"/>
      <c r="D52" s="13"/>
      <c r="E52" s="13"/>
      <c r="F52" s="13"/>
      <c r="G52" s="13"/>
      <c r="H52" s="13">
        <v>5</v>
      </c>
      <c r="I52" s="13"/>
      <c r="J52" s="13"/>
      <c r="K52" s="17">
        <v>11</v>
      </c>
      <c r="L52" s="17">
        <v>207</v>
      </c>
      <c r="M52" s="13">
        <v>5</v>
      </c>
      <c r="N52" s="171">
        <v>3</v>
      </c>
      <c r="O52" s="13"/>
      <c r="P52" s="13">
        <v>4</v>
      </c>
      <c r="Q52" s="13">
        <v>11</v>
      </c>
      <c r="R52" s="171">
        <v>20</v>
      </c>
      <c r="S52" s="13"/>
      <c r="T52" s="13">
        <v>10</v>
      </c>
      <c r="U52" s="13">
        <v>30</v>
      </c>
      <c r="V52" s="171">
        <f t="shared" si="1"/>
        <v>430</v>
      </c>
      <c r="W52" s="35" t="s">
        <v>291</v>
      </c>
      <c r="X52" s="8"/>
    </row>
    <row r="53" spans="1:24" s="5" customFormat="1" hidden="1">
      <c r="A53" s="87" t="s">
        <v>66</v>
      </c>
      <c r="B53" s="4"/>
      <c r="C53" s="13"/>
      <c r="D53" s="13"/>
      <c r="E53" s="13"/>
      <c r="F53" s="13"/>
      <c r="G53" s="13"/>
      <c r="H53" s="13">
        <v>6</v>
      </c>
      <c r="I53" s="13"/>
      <c r="J53" s="13"/>
      <c r="K53" s="17">
        <v>11</v>
      </c>
      <c r="L53" s="17">
        <v>207</v>
      </c>
      <c r="M53" s="13">
        <v>5</v>
      </c>
      <c r="N53" s="171">
        <v>3</v>
      </c>
      <c r="O53" s="13"/>
      <c r="P53" s="13">
        <v>4</v>
      </c>
      <c r="Q53" s="13">
        <v>11</v>
      </c>
      <c r="R53" s="171">
        <v>20</v>
      </c>
      <c r="S53" s="13"/>
      <c r="T53" s="13">
        <v>10</v>
      </c>
      <c r="U53" s="13">
        <v>30</v>
      </c>
      <c r="V53" s="171">
        <f t="shared" si="1"/>
        <v>430</v>
      </c>
      <c r="W53" s="35" t="s">
        <v>291</v>
      </c>
      <c r="X53" s="8"/>
    </row>
    <row r="54" spans="1:24" s="5" customFormat="1" hidden="1">
      <c r="A54" s="206" t="s">
        <v>61</v>
      </c>
      <c r="B54" s="13"/>
      <c r="C54" s="13"/>
      <c r="D54" s="13"/>
      <c r="E54" s="13"/>
      <c r="F54" s="13"/>
      <c r="G54" s="13">
        <v>4</v>
      </c>
      <c r="H54" s="13"/>
      <c r="I54" s="13"/>
      <c r="J54" s="13"/>
      <c r="K54" s="17">
        <v>4</v>
      </c>
      <c r="L54" s="17">
        <v>64</v>
      </c>
      <c r="M54" s="13">
        <v>5</v>
      </c>
      <c r="N54" s="13">
        <v>1</v>
      </c>
      <c r="O54" s="23">
        <v>4</v>
      </c>
      <c r="P54" s="13">
        <v>1</v>
      </c>
      <c r="Q54" s="13"/>
      <c r="R54" s="13">
        <v>10</v>
      </c>
      <c r="S54" s="23">
        <v>40</v>
      </c>
      <c r="T54" s="13">
        <v>10</v>
      </c>
      <c r="U54" s="13"/>
      <c r="V54" s="13">
        <f t="shared" si="1"/>
        <v>180</v>
      </c>
      <c r="W54" s="35" t="s">
        <v>291</v>
      </c>
      <c r="X54" s="8"/>
    </row>
    <row r="55" spans="1:24" s="5" customFormat="1" hidden="1">
      <c r="A55" s="83" t="s">
        <v>47</v>
      </c>
      <c r="B55" s="93"/>
      <c r="C55" s="93"/>
      <c r="D55" s="93"/>
      <c r="E55" s="93"/>
      <c r="F55" s="93"/>
      <c r="G55" s="93">
        <v>5</v>
      </c>
      <c r="H55" s="93"/>
      <c r="I55" s="93"/>
      <c r="J55" s="93"/>
      <c r="K55" s="17">
        <v>4</v>
      </c>
      <c r="L55" s="17">
        <v>64</v>
      </c>
      <c r="M55" s="93">
        <v>5</v>
      </c>
      <c r="N55" s="177">
        <v>1</v>
      </c>
      <c r="O55" s="93">
        <v>4</v>
      </c>
      <c r="P55" s="93">
        <v>1</v>
      </c>
      <c r="Q55" s="13"/>
      <c r="R55" s="177">
        <v>20</v>
      </c>
      <c r="S55" s="93">
        <v>30</v>
      </c>
      <c r="T55" s="93">
        <v>10</v>
      </c>
      <c r="U55" s="13"/>
      <c r="V55" s="171">
        <f t="shared" si="1"/>
        <v>150</v>
      </c>
      <c r="W55" s="35" t="s">
        <v>291</v>
      </c>
      <c r="X55" s="8"/>
    </row>
    <row r="56" spans="1:24" s="5" customFormat="1" ht="23.25" hidden="1" customHeight="1">
      <c r="A56" s="120" t="s">
        <v>59</v>
      </c>
      <c r="B56" s="13"/>
      <c r="C56" s="13"/>
      <c r="D56" s="13"/>
      <c r="E56" s="13"/>
      <c r="F56" s="13"/>
      <c r="G56" s="13">
        <v>6</v>
      </c>
      <c r="H56" s="13"/>
      <c r="I56" s="13"/>
      <c r="J56" s="13"/>
      <c r="K56" s="17">
        <v>4</v>
      </c>
      <c r="L56" s="17">
        <v>64</v>
      </c>
      <c r="M56" s="13">
        <v>5</v>
      </c>
      <c r="N56" s="171">
        <v>1</v>
      </c>
      <c r="O56" s="93">
        <v>4</v>
      </c>
      <c r="P56" s="93">
        <v>1</v>
      </c>
      <c r="Q56" s="13"/>
      <c r="R56" s="171">
        <v>20</v>
      </c>
      <c r="S56" s="93">
        <v>30</v>
      </c>
      <c r="T56" s="93">
        <v>10</v>
      </c>
      <c r="U56" s="13"/>
      <c r="V56" s="171">
        <f t="shared" si="1"/>
        <v>150</v>
      </c>
      <c r="W56" s="35" t="s">
        <v>291</v>
      </c>
      <c r="X56" s="8"/>
    </row>
    <row r="57" spans="1:24" s="5" customFormat="1">
      <c r="A57" s="116" t="s">
        <v>63</v>
      </c>
      <c r="B57" s="93"/>
      <c r="C57" s="93"/>
      <c r="D57" s="93"/>
      <c r="E57" s="93"/>
      <c r="F57" s="93"/>
      <c r="G57" s="93">
        <v>5</v>
      </c>
      <c r="H57" s="93"/>
      <c r="I57" s="93"/>
      <c r="J57" s="93"/>
      <c r="K57" s="17">
        <v>4</v>
      </c>
      <c r="L57" s="17">
        <v>64</v>
      </c>
      <c r="M57" s="93">
        <v>5</v>
      </c>
      <c r="N57" s="177">
        <v>1</v>
      </c>
      <c r="O57" s="13">
        <v>4</v>
      </c>
      <c r="P57" s="93">
        <v>1</v>
      </c>
      <c r="Q57" s="13"/>
      <c r="R57" s="177">
        <v>20</v>
      </c>
      <c r="S57" s="13">
        <v>30</v>
      </c>
      <c r="T57" s="93">
        <v>10</v>
      </c>
      <c r="U57" s="13"/>
      <c r="V57" s="171">
        <f t="shared" si="1"/>
        <v>150</v>
      </c>
      <c r="W57" s="35" t="s">
        <v>237</v>
      </c>
      <c r="X57" s="8"/>
    </row>
    <row r="58" spans="1:24" s="5" customFormat="1" hidden="1">
      <c r="A58" s="117" t="s">
        <v>162</v>
      </c>
      <c r="B58" s="93"/>
      <c r="C58" s="93"/>
      <c r="D58" s="93"/>
      <c r="E58" s="93"/>
      <c r="F58" s="93"/>
      <c r="G58" s="93"/>
      <c r="H58" s="93"/>
      <c r="I58" s="93"/>
      <c r="J58" s="93">
        <v>5</v>
      </c>
      <c r="K58" s="52">
        <v>8</v>
      </c>
      <c r="L58" s="52">
        <v>143</v>
      </c>
      <c r="M58" s="93">
        <v>5</v>
      </c>
      <c r="N58" s="93">
        <v>2</v>
      </c>
      <c r="O58" s="13">
        <v>8</v>
      </c>
      <c r="P58" s="93">
        <v>4</v>
      </c>
      <c r="Q58" s="13"/>
      <c r="R58" s="93">
        <v>30</v>
      </c>
      <c r="S58" s="13">
        <v>20</v>
      </c>
      <c r="T58" s="93">
        <v>10</v>
      </c>
      <c r="U58" s="13"/>
      <c r="V58" s="13">
        <f t="shared" si="1"/>
        <v>260</v>
      </c>
      <c r="W58" s="37" t="s">
        <v>293</v>
      </c>
      <c r="X58" s="8"/>
    </row>
    <row r="59" spans="1:24" s="5" customFormat="1">
      <c r="A59" s="117" t="s">
        <v>163</v>
      </c>
      <c r="B59" s="93"/>
      <c r="C59" s="93"/>
      <c r="D59" s="93"/>
      <c r="E59" s="93"/>
      <c r="F59" s="93"/>
      <c r="G59" s="93"/>
      <c r="H59" s="93"/>
      <c r="I59" s="93"/>
      <c r="J59" s="93">
        <v>6</v>
      </c>
      <c r="K59" s="52">
        <v>8</v>
      </c>
      <c r="L59" s="52">
        <v>143</v>
      </c>
      <c r="M59" s="93">
        <v>7</v>
      </c>
      <c r="N59" s="93">
        <v>2</v>
      </c>
      <c r="O59" s="13">
        <v>8</v>
      </c>
      <c r="P59" s="93">
        <v>4</v>
      </c>
      <c r="Q59" s="13"/>
      <c r="R59" s="93">
        <v>20</v>
      </c>
      <c r="S59" s="13">
        <v>50</v>
      </c>
      <c r="T59" s="93">
        <v>10</v>
      </c>
      <c r="U59" s="13"/>
      <c r="V59" s="13">
        <f t="shared" si="1"/>
        <v>480</v>
      </c>
      <c r="W59" s="35" t="s">
        <v>237</v>
      </c>
      <c r="X59" s="8"/>
    </row>
    <row r="60" spans="1:24" s="5" customFormat="1">
      <c r="A60" s="117" t="s">
        <v>164</v>
      </c>
      <c r="B60" s="93"/>
      <c r="C60" s="93"/>
      <c r="D60" s="93"/>
      <c r="E60" s="93"/>
      <c r="F60" s="93"/>
      <c r="G60" s="93"/>
      <c r="H60" s="93"/>
      <c r="I60" s="93"/>
      <c r="J60" s="93">
        <v>6</v>
      </c>
      <c r="K60" s="52">
        <v>8</v>
      </c>
      <c r="L60" s="52">
        <v>143</v>
      </c>
      <c r="M60" s="93">
        <v>5</v>
      </c>
      <c r="N60" s="177">
        <v>2</v>
      </c>
      <c r="O60" s="13">
        <v>8</v>
      </c>
      <c r="P60" s="93">
        <v>4</v>
      </c>
      <c r="Q60" s="13"/>
      <c r="R60" s="177">
        <v>20</v>
      </c>
      <c r="S60" s="13">
        <v>30</v>
      </c>
      <c r="T60" s="93">
        <v>10</v>
      </c>
      <c r="U60" s="13"/>
      <c r="V60" s="171">
        <f t="shared" si="1"/>
        <v>320</v>
      </c>
      <c r="W60" s="35" t="s">
        <v>237</v>
      </c>
      <c r="X60" s="8"/>
    </row>
    <row r="61" spans="1:24" s="5" customFormat="1" hidden="1">
      <c r="A61" s="210" t="s">
        <v>167</v>
      </c>
      <c r="B61" s="93"/>
      <c r="C61" s="93"/>
      <c r="D61" s="93"/>
      <c r="E61" s="93"/>
      <c r="F61" s="93"/>
      <c r="G61" s="93"/>
      <c r="H61" s="93"/>
      <c r="I61" s="93">
        <v>4</v>
      </c>
      <c r="J61" s="93"/>
      <c r="K61" s="52">
        <v>2</v>
      </c>
      <c r="L61" s="52">
        <v>42</v>
      </c>
      <c r="M61" s="93">
        <v>4</v>
      </c>
      <c r="N61" s="225">
        <v>1</v>
      </c>
      <c r="O61" s="13">
        <v>2</v>
      </c>
      <c r="P61" s="225">
        <v>1</v>
      </c>
      <c r="Q61" s="13"/>
      <c r="R61" s="225">
        <v>20</v>
      </c>
      <c r="S61" s="13">
        <v>20</v>
      </c>
      <c r="T61" s="225">
        <v>10</v>
      </c>
      <c r="U61" s="13"/>
      <c r="V61" s="13">
        <f t="shared" si="1"/>
        <v>70</v>
      </c>
      <c r="W61" s="37" t="s">
        <v>293</v>
      </c>
      <c r="X61" s="8"/>
    </row>
    <row r="62" spans="1:24" s="5" customFormat="1">
      <c r="A62" s="117" t="s">
        <v>27</v>
      </c>
      <c r="B62" s="93"/>
      <c r="C62" s="93"/>
      <c r="D62" s="93"/>
      <c r="E62" s="93"/>
      <c r="F62" s="93"/>
      <c r="G62" s="93"/>
      <c r="H62" s="93"/>
      <c r="I62" s="93">
        <v>5</v>
      </c>
      <c r="J62" s="93"/>
      <c r="K62" s="52">
        <v>2</v>
      </c>
      <c r="L62" s="52">
        <v>42</v>
      </c>
      <c r="M62" s="93">
        <v>5</v>
      </c>
      <c r="N62" s="177">
        <v>1</v>
      </c>
      <c r="O62" s="13">
        <v>2</v>
      </c>
      <c r="P62" s="93">
        <v>1</v>
      </c>
      <c r="Q62" s="13"/>
      <c r="R62" s="177">
        <v>20</v>
      </c>
      <c r="S62" s="13">
        <v>20</v>
      </c>
      <c r="T62" s="93">
        <v>10</v>
      </c>
      <c r="U62" s="13"/>
      <c r="V62" s="171">
        <f t="shared" si="1"/>
        <v>70</v>
      </c>
      <c r="W62" s="35" t="s">
        <v>237</v>
      </c>
      <c r="X62" s="8"/>
    </row>
    <row r="63" spans="1:24" s="6" customFormat="1" hidden="1">
      <c r="A63" s="90" t="s">
        <v>77</v>
      </c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54"/>
      <c r="P63" s="17"/>
      <c r="Q63" s="17"/>
      <c r="R63" s="17"/>
      <c r="S63" s="17"/>
      <c r="T63" s="17"/>
      <c r="U63" s="17"/>
      <c r="V63" s="17">
        <f>SUM(V31:V62)</f>
        <v>17568</v>
      </c>
      <c r="W63" s="109"/>
      <c r="X63" s="101"/>
    </row>
    <row r="64" spans="1:24" s="6" customFormat="1" ht="15" hidden="1" customHeight="1" thickBot="1">
      <c r="A64" s="320" t="s">
        <v>14</v>
      </c>
      <c r="B64" s="321"/>
      <c r="C64" s="321"/>
      <c r="D64" s="321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21"/>
      <c r="P64" s="321"/>
      <c r="Q64" s="321"/>
      <c r="R64" s="321"/>
      <c r="S64" s="321"/>
      <c r="T64" s="321"/>
      <c r="U64" s="322"/>
      <c r="V64" s="51"/>
      <c r="W64" s="108"/>
      <c r="X64" s="101"/>
    </row>
    <row r="65" spans="1:24" s="6" customFormat="1" ht="13.5" hidden="1" customHeight="1">
      <c r="A65" s="207" t="s">
        <v>43</v>
      </c>
      <c r="B65" s="4"/>
      <c r="C65" s="13"/>
      <c r="D65" s="13">
        <v>4</v>
      </c>
      <c r="E65" s="13"/>
      <c r="F65" s="13"/>
      <c r="G65" s="13"/>
      <c r="H65" s="13"/>
      <c r="I65" s="13"/>
      <c r="J65" s="13"/>
      <c r="K65" s="17"/>
      <c r="L65" s="17">
        <v>143</v>
      </c>
      <c r="M65" s="13">
        <v>5</v>
      </c>
      <c r="N65" s="13">
        <v>2</v>
      </c>
      <c r="O65" s="252">
        <v>7</v>
      </c>
      <c r="P65" s="13">
        <v>3</v>
      </c>
      <c r="Q65" s="13"/>
      <c r="R65" s="13">
        <v>20</v>
      </c>
      <c r="S65" s="252">
        <v>30</v>
      </c>
      <c r="T65" s="13">
        <v>10</v>
      </c>
      <c r="U65" s="13"/>
      <c r="V65" s="13">
        <f>(N65*R65)+(O65*S65)+(P65*T65)+(Q65*U65)</f>
        <v>280</v>
      </c>
      <c r="W65" s="37" t="s">
        <v>292</v>
      </c>
      <c r="X65" s="101"/>
    </row>
    <row r="66" spans="1:24" s="6" customFormat="1" ht="13.5" customHeight="1">
      <c r="A66" s="126" t="s">
        <v>135</v>
      </c>
      <c r="B66" s="13">
        <v>4</v>
      </c>
      <c r="C66" s="13"/>
      <c r="D66" s="13">
        <v>0</v>
      </c>
      <c r="E66" s="13"/>
      <c r="F66" s="13"/>
      <c r="G66" s="13"/>
      <c r="H66" s="13"/>
      <c r="I66" s="13"/>
      <c r="J66" s="13"/>
      <c r="K66" s="17"/>
      <c r="L66" s="17">
        <v>46</v>
      </c>
      <c r="M66" s="13">
        <v>5</v>
      </c>
      <c r="N66" s="13">
        <v>1</v>
      </c>
      <c r="O66" s="13">
        <v>3</v>
      </c>
      <c r="P66" s="13">
        <v>1</v>
      </c>
      <c r="Q66" s="13"/>
      <c r="R66" s="13">
        <v>20</v>
      </c>
      <c r="S66" s="13">
        <v>30</v>
      </c>
      <c r="T66" s="13">
        <v>10</v>
      </c>
      <c r="U66" s="13"/>
      <c r="V66" s="13">
        <f t="shared" ref="V66:V129" si="2">(N66*R66)+(O66*S66)+(P66*T66)+(Q66*U66)</f>
        <v>120</v>
      </c>
      <c r="W66" s="35" t="s">
        <v>237</v>
      </c>
      <c r="X66" s="101"/>
    </row>
    <row r="67" spans="1:24" s="6" customFormat="1" ht="22.5" hidden="1" customHeight="1">
      <c r="A67" s="115" t="s">
        <v>40</v>
      </c>
      <c r="B67" s="13"/>
      <c r="C67" s="13">
        <v>5</v>
      </c>
      <c r="D67" s="13">
        <v>5</v>
      </c>
      <c r="E67" s="13"/>
      <c r="F67" s="13">
        <v>5</v>
      </c>
      <c r="G67" s="13"/>
      <c r="H67" s="13"/>
      <c r="I67" s="13"/>
      <c r="J67" s="13">
        <v>5</v>
      </c>
      <c r="K67" s="17"/>
      <c r="L67" s="17">
        <v>632</v>
      </c>
      <c r="M67" s="13">
        <v>5</v>
      </c>
      <c r="N67" s="171">
        <v>3</v>
      </c>
      <c r="O67" s="13">
        <v>32</v>
      </c>
      <c r="P67" s="13">
        <v>11</v>
      </c>
      <c r="Q67" s="13"/>
      <c r="R67" s="171">
        <v>20</v>
      </c>
      <c r="S67" s="13">
        <v>30</v>
      </c>
      <c r="T67" s="13">
        <v>10</v>
      </c>
      <c r="U67" s="13"/>
      <c r="V67" s="171">
        <f t="shared" si="2"/>
        <v>1130</v>
      </c>
      <c r="W67" s="35" t="s">
        <v>291</v>
      </c>
      <c r="X67" s="101"/>
    </row>
    <row r="68" spans="1:24" s="6" customFormat="1" ht="13.5" hidden="1" customHeight="1">
      <c r="A68" s="115" t="s">
        <v>136</v>
      </c>
      <c r="B68" s="13">
        <v>5</v>
      </c>
      <c r="C68" s="13">
        <v>5</v>
      </c>
      <c r="D68" s="13">
        <v>5</v>
      </c>
      <c r="E68" s="13">
        <v>0</v>
      </c>
      <c r="F68" s="13">
        <v>5</v>
      </c>
      <c r="G68" s="13"/>
      <c r="H68" s="13"/>
      <c r="I68" s="13"/>
      <c r="J68" s="13"/>
      <c r="K68" s="17"/>
      <c r="L68" s="17">
        <v>180</v>
      </c>
      <c r="M68" s="13">
        <v>5</v>
      </c>
      <c r="N68" s="171">
        <v>3</v>
      </c>
      <c r="O68" s="13">
        <v>9</v>
      </c>
      <c r="P68" s="13">
        <v>3</v>
      </c>
      <c r="Q68" s="13"/>
      <c r="R68" s="171">
        <v>20</v>
      </c>
      <c r="S68" s="13">
        <v>30</v>
      </c>
      <c r="T68" s="13">
        <v>10</v>
      </c>
      <c r="U68" s="13"/>
      <c r="V68" s="171">
        <f t="shared" si="2"/>
        <v>360</v>
      </c>
      <c r="W68" s="35" t="s">
        <v>291</v>
      </c>
      <c r="X68" s="101"/>
    </row>
    <row r="69" spans="1:24" s="6" customFormat="1" ht="13.5" hidden="1" customHeight="1">
      <c r="A69" s="115" t="s">
        <v>136</v>
      </c>
      <c r="B69" s="13"/>
      <c r="C69" s="13"/>
      <c r="D69" s="13"/>
      <c r="E69" s="13"/>
      <c r="F69" s="13"/>
      <c r="G69" s="13"/>
      <c r="H69" s="13">
        <v>6</v>
      </c>
      <c r="I69" s="13"/>
      <c r="J69" s="13"/>
      <c r="K69" s="17"/>
      <c r="L69" s="17">
        <v>60</v>
      </c>
      <c r="M69" s="13">
        <v>5</v>
      </c>
      <c r="N69" s="13">
        <v>1</v>
      </c>
      <c r="O69" s="13">
        <v>3</v>
      </c>
      <c r="P69" s="13">
        <v>1</v>
      </c>
      <c r="Q69" s="13"/>
      <c r="R69" s="13">
        <v>10</v>
      </c>
      <c r="S69" s="13">
        <v>40</v>
      </c>
      <c r="T69" s="13">
        <v>10</v>
      </c>
      <c r="U69" s="13"/>
      <c r="V69" s="4"/>
      <c r="W69" s="35" t="s">
        <v>291</v>
      </c>
      <c r="X69" s="101"/>
    </row>
    <row r="70" spans="1:24" s="6" customFormat="1" ht="15" hidden="1" customHeight="1">
      <c r="A70" s="83" t="s">
        <v>44</v>
      </c>
      <c r="B70" s="4"/>
      <c r="C70" s="13"/>
      <c r="D70" s="13">
        <v>5</v>
      </c>
      <c r="E70" s="13"/>
      <c r="F70" s="13"/>
      <c r="G70" s="13"/>
      <c r="H70" s="13"/>
      <c r="I70" s="13"/>
      <c r="J70" s="13"/>
      <c r="K70" s="17"/>
      <c r="L70" s="17">
        <v>143</v>
      </c>
      <c r="M70" s="13">
        <v>5</v>
      </c>
      <c r="N70" s="171">
        <v>2</v>
      </c>
      <c r="O70" s="13">
        <v>7</v>
      </c>
      <c r="P70" s="13">
        <v>3</v>
      </c>
      <c r="Q70" s="13"/>
      <c r="R70" s="171">
        <v>20</v>
      </c>
      <c r="S70" s="13">
        <v>30</v>
      </c>
      <c r="T70" s="13">
        <v>10</v>
      </c>
      <c r="U70" s="13"/>
      <c r="V70" s="4">
        <f t="shared" si="2"/>
        <v>280</v>
      </c>
      <c r="W70" s="37" t="s">
        <v>293</v>
      </c>
      <c r="X70" s="101"/>
    </row>
    <row r="71" spans="1:24" s="6" customFormat="1" ht="19.5" customHeight="1">
      <c r="A71" s="83" t="s">
        <v>39</v>
      </c>
      <c r="B71" s="4"/>
      <c r="C71" s="13"/>
      <c r="D71" s="13">
        <v>0</v>
      </c>
      <c r="E71" s="13"/>
      <c r="F71" s="13"/>
      <c r="G71" s="13"/>
      <c r="H71" s="13"/>
      <c r="I71" s="13"/>
      <c r="J71" s="13"/>
      <c r="K71" s="17"/>
      <c r="L71" s="17">
        <v>0</v>
      </c>
      <c r="M71" s="13">
        <v>5</v>
      </c>
      <c r="N71" s="171"/>
      <c r="O71" s="13"/>
      <c r="P71" s="13"/>
      <c r="Q71" s="13"/>
      <c r="R71" s="171">
        <v>20</v>
      </c>
      <c r="S71" s="13">
        <v>30</v>
      </c>
      <c r="T71" s="13">
        <v>10</v>
      </c>
      <c r="U71" s="13"/>
      <c r="V71" s="4">
        <f t="shared" si="2"/>
        <v>0</v>
      </c>
      <c r="W71" s="35" t="s">
        <v>237</v>
      </c>
      <c r="X71" s="101"/>
    </row>
    <row r="72" spans="1:24" s="6" customFormat="1" ht="16.5" hidden="1" customHeight="1">
      <c r="A72" s="115" t="s">
        <v>45</v>
      </c>
      <c r="B72" s="4"/>
      <c r="C72" s="13"/>
      <c r="D72" s="13">
        <v>5</v>
      </c>
      <c r="E72" s="13"/>
      <c r="F72" s="13"/>
      <c r="G72" s="13"/>
      <c r="H72" s="13"/>
      <c r="I72" s="13"/>
      <c r="J72" s="13"/>
      <c r="K72" s="17"/>
      <c r="L72" s="17">
        <v>143</v>
      </c>
      <c r="M72" s="13">
        <v>5</v>
      </c>
      <c r="N72" s="171">
        <v>2</v>
      </c>
      <c r="O72" s="13">
        <v>7</v>
      </c>
      <c r="P72" s="13">
        <v>3</v>
      </c>
      <c r="Q72" s="13"/>
      <c r="R72" s="171">
        <v>20</v>
      </c>
      <c r="S72" s="13">
        <v>30</v>
      </c>
      <c r="T72" s="13">
        <v>10</v>
      </c>
      <c r="U72" s="13"/>
      <c r="V72" s="4">
        <f t="shared" si="2"/>
        <v>280</v>
      </c>
      <c r="W72" s="37" t="s">
        <v>292</v>
      </c>
      <c r="X72" s="101"/>
    </row>
    <row r="73" spans="1:24" s="21" customFormat="1" ht="14.25" customHeight="1">
      <c r="A73" s="115" t="s">
        <v>137</v>
      </c>
      <c r="B73" s="13">
        <v>5</v>
      </c>
      <c r="C73" s="13"/>
      <c r="D73" s="13">
        <v>0</v>
      </c>
      <c r="E73" s="13"/>
      <c r="F73" s="13"/>
      <c r="G73" s="13"/>
      <c r="H73" s="13"/>
      <c r="I73" s="13"/>
      <c r="J73" s="13"/>
      <c r="K73" s="17"/>
      <c r="L73" s="17">
        <v>46</v>
      </c>
      <c r="M73" s="13">
        <v>5</v>
      </c>
      <c r="N73" s="171">
        <v>1</v>
      </c>
      <c r="O73" s="13">
        <v>3</v>
      </c>
      <c r="P73" s="13">
        <v>1</v>
      </c>
      <c r="Q73" s="13"/>
      <c r="R73" s="171">
        <v>20</v>
      </c>
      <c r="S73" s="13">
        <v>30</v>
      </c>
      <c r="T73" s="13">
        <v>10</v>
      </c>
      <c r="U73" s="13"/>
      <c r="V73" s="4">
        <f t="shared" si="2"/>
        <v>120</v>
      </c>
      <c r="W73" s="35" t="s">
        <v>237</v>
      </c>
      <c r="X73" s="104"/>
    </row>
    <row r="74" spans="1:24" s="21" customFormat="1" ht="13.5" customHeight="1">
      <c r="A74" s="83" t="s">
        <v>31</v>
      </c>
      <c r="B74" s="13">
        <v>5</v>
      </c>
      <c r="C74" s="13">
        <v>5</v>
      </c>
      <c r="D74" s="13">
        <v>5</v>
      </c>
      <c r="E74" s="13">
        <v>0</v>
      </c>
      <c r="F74" s="13">
        <v>5</v>
      </c>
      <c r="G74" s="13"/>
      <c r="H74" s="13"/>
      <c r="I74" s="13">
        <v>0</v>
      </c>
      <c r="J74" s="13">
        <v>5</v>
      </c>
      <c r="K74" s="17"/>
      <c r="L74" s="17">
        <v>389</v>
      </c>
      <c r="M74" s="13">
        <v>5</v>
      </c>
      <c r="N74" s="171">
        <v>5</v>
      </c>
      <c r="O74" s="13">
        <v>20</v>
      </c>
      <c r="P74" s="13">
        <v>7</v>
      </c>
      <c r="Q74" s="13"/>
      <c r="R74" s="171">
        <v>20</v>
      </c>
      <c r="S74" s="13">
        <v>30</v>
      </c>
      <c r="T74" s="13">
        <v>10</v>
      </c>
      <c r="U74" s="13"/>
      <c r="V74" s="4">
        <f t="shared" si="2"/>
        <v>770</v>
      </c>
      <c r="W74" s="35" t="s">
        <v>237</v>
      </c>
      <c r="X74" s="104"/>
    </row>
    <row r="75" spans="1:24" s="21" customFormat="1">
      <c r="A75" s="83" t="s">
        <v>32</v>
      </c>
      <c r="B75" s="13">
        <v>5</v>
      </c>
      <c r="C75" s="13">
        <v>5</v>
      </c>
      <c r="D75" s="13">
        <v>5</v>
      </c>
      <c r="E75" s="13"/>
      <c r="F75" s="13">
        <v>5</v>
      </c>
      <c r="G75" s="13"/>
      <c r="H75" s="13"/>
      <c r="I75" s="13">
        <v>5</v>
      </c>
      <c r="J75" s="13">
        <v>5</v>
      </c>
      <c r="K75" s="17"/>
      <c r="L75" s="17">
        <v>200</v>
      </c>
      <c r="M75" s="13">
        <v>5</v>
      </c>
      <c r="N75" s="171">
        <v>3</v>
      </c>
      <c r="O75" s="13">
        <v>10</v>
      </c>
      <c r="P75" s="13">
        <v>4</v>
      </c>
      <c r="Q75" s="13"/>
      <c r="R75" s="171">
        <v>20</v>
      </c>
      <c r="S75" s="13">
        <v>30</v>
      </c>
      <c r="T75" s="13">
        <v>10</v>
      </c>
      <c r="U75" s="13"/>
      <c r="V75" s="4">
        <f t="shared" si="2"/>
        <v>400</v>
      </c>
      <c r="W75" s="35" t="s">
        <v>237</v>
      </c>
      <c r="X75" s="104"/>
    </row>
    <row r="76" spans="1:24" s="21" customFormat="1">
      <c r="A76" s="83" t="s">
        <v>33</v>
      </c>
      <c r="B76" s="93">
        <v>5</v>
      </c>
      <c r="C76" s="93">
        <v>5</v>
      </c>
      <c r="D76" s="93">
        <v>5</v>
      </c>
      <c r="E76" s="93"/>
      <c r="F76" s="93"/>
      <c r="G76" s="93"/>
      <c r="H76" s="93"/>
      <c r="I76" s="93"/>
      <c r="J76" s="93">
        <v>5</v>
      </c>
      <c r="K76" s="52"/>
      <c r="L76" s="52">
        <v>228</v>
      </c>
      <c r="M76" s="93">
        <v>5</v>
      </c>
      <c r="N76" s="177">
        <v>3</v>
      </c>
      <c r="O76" s="13">
        <v>12</v>
      </c>
      <c r="P76" s="13">
        <v>4</v>
      </c>
      <c r="Q76" s="93"/>
      <c r="R76" s="171">
        <v>20</v>
      </c>
      <c r="S76" s="13">
        <v>30</v>
      </c>
      <c r="T76" s="13">
        <v>10</v>
      </c>
      <c r="U76" s="93"/>
      <c r="V76" s="4">
        <f t="shared" si="2"/>
        <v>460</v>
      </c>
      <c r="W76" s="35" t="s">
        <v>237</v>
      </c>
      <c r="X76" s="104"/>
    </row>
    <row r="77" spans="1:24" s="21" customFormat="1">
      <c r="A77" s="83" t="s">
        <v>143</v>
      </c>
      <c r="B77" s="93">
        <v>5</v>
      </c>
      <c r="C77" s="93"/>
      <c r="D77" s="93"/>
      <c r="E77" s="93"/>
      <c r="F77" s="93">
        <v>5</v>
      </c>
      <c r="G77" s="93"/>
      <c r="H77" s="93"/>
      <c r="I77" s="93"/>
      <c r="J77" s="93"/>
      <c r="K77" s="52"/>
      <c r="L77" s="52">
        <v>83</v>
      </c>
      <c r="M77" s="93">
        <v>5</v>
      </c>
      <c r="N77" s="177">
        <v>1</v>
      </c>
      <c r="O77" s="13">
        <v>4</v>
      </c>
      <c r="P77" s="13">
        <v>1</v>
      </c>
      <c r="Q77" s="93"/>
      <c r="R77" s="171">
        <v>20</v>
      </c>
      <c r="S77" s="13">
        <v>30</v>
      </c>
      <c r="T77" s="13">
        <v>10</v>
      </c>
      <c r="U77" s="93"/>
      <c r="V77" s="4">
        <f t="shared" si="2"/>
        <v>150</v>
      </c>
      <c r="W77" s="35" t="s">
        <v>237</v>
      </c>
      <c r="X77" s="104"/>
    </row>
    <row r="78" spans="1:24" s="21" customFormat="1">
      <c r="A78" s="83" t="s">
        <v>150</v>
      </c>
      <c r="B78" s="93"/>
      <c r="C78" s="93"/>
      <c r="D78" s="93"/>
      <c r="E78" s="93"/>
      <c r="F78" s="93">
        <v>0</v>
      </c>
      <c r="G78" s="93"/>
      <c r="H78" s="93"/>
      <c r="I78" s="93"/>
      <c r="J78" s="93"/>
      <c r="K78" s="52"/>
      <c r="L78" s="52">
        <v>0</v>
      </c>
      <c r="M78" s="93">
        <v>5</v>
      </c>
      <c r="N78" s="177"/>
      <c r="O78" s="13"/>
      <c r="P78" s="13"/>
      <c r="Q78" s="93"/>
      <c r="R78" s="171">
        <v>20</v>
      </c>
      <c r="S78" s="13">
        <v>30</v>
      </c>
      <c r="T78" s="13">
        <v>10</v>
      </c>
      <c r="U78" s="93"/>
      <c r="V78" s="4">
        <f t="shared" si="2"/>
        <v>0</v>
      </c>
      <c r="W78" s="35" t="s">
        <v>237</v>
      </c>
      <c r="X78" s="104"/>
    </row>
    <row r="79" spans="1:24" s="21" customFormat="1">
      <c r="A79" s="83" t="s">
        <v>34</v>
      </c>
      <c r="B79" s="93">
        <v>6</v>
      </c>
      <c r="C79" s="93">
        <v>6</v>
      </c>
      <c r="D79" s="93">
        <v>6</v>
      </c>
      <c r="E79" s="93">
        <v>0</v>
      </c>
      <c r="F79" s="93">
        <v>6</v>
      </c>
      <c r="G79" s="93"/>
      <c r="H79" s="93"/>
      <c r="I79" s="93"/>
      <c r="J79" s="93"/>
      <c r="K79" s="52"/>
      <c r="L79" s="52">
        <v>327</v>
      </c>
      <c r="M79" s="93">
        <v>5</v>
      </c>
      <c r="N79" s="177">
        <v>4</v>
      </c>
      <c r="O79" s="13">
        <v>17</v>
      </c>
      <c r="P79" s="13">
        <v>6</v>
      </c>
      <c r="Q79" s="93"/>
      <c r="R79" s="171">
        <v>20</v>
      </c>
      <c r="S79" s="13">
        <v>30</v>
      </c>
      <c r="T79" s="13">
        <v>10</v>
      </c>
      <c r="U79" s="93"/>
      <c r="V79" s="4">
        <f t="shared" si="2"/>
        <v>650</v>
      </c>
      <c r="W79" s="35" t="s">
        <v>237</v>
      </c>
      <c r="X79" s="104"/>
    </row>
    <row r="80" spans="1:24" s="21" customFormat="1">
      <c r="A80" s="83" t="s">
        <v>35</v>
      </c>
      <c r="B80" s="93">
        <v>6</v>
      </c>
      <c r="C80" s="93">
        <v>6</v>
      </c>
      <c r="D80" s="93">
        <v>6</v>
      </c>
      <c r="E80" s="93"/>
      <c r="F80" s="93">
        <v>6</v>
      </c>
      <c r="G80" s="93"/>
      <c r="H80" s="93"/>
      <c r="I80" s="93"/>
      <c r="J80" s="93"/>
      <c r="K80" s="52"/>
      <c r="L80" s="52">
        <v>121</v>
      </c>
      <c r="M80" s="93">
        <v>5</v>
      </c>
      <c r="N80" s="177">
        <v>2</v>
      </c>
      <c r="O80" s="13">
        <v>6</v>
      </c>
      <c r="P80" s="13">
        <v>3</v>
      </c>
      <c r="Q80" s="93"/>
      <c r="R80" s="171">
        <v>20</v>
      </c>
      <c r="S80" s="13">
        <v>30</v>
      </c>
      <c r="T80" s="13">
        <v>10</v>
      </c>
      <c r="U80" s="93"/>
      <c r="V80" s="4">
        <f t="shared" si="2"/>
        <v>250</v>
      </c>
      <c r="W80" s="35" t="s">
        <v>237</v>
      </c>
      <c r="X80" s="104"/>
    </row>
    <row r="81" spans="1:24" s="21" customFormat="1">
      <c r="A81" s="83" t="s">
        <v>36</v>
      </c>
      <c r="B81" s="93">
        <v>6</v>
      </c>
      <c r="C81" s="93">
        <v>6</v>
      </c>
      <c r="D81" s="93">
        <v>6</v>
      </c>
      <c r="E81" s="93"/>
      <c r="F81" s="93"/>
      <c r="G81" s="93"/>
      <c r="H81" s="93"/>
      <c r="I81" s="93"/>
      <c r="J81" s="93"/>
      <c r="K81" s="52"/>
      <c r="L81" s="52">
        <v>181</v>
      </c>
      <c r="M81" s="93">
        <v>5</v>
      </c>
      <c r="N81" s="177">
        <v>3</v>
      </c>
      <c r="O81" s="13">
        <v>9</v>
      </c>
      <c r="P81" s="13">
        <v>3</v>
      </c>
      <c r="Q81" s="93"/>
      <c r="R81" s="171">
        <v>20</v>
      </c>
      <c r="S81" s="13">
        <v>30</v>
      </c>
      <c r="T81" s="13">
        <v>10</v>
      </c>
      <c r="U81" s="93"/>
      <c r="V81" s="4">
        <f t="shared" si="2"/>
        <v>360</v>
      </c>
      <c r="W81" s="35" t="s">
        <v>237</v>
      </c>
      <c r="X81" s="104"/>
    </row>
    <row r="82" spans="1:24" s="21" customFormat="1">
      <c r="A82" s="83" t="s">
        <v>144</v>
      </c>
      <c r="B82" s="93">
        <v>6</v>
      </c>
      <c r="C82" s="93"/>
      <c r="D82" s="93"/>
      <c r="E82" s="93"/>
      <c r="F82" s="93">
        <v>6</v>
      </c>
      <c r="G82" s="93"/>
      <c r="H82" s="93"/>
      <c r="I82" s="93"/>
      <c r="J82" s="93"/>
      <c r="K82" s="52"/>
      <c r="L82" s="52">
        <v>83</v>
      </c>
      <c r="M82" s="93">
        <v>5</v>
      </c>
      <c r="N82" s="177">
        <v>1</v>
      </c>
      <c r="O82" s="13">
        <v>4</v>
      </c>
      <c r="P82" s="13">
        <v>2</v>
      </c>
      <c r="Q82" s="93"/>
      <c r="R82" s="171">
        <v>20</v>
      </c>
      <c r="S82" s="13">
        <v>30</v>
      </c>
      <c r="T82" s="13">
        <v>10</v>
      </c>
      <c r="U82" s="93"/>
      <c r="V82" s="4">
        <f t="shared" si="2"/>
        <v>160</v>
      </c>
      <c r="W82" s="35" t="s">
        <v>237</v>
      </c>
      <c r="X82" s="104"/>
    </row>
    <row r="83" spans="1:24" s="21" customFormat="1">
      <c r="A83" s="83" t="s">
        <v>151</v>
      </c>
      <c r="B83" s="93"/>
      <c r="C83" s="93"/>
      <c r="D83" s="93"/>
      <c r="E83" s="93"/>
      <c r="F83" s="93">
        <v>0</v>
      </c>
      <c r="G83" s="93"/>
      <c r="H83" s="93"/>
      <c r="I83" s="93"/>
      <c r="J83" s="93"/>
      <c r="K83" s="52"/>
      <c r="L83" s="52">
        <v>0</v>
      </c>
      <c r="M83" s="93"/>
      <c r="N83" s="93"/>
      <c r="O83" s="13"/>
      <c r="P83" s="13"/>
      <c r="Q83" s="93"/>
      <c r="R83" s="93"/>
      <c r="S83" s="13"/>
      <c r="T83" s="13"/>
      <c r="U83" s="93"/>
      <c r="V83" s="4">
        <f t="shared" si="2"/>
        <v>0</v>
      </c>
      <c r="W83" s="35" t="s">
        <v>237</v>
      </c>
      <c r="X83" s="104"/>
    </row>
    <row r="84" spans="1:24" s="21" customFormat="1" hidden="1">
      <c r="A84" s="83" t="s">
        <v>138</v>
      </c>
      <c r="B84" s="93"/>
      <c r="C84" s="93"/>
      <c r="D84" s="93">
        <v>5</v>
      </c>
      <c r="E84" s="93"/>
      <c r="F84" s="93"/>
      <c r="G84" s="93"/>
      <c r="H84" s="93"/>
      <c r="I84" s="93"/>
      <c r="J84" s="93"/>
      <c r="K84" s="52"/>
      <c r="L84" s="52">
        <v>143</v>
      </c>
      <c r="M84" s="93">
        <v>5</v>
      </c>
      <c r="N84" s="177">
        <v>2</v>
      </c>
      <c r="O84" s="13">
        <v>7</v>
      </c>
      <c r="P84" s="13">
        <v>3</v>
      </c>
      <c r="Q84" s="93"/>
      <c r="R84" s="177">
        <v>20</v>
      </c>
      <c r="S84" s="13">
        <v>30</v>
      </c>
      <c r="T84" s="13">
        <v>10</v>
      </c>
      <c r="U84" s="93"/>
      <c r="V84" s="171">
        <f t="shared" si="2"/>
        <v>280</v>
      </c>
      <c r="W84" s="37" t="s">
        <v>292</v>
      </c>
      <c r="X84" s="104"/>
    </row>
    <row r="85" spans="1:24" s="21" customFormat="1" hidden="1">
      <c r="A85" s="83" t="s">
        <v>139</v>
      </c>
      <c r="B85" s="93">
        <v>5</v>
      </c>
      <c r="C85" s="93">
        <v>5</v>
      </c>
      <c r="D85" s="93">
        <v>0</v>
      </c>
      <c r="E85" s="93">
        <v>0</v>
      </c>
      <c r="F85" s="93">
        <v>0</v>
      </c>
      <c r="G85" s="93"/>
      <c r="H85" s="93"/>
      <c r="I85" s="93"/>
      <c r="J85" s="93"/>
      <c r="K85" s="52"/>
      <c r="L85" s="52">
        <v>97</v>
      </c>
      <c r="M85" s="93">
        <v>5</v>
      </c>
      <c r="N85" s="177">
        <v>2</v>
      </c>
      <c r="O85" s="13">
        <v>5</v>
      </c>
      <c r="P85" s="13">
        <v>2</v>
      </c>
      <c r="Q85" s="93"/>
      <c r="R85" s="177">
        <v>20</v>
      </c>
      <c r="S85" s="13">
        <v>30</v>
      </c>
      <c r="T85" s="13">
        <v>10</v>
      </c>
      <c r="U85" s="93"/>
      <c r="V85" s="171">
        <f t="shared" si="2"/>
        <v>210</v>
      </c>
      <c r="W85" s="35" t="s">
        <v>291</v>
      </c>
      <c r="X85" s="104"/>
    </row>
    <row r="86" spans="1:24" s="21" customFormat="1" hidden="1">
      <c r="A86" s="83" t="s">
        <v>140</v>
      </c>
      <c r="B86" s="93"/>
      <c r="C86" s="93"/>
      <c r="D86" s="93">
        <v>6</v>
      </c>
      <c r="E86" s="93"/>
      <c r="F86" s="93"/>
      <c r="G86" s="93"/>
      <c r="H86" s="93"/>
      <c r="I86" s="93"/>
      <c r="J86" s="93"/>
      <c r="K86" s="52"/>
      <c r="L86" s="52">
        <v>143</v>
      </c>
      <c r="M86" s="93">
        <v>5</v>
      </c>
      <c r="N86" s="177">
        <v>3</v>
      </c>
      <c r="O86" s="13">
        <v>7</v>
      </c>
      <c r="P86" s="13">
        <v>3</v>
      </c>
      <c r="Q86" s="93"/>
      <c r="R86" s="177">
        <v>20</v>
      </c>
      <c r="S86" s="13">
        <v>30</v>
      </c>
      <c r="T86" s="13">
        <v>10</v>
      </c>
      <c r="U86" s="93"/>
      <c r="V86" s="171">
        <f t="shared" si="2"/>
        <v>300</v>
      </c>
      <c r="W86" s="37" t="s">
        <v>292</v>
      </c>
      <c r="X86" s="104"/>
    </row>
    <row r="87" spans="1:24" s="21" customFormat="1" ht="25.5" hidden="1">
      <c r="A87" s="83" t="s">
        <v>141</v>
      </c>
      <c r="B87" s="93">
        <v>6</v>
      </c>
      <c r="C87" s="93"/>
      <c r="D87" s="93">
        <v>0</v>
      </c>
      <c r="E87" s="93">
        <v>0</v>
      </c>
      <c r="F87" s="93">
        <v>0</v>
      </c>
      <c r="G87" s="93"/>
      <c r="H87" s="93"/>
      <c r="I87" s="93"/>
      <c r="J87" s="93"/>
      <c r="K87" s="52"/>
      <c r="L87" s="52">
        <v>34</v>
      </c>
      <c r="M87" s="93">
        <v>5</v>
      </c>
      <c r="N87" s="177">
        <v>1</v>
      </c>
      <c r="O87" s="13">
        <v>2</v>
      </c>
      <c r="P87" s="13">
        <v>1</v>
      </c>
      <c r="Q87" s="93"/>
      <c r="R87" s="177">
        <v>20</v>
      </c>
      <c r="S87" s="13">
        <v>30</v>
      </c>
      <c r="T87" s="13">
        <v>10</v>
      </c>
      <c r="U87" s="93"/>
      <c r="V87" s="171">
        <f t="shared" si="2"/>
        <v>90</v>
      </c>
      <c r="W87" s="35" t="s">
        <v>291</v>
      </c>
      <c r="X87" s="104"/>
    </row>
    <row r="88" spans="1:24" s="21" customFormat="1" hidden="1">
      <c r="A88" s="207" t="s">
        <v>29</v>
      </c>
      <c r="B88" s="93">
        <v>4</v>
      </c>
      <c r="C88" s="93"/>
      <c r="D88" s="93"/>
      <c r="E88" s="93"/>
      <c r="F88" s="93"/>
      <c r="G88" s="93"/>
      <c r="H88" s="93"/>
      <c r="I88" s="93"/>
      <c r="J88" s="93"/>
      <c r="K88" s="52"/>
      <c r="L88" s="52">
        <v>40</v>
      </c>
      <c r="M88" s="93">
        <v>5</v>
      </c>
      <c r="N88" s="225">
        <v>1</v>
      </c>
      <c r="O88" s="13">
        <v>2</v>
      </c>
      <c r="P88" s="13">
        <v>1</v>
      </c>
      <c r="Q88" s="225"/>
      <c r="R88" s="225">
        <v>20</v>
      </c>
      <c r="S88" s="13">
        <v>30</v>
      </c>
      <c r="T88" s="13">
        <v>10</v>
      </c>
      <c r="U88" s="225"/>
      <c r="V88" s="13">
        <f t="shared" si="2"/>
        <v>90</v>
      </c>
      <c r="W88" s="35" t="s">
        <v>291</v>
      </c>
      <c r="X88" s="104"/>
    </row>
    <row r="89" spans="1:24" s="21" customFormat="1">
      <c r="A89" s="207" t="s">
        <v>39</v>
      </c>
      <c r="B89" s="93">
        <v>4</v>
      </c>
      <c r="C89" s="93">
        <v>4</v>
      </c>
      <c r="D89" s="93"/>
      <c r="E89" s="93">
        <v>0</v>
      </c>
      <c r="F89" s="93">
        <v>0</v>
      </c>
      <c r="G89" s="93"/>
      <c r="H89" s="93"/>
      <c r="I89" s="93"/>
      <c r="J89" s="93"/>
      <c r="K89" s="52"/>
      <c r="L89" s="52">
        <v>317</v>
      </c>
      <c r="M89" s="93">
        <v>5</v>
      </c>
      <c r="N89" s="225">
        <v>4</v>
      </c>
      <c r="O89" s="13">
        <v>16</v>
      </c>
      <c r="P89" s="13">
        <v>6</v>
      </c>
      <c r="Q89" s="225"/>
      <c r="R89" s="225">
        <v>20</v>
      </c>
      <c r="S89" s="13">
        <v>30</v>
      </c>
      <c r="T89" s="13">
        <v>10</v>
      </c>
      <c r="U89" s="225"/>
      <c r="V89" s="13">
        <f t="shared" si="2"/>
        <v>620</v>
      </c>
      <c r="W89" s="35" t="s">
        <v>237</v>
      </c>
      <c r="X89" s="104"/>
    </row>
    <row r="90" spans="1:24" s="21" customFormat="1">
      <c r="A90" s="207" t="s">
        <v>153</v>
      </c>
      <c r="B90" s="93"/>
      <c r="C90" s="93">
        <v>4</v>
      </c>
      <c r="D90" s="93"/>
      <c r="E90" s="93"/>
      <c r="F90" s="93"/>
      <c r="G90" s="93"/>
      <c r="H90" s="93"/>
      <c r="I90" s="93"/>
      <c r="J90" s="93"/>
      <c r="K90" s="52"/>
      <c r="L90" s="52">
        <v>62</v>
      </c>
      <c r="M90" s="93">
        <v>5</v>
      </c>
      <c r="N90" s="225">
        <v>1</v>
      </c>
      <c r="O90" s="13">
        <v>3</v>
      </c>
      <c r="P90" s="13">
        <v>1</v>
      </c>
      <c r="Q90" s="225"/>
      <c r="R90" s="225">
        <v>20</v>
      </c>
      <c r="S90" s="13">
        <v>30</v>
      </c>
      <c r="T90" s="13">
        <v>10</v>
      </c>
      <c r="U90" s="225"/>
      <c r="V90" s="13">
        <f t="shared" si="2"/>
        <v>120</v>
      </c>
      <c r="W90" s="35" t="s">
        <v>237</v>
      </c>
      <c r="X90" s="104"/>
    </row>
    <row r="91" spans="1:24" s="21" customFormat="1">
      <c r="A91" s="207" t="s">
        <v>58</v>
      </c>
      <c r="B91" s="93">
        <v>4</v>
      </c>
      <c r="C91" s="93"/>
      <c r="D91" s="93"/>
      <c r="E91" s="93"/>
      <c r="F91" s="93"/>
      <c r="G91" s="93"/>
      <c r="H91" s="93"/>
      <c r="I91" s="93"/>
      <c r="J91" s="93"/>
      <c r="K91" s="52"/>
      <c r="L91" s="52">
        <v>36</v>
      </c>
      <c r="M91" s="93">
        <v>5</v>
      </c>
      <c r="N91" s="225">
        <v>1</v>
      </c>
      <c r="O91" s="225">
        <v>2</v>
      </c>
      <c r="P91" s="225">
        <v>1</v>
      </c>
      <c r="Q91" s="225"/>
      <c r="R91" s="225">
        <v>20</v>
      </c>
      <c r="S91" s="13">
        <v>30</v>
      </c>
      <c r="T91" s="225">
        <v>10</v>
      </c>
      <c r="U91" s="225"/>
      <c r="V91" s="13">
        <f t="shared" si="2"/>
        <v>90</v>
      </c>
      <c r="W91" s="35" t="s">
        <v>237</v>
      </c>
      <c r="X91" s="104"/>
    </row>
    <row r="92" spans="1:24" s="21" customFormat="1" ht="25.5">
      <c r="A92" s="83" t="s">
        <v>30</v>
      </c>
      <c r="B92" s="93">
        <v>5</v>
      </c>
      <c r="C92" s="93"/>
      <c r="D92" s="93"/>
      <c r="E92" s="93"/>
      <c r="F92" s="93"/>
      <c r="G92" s="93"/>
      <c r="H92" s="93"/>
      <c r="I92" s="93"/>
      <c r="J92" s="93"/>
      <c r="K92" s="52"/>
      <c r="L92" s="52">
        <v>44</v>
      </c>
      <c r="M92" s="93">
        <v>5</v>
      </c>
      <c r="N92" s="177">
        <v>1</v>
      </c>
      <c r="O92" s="93">
        <v>2</v>
      </c>
      <c r="P92" s="93">
        <v>1</v>
      </c>
      <c r="Q92" s="93"/>
      <c r="R92" s="177">
        <v>20</v>
      </c>
      <c r="S92" s="13">
        <v>30</v>
      </c>
      <c r="T92" s="93">
        <v>10</v>
      </c>
      <c r="U92" s="93"/>
      <c r="V92" s="171">
        <f t="shared" si="2"/>
        <v>90</v>
      </c>
      <c r="W92" s="35" t="s">
        <v>237</v>
      </c>
      <c r="X92" s="104"/>
    </row>
    <row r="93" spans="1:24" s="21" customFormat="1" hidden="1">
      <c r="A93" s="115" t="s">
        <v>60</v>
      </c>
      <c r="B93" s="93">
        <v>5</v>
      </c>
      <c r="C93" s="93"/>
      <c r="D93" s="93"/>
      <c r="E93" s="93">
        <v>5</v>
      </c>
      <c r="F93" s="93"/>
      <c r="G93" s="93">
        <v>5</v>
      </c>
      <c r="H93" s="93">
        <v>5</v>
      </c>
      <c r="I93" s="93"/>
      <c r="J93" s="93"/>
      <c r="K93" s="52"/>
      <c r="L93" s="52">
        <v>270</v>
      </c>
      <c r="M93" s="93">
        <v>5</v>
      </c>
      <c r="N93" s="177">
        <v>4</v>
      </c>
      <c r="O93" s="93">
        <v>14</v>
      </c>
      <c r="P93" s="93">
        <v>5</v>
      </c>
      <c r="Q93" s="93"/>
      <c r="R93" s="177">
        <v>20</v>
      </c>
      <c r="S93" s="13">
        <v>30</v>
      </c>
      <c r="T93" s="93">
        <v>10</v>
      </c>
      <c r="U93" s="93"/>
      <c r="V93" s="171">
        <f t="shared" si="2"/>
        <v>550</v>
      </c>
      <c r="W93" s="35" t="s">
        <v>291</v>
      </c>
      <c r="X93" s="104"/>
    </row>
    <row r="94" spans="1:24" s="21" customFormat="1">
      <c r="A94" s="83" t="s">
        <v>37</v>
      </c>
      <c r="B94" s="93">
        <v>5</v>
      </c>
      <c r="C94" s="13">
        <v>5</v>
      </c>
      <c r="D94" s="13"/>
      <c r="E94" s="13"/>
      <c r="F94" s="13"/>
      <c r="G94" s="93"/>
      <c r="H94" s="93"/>
      <c r="I94" s="93"/>
      <c r="J94" s="93"/>
      <c r="K94" s="52"/>
      <c r="L94" s="52">
        <v>322</v>
      </c>
      <c r="M94" s="93">
        <v>5</v>
      </c>
      <c r="N94" s="177">
        <v>4</v>
      </c>
      <c r="O94" s="93">
        <v>16</v>
      </c>
      <c r="P94" s="93">
        <v>6</v>
      </c>
      <c r="Q94" s="93"/>
      <c r="R94" s="177">
        <v>20</v>
      </c>
      <c r="S94" s="13">
        <v>30</v>
      </c>
      <c r="T94" s="93">
        <v>10</v>
      </c>
      <c r="U94" s="93"/>
      <c r="V94" s="171">
        <f t="shared" si="2"/>
        <v>620</v>
      </c>
      <c r="W94" s="35" t="s">
        <v>237</v>
      </c>
      <c r="X94" s="104"/>
    </row>
    <row r="95" spans="1:24" s="21" customFormat="1">
      <c r="A95" s="207" t="s">
        <v>37</v>
      </c>
      <c r="B95" s="93"/>
      <c r="C95" s="93"/>
      <c r="D95" s="93"/>
      <c r="E95" s="93"/>
      <c r="F95" s="93"/>
      <c r="G95" s="93"/>
      <c r="H95" s="93">
        <v>4</v>
      </c>
      <c r="I95" s="93"/>
      <c r="J95" s="93"/>
      <c r="K95" s="52"/>
      <c r="L95" s="52">
        <v>122</v>
      </c>
      <c r="M95" s="93">
        <v>5</v>
      </c>
      <c r="N95" s="225">
        <v>2</v>
      </c>
      <c r="O95" s="225">
        <v>6</v>
      </c>
      <c r="P95" s="225">
        <v>2</v>
      </c>
      <c r="Q95" s="225"/>
      <c r="R95" s="225">
        <v>10</v>
      </c>
      <c r="S95" s="225">
        <v>40</v>
      </c>
      <c r="T95" s="225">
        <v>10</v>
      </c>
      <c r="U95" s="225"/>
      <c r="V95" s="13">
        <f t="shared" si="2"/>
        <v>280</v>
      </c>
      <c r="W95" s="35" t="s">
        <v>237</v>
      </c>
      <c r="X95" s="104"/>
    </row>
    <row r="96" spans="1:24" s="21" customFormat="1">
      <c r="A96" s="83" t="s">
        <v>38</v>
      </c>
      <c r="B96" s="93">
        <v>6</v>
      </c>
      <c r="C96" s="93"/>
      <c r="D96" s="93"/>
      <c r="E96" s="93"/>
      <c r="F96" s="93"/>
      <c r="G96" s="93"/>
      <c r="H96" s="93"/>
      <c r="I96" s="93"/>
      <c r="J96" s="93"/>
      <c r="K96" s="52"/>
      <c r="L96" s="52">
        <v>48</v>
      </c>
      <c r="M96" s="93">
        <v>5</v>
      </c>
      <c r="N96" s="177">
        <v>1</v>
      </c>
      <c r="O96" s="93">
        <v>3</v>
      </c>
      <c r="P96" s="93">
        <v>1</v>
      </c>
      <c r="Q96" s="93"/>
      <c r="R96" s="177">
        <v>20</v>
      </c>
      <c r="S96" s="93">
        <v>30</v>
      </c>
      <c r="T96" s="93">
        <v>10</v>
      </c>
      <c r="U96" s="93"/>
      <c r="V96" s="171">
        <f t="shared" si="2"/>
        <v>120</v>
      </c>
      <c r="W96" s="35" t="s">
        <v>237</v>
      </c>
      <c r="X96" s="104"/>
    </row>
    <row r="97" spans="1:60" s="21" customFormat="1" hidden="1">
      <c r="A97" s="207" t="s">
        <v>46</v>
      </c>
      <c r="B97" s="93"/>
      <c r="C97" s="93"/>
      <c r="D97" s="93"/>
      <c r="E97" s="93">
        <v>4</v>
      </c>
      <c r="F97" s="93"/>
      <c r="G97" s="93">
        <v>4</v>
      </c>
      <c r="H97" s="93"/>
      <c r="I97" s="93"/>
      <c r="J97" s="93"/>
      <c r="K97" s="52"/>
      <c r="L97" s="52">
        <v>94</v>
      </c>
      <c r="M97" s="93">
        <v>5</v>
      </c>
      <c r="N97" s="225">
        <v>2</v>
      </c>
      <c r="O97" s="225">
        <v>5</v>
      </c>
      <c r="P97" s="225">
        <v>2</v>
      </c>
      <c r="Q97" s="225"/>
      <c r="R97" s="225">
        <v>20</v>
      </c>
      <c r="S97" s="225">
        <v>30</v>
      </c>
      <c r="T97" s="225">
        <v>10</v>
      </c>
      <c r="U97" s="225"/>
      <c r="V97" s="13">
        <f t="shared" si="2"/>
        <v>210</v>
      </c>
      <c r="W97" s="35" t="s">
        <v>291</v>
      </c>
      <c r="X97" s="104"/>
    </row>
    <row r="98" spans="1:60" s="21" customFormat="1" hidden="1">
      <c r="A98" s="207" t="s">
        <v>47</v>
      </c>
      <c r="B98" s="93"/>
      <c r="C98" s="93"/>
      <c r="D98" s="93"/>
      <c r="E98" s="93">
        <v>4</v>
      </c>
      <c r="F98" s="93"/>
      <c r="G98" s="93"/>
      <c r="H98" s="93"/>
      <c r="I98" s="93"/>
      <c r="J98" s="93"/>
      <c r="K98" s="52"/>
      <c r="L98" s="52">
        <v>28</v>
      </c>
      <c r="M98" s="93">
        <v>5</v>
      </c>
      <c r="N98" s="225">
        <v>1</v>
      </c>
      <c r="O98" s="225">
        <v>2</v>
      </c>
      <c r="P98" s="225">
        <v>1</v>
      </c>
      <c r="Q98" s="225"/>
      <c r="R98" s="225">
        <v>20</v>
      </c>
      <c r="S98" s="225">
        <v>30</v>
      </c>
      <c r="T98" s="225">
        <v>10</v>
      </c>
      <c r="U98" s="225"/>
      <c r="V98" s="13">
        <f t="shared" si="2"/>
        <v>90</v>
      </c>
      <c r="W98" s="35" t="s">
        <v>291</v>
      </c>
      <c r="X98" s="104"/>
    </row>
    <row r="99" spans="1:60" s="21" customFormat="1">
      <c r="A99" s="207" t="s">
        <v>147</v>
      </c>
      <c r="B99" s="93"/>
      <c r="C99" s="93">
        <v>4</v>
      </c>
      <c r="D99" s="93"/>
      <c r="E99" s="93">
        <v>0</v>
      </c>
      <c r="F99" s="93">
        <v>0</v>
      </c>
      <c r="G99" s="93"/>
      <c r="H99" s="93">
        <v>4</v>
      </c>
      <c r="I99" s="93"/>
      <c r="J99" s="93"/>
      <c r="K99" s="52"/>
      <c r="L99" s="52">
        <v>209</v>
      </c>
      <c r="M99" s="93">
        <v>5</v>
      </c>
      <c r="N99" s="225">
        <v>3</v>
      </c>
      <c r="O99" s="225">
        <v>11</v>
      </c>
      <c r="P99" s="225">
        <v>4</v>
      </c>
      <c r="Q99" s="225"/>
      <c r="R99" s="225">
        <v>20</v>
      </c>
      <c r="S99" s="225">
        <v>30</v>
      </c>
      <c r="T99" s="225">
        <v>10</v>
      </c>
      <c r="U99" s="225"/>
      <c r="V99" s="13">
        <f t="shared" si="2"/>
        <v>430</v>
      </c>
      <c r="W99" s="35" t="s">
        <v>237</v>
      </c>
      <c r="X99" s="104"/>
    </row>
    <row r="100" spans="1:60" s="21" customFormat="1" hidden="1">
      <c r="A100" s="83" t="s">
        <v>48</v>
      </c>
      <c r="B100" s="93"/>
      <c r="C100" s="93"/>
      <c r="D100" s="93"/>
      <c r="E100" s="93">
        <v>5</v>
      </c>
      <c r="F100" s="93"/>
      <c r="G100" s="93"/>
      <c r="H100" s="93"/>
      <c r="I100" s="93"/>
      <c r="J100" s="93"/>
      <c r="K100" s="52"/>
      <c r="L100" s="52">
        <v>28</v>
      </c>
      <c r="M100" s="93">
        <v>5</v>
      </c>
      <c r="N100" s="177">
        <v>1</v>
      </c>
      <c r="O100" s="93">
        <v>2</v>
      </c>
      <c r="P100" s="93">
        <v>1</v>
      </c>
      <c r="Q100" s="93"/>
      <c r="R100" s="177">
        <v>20</v>
      </c>
      <c r="S100" s="164">
        <v>30</v>
      </c>
      <c r="T100" s="93">
        <v>10</v>
      </c>
      <c r="U100" s="93"/>
      <c r="V100" s="171">
        <f t="shared" si="2"/>
        <v>90</v>
      </c>
      <c r="W100" s="35" t="s">
        <v>291</v>
      </c>
      <c r="X100" s="104"/>
    </row>
    <row r="101" spans="1:60" s="21" customFormat="1">
      <c r="A101" s="83" t="s">
        <v>148</v>
      </c>
      <c r="B101" s="93"/>
      <c r="C101" s="93">
        <v>5</v>
      </c>
      <c r="D101" s="93"/>
      <c r="E101" s="93">
        <v>0</v>
      </c>
      <c r="F101" s="93">
        <v>0</v>
      </c>
      <c r="G101" s="93"/>
      <c r="H101" s="93"/>
      <c r="I101" s="93"/>
      <c r="J101" s="93"/>
      <c r="K101" s="52"/>
      <c r="L101" s="52">
        <v>162</v>
      </c>
      <c r="M101" s="93">
        <v>5</v>
      </c>
      <c r="N101" s="177">
        <v>2</v>
      </c>
      <c r="O101" s="93">
        <v>8</v>
      </c>
      <c r="P101" s="93">
        <v>4</v>
      </c>
      <c r="Q101" s="93"/>
      <c r="R101" s="177">
        <v>20</v>
      </c>
      <c r="S101" s="164">
        <v>30</v>
      </c>
      <c r="T101" s="93">
        <v>10</v>
      </c>
      <c r="U101" s="93"/>
      <c r="V101" s="171">
        <f t="shared" si="2"/>
        <v>320</v>
      </c>
      <c r="W101" s="35" t="s">
        <v>237</v>
      </c>
      <c r="X101" s="104"/>
    </row>
    <row r="102" spans="1:60" s="21" customFormat="1" ht="25.5" hidden="1">
      <c r="A102" s="83" t="s">
        <v>49</v>
      </c>
      <c r="B102" s="93"/>
      <c r="C102" s="93"/>
      <c r="D102" s="93"/>
      <c r="E102" s="93">
        <v>5</v>
      </c>
      <c r="F102" s="93"/>
      <c r="G102" s="93"/>
      <c r="H102" s="93"/>
      <c r="I102" s="93"/>
      <c r="J102" s="93"/>
      <c r="K102" s="52"/>
      <c r="L102" s="52">
        <v>28</v>
      </c>
      <c r="M102" s="93">
        <v>5</v>
      </c>
      <c r="N102" s="177">
        <v>1</v>
      </c>
      <c r="O102" s="93">
        <v>2</v>
      </c>
      <c r="P102" s="93">
        <v>1</v>
      </c>
      <c r="Q102" s="93"/>
      <c r="R102" s="177">
        <v>20</v>
      </c>
      <c r="S102" s="164">
        <v>30</v>
      </c>
      <c r="T102" s="93">
        <v>10</v>
      </c>
      <c r="U102" s="93"/>
      <c r="V102" s="171">
        <f t="shared" si="2"/>
        <v>90</v>
      </c>
      <c r="W102" s="35" t="s">
        <v>291</v>
      </c>
      <c r="X102" s="104"/>
    </row>
    <row r="103" spans="1:60" s="21" customFormat="1" hidden="1">
      <c r="A103" s="83" t="s">
        <v>50</v>
      </c>
      <c r="B103" s="93"/>
      <c r="C103" s="93"/>
      <c r="D103" s="93"/>
      <c r="E103" s="93">
        <v>6</v>
      </c>
      <c r="F103" s="93"/>
      <c r="G103" s="93"/>
      <c r="H103" s="93"/>
      <c r="I103" s="93"/>
      <c r="J103" s="93"/>
      <c r="K103" s="52"/>
      <c r="L103" s="52">
        <v>28</v>
      </c>
      <c r="M103" s="93">
        <v>5</v>
      </c>
      <c r="N103" s="177">
        <v>1</v>
      </c>
      <c r="O103" s="93">
        <v>2</v>
      </c>
      <c r="P103" s="93">
        <v>1</v>
      </c>
      <c r="Q103" s="93"/>
      <c r="R103" s="177">
        <v>20</v>
      </c>
      <c r="S103" s="164">
        <v>30</v>
      </c>
      <c r="T103" s="93">
        <v>10</v>
      </c>
      <c r="U103" s="93"/>
      <c r="V103" s="171">
        <f t="shared" si="2"/>
        <v>90</v>
      </c>
      <c r="W103" s="35" t="s">
        <v>291</v>
      </c>
      <c r="X103" s="104"/>
    </row>
    <row r="104" spans="1:60" s="21" customFormat="1" hidden="1">
      <c r="A104" s="83" t="s">
        <v>51</v>
      </c>
      <c r="B104" s="93"/>
      <c r="C104" s="93"/>
      <c r="D104" s="93"/>
      <c r="E104" s="93">
        <v>5</v>
      </c>
      <c r="F104" s="93"/>
      <c r="G104" s="93"/>
      <c r="H104" s="93"/>
      <c r="I104" s="93"/>
      <c r="J104" s="93"/>
      <c r="K104" s="52"/>
      <c r="L104" s="52">
        <v>28</v>
      </c>
      <c r="M104" s="93">
        <v>5</v>
      </c>
      <c r="N104" s="177">
        <v>1</v>
      </c>
      <c r="O104" s="93">
        <v>2</v>
      </c>
      <c r="P104" s="93">
        <v>1</v>
      </c>
      <c r="Q104" s="93"/>
      <c r="R104" s="177">
        <v>20</v>
      </c>
      <c r="S104" s="164">
        <v>30</v>
      </c>
      <c r="T104" s="93">
        <v>10</v>
      </c>
      <c r="U104" s="93"/>
      <c r="V104" s="171">
        <f t="shared" si="2"/>
        <v>90</v>
      </c>
      <c r="W104" s="35" t="s">
        <v>291</v>
      </c>
      <c r="X104" s="104"/>
    </row>
    <row r="105" spans="1:60" s="21" customFormat="1" hidden="1">
      <c r="A105" s="116" t="s">
        <v>52</v>
      </c>
      <c r="B105" s="93"/>
      <c r="C105" s="93"/>
      <c r="D105" s="93"/>
      <c r="E105" s="93">
        <v>6</v>
      </c>
      <c r="F105" s="93"/>
      <c r="G105" s="93"/>
      <c r="H105" s="93"/>
      <c r="I105" s="93"/>
      <c r="J105" s="93"/>
      <c r="K105" s="93"/>
      <c r="L105" s="52">
        <v>28</v>
      </c>
      <c r="M105" s="93">
        <v>5</v>
      </c>
      <c r="N105" s="177">
        <v>1</v>
      </c>
      <c r="O105" s="93">
        <v>2</v>
      </c>
      <c r="P105" s="93">
        <v>1</v>
      </c>
      <c r="Q105" s="93"/>
      <c r="R105" s="177">
        <v>20</v>
      </c>
      <c r="S105" s="164">
        <v>30</v>
      </c>
      <c r="T105" s="93">
        <v>10</v>
      </c>
      <c r="U105" s="93"/>
      <c r="V105" s="171">
        <f t="shared" si="2"/>
        <v>90</v>
      </c>
      <c r="W105" s="35" t="s">
        <v>291</v>
      </c>
      <c r="X105" s="104"/>
    </row>
    <row r="106" spans="1:60" s="102" customFormat="1" hidden="1">
      <c r="A106" s="217" t="s">
        <v>149</v>
      </c>
      <c r="E106" s="93"/>
      <c r="F106" s="93">
        <v>4</v>
      </c>
      <c r="G106" s="93"/>
      <c r="H106" s="93"/>
      <c r="I106" s="93"/>
      <c r="J106" s="93"/>
      <c r="K106" s="93"/>
      <c r="L106" s="52">
        <v>149</v>
      </c>
      <c r="M106" s="93">
        <v>5</v>
      </c>
      <c r="N106" s="225">
        <v>2</v>
      </c>
      <c r="O106" s="225">
        <v>8</v>
      </c>
      <c r="P106" s="225">
        <v>4</v>
      </c>
      <c r="Q106" s="225"/>
      <c r="R106" s="225">
        <v>20</v>
      </c>
      <c r="S106" s="225">
        <v>30</v>
      </c>
      <c r="T106" s="225">
        <v>10</v>
      </c>
      <c r="U106" s="225"/>
      <c r="V106" s="13">
        <f t="shared" si="2"/>
        <v>320</v>
      </c>
      <c r="W106" s="37" t="s">
        <v>293</v>
      </c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32"/>
    </row>
    <row r="107" spans="1:60" s="99" customFormat="1" hidden="1">
      <c r="A107" s="103" t="s">
        <v>54</v>
      </c>
      <c r="E107" s="13"/>
      <c r="F107" s="13">
        <v>4</v>
      </c>
      <c r="G107" s="13"/>
      <c r="H107" s="13"/>
      <c r="I107" s="13"/>
      <c r="J107" s="13"/>
      <c r="K107" s="13"/>
      <c r="L107" s="52">
        <v>149</v>
      </c>
      <c r="M107" s="13">
        <v>5</v>
      </c>
      <c r="N107" s="13">
        <v>2</v>
      </c>
      <c r="O107" s="225">
        <v>8</v>
      </c>
      <c r="P107" s="225">
        <v>4</v>
      </c>
      <c r="Q107" s="13"/>
      <c r="R107" s="225">
        <v>20</v>
      </c>
      <c r="S107" s="225">
        <v>30</v>
      </c>
      <c r="T107" s="225">
        <v>10</v>
      </c>
      <c r="U107" s="13"/>
      <c r="V107" s="13">
        <f t="shared" si="2"/>
        <v>320</v>
      </c>
      <c r="W107" s="37" t="s">
        <v>293</v>
      </c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33"/>
    </row>
    <row r="108" spans="1:60" s="99" customFormat="1" hidden="1">
      <c r="A108" s="99" t="s">
        <v>55</v>
      </c>
      <c r="E108" s="13"/>
      <c r="F108" s="13">
        <v>5</v>
      </c>
      <c r="G108" s="13"/>
      <c r="H108" s="13"/>
      <c r="I108" s="13"/>
      <c r="J108" s="13"/>
      <c r="K108" s="13"/>
      <c r="L108" s="52">
        <v>149</v>
      </c>
      <c r="M108" s="13">
        <v>5</v>
      </c>
      <c r="N108" s="171">
        <v>2</v>
      </c>
      <c r="O108" s="93">
        <v>8</v>
      </c>
      <c r="P108" s="93">
        <v>4</v>
      </c>
      <c r="Q108" s="13"/>
      <c r="R108" s="177">
        <v>20</v>
      </c>
      <c r="S108" s="164">
        <v>30</v>
      </c>
      <c r="T108" s="93">
        <v>10</v>
      </c>
      <c r="U108" s="13"/>
      <c r="V108" s="171">
        <f t="shared" si="2"/>
        <v>320</v>
      </c>
      <c r="W108" s="37" t="s">
        <v>293</v>
      </c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33"/>
    </row>
    <row r="109" spans="1:60" s="99" customFormat="1" hidden="1">
      <c r="A109" s="99" t="s">
        <v>56</v>
      </c>
      <c r="E109" s="13"/>
      <c r="F109" s="13">
        <v>5</v>
      </c>
      <c r="G109" s="13"/>
      <c r="H109" s="13"/>
      <c r="I109" s="13"/>
      <c r="J109" s="13"/>
      <c r="K109" s="13"/>
      <c r="L109" s="52">
        <v>149</v>
      </c>
      <c r="M109" s="13">
        <v>5</v>
      </c>
      <c r="N109" s="171">
        <v>2</v>
      </c>
      <c r="O109" s="93">
        <v>8</v>
      </c>
      <c r="P109" s="93">
        <v>4</v>
      </c>
      <c r="Q109" s="13"/>
      <c r="R109" s="177">
        <v>20</v>
      </c>
      <c r="S109" s="164">
        <v>30</v>
      </c>
      <c r="T109" s="93">
        <v>10</v>
      </c>
      <c r="U109" s="13"/>
      <c r="V109" s="171">
        <f t="shared" si="2"/>
        <v>320</v>
      </c>
      <c r="W109" s="37" t="s">
        <v>293</v>
      </c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33"/>
    </row>
    <row r="110" spans="1:60" s="99" customFormat="1" hidden="1">
      <c r="A110" s="99" t="s">
        <v>57</v>
      </c>
      <c r="E110" s="13"/>
      <c r="F110" s="13">
        <v>6</v>
      </c>
      <c r="G110" s="13"/>
      <c r="H110" s="13"/>
      <c r="I110" s="13"/>
      <c r="J110" s="13"/>
      <c r="K110" s="13"/>
      <c r="L110" s="52">
        <v>149</v>
      </c>
      <c r="M110" s="13">
        <v>5</v>
      </c>
      <c r="N110" s="171">
        <v>2</v>
      </c>
      <c r="O110" s="93">
        <v>8</v>
      </c>
      <c r="P110" s="93">
        <v>4</v>
      </c>
      <c r="Q110" s="13"/>
      <c r="R110" s="177">
        <v>20</v>
      </c>
      <c r="S110" s="164">
        <v>30</v>
      </c>
      <c r="T110" s="93">
        <v>10</v>
      </c>
      <c r="U110" s="13"/>
      <c r="V110" s="171">
        <f t="shared" si="2"/>
        <v>320</v>
      </c>
      <c r="W110" s="37" t="s">
        <v>293</v>
      </c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33"/>
    </row>
    <row r="111" spans="1:60" s="103" customFormat="1" ht="15" customHeight="1">
      <c r="A111" s="103" t="s">
        <v>150</v>
      </c>
      <c r="B111" s="13"/>
      <c r="C111" s="13">
        <v>4</v>
      </c>
      <c r="D111" s="13"/>
      <c r="E111" s="13"/>
      <c r="F111" s="13">
        <v>0</v>
      </c>
      <c r="G111" s="13"/>
      <c r="H111" s="13">
        <v>4</v>
      </c>
      <c r="I111" s="13"/>
      <c r="J111" s="13"/>
      <c r="K111" s="17"/>
      <c r="L111" s="52">
        <v>69</v>
      </c>
      <c r="M111" s="13">
        <v>5</v>
      </c>
      <c r="N111" s="13">
        <v>1</v>
      </c>
      <c r="O111" s="225">
        <v>4</v>
      </c>
      <c r="P111" s="225">
        <v>2</v>
      </c>
      <c r="Q111" s="13"/>
      <c r="R111" s="225">
        <v>20</v>
      </c>
      <c r="S111" s="225">
        <v>30</v>
      </c>
      <c r="T111" s="225">
        <v>10</v>
      </c>
      <c r="U111" s="13"/>
      <c r="V111" s="13">
        <f t="shared" si="2"/>
        <v>160</v>
      </c>
      <c r="W111" s="35" t="s">
        <v>237</v>
      </c>
      <c r="X111" s="104"/>
      <c r="Y111" s="104"/>
      <c r="Z111" s="104"/>
      <c r="AA111" s="104"/>
      <c r="AB111" s="104"/>
      <c r="AC111" s="104"/>
      <c r="AD111" s="104"/>
      <c r="AE111" s="104"/>
      <c r="AF111" s="104"/>
      <c r="AG111" s="104"/>
      <c r="AH111" s="104"/>
      <c r="AI111" s="104"/>
      <c r="AJ111" s="104"/>
      <c r="AK111" s="104"/>
      <c r="AL111" s="104"/>
      <c r="AM111" s="104"/>
      <c r="AN111" s="104"/>
      <c r="AO111" s="104"/>
      <c r="AP111" s="104"/>
      <c r="AQ111" s="104"/>
      <c r="AR111" s="104"/>
      <c r="AS111" s="104"/>
      <c r="AT111" s="104"/>
      <c r="AU111" s="104"/>
      <c r="AV111" s="104"/>
      <c r="AW111" s="104"/>
      <c r="AX111" s="104"/>
      <c r="AY111" s="104"/>
      <c r="AZ111" s="104"/>
      <c r="BA111" s="104"/>
      <c r="BB111" s="104"/>
      <c r="BC111" s="104"/>
      <c r="BD111" s="104"/>
      <c r="BE111" s="104"/>
      <c r="BF111" s="104"/>
      <c r="BG111" s="104"/>
      <c r="BH111" s="134"/>
    </row>
    <row r="112" spans="1:60" s="103" customFormat="1">
      <c r="A112" s="103" t="s">
        <v>143</v>
      </c>
      <c r="B112" s="13"/>
      <c r="C112" s="13">
        <v>4</v>
      </c>
      <c r="D112" s="13"/>
      <c r="E112" s="13"/>
      <c r="F112" s="13"/>
      <c r="G112" s="13"/>
      <c r="H112" s="13"/>
      <c r="I112" s="13"/>
      <c r="J112" s="13"/>
      <c r="K112" s="17"/>
      <c r="L112" s="52">
        <v>126</v>
      </c>
      <c r="M112" s="13">
        <v>5</v>
      </c>
      <c r="N112" s="13">
        <v>2</v>
      </c>
      <c r="O112" s="225">
        <v>7</v>
      </c>
      <c r="P112" s="225">
        <v>3</v>
      </c>
      <c r="Q112" s="13"/>
      <c r="R112" s="225">
        <v>20</v>
      </c>
      <c r="S112" s="225">
        <v>30</v>
      </c>
      <c r="T112" s="225">
        <v>10</v>
      </c>
      <c r="U112" s="13"/>
      <c r="V112" s="13">
        <f>(N112*R112)+(O112*S112)+(P112*T112)+(Q112*U112)</f>
        <v>280</v>
      </c>
      <c r="W112" s="35" t="s">
        <v>237</v>
      </c>
      <c r="X112" s="104"/>
      <c r="Y112" s="104"/>
      <c r="Z112" s="104"/>
      <c r="AA112" s="104"/>
      <c r="AB112" s="104"/>
      <c r="AC112" s="104"/>
      <c r="AD112" s="104"/>
      <c r="AE112" s="104"/>
      <c r="AF112" s="104"/>
      <c r="AG112" s="104"/>
      <c r="AH112" s="104"/>
      <c r="AI112" s="104"/>
      <c r="AJ112" s="104"/>
      <c r="AK112" s="104"/>
      <c r="AL112" s="104"/>
      <c r="AM112" s="104"/>
      <c r="AN112" s="104"/>
      <c r="AO112" s="104"/>
      <c r="AP112" s="104"/>
      <c r="AQ112" s="104"/>
      <c r="AR112" s="104"/>
      <c r="AS112" s="104"/>
      <c r="AT112" s="104"/>
      <c r="AU112" s="104"/>
      <c r="AV112" s="104"/>
      <c r="AW112" s="104"/>
      <c r="AX112" s="104"/>
      <c r="AY112" s="104"/>
      <c r="AZ112" s="104"/>
      <c r="BA112" s="104"/>
      <c r="BB112" s="104"/>
      <c r="BC112" s="104"/>
      <c r="BD112" s="104"/>
      <c r="BE112" s="104"/>
      <c r="BF112" s="104"/>
      <c r="BG112" s="104"/>
      <c r="BH112" s="134"/>
    </row>
    <row r="113" spans="1:60" s="103" customFormat="1">
      <c r="A113" s="99" t="s">
        <v>151</v>
      </c>
      <c r="B113" s="13"/>
      <c r="C113" s="13">
        <v>5</v>
      </c>
      <c r="D113" s="13"/>
      <c r="E113" s="13"/>
      <c r="F113" s="13"/>
      <c r="G113" s="13"/>
      <c r="H113" s="13"/>
      <c r="I113" s="13"/>
      <c r="J113" s="13"/>
      <c r="K113" s="17"/>
      <c r="L113" s="52">
        <v>49</v>
      </c>
      <c r="M113" s="13">
        <v>5</v>
      </c>
      <c r="N113" s="171">
        <v>1</v>
      </c>
      <c r="O113" s="93">
        <v>3</v>
      </c>
      <c r="P113" s="93">
        <v>1</v>
      </c>
      <c r="Q113" s="13"/>
      <c r="R113" s="177">
        <v>20</v>
      </c>
      <c r="S113" s="164">
        <v>30</v>
      </c>
      <c r="T113" s="93">
        <v>10</v>
      </c>
      <c r="U113" s="13"/>
      <c r="V113" s="171">
        <f t="shared" si="2"/>
        <v>120</v>
      </c>
      <c r="W113" s="35" t="s">
        <v>237</v>
      </c>
      <c r="X113" s="104"/>
      <c r="Y113" s="104"/>
      <c r="Z113" s="104"/>
      <c r="AA113" s="104"/>
      <c r="AB113" s="104"/>
      <c r="AC113" s="104"/>
      <c r="AD113" s="104"/>
      <c r="AE113" s="104"/>
      <c r="AF113" s="104"/>
      <c r="AG113" s="104"/>
      <c r="AH113" s="104"/>
      <c r="AI113" s="104"/>
      <c r="AJ113" s="104"/>
      <c r="AK113" s="104"/>
      <c r="AL113" s="104"/>
      <c r="AM113" s="104"/>
      <c r="AN113" s="104"/>
      <c r="AO113" s="104"/>
      <c r="AP113" s="104"/>
      <c r="AQ113" s="104"/>
      <c r="AR113" s="104"/>
      <c r="AS113" s="104"/>
      <c r="AT113" s="104"/>
      <c r="AU113" s="104"/>
      <c r="AV113" s="104"/>
      <c r="AW113" s="104"/>
      <c r="AX113" s="104"/>
      <c r="AY113" s="104"/>
      <c r="AZ113" s="104"/>
      <c r="BA113" s="104"/>
      <c r="BB113" s="104"/>
      <c r="BC113" s="104"/>
      <c r="BD113" s="104"/>
      <c r="BE113" s="104"/>
      <c r="BF113" s="104"/>
      <c r="BG113" s="104"/>
      <c r="BH113" s="134"/>
    </row>
    <row r="114" spans="1:60" s="103" customFormat="1">
      <c r="A114" s="99" t="s">
        <v>144</v>
      </c>
      <c r="B114" s="13"/>
      <c r="C114" s="13">
        <v>5</v>
      </c>
      <c r="D114" s="13"/>
      <c r="E114" s="13"/>
      <c r="F114" s="13"/>
      <c r="G114" s="13"/>
      <c r="H114" s="13"/>
      <c r="I114" s="13"/>
      <c r="J114" s="13"/>
      <c r="K114" s="17"/>
      <c r="L114" s="17">
        <v>126</v>
      </c>
      <c r="M114" s="13">
        <v>5</v>
      </c>
      <c r="N114" s="171">
        <v>2</v>
      </c>
      <c r="O114" s="93">
        <v>7</v>
      </c>
      <c r="P114" s="93">
        <v>3</v>
      </c>
      <c r="Q114" s="13"/>
      <c r="R114" s="177">
        <v>20</v>
      </c>
      <c r="S114" s="164">
        <v>30</v>
      </c>
      <c r="T114" s="93">
        <v>10</v>
      </c>
      <c r="U114" s="13"/>
      <c r="V114" s="171">
        <f t="shared" si="2"/>
        <v>280</v>
      </c>
      <c r="W114" s="35" t="s">
        <v>237</v>
      </c>
      <c r="X114" s="104"/>
      <c r="Y114" s="104"/>
      <c r="Z114" s="104"/>
      <c r="AA114" s="104"/>
      <c r="AB114" s="104"/>
      <c r="AC114" s="104"/>
      <c r="AD114" s="104"/>
      <c r="AE114" s="104"/>
      <c r="AF114" s="104"/>
      <c r="AG114" s="104"/>
      <c r="AH114" s="104"/>
      <c r="AI114" s="104"/>
      <c r="AJ114" s="104"/>
      <c r="AK114" s="104"/>
      <c r="AL114" s="104"/>
      <c r="AM114" s="104"/>
      <c r="AN114" s="104"/>
      <c r="AO114" s="104"/>
      <c r="AP114" s="104"/>
      <c r="AQ114" s="104"/>
      <c r="AR114" s="104"/>
      <c r="AS114" s="104"/>
      <c r="AT114" s="104"/>
      <c r="AU114" s="104"/>
      <c r="AV114" s="104"/>
      <c r="AW114" s="104"/>
      <c r="AX114" s="104"/>
      <c r="AY114" s="104"/>
      <c r="AZ114" s="104"/>
      <c r="BA114" s="104"/>
      <c r="BB114" s="104"/>
      <c r="BC114" s="104"/>
      <c r="BD114" s="104"/>
      <c r="BE114" s="104"/>
      <c r="BF114" s="104"/>
      <c r="BG114" s="104"/>
      <c r="BH114" s="134"/>
    </row>
    <row r="115" spans="1:60" s="103" customFormat="1">
      <c r="A115" s="117" t="s">
        <v>41</v>
      </c>
      <c r="B115" s="13"/>
      <c r="C115" s="13">
        <v>6</v>
      </c>
      <c r="D115" s="13"/>
      <c r="E115" s="13"/>
      <c r="F115" s="13"/>
      <c r="G115" s="13"/>
      <c r="H115" s="13"/>
      <c r="I115" s="13"/>
      <c r="J115" s="13"/>
      <c r="K115" s="17"/>
      <c r="L115" s="17">
        <v>267</v>
      </c>
      <c r="M115" s="13">
        <v>5</v>
      </c>
      <c r="N115" s="171">
        <v>4</v>
      </c>
      <c r="O115" s="93">
        <v>14</v>
      </c>
      <c r="P115" s="93">
        <v>5</v>
      </c>
      <c r="Q115" s="13"/>
      <c r="R115" s="177">
        <v>20</v>
      </c>
      <c r="S115" s="164">
        <v>30</v>
      </c>
      <c r="T115" s="93">
        <v>10</v>
      </c>
      <c r="U115" s="13"/>
      <c r="V115" s="171">
        <f t="shared" si="2"/>
        <v>550</v>
      </c>
      <c r="W115" s="35" t="s">
        <v>237</v>
      </c>
      <c r="X115" s="104"/>
      <c r="Y115" s="104"/>
      <c r="Z115" s="104"/>
      <c r="AA115" s="104"/>
      <c r="AB115" s="104"/>
      <c r="AC115" s="104"/>
      <c r="AD115" s="104"/>
      <c r="AE115" s="104"/>
      <c r="AF115" s="104"/>
      <c r="AG115" s="104"/>
      <c r="AH115" s="104"/>
      <c r="AI115" s="104"/>
      <c r="AJ115" s="104"/>
      <c r="AK115" s="104"/>
      <c r="AL115" s="104"/>
      <c r="AM115" s="104"/>
      <c r="AN115" s="104"/>
      <c r="AO115" s="104"/>
      <c r="AP115" s="104"/>
      <c r="AQ115" s="104"/>
      <c r="AR115" s="104"/>
      <c r="AS115" s="104"/>
      <c r="AT115" s="104"/>
      <c r="AU115" s="104"/>
      <c r="AV115" s="104"/>
      <c r="AW115" s="104"/>
      <c r="AX115" s="104"/>
      <c r="AY115" s="104"/>
      <c r="AZ115" s="104"/>
      <c r="BA115" s="104"/>
      <c r="BB115" s="104"/>
      <c r="BC115" s="104"/>
      <c r="BD115" s="104"/>
      <c r="BE115" s="104"/>
      <c r="BF115" s="104"/>
      <c r="BG115" s="104"/>
      <c r="BH115" s="134"/>
    </row>
    <row r="116" spans="1:60" s="103" customFormat="1" ht="25.5" hidden="1">
      <c r="A116" s="117" t="s">
        <v>230</v>
      </c>
      <c r="B116" s="13"/>
      <c r="C116" s="13">
        <v>6</v>
      </c>
      <c r="D116" s="13"/>
      <c r="E116" s="13"/>
      <c r="F116" s="13"/>
      <c r="G116" s="13"/>
      <c r="H116" s="13"/>
      <c r="I116" s="13"/>
      <c r="J116" s="13"/>
      <c r="K116" s="17"/>
      <c r="L116" s="17">
        <v>70</v>
      </c>
      <c r="M116" s="13">
        <v>5</v>
      </c>
      <c r="N116" s="171">
        <v>1</v>
      </c>
      <c r="O116" s="93">
        <v>4</v>
      </c>
      <c r="P116" s="93">
        <v>2</v>
      </c>
      <c r="Q116" s="13"/>
      <c r="R116" s="177">
        <v>20</v>
      </c>
      <c r="S116" s="164">
        <v>30</v>
      </c>
      <c r="T116" s="93">
        <v>10</v>
      </c>
      <c r="U116" s="13"/>
      <c r="V116" s="171">
        <f t="shared" si="2"/>
        <v>160</v>
      </c>
      <c r="W116" s="35" t="s">
        <v>291</v>
      </c>
      <c r="X116" s="104"/>
      <c r="Y116" s="104"/>
      <c r="Z116" s="104"/>
      <c r="AA116" s="104"/>
      <c r="AB116" s="104"/>
      <c r="AC116" s="104"/>
      <c r="AD116" s="104"/>
      <c r="AE116" s="104"/>
      <c r="AF116" s="104"/>
      <c r="AG116" s="104"/>
      <c r="AH116" s="104"/>
      <c r="AI116" s="104"/>
      <c r="AJ116" s="104"/>
      <c r="AK116" s="104"/>
      <c r="AL116" s="104"/>
      <c r="AM116" s="104"/>
      <c r="AN116" s="104"/>
      <c r="AO116" s="104"/>
      <c r="AP116" s="104"/>
      <c r="AQ116" s="104"/>
      <c r="AR116" s="104"/>
      <c r="AS116" s="104"/>
      <c r="AT116" s="104"/>
      <c r="AU116" s="104"/>
      <c r="AV116" s="104"/>
      <c r="AW116" s="104"/>
      <c r="AX116" s="104"/>
      <c r="AY116" s="104"/>
      <c r="AZ116" s="104"/>
      <c r="BA116" s="104"/>
      <c r="BB116" s="104"/>
      <c r="BC116" s="104"/>
      <c r="BD116" s="104"/>
      <c r="BE116" s="104"/>
      <c r="BF116" s="104"/>
      <c r="BG116" s="104"/>
      <c r="BH116" s="134"/>
    </row>
    <row r="117" spans="1:60" s="103" customFormat="1" hidden="1">
      <c r="A117" s="117" t="s">
        <v>107</v>
      </c>
      <c r="B117" s="13"/>
      <c r="C117" s="13"/>
      <c r="D117" s="13"/>
      <c r="E117" s="13"/>
      <c r="F117" s="13"/>
      <c r="G117" s="13"/>
      <c r="H117" s="13">
        <v>5</v>
      </c>
      <c r="I117" s="13"/>
      <c r="J117" s="13"/>
      <c r="K117" s="17"/>
      <c r="L117" s="17">
        <v>68</v>
      </c>
      <c r="M117" s="13">
        <v>5</v>
      </c>
      <c r="N117" s="171">
        <v>1</v>
      </c>
      <c r="O117" s="13">
        <v>4</v>
      </c>
      <c r="P117" s="13">
        <v>2</v>
      </c>
      <c r="Q117" s="13"/>
      <c r="R117" s="177">
        <v>20</v>
      </c>
      <c r="S117" s="164">
        <v>30</v>
      </c>
      <c r="T117" s="13">
        <v>10</v>
      </c>
      <c r="U117" s="13"/>
      <c r="V117" s="171">
        <f t="shared" si="2"/>
        <v>160</v>
      </c>
      <c r="W117" s="35" t="s">
        <v>291</v>
      </c>
      <c r="X117" s="104"/>
      <c r="Y117" s="104"/>
      <c r="Z117" s="104"/>
      <c r="AA117" s="104"/>
      <c r="AB117" s="104"/>
      <c r="AC117" s="104"/>
      <c r="AD117" s="104"/>
      <c r="AE117" s="104"/>
      <c r="AF117" s="104"/>
      <c r="AG117" s="104"/>
      <c r="AH117" s="104"/>
      <c r="AI117" s="104"/>
      <c r="AJ117" s="104"/>
      <c r="AK117" s="104"/>
      <c r="AL117" s="104"/>
      <c r="AM117" s="104"/>
      <c r="AN117" s="104"/>
      <c r="AO117" s="104"/>
      <c r="AP117" s="104"/>
      <c r="AQ117" s="104"/>
      <c r="AR117" s="104"/>
      <c r="AS117" s="104"/>
      <c r="AT117" s="104"/>
      <c r="AU117" s="104"/>
      <c r="AV117" s="104"/>
      <c r="AW117" s="104"/>
      <c r="AX117" s="104"/>
      <c r="AY117" s="104"/>
      <c r="AZ117" s="104"/>
      <c r="BA117" s="104"/>
      <c r="BB117" s="104"/>
      <c r="BC117" s="104"/>
      <c r="BD117" s="104"/>
      <c r="BE117" s="104"/>
      <c r="BF117" s="104"/>
      <c r="BG117" s="104"/>
      <c r="BH117" s="134"/>
    </row>
    <row r="118" spans="1:60" s="21" customFormat="1">
      <c r="A118" s="118" t="s">
        <v>27</v>
      </c>
      <c r="B118" s="13"/>
      <c r="C118" s="13"/>
      <c r="D118" s="13"/>
      <c r="E118" s="13"/>
      <c r="F118" s="13"/>
      <c r="G118" s="13">
        <v>0</v>
      </c>
      <c r="H118" s="13">
        <v>6</v>
      </c>
      <c r="I118" s="13"/>
      <c r="J118" s="13"/>
      <c r="K118" s="17"/>
      <c r="L118" s="17">
        <v>117</v>
      </c>
      <c r="M118" s="13">
        <v>5</v>
      </c>
      <c r="N118" s="114">
        <v>1</v>
      </c>
      <c r="O118" s="114">
        <v>6</v>
      </c>
      <c r="P118" s="114">
        <v>2</v>
      </c>
      <c r="Q118" s="13"/>
      <c r="R118" s="114">
        <v>10</v>
      </c>
      <c r="S118" s="114">
        <v>40</v>
      </c>
      <c r="T118" s="114">
        <v>10</v>
      </c>
      <c r="U118" s="13"/>
      <c r="V118" s="4">
        <f t="shared" si="2"/>
        <v>270</v>
      </c>
      <c r="W118" s="35" t="s">
        <v>237</v>
      </c>
      <c r="X118" s="104"/>
    </row>
    <row r="119" spans="1:60" s="21" customFormat="1" ht="25.5">
      <c r="A119" s="119" t="s">
        <v>155</v>
      </c>
      <c r="B119" s="13"/>
      <c r="C119" s="13"/>
      <c r="D119" s="13"/>
      <c r="E119" s="13"/>
      <c r="F119" s="13"/>
      <c r="G119" s="13">
        <v>6</v>
      </c>
      <c r="H119" s="13">
        <v>6</v>
      </c>
      <c r="I119" s="13"/>
      <c r="J119" s="13"/>
      <c r="K119" s="17"/>
      <c r="L119" s="17">
        <v>157</v>
      </c>
      <c r="M119" s="13">
        <v>5</v>
      </c>
      <c r="N119" s="114">
        <v>2</v>
      </c>
      <c r="O119" s="114">
        <v>8</v>
      </c>
      <c r="P119" s="114">
        <v>3</v>
      </c>
      <c r="Q119" s="13"/>
      <c r="R119" s="114">
        <v>10</v>
      </c>
      <c r="S119" s="114">
        <v>40</v>
      </c>
      <c r="T119" s="114">
        <v>10</v>
      </c>
      <c r="U119" s="13"/>
      <c r="V119" s="4">
        <f t="shared" si="2"/>
        <v>370</v>
      </c>
      <c r="W119" s="35" t="s">
        <v>237</v>
      </c>
      <c r="X119" s="104"/>
    </row>
    <row r="120" spans="1:60" s="21" customFormat="1" hidden="1">
      <c r="A120" s="120" t="s">
        <v>67</v>
      </c>
      <c r="B120" s="13"/>
      <c r="C120" s="13"/>
      <c r="D120" s="13"/>
      <c r="E120" s="13"/>
      <c r="F120" s="13"/>
      <c r="G120" s="13"/>
      <c r="H120" s="13">
        <v>6</v>
      </c>
      <c r="I120" s="13"/>
      <c r="J120" s="13"/>
      <c r="K120" s="17"/>
      <c r="L120" s="17">
        <v>148</v>
      </c>
      <c r="M120" s="13">
        <v>5</v>
      </c>
      <c r="N120" s="114">
        <v>2</v>
      </c>
      <c r="O120" s="114">
        <v>8</v>
      </c>
      <c r="P120" s="114">
        <v>3</v>
      </c>
      <c r="Q120" s="13"/>
      <c r="R120" s="114">
        <v>10</v>
      </c>
      <c r="S120" s="114">
        <v>40</v>
      </c>
      <c r="T120" s="114">
        <v>10</v>
      </c>
      <c r="U120" s="13"/>
      <c r="V120" s="4">
        <f t="shared" si="2"/>
        <v>370</v>
      </c>
      <c r="W120" s="35" t="s">
        <v>291</v>
      </c>
      <c r="X120" s="104"/>
    </row>
    <row r="121" spans="1:60" s="21" customFormat="1" hidden="1">
      <c r="A121" s="218" t="s">
        <v>90</v>
      </c>
      <c r="B121" s="13"/>
      <c r="C121" s="13"/>
      <c r="D121" s="13"/>
      <c r="E121" s="13"/>
      <c r="F121" s="13"/>
      <c r="G121" s="13">
        <v>4</v>
      </c>
      <c r="H121" s="13"/>
      <c r="I121" s="13"/>
      <c r="J121" s="13"/>
      <c r="K121" s="17"/>
      <c r="L121" s="17">
        <v>23</v>
      </c>
      <c r="M121" s="13">
        <v>5</v>
      </c>
      <c r="N121" s="114">
        <v>1</v>
      </c>
      <c r="O121" s="114">
        <v>1</v>
      </c>
      <c r="P121" s="114">
        <v>1</v>
      </c>
      <c r="Q121" s="13"/>
      <c r="R121" s="114">
        <v>20</v>
      </c>
      <c r="S121" s="114">
        <v>30</v>
      </c>
      <c r="T121" s="114">
        <v>10</v>
      </c>
      <c r="U121" s="13"/>
      <c r="V121" s="13">
        <f t="shared" si="2"/>
        <v>60</v>
      </c>
      <c r="W121" s="37" t="s">
        <v>292</v>
      </c>
      <c r="X121" s="104"/>
    </row>
    <row r="122" spans="1:60" s="21" customFormat="1">
      <c r="A122" s="208" t="s">
        <v>71</v>
      </c>
      <c r="B122" s="97"/>
      <c r="C122" s="97"/>
      <c r="D122" s="97"/>
      <c r="E122" s="97"/>
      <c r="F122" s="97"/>
      <c r="G122" s="97">
        <v>4</v>
      </c>
      <c r="H122" s="97"/>
      <c r="I122" s="97"/>
      <c r="J122" s="97"/>
      <c r="K122" s="98"/>
      <c r="L122" s="98">
        <v>41</v>
      </c>
      <c r="M122" s="97">
        <v>5</v>
      </c>
      <c r="N122" s="97">
        <v>1</v>
      </c>
      <c r="O122" s="225">
        <v>2</v>
      </c>
      <c r="P122" s="225">
        <v>1</v>
      </c>
      <c r="Q122" s="97"/>
      <c r="R122" s="97">
        <v>20</v>
      </c>
      <c r="S122" s="225">
        <v>30</v>
      </c>
      <c r="T122" s="225">
        <v>10</v>
      </c>
      <c r="U122" s="97"/>
      <c r="V122" s="13">
        <f t="shared" si="2"/>
        <v>90</v>
      </c>
      <c r="W122" s="35" t="s">
        <v>237</v>
      </c>
      <c r="X122" s="104"/>
    </row>
    <row r="123" spans="1:60" s="21" customFormat="1">
      <c r="A123" s="209" t="s">
        <v>31</v>
      </c>
      <c r="B123" s="13"/>
      <c r="C123" s="13"/>
      <c r="D123" s="13"/>
      <c r="E123" s="13"/>
      <c r="F123" s="13"/>
      <c r="G123" s="13">
        <v>4</v>
      </c>
      <c r="H123" s="13"/>
      <c r="I123" s="13"/>
      <c r="J123" s="13"/>
      <c r="K123" s="17"/>
      <c r="L123" s="17">
        <v>25</v>
      </c>
      <c r="M123" s="13">
        <v>5</v>
      </c>
      <c r="N123" s="13">
        <v>1</v>
      </c>
      <c r="O123" s="225">
        <v>2</v>
      </c>
      <c r="P123" s="225">
        <v>1</v>
      </c>
      <c r="Q123" s="97"/>
      <c r="R123" s="13">
        <v>20</v>
      </c>
      <c r="S123" s="225">
        <v>30</v>
      </c>
      <c r="T123" s="225">
        <v>10</v>
      </c>
      <c r="U123" s="97"/>
      <c r="V123" s="13">
        <f t="shared" si="2"/>
        <v>90</v>
      </c>
      <c r="W123" s="35" t="s">
        <v>237</v>
      </c>
      <c r="X123" s="104"/>
    </row>
    <row r="124" spans="1:60" s="21" customFormat="1" hidden="1">
      <c r="A124" s="120" t="s">
        <v>157</v>
      </c>
      <c r="B124" s="13"/>
      <c r="C124" s="13"/>
      <c r="D124" s="13"/>
      <c r="E124" s="13"/>
      <c r="F124" s="13"/>
      <c r="G124" s="13">
        <v>0</v>
      </c>
      <c r="H124" s="13"/>
      <c r="I124" s="13"/>
      <c r="J124" s="13"/>
      <c r="K124" s="17"/>
      <c r="L124" s="17">
        <v>0</v>
      </c>
      <c r="M124" s="13">
        <v>5</v>
      </c>
      <c r="N124" s="13"/>
      <c r="O124" s="93"/>
      <c r="P124" s="93"/>
      <c r="Q124" s="97"/>
      <c r="R124" s="13"/>
      <c r="S124" s="93"/>
      <c r="T124" s="93"/>
      <c r="U124" s="97"/>
      <c r="V124" s="13">
        <f t="shared" si="2"/>
        <v>0</v>
      </c>
      <c r="W124" s="35" t="s">
        <v>291</v>
      </c>
      <c r="X124" s="104"/>
    </row>
    <row r="125" spans="1:60" s="21" customFormat="1" hidden="1">
      <c r="A125" s="207" t="s">
        <v>158</v>
      </c>
      <c r="B125" s="93"/>
      <c r="C125" s="93"/>
      <c r="D125" s="93"/>
      <c r="E125" s="93"/>
      <c r="F125" s="93"/>
      <c r="G125" s="93"/>
      <c r="H125" s="93"/>
      <c r="I125" s="93"/>
      <c r="J125" s="93">
        <v>4</v>
      </c>
      <c r="K125" s="52"/>
      <c r="L125" s="52">
        <v>143</v>
      </c>
      <c r="M125" s="93">
        <v>5</v>
      </c>
      <c r="N125" s="225">
        <v>2</v>
      </c>
      <c r="O125" s="225">
        <v>7</v>
      </c>
      <c r="P125" s="225">
        <v>3</v>
      </c>
      <c r="Q125" s="225"/>
      <c r="R125" s="225">
        <v>30</v>
      </c>
      <c r="S125" s="225">
        <v>20</v>
      </c>
      <c r="T125" s="225">
        <v>10</v>
      </c>
      <c r="U125" s="225"/>
      <c r="V125" s="13">
        <f t="shared" si="2"/>
        <v>230</v>
      </c>
      <c r="W125" s="37" t="s">
        <v>293</v>
      </c>
      <c r="X125" s="104"/>
    </row>
    <row r="126" spans="1:60" s="21" customFormat="1" hidden="1">
      <c r="A126" s="83" t="s">
        <v>44</v>
      </c>
      <c r="B126" s="93"/>
      <c r="C126" s="93"/>
      <c r="D126" s="93"/>
      <c r="E126" s="93"/>
      <c r="F126" s="93"/>
      <c r="G126" s="93"/>
      <c r="H126" s="93"/>
      <c r="I126" s="93"/>
      <c r="J126" s="93">
        <v>5</v>
      </c>
      <c r="K126" s="52"/>
      <c r="L126" s="52">
        <v>96</v>
      </c>
      <c r="M126" s="93">
        <v>5</v>
      </c>
      <c r="N126" s="177">
        <v>1</v>
      </c>
      <c r="O126" s="93">
        <v>5</v>
      </c>
      <c r="P126" s="93">
        <v>2</v>
      </c>
      <c r="Q126" s="93"/>
      <c r="R126" s="177">
        <v>20</v>
      </c>
      <c r="S126" s="93">
        <v>30</v>
      </c>
      <c r="T126" s="93">
        <v>10</v>
      </c>
      <c r="U126" s="93"/>
      <c r="V126" s="171">
        <f t="shared" si="2"/>
        <v>190</v>
      </c>
      <c r="W126" s="37" t="s">
        <v>293</v>
      </c>
      <c r="X126" s="104"/>
    </row>
    <row r="127" spans="1:60" s="21" customFormat="1" hidden="1">
      <c r="A127" s="83" t="s">
        <v>159</v>
      </c>
      <c r="B127" s="93"/>
      <c r="C127" s="93"/>
      <c r="D127" s="93"/>
      <c r="E127" s="93"/>
      <c r="F127" s="93"/>
      <c r="G127" s="93"/>
      <c r="H127" s="93"/>
      <c r="I127" s="93"/>
      <c r="J127" s="93">
        <v>5</v>
      </c>
      <c r="K127" s="52"/>
      <c r="L127" s="52">
        <v>48</v>
      </c>
      <c r="M127" s="93">
        <v>5</v>
      </c>
      <c r="N127" s="177">
        <v>1</v>
      </c>
      <c r="O127" s="93">
        <v>3</v>
      </c>
      <c r="P127" s="93">
        <v>1</v>
      </c>
      <c r="Q127" s="93"/>
      <c r="R127" s="177">
        <v>20</v>
      </c>
      <c r="S127" s="93">
        <v>30</v>
      </c>
      <c r="T127" s="93">
        <v>10</v>
      </c>
      <c r="U127" s="93"/>
      <c r="V127" s="171">
        <f t="shared" si="2"/>
        <v>120</v>
      </c>
      <c r="W127" s="37" t="s">
        <v>293</v>
      </c>
      <c r="X127" s="104"/>
    </row>
    <row r="128" spans="1:60" s="21" customFormat="1">
      <c r="A128" s="83" t="s">
        <v>160</v>
      </c>
      <c r="B128" s="93"/>
      <c r="C128" s="93"/>
      <c r="D128" s="93"/>
      <c r="E128" s="93"/>
      <c r="F128" s="93"/>
      <c r="G128" s="93"/>
      <c r="H128" s="93"/>
      <c r="I128" s="93"/>
      <c r="J128" s="93">
        <v>5</v>
      </c>
      <c r="K128" s="52"/>
      <c r="L128" s="52">
        <v>40</v>
      </c>
      <c r="M128" s="93">
        <v>5</v>
      </c>
      <c r="N128" s="177">
        <v>1</v>
      </c>
      <c r="O128" s="93">
        <v>2</v>
      </c>
      <c r="P128" s="93">
        <v>1</v>
      </c>
      <c r="Q128" s="93"/>
      <c r="R128" s="177">
        <v>20</v>
      </c>
      <c r="S128" s="93">
        <v>30</v>
      </c>
      <c r="T128" s="93">
        <v>10</v>
      </c>
      <c r="U128" s="93"/>
      <c r="V128" s="171">
        <f t="shared" si="2"/>
        <v>90</v>
      </c>
      <c r="W128" s="35" t="s">
        <v>237</v>
      </c>
      <c r="X128" s="104"/>
    </row>
    <row r="129" spans="1:24" s="21" customFormat="1">
      <c r="A129" s="83" t="s">
        <v>27</v>
      </c>
      <c r="B129" s="93"/>
      <c r="C129" s="93"/>
      <c r="D129" s="93"/>
      <c r="E129" s="93"/>
      <c r="F129" s="93"/>
      <c r="G129" s="93"/>
      <c r="H129" s="93"/>
      <c r="I129" s="93"/>
      <c r="J129" s="93">
        <v>5</v>
      </c>
      <c r="K129" s="52"/>
      <c r="L129" s="52">
        <v>104</v>
      </c>
      <c r="M129" s="93">
        <v>5</v>
      </c>
      <c r="N129" s="177">
        <v>2</v>
      </c>
      <c r="O129" s="93">
        <v>5</v>
      </c>
      <c r="P129" s="93">
        <v>2</v>
      </c>
      <c r="Q129" s="93"/>
      <c r="R129" s="177">
        <v>20</v>
      </c>
      <c r="S129" s="93">
        <v>30</v>
      </c>
      <c r="T129" s="93">
        <v>10</v>
      </c>
      <c r="U129" s="93"/>
      <c r="V129" s="171">
        <f t="shared" si="2"/>
        <v>210</v>
      </c>
      <c r="W129" s="35" t="s">
        <v>237</v>
      </c>
      <c r="X129" s="104"/>
    </row>
    <row r="130" spans="1:24" s="21" customFormat="1" hidden="1">
      <c r="A130" s="83" t="s">
        <v>68</v>
      </c>
      <c r="B130" s="93"/>
      <c r="C130" s="93"/>
      <c r="D130" s="93"/>
      <c r="E130" s="93"/>
      <c r="F130" s="93"/>
      <c r="G130" s="93"/>
      <c r="H130" s="93"/>
      <c r="I130" s="93"/>
      <c r="J130" s="93">
        <v>6</v>
      </c>
      <c r="K130" s="52"/>
      <c r="L130" s="52">
        <v>143</v>
      </c>
      <c r="M130" s="93">
        <v>5</v>
      </c>
      <c r="N130" s="93">
        <v>2</v>
      </c>
      <c r="O130" s="93">
        <v>7</v>
      </c>
      <c r="P130" s="93">
        <v>4</v>
      </c>
      <c r="Q130" s="93"/>
      <c r="R130" s="93">
        <v>30</v>
      </c>
      <c r="S130" s="93">
        <v>20</v>
      </c>
      <c r="T130" s="93">
        <v>10</v>
      </c>
      <c r="U130" s="93"/>
      <c r="V130" s="4">
        <f t="shared" ref="V130:V147" si="3">(N130*R130)+(O130*S130)+(P130*T130)+(Q130*U130)</f>
        <v>240</v>
      </c>
      <c r="W130" s="37" t="s">
        <v>293</v>
      </c>
      <c r="X130" s="104"/>
    </row>
    <row r="131" spans="1:24" s="21" customFormat="1" hidden="1">
      <c r="A131" s="207" t="s">
        <v>161</v>
      </c>
      <c r="B131" s="93"/>
      <c r="C131" s="93"/>
      <c r="D131" s="93"/>
      <c r="E131" s="93"/>
      <c r="F131" s="93"/>
      <c r="G131" s="93"/>
      <c r="H131" s="93"/>
      <c r="I131" s="93"/>
      <c r="J131" s="93">
        <v>4</v>
      </c>
      <c r="K131" s="52"/>
      <c r="L131" s="52">
        <v>143</v>
      </c>
      <c r="M131" s="93">
        <v>5</v>
      </c>
      <c r="N131" s="225">
        <v>2</v>
      </c>
      <c r="O131" s="225">
        <v>7</v>
      </c>
      <c r="P131" s="225">
        <v>4</v>
      </c>
      <c r="Q131" s="225"/>
      <c r="R131" s="225">
        <v>30</v>
      </c>
      <c r="S131" s="225">
        <v>20</v>
      </c>
      <c r="T131" s="225">
        <v>10</v>
      </c>
      <c r="U131" s="225"/>
      <c r="V131" s="13">
        <f t="shared" si="3"/>
        <v>240</v>
      </c>
      <c r="W131" s="37" t="s">
        <v>293</v>
      </c>
      <c r="X131" s="104"/>
    </row>
    <row r="132" spans="1:24" s="21" customFormat="1" hidden="1">
      <c r="A132" s="83" t="s">
        <v>165</v>
      </c>
      <c r="B132" s="93"/>
      <c r="C132" s="93"/>
      <c r="D132" s="93"/>
      <c r="E132" s="93"/>
      <c r="F132" s="93"/>
      <c r="G132" s="93"/>
      <c r="H132" s="93"/>
      <c r="I132" s="93">
        <v>0</v>
      </c>
      <c r="J132" s="93"/>
      <c r="K132" s="52"/>
      <c r="L132" s="52">
        <v>0</v>
      </c>
      <c r="M132" s="93">
        <v>5</v>
      </c>
      <c r="N132" s="93"/>
      <c r="O132" s="93"/>
      <c r="P132" s="93"/>
      <c r="Q132" s="93"/>
      <c r="R132" s="93">
        <v>30</v>
      </c>
      <c r="S132" s="93">
        <v>20</v>
      </c>
      <c r="T132" s="93">
        <v>10</v>
      </c>
      <c r="U132" s="93"/>
      <c r="V132" s="4">
        <f t="shared" si="3"/>
        <v>0</v>
      </c>
      <c r="W132" s="37" t="s">
        <v>293</v>
      </c>
      <c r="X132" s="104"/>
    </row>
    <row r="133" spans="1:24" s="21" customFormat="1" hidden="1">
      <c r="A133" s="207" t="s">
        <v>166</v>
      </c>
      <c r="B133" s="93"/>
      <c r="C133" s="93"/>
      <c r="D133" s="93"/>
      <c r="E133" s="93"/>
      <c r="F133" s="93"/>
      <c r="G133" s="93"/>
      <c r="H133" s="93"/>
      <c r="I133" s="93">
        <v>4</v>
      </c>
      <c r="J133" s="93"/>
      <c r="K133" s="52"/>
      <c r="L133" s="52">
        <v>44</v>
      </c>
      <c r="M133" s="93">
        <v>5</v>
      </c>
      <c r="N133" s="225">
        <v>1</v>
      </c>
      <c r="O133" s="225">
        <v>2</v>
      </c>
      <c r="P133" s="225">
        <v>1</v>
      </c>
      <c r="Q133" s="225"/>
      <c r="R133" s="225">
        <v>30</v>
      </c>
      <c r="S133" s="225">
        <v>20</v>
      </c>
      <c r="T133" s="225">
        <v>10</v>
      </c>
      <c r="U133" s="225"/>
      <c r="V133" s="13">
        <f t="shared" si="3"/>
        <v>80</v>
      </c>
      <c r="W133" s="37" t="s">
        <v>293</v>
      </c>
      <c r="X133" s="104"/>
    </row>
    <row r="134" spans="1:24" s="21" customFormat="1" hidden="1">
      <c r="A134" s="83" t="s">
        <v>168</v>
      </c>
      <c r="B134" s="93"/>
      <c r="C134" s="93"/>
      <c r="D134" s="93"/>
      <c r="E134" s="93"/>
      <c r="F134" s="93"/>
      <c r="G134" s="93"/>
      <c r="H134" s="93"/>
      <c r="I134" s="93">
        <v>0</v>
      </c>
      <c r="J134" s="93"/>
      <c r="K134" s="52"/>
      <c r="L134" s="52">
        <v>0</v>
      </c>
      <c r="M134" s="93">
        <v>5</v>
      </c>
      <c r="N134" s="93"/>
      <c r="O134" s="93"/>
      <c r="P134" s="93"/>
      <c r="Q134" s="93"/>
      <c r="R134" s="177">
        <v>20</v>
      </c>
      <c r="S134" s="93">
        <v>30</v>
      </c>
      <c r="T134" s="93">
        <v>10</v>
      </c>
      <c r="U134" s="93"/>
      <c r="V134" s="4">
        <f t="shared" si="3"/>
        <v>0</v>
      </c>
      <c r="W134" s="37" t="s">
        <v>293</v>
      </c>
      <c r="X134" s="104"/>
    </row>
    <row r="135" spans="1:24" s="21" customFormat="1" hidden="1">
      <c r="A135" s="83" t="s">
        <v>169</v>
      </c>
      <c r="B135" s="93"/>
      <c r="C135" s="93"/>
      <c r="D135" s="93"/>
      <c r="E135" s="93"/>
      <c r="F135" s="93"/>
      <c r="G135" s="93"/>
      <c r="H135" s="93"/>
      <c r="I135" s="93">
        <v>5</v>
      </c>
      <c r="J135" s="93"/>
      <c r="K135" s="52"/>
      <c r="L135" s="52">
        <v>44</v>
      </c>
      <c r="M135" s="93">
        <v>5</v>
      </c>
      <c r="N135" s="93">
        <v>1</v>
      </c>
      <c r="O135" s="93">
        <v>2</v>
      </c>
      <c r="P135" s="93">
        <v>1</v>
      </c>
      <c r="Q135" s="93"/>
      <c r="R135" s="177">
        <v>20</v>
      </c>
      <c r="S135" s="164">
        <v>30</v>
      </c>
      <c r="T135" s="93">
        <v>10</v>
      </c>
      <c r="U135" s="93"/>
      <c r="V135" s="4">
        <f t="shared" si="3"/>
        <v>90</v>
      </c>
      <c r="W135" s="37" t="s">
        <v>293</v>
      </c>
      <c r="X135" s="104"/>
    </row>
    <row r="136" spans="1:24" s="21" customFormat="1" hidden="1">
      <c r="A136" s="83" t="s">
        <v>170</v>
      </c>
      <c r="B136" s="93"/>
      <c r="C136" s="93"/>
      <c r="D136" s="93"/>
      <c r="E136" s="93"/>
      <c r="F136" s="93"/>
      <c r="G136" s="93"/>
      <c r="H136" s="93"/>
      <c r="I136" s="93">
        <v>0</v>
      </c>
      <c r="J136" s="93"/>
      <c r="K136" s="52"/>
      <c r="L136" s="52">
        <v>0</v>
      </c>
      <c r="M136" s="93">
        <v>5</v>
      </c>
      <c r="N136" s="93"/>
      <c r="O136" s="93"/>
      <c r="P136" s="93"/>
      <c r="Q136" s="93"/>
      <c r="R136" s="177">
        <v>20</v>
      </c>
      <c r="S136" s="164">
        <v>30</v>
      </c>
      <c r="T136" s="93">
        <v>10</v>
      </c>
      <c r="U136" s="93"/>
      <c r="V136" s="4">
        <f t="shared" si="3"/>
        <v>0</v>
      </c>
      <c r="W136" s="37" t="s">
        <v>293</v>
      </c>
      <c r="X136" s="104"/>
    </row>
    <row r="137" spans="1:24" s="21" customFormat="1" hidden="1">
      <c r="A137" s="83" t="s">
        <v>171</v>
      </c>
      <c r="B137" s="93"/>
      <c r="C137" s="93"/>
      <c r="D137" s="93"/>
      <c r="E137" s="93"/>
      <c r="F137" s="93"/>
      <c r="G137" s="93"/>
      <c r="H137" s="93"/>
      <c r="I137" s="93">
        <v>6</v>
      </c>
      <c r="J137" s="93"/>
      <c r="K137" s="52"/>
      <c r="L137" s="52">
        <v>44</v>
      </c>
      <c r="M137" s="93">
        <v>5</v>
      </c>
      <c r="N137" s="93">
        <v>1</v>
      </c>
      <c r="O137" s="93">
        <v>2</v>
      </c>
      <c r="P137" s="93">
        <v>1</v>
      </c>
      <c r="Q137" s="93"/>
      <c r="R137" s="177">
        <v>20</v>
      </c>
      <c r="S137" s="164">
        <v>30</v>
      </c>
      <c r="T137" s="93">
        <v>10</v>
      </c>
      <c r="U137" s="93"/>
      <c r="V137" s="4">
        <f t="shared" si="3"/>
        <v>90</v>
      </c>
      <c r="W137" s="37" t="s">
        <v>293</v>
      </c>
      <c r="X137" s="104"/>
    </row>
    <row r="138" spans="1:24" s="21" customFormat="1" hidden="1">
      <c r="A138" s="117" t="s">
        <v>172</v>
      </c>
      <c r="B138" s="93"/>
      <c r="C138" s="93"/>
      <c r="D138" s="93"/>
      <c r="E138" s="93"/>
      <c r="F138" s="93"/>
      <c r="G138" s="93"/>
      <c r="H138" s="93"/>
      <c r="I138" s="93">
        <v>6</v>
      </c>
      <c r="J138" s="93"/>
      <c r="K138" s="52"/>
      <c r="L138" s="52">
        <v>44</v>
      </c>
      <c r="M138" s="93">
        <v>5</v>
      </c>
      <c r="N138" s="177">
        <v>1</v>
      </c>
      <c r="O138" s="93">
        <v>2</v>
      </c>
      <c r="P138" s="93">
        <v>1</v>
      </c>
      <c r="Q138" s="93"/>
      <c r="R138" s="177">
        <v>20</v>
      </c>
      <c r="S138" s="93">
        <v>30</v>
      </c>
      <c r="T138" s="93">
        <v>10</v>
      </c>
      <c r="U138" s="93"/>
      <c r="V138" s="171">
        <f t="shared" si="3"/>
        <v>90</v>
      </c>
      <c r="W138" s="37" t="s">
        <v>293</v>
      </c>
      <c r="X138" s="104"/>
    </row>
    <row r="139" spans="1:24" s="21" customFormat="1" hidden="1">
      <c r="A139" s="117" t="s">
        <v>173</v>
      </c>
      <c r="B139" s="93"/>
      <c r="C139" s="93"/>
      <c r="D139" s="93"/>
      <c r="E139" s="93"/>
      <c r="F139" s="93"/>
      <c r="G139" s="93"/>
      <c r="H139" s="93"/>
      <c r="I139" s="93">
        <v>0</v>
      </c>
      <c r="J139" s="93"/>
      <c r="K139" s="52"/>
      <c r="L139" s="52">
        <v>0</v>
      </c>
      <c r="M139" s="93">
        <v>5</v>
      </c>
      <c r="N139" s="93"/>
      <c r="O139" s="93"/>
      <c r="P139" s="93"/>
      <c r="Q139" s="93"/>
      <c r="R139" s="93"/>
      <c r="S139" s="93">
        <v>50</v>
      </c>
      <c r="T139" s="93">
        <v>10</v>
      </c>
      <c r="U139" s="93"/>
      <c r="V139" s="4">
        <f t="shared" si="3"/>
        <v>0</v>
      </c>
      <c r="W139" s="37" t="s">
        <v>293</v>
      </c>
      <c r="X139" s="104"/>
    </row>
    <row r="140" spans="1:24" s="21" customFormat="1" ht="25.5" hidden="1">
      <c r="A140" s="210" t="s">
        <v>174</v>
      </c>
      <c r="B140" s="93"/>
      <c r="C140" s="93"/>
      <c r="D140" s="93"/>
      <c r="E140" s="93"/>
      <c r="F140" s="93"/>
      <c r="G140" s="93"/>
      <c r="H140" s="93"/>
      <c r="I140" s="93">
        <v>4</v>
      </c>
      <c r="J140" s="93"/>
      <c r="K140" s="52"/>
      <c r="L140" s="52">
        <v>44</v>
      </c>
      <c r="M140" s="219">
        <v>6</v>
      </c>
      <c r="N140" s="225">
        <v>1</v>
      </c>
      <c r="O140" s="225">
        <v>2</v>
      </c>
      <c r="P140" s="225">
        <v>1</v>
      </c>
      <c r="Q140" s="225"/>
      <c r="R140" s="225">
        <v>20</v>
      </c>
      <c r="S140" s="225">
        <v>40</v>
      </c>
      <c r="T140" s="225">
        <v>10</v>
      </c>
      <c r="U140" s="225"/>
      <c r="V140" s="13">
        <f t="shared" si="3"/>
        <v>110</v>
      </c>
      <c r="W140" s="37" t="s">
        <v>292</v>
      </c>
      <c r="X140" s="104"/>
    </row>
    <row r="141" spans="1:24" s="21" customFormat="1" hidden="1">
      <c r="A141" s="117" t="s">
        <v>175</v>
      </c>
      <c r="B141" s="93"/>
      <c r="C141" s="93"/>
      <c r="D141" s="93"/>
      <c r="E141" s="93"/>
      <c r="F141" s="93"/>
      <c r="G141" s="93"/>
      <c r="H141" s="93"/>
      <c r="I141" s="93">
        <v>0</v>
      </c>
      <c r="J141" s="93"/>
      <c r="K141" s="52"/>
      <c r="L141" s="52">
        <v>0</v>
      </c>
      <c r="M141" s="93">
        <v>6</v>
      </c>
      <c r="N141" s="93"/>
      <c r="O141" s="93"/>
      <c r="P141" s="93"/>
      <c r="Q141" s="93"/>
      <c r="R141" s="164"/>
      <c r="S141" s="93"/>
      <c r="T141" s="93"/>
      <c r="U141" s="93"/>
      <c r="V141" s="4">
        <f t="shared" si="3"/>
        <v>0</v>
      </c>
      <c r="W141" s="37" t="s">
        <v>292</v>
      </c>
      <c r="X141" s="104"/>
    </row>
    <row r="142" spans="1:24" s="21" customFormat="1" hidden="1">
      <c r="A142" s="117" t="s">
        <v>176</v>
      </c>
      <c r="B142" s="93"/>
      <c r="C142" s="93"/>
      <c r="D142" s="93"/>
      <c r="E142" s="93"/>
      <c r="F142" s="93"/>
      <c r="G142" s="93"/>
      <c r="H142" s="93"/>
      <c r="I142" s="93">
        <v>0</v>
      </c>
      <c r="J142" s="93"/>
      <c r="K142" s="52"/>
      <c r="L142" s="52">
        <v>0</v>
      </c>
      <c r="M142" s="93">
        <v>6</v>
      </c>
      <c r="N142" s="93"/>
      <c r="O142" s="93"/>
      <c r="P142" s="93"/>
      <c r="Q142" s="93"/>
      <c r="R142" s="93"/>
      <c r="S142" s="93"/>
      <c r="T142" s="93"/>
      <c r="U142" s="93"/>
      <c r="V142" s="4">
        <f t="shared" si="3"/>
        <v>0</v>
      </c>
      <c r="W142" s="37" t="s">
        <v>293</v>
      </c>
      <c r="X142" s="104"/>
    </row>
    <row r="143" spans="1:24" s="21" customFormat="1" hidden="1">
      <c r="A143" s="117" t="s">
        <v>225</v>
      </c>
      <c r="B143" s="93"/>
      <c r="C143" s="93"/>
      <c r="D143" s="93"/>
      <c r="E143" s="93"/>
      <c r="F143" s="93"/>
      <c r="G143" s="93"/>
      <c r="H143" s="93"/>
      <c r="I143" s="93">
        <v>5</v>
      </c>
      <c r="J143" s="93"/>
      <c r="K143" s="52"/>
      <c r="L143" s="52">
        <v>44</v>
      </c>
      <c r="M143" s="219">
        <v>6</v>
      </c>
      <c r="N143" s="93">
        <v>1</v>
      </c>
      <c r="O143" s="93">
        <v>2</v>
      </c>
      <c r="P143" s="93">
        <v>1</v>
      </c>
      <c r="Q143" s="93"/>
      <c r="R143" s="177">
        <v>20</v>
      </c>
      <c r="S143" s="93">
        <v>30</v>
      </c>
      <c r="T143" s="93">
        <v>10</v>
      </c>
      <c r="U143" s="93"/>
      <c r="V143" s="171">
        <f t="shared" si="3"/>
        <v>90</v>
      </c>
      <c r="W143" s="37" t="s">
        <v>292</v>
      </c>
      <c r="X143" s="104"/>
    </row>
    <row r="144" spans="1:24" s="21" customFormat="1" hidden="1">
      <c r="A144" s="117" t="s">
        <v>177</v>
      </c>
      <c r="B144" s="93"/>
      <c r="C144" s="93"/>
      <c r="D144" s="93"/>
      <c r="E144" s="93"/>
      <c r="F144" s="93"/>
      <c r="G144" s="93"/>
      <c r="H144" s="93"/>
      <c r="I144" s="93">
        <v>6</v>
      </c>
      <c r="J144" s="93"/>
      <c r="K144" s="52"/>
      <c r="L144" s="52">
        <v>44</v>
      </c>
      <c r="M144" s="219">
        <v>6</v>
      </c>
      <c r="N144" s="93">
        <v>1</v>
      </c>
      <c r="O144" s="93">
        <v>2</v>
      </c>
      <c r="P144" s="93">
        <v>1</v>
      </c>
      <c r="Q144" s="93"/>
      <c r="R144" s="177">
        <v>20</v>
      </c>
      <c r="S144" s="93">
        <v>30</v>
      </c>
      <c r="T144" s="93">
        <v>10</v>
      </c>
      <c r="U144" s="93"/>
      <c r="V144" s="171">
        <f t="shared" si="3"/>
        <v>90</v>
      </c>
      <c r="W144" s="37" t="s">
        <v>293</v>
      </c>
      <c r="X144" s="104"/>
    </row>
    <row r="145" spans="1:24" s="21" customFormat="1" hidden="1">
      <c r="A145" s="117" t="s">
        <v>178</v>
      </c>
      <c r="B145" s="52"/>
      <c r="C145" s="52"/>
      <c r="D145" s="52"/>
      <c r="E145" s="52"/>
      <c r="F145" s="52"/>
      <c r="G145" s="52"/>
      <c r="H145" s="52"/>
      <c r="I145" s="52">
        <v>0</v>
      </c>
      <c r="J145" s="52"/>
      <c r="K145" s="52"/>
      <c r="L145" s="52">
        <v>0</v>
      </c>
      <c r="M145" s="52">
        <v>6</v>
      </c>
      <c r="N145" s="93"/>
      <c r="O145" s="13"/>
      <c r="P145" s="93"/>
      <c r="Q145" s="52"/>
      <c r="R145" s="177">
        <v>20</v>
      </c>
      <c r="S145" s="93">
        <v>30</v>
      </c>
      <c r="T145" s="93">
        <v>10</v>
      </c>
      <c r="U145" s="52"/>
      <c r="V145" s="171">
        <f t="shared" si="3"/>
        <v>0</v>
      </c>
      <c r="W145" s="37" t="s">
        <v>293</v>
      </c>
      <c r="X145" s="104"/>
    </row>
    <row r="146" spans="1:24" s="21" customFormat="1">
      <c r="A146" s="210" t="s">
        <v>231</v>
      </c>
      <c r="B146" s="52"/>
      <c r="C146" s="52"/>
      <c r="D146" s="52"/>
      <c r="E146" s="52"/>
      <c r="F146" s="52"/>
      <c r="G146" s="52"/>
      <c r="H146" s="52">
        <v>4</v>
      </c>
      <c r="I146" s="52"/>
      <c r="J146" s="52"/>
      <c r="K146" s="52"/>
      <c r="L146" s="52">
        <v>48</v>
      </c>
      <c r="M146" s="52">
        <v>5</v>
      </c>
      <c r="N146" s="225">
        <v>1</v>
      </c>
      <c r="O146" s="225">
        <v>3</v>
      </c>
      <c r="P146" s="225">
        <v>1</v>
      </c>
      <c r="Q146" s="99"/>
      <c r="R146" s="225">
        <v>20</v>
      </c>
      <c r="S146" s="225">
        <v>30</v>
      </c>
      <c r="T146" s="225">
        <v>10</v>
      </c>
      <c r="U146" s="99"/>
      <c r="V146" s="13">
        <f t="shared" si="3"/>
        <v>120</v>
      </c>
      <c r="W146" s="35" t="s">
        <v>237</v>
      </c>
      <c r="X146" s="104"/>
    </row>
    <row r="147" spans="1:24" s="21" customFormat="1">
      <c r="A147" s="210" t="s">
        <v>63</v>
      </c>
      <c r="B147" s="52"/>
      <c r="C147" s="52"/>
      <c r="D147" s="52"/>
      <c r="E147" s="52"/>
      <c r="F147" s="52"/>
      <c r="G147" s="52"/>
      <c r="H147" s="52">
        <v>4</v>
      </c>
      <c r="I147" s="52"/>
      <c r="J147" s="52"/>
      <c r="K147" s="52"/>
      <c r="L147" s="52">
        <v>93</v>
      </c>
      <c r="M147" s="52">
        <v>5</v>
      </c>
      <c r="N147" s="225">
        <v>2</v>
      </c>
      <c r="O147" s="225">
        <v>5</v>
      </c>
      <c r="P147" s="225">
        <v>2</v>
      </c>
      <c r="Q147" s="99"/>
      <c r="R147" s="225">
        <v>20</v>
      </c>
      <c r="S147" s="225">
        <v>30</v>
      </c>
      <c r="T147" s="225">
        <v>10</v>
      </c>
      <c r="U147" s="99"/>
      <c r="V147" s="13">
        <f t="shared" si="3"/>
        <v>210</v>
      </c>
      <c r="W147" s="35" t="s">
        <v>237</v>
      </c>
      <c r="X147" s="104"/>
    </row>
    <row r="148" spans="1:24" s="21" customFormat="1">
      <c r="A148" s="71" t="s">
        <v>229</v>
      </c>
      <c r="B148" s="52" t="s">
        <v>238</v>
      </c>
      <c r="C148" s="52" t="s">
        <v>238</v>
      </c>
      <c r="D148" s="52"/>
      <c r="E148" s="52"/>
      <c r="F148" s="52"/>
      <c r="G148" s="52"/>
      <c r="H148" s="52"/>
      <c r="I148" s="52"/>
      <c r="J148" s="52"/>
      <c r="K148" s="52">
        <v>21</v>
      </c>
      <c r="L148" s="52"/>
      <c r="M148" s="52">
        <v>30</v>
      </c>
      <c r="N148" s="93"/>
      <c r="O148" s="93"/>
      <c r="P148" s="93"/>
      <c r="Q148" s="52"/>
      <c r="R148" s="93"/>
      <c r="S148" s="93"/>
      <c r="T148" s="93"/>
      <c r="U148" s="52"/>
      <c r="V148" s="4">
        <f>K148*M148</f>
        <v>630</v>
      </c>
      <c r="W148" s="35" t="s">
        <v>237</v>
      </c>
      <c r="X148" s="104"/>
    </row>
    <row r="149" spans="1:24" s="21" customFormat="1" hidden="1">
      <c r="A149" s="71" t="s">
        <v>229</v>
      </c>
      <c r="B149" s="52"/>
      <c r="C149" s="52"/>
      <c r="D149" s="52" t="s">
        <v>238</v>
      </c>
      <c r="E149" s="52"/>
      <c r="F149" s="52"/>
      <c r="G149" s="52"/>
      <c r="H149" s="52"/>
      <c r="I149" s="52"/>
      <c r="J149" s="52"/>
      <c r="K149" s="52">
        <v>8</v>
      </c>
      <c r="L149" s="52"/>
      <c r="M149" s="52">
        <v>30</v>
      </c>
      <c r="N149" s="93"/>
      <c r="O149" s="93"/>
      <c r="P149" s="93"/>
      <c r="Q149" s="52"/>
      <c r="R149" s="93"/>
      <c r="S149" s="93"/>
      <c r="T149" s="93"/>
      <c r="U149" s="52"/>
      <c r="V149" s="4">
        <f>K149*M149</f>
        <v>240</v>
      </c>
      <c r="W149" s="37" t="s">
        <v>292</v>
      </c>
      <c r="X149" s="104"/>
    </row>
    <row r="150" spans="1:24" s="21" customFormat="1" hidden="1">
      <c r="A150" s="71" t="s">
        <v>229</v>
      </c>
      <c r="B150" s="52"/>
      <c r="C150" s="52"/>
      <c r="D150" s="52"/>
      <c r="E150" s="52" t="s">
        <v>238</v>
      </c>
      <c r="F150" s="52"/>
      <c r="G150" s="52" t="s">
        <v>238</v>
      </c>
      <c r="H150" s="52" t="s">
        <v>238</v>
      </c>
      <c r="I150" s="52"/>
      <c r="J150" s="52"/>
      <c r="K150" s="52">
        <v>17</v>
      </c>
      <c r="L150" s="52"/>
      <c r="M150" s="52">
        <v>30</v>
      </c>
      <c r="N150" s="93"/>
      <c r="O150" s="93"/>
      <c r="P150" s="93"/>
      <c r="Q150" s="52"/>
      <c r="R150" s="93"/>
      <c r="S150" s="93"/>
      <c r="T150" s="93"/>
      <c r="U150" s="52"/>
      <c r="V150" s="4">
        <f>K150*M150</f>
        <v>510</v>
      </c>
      <c r="W150" s="35" t="s">
        <v>291</v>
      </c>
      <c r="X150" s="104"/>
    </row>
    <row r="151" spans="1:24" s="21" customFormat="1" hidden="1">
      <c r="A151" s="71" t="s">
        <v>229</v>
      </c>
      <c r="B151" s="52"/>
      <c r="C151" s="52"/>
      <c r="D151" s="52"/>
      <c r="E151" s="52"/>
      <c r="F151" s="52" t="s">
        <v>238</v>
      </c>
      <c r="G151" s="52"/>
      <c r="H151" s="52"/>
      <c r="I151" s="52" t="s">
        <v>238</v>
      </c>
      <c r="J151" s="52"/>
      <c r="K151" s="52">
        <v>10</v>
      </c>
      <c r="L151" s="52"/>
      <c r="M151" s="52">
        <v>30</v>
      </c>
      <c r="N151" s="93"/>
      <c r="O151" s="93"/>
      <c r="P151" s="93"/>
      <c r="Q151" s="52"/>
      <c r="R151" s="93"/>
      <c r="S151" s="93"/>
      <c r="T151" s="93"/>
      <c r="U151" s="52"/>
      <c r="V151" s="4">
        <f>K151*M151</f>
        <v>300</v>
      </c>
      <c r="W151" s="37" t="s">
        <v>293</v>
      </c>
      <c r="X151" s="104"/>
    </row>
    <row r="152" spans="1:24" s="21" customFormat="1" hidden="1">
      <c r="A152" s="71" t="s">
        <v>229</v>
      </c>
      <c r="B152" s="52"/>
      <c r="C152" s="52"/>
      <c r="D152" s="52"/>
      <c r="E152" s="52"/>
      <c r="F152" s="52"/>
      <c r="G152" s="52"/>
      <c r="H152" s="52"/>
      <c r="I152" s="52"/>
      <c r="J152" s="52" t="s">
        <v>238</v>
      </c>
      <c r="K152" s="52">
        <v>8</v>
      </c>
      <c r="L152" s="52"/>
      <c r="M152" s="52">
        <v>30</v>
      </c>
      <c r="N152" s="93"/>
      <c r="O152" s="93"/>
      <c r="P152" s="93"/>
      <c r="Q152" s="52"/>
      <c r="R152" s="93"/>
      <c r="S152" s="93"/>
      <c r="T152" s="93"/>
      <c r="U152" s="52"/>
      <c r="V152" s="4">
        <f>K152*M152</f>
        <v>240</v>
      </c>
      <c r="W152" s="37" t="s">
        <v>293</v>
      </c>
      <c r="X152" s="104"/>
    </row>
    <row r="153" spans="1:24" s="21" customFormat="1" hidden="1">
      <c r="A153" s="82" t="s">
        <v>233</v>
      </c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93"/>
      <c r="O153" s="93"/>
      <c r="P153" s="93"/>
      <c r="Q153" s="52"/>
      <c r="R153" s="93"/>
      <c r="S153" s="93"/>
      <c r="T153" s="93"/>
      <c r="U153" s="52"/>
      <c r="V153" s="17">
        <f>SUM(V65:V152)</f>
        <v>19500</v>
      </c>
      <c r="W153" s="110"/>
      <c r="X153" s="104"/>
    </row>
    <row r="154" spans="1:24" s="21" customFormat="1" ht="11.25" hidden="1" customHeight="1">
      <c r="A154" s="82" t="s">
        <v>79</v>
      </c>
      <c r="B154" s="13"/>
      <c r="C154" s="13"/>
      <c r="D154" s="13"/>
      <c r="E154" s="13"/>
      <c r="F154" s="13"/>
      <c r="G154" s="13"/>
      <c r="H154" s="13"/>
      <c r="I154" s="13"/>
      <c r="J154" s="13"/>
      <c r="K154" s="17"/>
      <c r="L154" s="17"/>
      <c r="M154" s="13"/>
      <c r="N154" s="13"/>
      <c r="O154" s="13"/>
      <c r="P154" s="13"/>
      <c r="Q154" s="13"/>
      <c r="R154" s="13"/>
      <c r="S154" s="13"/>
      <c r="T154" s="13"/>
      <c r="U154" s="13"/>
      <c r="V154" s="17">
        <f>V29+V63+V153</f>
        <v>44328</v>
      </c>
      <c r="W154" s="108"/>
      <c r="X154" s="104"/>
    </row>
    <row r="155" spans="1:24" s="21" customFormat="1" ht="11.25" customHeight="1">
      <c r="A155" s="91"/>
      <c r="B155" s="15"/>
      <c r="C155" s="15"/>
      <c r="D155" s="15"/>
      <c r="E155" s="15"/>
      <c r="F155" s="15"/>
      <c r="G155" s="15"/>
      <c r="H155" s="15"/>
      <c r="I155" s="15"/>
      <c r="J155" s="15"/>
      <c r="K155" s="22"/>
      <c r="L155" s="22"/>
      <c r="M155" s="15"/>
      <c r="N155" s="15"/>
      <c r="O155" s="15"/>
      <c r="P155" s="15"/>
      <c r="Q155" s="15"/>
      <c r="R155" s="15"/>
      <c r="S155" s="15"/>
      <c r="T155" s="15"/>
      <c r="U155" s="15"/>
      <c r="V155" s="22"/>
      <c r="W155" s="11"/>
      <c r="X155" s="104"/>
    </row>
    <row r="156" spans="1:24" s="21" customFormat="1" ht="25.5">
      <c r="A156" s="37" t="s">
        <v>292</v>
      </c>
      <c r="B156" s="13"/>
      <c r="C156" s="13"/>
      <c r="D156" s="13"/>
      <c r="E156" s="13"/>
      <c r="F156" s="13"/>
      <c r="G156" s="13"/>
      <c r="H156" s="13"/>
      <c r="I156" s="13"/>
      <c r="J156" s="13"/>
      <c r="K156" s="17"/>
      <c r="L156" s="17"/>
      <c r="M156" s="13"/>
      <c r="N156" s="13"/>
      <c r="O156" s="13"/>
      <c r="P156" s="13"/>
      <c r="Q156" s="13"/>
      <c r="R156" s="13"/>
      <c r="S156" s="13"/>
      <c r="T156" s="13"/>
      <c r="U156" s="13"/>
      <c r="V156" s="13">
        <f>SUMIFS($V$13:$V$152,$W$13:$W$152,A156)</f>
        <v>5102</v>
      </c>
      <c r="W156" s="108"/>
      <c r="X156" s="104"/>
    </row>
    <row r="157" spans="1:24" s="21" customFormat="1">
      <c r="A157" s="37" t="s">
        <v>293</v>
      </c>
      <c r="B157" s="13"/>
      <c r="C157" s="13"/>
      <c r="D157" s="13"/>
      <c r="E157" s="13"/>
      <c r="F157" s="13"/>
      <c r="G157" s="13"/>
      <c r="H157" s="13"/>
      <c r="I157" s="13"/>
      <c r="J157" s="13"/>
      <c r="K157" s="17"/>
      <c r="L157" s="17"/>
      <c r="M157" s="13"/>
      <c r="N157" s="13"/>
      <c r="O157" s="13"/>
      <c r="P157" s="13"/>
      <c r="Q157" s="13"/>
      <c r="R157" s="13"/>
      <c r="S157" s="13"/>
      <c r="T157" s="13"/>
      <c r="U157" s="13"/>
      <c r="V157" s="13">
        <f>SUMIFS($V$13:$V$152,$W$13:$W$152,A157)</f>
        <v>13126</v>
      </c>
      <c r="W157" s="108"/>
      <c r="X157" s="104"/>
    </row>
    <row r="158" spans="1:24" s="21" customFormat="1">
      <c r="A158" s="35" t="s">
        <v>237</v>
      </c>
      <c r="B158" s="13"/>
      <c r="C158" s="13"/>
      <c r="D158" s="13"/>
      <c r="E158" s="13"/>
      <c r="F158" s="13"/>
      <c r="G158" s="13"/>
      <c r="H158" s="13"/>
      <c r="I158" s="13"/>
      <c r="J158" s="13"/>
      <c r="K158" s="17"/>
      <c r="L158" s="17"/>
      <c r="M158" s="13"/>
      <c r="N158" s="13"/>
      <c r="O158" s="13"/>
      <c r="P158" s="13"/>
      <c r="Q158" s="13"/>
      <c r="R158" s="13"/>
      <c r="S158" s="13"/>
      <c r="T158" s="13"/>
      <c r="U158" s="13"/>
      <c r="V158" s="13">
        <f>SUMIFS($V$13:$V$152,$W$13:$W$152,A158)</f>
        <v>17374</v>
      </c>
      <c r="W158" s="108"/>
      <c r="X158" s="104"/>
    </row>
    <row r="159" spans="1:24" s="21" customFormat="1" ht="25.5">
      <c r="A159" s="35" t="s">
        <v>291</v>
      </c>
      <c r="B159" s="13"/>
      <c r="C159" s="13"/>
      <c r="D159" s="13"/>
      <c r="E159" s="13"/>
      <c r="F159" s="13"/>
      <c r="G159" s="13"/>
      <c r="H159" s="13"/>
      <c r="I159" s="13"/>
      <c r="J159" s="13"/>
      <c r="K159" s="17"/>
      <c r="L159" s="17"/>
      <c r="M159" s="13"/>
      <c r="N159" s="13"/>
      <c r="O159" s="13"/>
      <c r="P159" s="13"/>
      <c r="Q159" s="13"/>
      <c r="R159" s="13"/>
      <c r="S159" s="13"/>
      <c r="T159" s="13"/>
      <c r="U159" s="13"/>
      <c r="V159" s="13">
        <f>SUMIFS($V$13:$V$152,$W$13:$W$152,A159)</f>
        <v>8726</v>
      </c>
      <c r="W159" s="108"/>
      <c r="X159" s="104"/>
    </row>
    <row r="160" spans="1:24" s="7" customFormat="1" ht="13.5" customHeight="1">
      <c r="A160" s="56" t="s">
        <v>79</v>
      </c>
      <c r="B160" s="4"/>
      <c r="C160" s="13"/>
      <c r="D160" s="13"/>
      <c r="E160" s="13"/>
      <c r="F160" s="13"/>
      <c r="G160" s="13"/>
      <c r="H160" s="13"/>
      <c r="I160" s="13"/>
      <c r="J160" s="13"/>
      <c r="K160" s="17"/>
      <c r="L160" s="17"/>
      <c r="M160" s="13"/>
      <c r="N160" s="13"/>
      <c r="O160" s="13"/>
      <c r="P160" s="13"/>
      <c r="Q160" s="13"/>
      <c r="R160" s="13"/>
      <c r="S160" s="13"/>
      <c r="T160" s="13"/>
      <c r="U160" s="13"/>
      <c r="V160" s="17">
        <f>SUM(V156:V159)</f>
        <v>44328</v>
      </c>
      <c r="W160" s="108"/>
      <c r="X160" s="8"/>
    </row>
    <row r="161" spans="1:24" s="5" customFormat="1" ht="13.5" customHeight="1">
      <c r="A161" s="338" t="s">
        <v>84</v>
      </c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38"/>
      <c r="N161" s="339"/>
      <c r="O161" s="339"/>
      <c r="P161" s="339"/>
      <c r="Q161" s="339"/>
      <c r="R161" s="339"/>
      <c r="S161" s="339"/>
      <c r="T161" s="339"/>
      <c r="U161" s="15"/>
      <c r="V161" s="15"/>
      <c r="W161" s="11"/>
      <c r="X161" s="8"/>
    </row>
    <row r="162" spans="1:24">
      <c r="A162" s="328"/>
      <c r="B162" s="328"/>
      <c r="C162" s="328"/>
      <c r="D162" s="328"/>
      <c r="E162" s="328"/>
      <c r="F162" s="328"/>
      <c r="G162" s="328"/>
      <c r="H162" s="328"/>
      <c r="I162" s="328"/>
      <c r="J162" s="328"/>
      <c r="K162" s="328"/>
      <c r="L162" s="328"/>
      <c r="M162" s="328"/>
      <c r="N162" s="329"/>
      <c r="O162" s="329"/>
      <c r="P162" s="329"/>
      <c r="Q162" s="329"/>
      <c r="R162" s="329"/>
      <c r="S162" s="329"/>
      <c r="T162" s="329"/>
      <c r="U162" s="329"/>
      <c r="V162" s="329"/>
      <c r="W162" s="328"/>
    </row>
    <row r="163" spans="1:24">
      <c r="A163" s="328"/>
      <c r="B163" s="328"/>
      <c r="C163" s="328"/>
      <c r="D163" s="328"/>
      <c r="E163" s="328"/>
      <c r="F163" s="328"/>
      <c r="G163" s="328"/>
      <c r="H163" s="328"/>
      <c r="I163" s="328"/>
      <c r="J163" s="328"/>
      <c r="K163" s="328"/>
      <c r="L163" s="328"/>
      <c r="M163" s="328"/>
      <c r="N163" s="329"/>
      <c r="O163" s="329"/>
      <c r="P163" s="329"/>
      <c r="Q163" s="329"/>
      <c r="R163" s="329"/>
      <c r="S163" s="329"/>
      <c r="T163" s="329"/>
      <c r="U163" s="329"/>
      <c r="V163" s="329"/>
      <c r="W163" s="328"/>
    </row>
    <row r="164" spans="1:24">
      <c r="A164" s="328"/>
      <c r="B164" s="328"/>
      <c r="C164" s="328"/>
      <c r="D164" s="328"/>
      <c r="E164" s="328"/>
      <c r="F164" s="328"/>
      <c r="G164" s="328"/>
      <c r="H164" s="328"/>
      <c r="I164" s="328"/>
      <c r="J164" s="328"/>
      <c r="K164" s="328"/>
      <c r="L164" s="328"/>
      <c r="M164" s="328"/>
      <c r="N164" s="329"/>
      <c r="O164" s="329"/>
      <c r="P164" s="329"/>
      <c r="Q164" s="329"/>
      <c r="R164" s="329"/>
      <c r="S164" s="329"/>
      <c r="T164" s="329"/>
      <c r="U164" s="329"/>
      <c r="V164" s="329"/>
      <c r="W164" s="328"/>
    </row>
  </sheetData>
  <autoFilter ref="A11:W154">
    <filterColumn colId="22">
      <filters>
        <filter val="Department of Computer Engineering"/>
      </filters>
    </filterColumn>
  </autoFilter>
  <mergeCells count="28">
    <mergeCell ref="A64:U64"/>
    <mergeCell ref="K7:K9"/>
    <mergeCell ref="L7:L9"/>
    <mergeCell ref="M7:M9"/>
    <mergeCell ref="A162:W164"/>
    <mergeCell ref="W7:W9"/>
    <mergeCell ref="N8:N9"/>
    <mergeCell ref="O8:O9"/>
    <mergeCell ref="P8:P9"/>
    <mergeCell ref="S8:S9"/>
    <mergeCell ref="T8:T9"/>
    <mergeCell ref="U8:U9"/>
    <mergeCell ref="R8:R9"/>
    <mergeCell ref="A7:A9"/>
    <mergeCell ref="Q8:Q9"/>
    <mergeCell ref="A161:T161"/>
    <mergeCell ref="B9:J9"/>
    <mergeCell ref="V7:V9"/>
    <mergeCell ref="A12:W12"/>
    <mergeCell ref="A30:W30"/>
    <mergeCell ref="N7:Q7"/>
    <mergeCell ref="R7:U7"/>
    <mergeCell ref="A1:W1"/>
    <mergeCell ref="A2:W2"/>
    <mergeCell ref="A3:W3"/>
    <mergeCell ref="A4:W4"/>
    <mergeCell ref="B6:J6"/>
    <mergeCell ref="K6:W6"/>
  </mergeCells>
  <phoneticPr fontId="2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zoomScaleNormal="100" zoomScaleSheetLayoutView="100" workbookViewId="0">
      <selection activeCell="B7" sqref="B7"/>
    </sheetView>
  </sheetViews>
  <sheetFormatPr defaultColWidth="8.7109375" defaultRowHeight="12.75"/>
  <cols>
    <col min="1" max="1" width="30.7109375" style="92" customWidth="1"/>
    <col min="2" max="2" width="8.42578125" style="47" customWidth="1"/>
    <col min="3" max="4" width="7.140625" style="47" customWidth="1"/>
    <col min="5" max="5" width="7" style="47" customWidth="1"/>
    <col min="6" max="6" width="6.42578125" style="47" customWidth="1"/>
    <col min="7" max="8" width="7" style="47" customWidth="1"/>
    <col min="9" max="11" width="6.5703125" style="47" customWidth="1"/>
    <col min="12" max="12" width="6.85546875" style="47" customWidth="1"/>
    <col min="13" max="13" width="6.5703125" style="48" customWidth="1"/>
    <col min="14" max="14" width="6.7109375" style="48" customWidth="1"/>
    <col min="15" max="15" width="7.7109375" style="47" customWidth="1"/>
    <col min="16" max="16" width="7.5703125" style="24" customWidth="1"/>
    <col min="17" max="17" width="6.42578125" style="24" customWidth="1"/>
    <col min="18" max="18" width="6.85546875" style="47" customWidth="1"/>
    <col min="19" max="19" width="4.5703125" style="24" customWidth="1"/>
    <col min="20" max="20" width="6.85546875" style="24" customWidth="1"/>
    <col min="21" max="21" width="7" style="24" customWidth="1"/>
    <col min="22" max="22" width="7.85546875" style="24" customWidth="1"/>
    <col min="23" max="23" width="4.7109375" style="24" customWidth="1"/>
    <col min="24" max="24" width="9.5703125" style="24" customWidth="1"/>
    <col min="25" max="25" width="35.85546875" style="49" customWidth="1"/>
  </cols>
  <sheetData>
    <row r="1" spans="1:25">
      <c r="A1" s="296" t="s">
        <v>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6"/>
      <c r="V1" s="296"/>
      <c r="W1" s="296"/>
      <c r="X1" s="296"/>
      <c r="Y1" s="296"/>
    </row>
    <row r="2" spans="1:25">
      <c r="A2" s="296" t="s">
        <v>16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</row>
    <row r="3" spans="1:25">
      <c r="A3" s="296" t="s">
        <v>85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96"/>
    </row>
    <row r="4" spans="1:25">
      <c r="A4" s="298" t="s">
        <v>239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</row>
    <row r="6" spans="1:25">
      <c r="A6" s="86"/>
      <c r="B6" s="299" t="s">
        <v>17</v>
      </c>
      <c r="C6" s="300"/>
      <c r="D6" s="300"/>
      <c r="E6" s="300"/>
      <c r="F6" s="300"/>
      <c r="G6" s="300"/>
      <c r="H6" s="300"/>
      <c r="I6" s="300"/>
      <c r="J6" s="300"/>
      <c r="K6" s="300"/>
      <c r="L6" s="301"/>
      <c r="M6" s="299"/>
      <c r="N6" s="300"/>
      <c r="O6" s="300"/>
      <c r="P6" s="300"/>
      <c r="Q6" s="300"/>
      <c r="R6" s="300"/>
      <c r="S6" s="300"/>
      <c r="T6" s="300"/>
      <c r="U6" s="300"/>
      <c r="V6" s="300"/>
      <c r="W6" s="300"/>
      <c r="X6" s="300"/>
      <c r="Y6" s="301"/>
    </row>
    <row r="7" spans="1:25" ht="25.5" customHeight="1">
      <c r="A7" s="335" t="s">
        <v>1</v>
      </c>
      <c r="B7" s="127" t="s">
        <v>504</v>
      </c>
      <c r="C7" s="128" t="s">
        <v>19</v>
      </c>
      <c r="D7" s="147" t="s">
        <v>20</v>
      </c>
      <c r="E7" s="142" t="s">
        <v>21</v>
      </c>
      <c r="F7" s="144" t="s">
        <v>22</v>
      </c>
      <c r="G7" s="142" t="s">
        <v>23</v>
      </c>
      <c r="H7" s="142" t="s">
        <v>180</v>
      </c>
      <c r="I7" s="143" t="s">
        <v>505</v>
      </c>
      <c r="J7" s="145" t="s">
        <v>72</v>
      </c>
      <c r="K7" s="145" t="s">
        <v>226</v>
      </c>
      <c r="L7" s="144" t="s">
        <v>25</v>
      </c>
      <c r="M7" s="266" t="s">
        <v>2</v>
      </c>
      <c r="N7" s="266" t="s">
        <v>3</v>
      </c>
      <c r="O7" s="325" t="s">
        <v>12</v>
      </c>
      <c r="P7" s="340" t="s">
        <v>4</v>
      </c>
      <c r="Q7" s="341"/>
      <c r="R7" s="341"/>
      <c r="S7" s="342"/>
      <c r="T7" s="299" t="s">
        <v>11</v>
      </c>
      <c r="U7" s="300"/>
      <c r="V7" s="300"/>
      <c r="W7" s="301"/>
      <c r="X7" s="348" t="s">
        <v>75</v>
      </c>
      <c r="Y7" s="352" t="s">
        <v>80</v>
      </c>
    </row>
    <row r="8" spans="1:25" ht="15" customHeight="1">
      <c r="A8" s="336"/>
      <c r="B8" s="355" t="s">
        <v>400</v>
      </c>
      <c r="C8" s="356"/>
      <c r="D8" s="356"/>
      <c r="E8" s="356"/>
      <c r="F8" s="356"/>
      <c r="G8" s="356"/>
      <c r="H8" s="356"/>
      <c r="I8" s="356"/>
      <c r="J8" s="356"/>
      <c r="K8" s="356"/>
      <c r="L8" s="357"/>
      <c r="M8" s="323"/>
      <c r="N8" s="323"/>
      <c r="O8" s="326"/>
      <c r="P8" s="224"/>
      <c r="Q8" s="226"/>
      <c r="R8" s="226"/>
      <c r="S8" s="227"/>
      <c r="T8" s="228"/>
      <c r="U8" s="229"/>
      <c r="V8" s="229"/>
      <c r="W8" s="230"/>
      <c r="X8" s="349"/>
      <c r="Y8" s="353"/>
    </row>
    <row r="9" spans="1:25">
      <c r="A9" s="336"/>
      <c r="B9" s="46">
        <v>132</v>
      </c>
      <c r="C9" s="46">
        <v>339</v>
      </c>
      <c r="D9" s="46">
        <v>98</v>
      </c>
      <c r="E9" s="46">
        <v>10</v>
      </c>
      <c r="F9" s="46">
        <v>82</v>
      </c>
      <c r="G9" s="46">
        <v>26</v>
      </c>
      <c r="H9" s="46">
        <v>37</v>
      </c>
      <c r="I9" s="46">
        <v>560</v>
      </c>
      <c r="J9" s="46">
        <v>36</v>
      </c>
      <c r="K9" s="46">
        <v>17</v>
      </c>
      <c r="L9" s="46">
        <v>89</v>
      </c>
      <c r="M9" s="323"/>
      <c r="N9" s="323"/>
      <c r="O9" s="326"/>
      <c r="P9" s="352" t="s">
        <v>5</v>
      </c>
      <c r="Q9" s="352" t="s">
        <v>6</v>
      </c>
      <c r="R9" s="333" t="s">
        <v>7</v>
      </c>
      <c r="S9" s="346" t="s">
        <v>8</v>
      </c>
      <c r="T9" s="346" t="s">
        <v>9</v>
      </c>
      <c r="U9" s="346" t="s">
        <v>10</v>
      </c>
      <c r="V9" s="346" t="s">
        <v>7</v>
      </c>
      <c r="W9" s="346" t="s">
        <v>8</v>
      </c>
      <c r="X9" s="350"/>
      <c r="Y9" s="353"/>
    </row>
    <row r="10" spans="1:25">
      <c r="A10" s="337"/>
      <c r="B10" s="343" t="s">
        <v>401</v>
      </c>
      <c r="C10" s="344"/>
      <c r="D10" s="344"/>
      <c r="E10" s="344"/>
      <c r="F10" s="344"/>
      <c r="G10" s="344"/>
      <c r="H10" s="344"/>
      <c r="I10" s="344"/>
      <c r="J10" s="344"/>
      <c r="K10" s="344"/>
      <c r="L10" s="345"/>
      <c r="M10" s="324"/>
      <c r="N10" s="324"/>
      <c r="O10" s="327"/>
      <c r="P10" s="354"/>
      <c r="Q10" s="354"/>
      <c r="R10" s="334"/>
      <c r="S10" s="347"/>
      <c r="T10" s="347"/>
      <c r="U10" s="347"/>
      <c r="V10" s="347"/>
      <c r="W10" s="347"/>
      <c r="X10" s="351"/>
      <c r="Y10" s="354"/>
    </row>
    <row r="11" spans="1:25">
      <c r="A11" s="86"/>
      <c r="B11" s="20">
        <v>8</v>
      </c>
      <c r="C11" s="20">
        <v>19</v>
      </c>
      <c r="D11" s="20">
        <v>6</v>
      </c>
      <c r="E11" s="20">
        <v>1</v>
      </c>
      <c r="F11" s="20">
        <v>5</v>
      </c>
      <c r="G11" s="20">
        <v>2</v>
      </c>
      <c r="H11" s="20">
        <v>2</v>
      </c>
      <c r="I11" s="20">
        <v>30</v>
      </c>
      <c r="J11" s="20">
        <v>2</v>
      </c>
      <c r="K11" s="20">
        <v>1</v>
      </c>
      <c r="L11" s="20">
        <v>5</v>
      </c>
      <c r="M11" s="17"/>
      <c r="N11" s="17"/>
      <c r="O11" s="13"/>
      <c r="P11" s="1"/>
      <c r="Q11" s="1"/>
      <c r="R11" s="13"/>
      <c r="S11" s="1"/>
      <c r="T11" s="1"/>
      <c r="U11" s="1"/>
      <c r="V11" s="1"/>
      <c r="W11" s="1"/>
      <c r="X11" s="1"/>
      <c r="Y11" s="25"/>
    </row>
    <row r="12" spans="1:25">
      <c r="A12" s="45">
        <v>1</v>
      </c>
      <c r="B12" s="17">
        <v>2</v>
      </c>
      <c r="C12" s="17">
        <v>3</v>
      </c>
      <c r="D12" s="17">
        <v>4</v>
      </c>
      <c r="E12" s="17">
        <v>5</v>
      </c>
      <c r="F12" s="17">
        <v>6</v>
      </c>
      <c r="G12" s="17">
        <v>7</v>
      </c>
      <c r="H12" s="17"/>
      <c r="I12" s="17">
        <v>8</v>
      </c>
      <c r="J12" s="17">
        <v>9</v>
      </c>
      <c r="K12" s="17"/>
      <c r="L12" s="17">
        <v>10</v>
      </c>
      <c r="M12" s="17">
        <v>11</v>
      </c>
      <c r="N12" s="17">
        <v>12</v>
      </c>
      <c r="O12" s="17">
        <v>13</v>
      </c>
      <c r="P12" s="53">
        <v>14</v>
      </c>
      <c r="Q12" s="53">
        <v>15</v>
      </c>
      <c r="R12" s="17">
        <v>16</v>
      </c>
      <c r="S12" s="53">
        <v>17</v>
      </c>
      <c r="T12" s="53">
        <v>18</v>
      </c>
      <c r="U12" s="53">
        <v>19</v>
      </c>
      <c r="V12" s="53">
        <v>20</v>
      </c>
      <c r="W12" s="53">
        <v>21</v>
      </c>
      <c r="X12" s="53">
        <v>22</v>
      </c>
      <c r="Y12" s="54">
        <v>23</v>
      </c>
    </row>
    <row r="13" spans="1:25">
      <c r="A13" s="309" t="s">
        <v>13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1"/>
    </row>
    <row r="14" spans="1:25">
      <c r="A14" s="211" t="s">
        <v>179</v>
      </c>
      <c r="B14" s="23">
        <v>1</v>
      </c>
      <c r="C14" s="23"/>
      <c r="D14" s="23">
        <v>1</v>
      </c>
      <c r="E14" s="23">
        <v>1</v>
      </c>
      <c r="F14" s="23">
        <v>1</v>
      </c>
      <c r="G14" s="23">
        <v>1</v>
      </c>
      <c r="H14" s="23">
        <v>1</v>
      </c>
      <c r="I14" s="23">
        <v>1</v>
      </c>
      <c r="J14" s="23">
        <v>1</v>
      </c>
      <c r="K14" s="2"/>
      <c r="L14" s="23"/>
      <c r="M14" s="45">
        <v>56</v>
      </c>
      <c r="N14" s="45">
        <v>981</v>
      </c>
      <c r="O14" s="2">
        <v>5</v>
      </c>
      <c r="P14" s="2">
        <v>5</v>
      </c>
      <c r="Q14" s="2">
        <v>40</v>
      </c>
      <c r="R14" s="23">
        <v>5</v>
      </c>
      <c r="S14" s="2"/>
      <c r="T14" s="2">
        <v>30</v>
      </c>
      <c r="U14" s="2">
        <v>20</v>
      </c>
      <c r="V14" s="2">
        <v>10</v>
      </c>
      <c r="W14" s="44"/>
      <c r="X14" s="2">
        <f>(P14*T14)+(Q14*U14)+(R14*V14)+(S14*W14)</f>
        <v>1000</v>
      </c>
      <c r="Y14" s="37" t="s">
        <v>293</v>
      </c>
    </row>
    <row r="15" spans="1:25">
      <c r="A15" s="87" t="s">
        <v>179</v>
      </c>
      <c r="B15" s="23"/>
      <c r="C15" s="23"/>
      <c r="D15" s="23"/>
      <c r="E15" s="23"/>
      <c r="F15" s="23"/>
      <c r="G15" s="23"/>
      <c r="H15" s="23"/>
      <c r="I15" s="23"/>
      <c r="J15" s="23"/>
      <c r="K15" s="23">
        <v>3</v>
      </c>
      <c r="L15" s="23">
        <v>3</v>
      </c>
      <c r="M15" s="45">
        <v>6</v>
      </c>
      <c r="N15" s="45">
        <v>106</v>
      </c>
      <c r="O15" s="2">
        <v>5</v>
      </c>
      <c r="P15" s="2">
        <v>2</v>
      </c>
      <c r="Q15" s="2">
        <v>9</v>
      </c>
      <c r="R15" s="23">
        <v>2</v>
      </c>
      <c r="S15" s="2"/>
      <c r="T15" s="2">
        <v>30</v>
      </c>
      <c r="U15" s="2">
        <v>20</v>
      </c>
      <c r="V15" s="2">
        <v>10</v>
      </c>
      <c r="W15" s="44"/>
      <c r="X15" s="2">
        <f>(P15*T15)+(Q15*U15)+(R15*V15)+(S15*W15)</f>
        <v>260</v>
      </c>
      <c r="Y15" s="37" t="s">
        <v>293</v>
      </c>
    </row>
    <row r="16" spans="1:25">
      <c r="A16" s="87" t="s">
        <v>179</v>
      </c>
      <c r="B16" s="23"/>
      <c r="C16" s="23">
        <v>2</v>
      </c>
      <c r="D16" s="23"/>
      <c r="E16" s="23"/>
      <c r="F16" s="23"/>
      <c r="G16" s="23"/>
      <c r="H16" s="23"/>
      <c r="I16" s="23"/>
      <c r="J16" s="23"/>
      <c r="K16" s="23"/>
      <c r="L16" s="23"/>
      <c r="M16" s="45">
        <v>19</v>
      </c>
      <c r="N16" s="45">
        <v>339</v>
      </c>
      <c r="O16" s="2">
        <v>5</v>
      </c>
      <c r="P16" s="2">
        <v>4</v>
      </c>
      <c r="Q16" s="2">
        <v>17</v>
      </c>
      <c r="R16" s="23">
        <v>4</v>
      </c>
      <c r="S16" s="2"/>
      <c r="T16" s="2">
        <v>30</v>
      </c>
      <c r="U16" s="2">
        <v>20</v>
      </c>
      <c r="V16" s="2">
        <v>10</v>
      </c>
      <c r="W16" s="44"/>
      <c r="X16" s="2">
        <f>(P16*T16)+(Q16*U16)+(R16*V16)+(S16*W16)</f>
        <v>500</v>
      </c>
      <c r="Y16" s="37" t="s">
        <v>293</v>
      </c>
    </row>
    <row r="17" spans="1:25">
      <c r="A17" s="212" t="s">
        <v>181</v>
      </c>
      <c r="B17" s="23">
        <v>1</v>
      </c>
      <c r="C17" s="23">
        <v>1</v>
      </c>
      <c r="D17" s="23">
        <v>1</v>
      </c>
      <c r="E17" s="23">
        <v>1</v>
      </c>
      <c r="F17" s="23">
        <v>1</v>
      </c>
      <c r="G17" s="23">
        <v>1</v>
      </c>
      <c r="H17" s="23">
        <v>1</v>
      </c>
      <c r="I17" s="23">
        <v>1</v>
      </c>
      <c r="J17" s="23">
        <v>1</v>
      </c>
      <c r="K17" s="23">
        <v>1</v>
      </c>
      <c r="L17" s="23">
        <v>1</v>
      </c>
      <c r="M17" s="45">
        <v>102</v>
      </c>
      <c r="N17" s="45">
        <v>1426</v>
      </c>
      <c r="O17" s="2">
        <v>5</v>
      </c>
      <c r="P17" s="2"/>
      <c r="Q17" s="2">
        <v>102</v>
      </c>
      <c r="R17" s="23">
        <v>51</v>
      </c>
      <c r="S17" s="2"/>
      <c r="T17" s="2"/>
      <c r="U17" s="2">
        <v>50</v>
      </c>
      <c r="V17" s="2">
        <v>10</v>
      </c>
      <c r="W17" s="44"/>
      <c r="X17" s="2">
        <f t="shared" ref="X17:X22" si="0">(P17*T17)+(Q17*U17)+(R17*V17)+(S17*W17)</f>
        <v>5610</v>
      </c>
      <c r="Y17" s="37" t="s">
        <v>293</v>
      </c>
    </row>
    <row r="18" spans="1:25">
      <c r="A18" s="123" t="s">
        <v>182</v>
      </c>
      <c r="B18" s="23">
        <v>2</v>
      </c>
      <c r="C18" s="23">
        <v>2</v>
      </c>
      <c r="D18" s="23">
        <v>2</v>
      </c>
      <c r="E18" s="23">
        <v>2</v>
      </c>
      <c r="F18" s="23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2</v>
      </c>
      <c r="M18" s="45">
        <v>102</v>
      </c>
      <c r="N18" s="45">
        <v>1426</v>
      </c>
      <c r="O18" s="2">
        <v>5</v>
      </c>
      <c r="P18" s="2"/>
      <c r="Q18" s="2">
        <v>102</v>
      </c>
      <c r="R18" s="23">
        <v>51</v>
      </c>
      <c r="S18" s="2"/>
      <c r="T18" s="2"/>
      <c r="U18" s="2">
        <v>50</v>
      </c>
      <c r="V18" s="2">
        <v>10</v>
      </c>
      <c r="W18" s="44"/>
      <c r="X18" s="2">
        <f t="shared" si="0"/>
        <v>5610</v>
      </c>
      <c r="Y18" s="37" t="s">
        <v>293</v>
      </c>
    </row>
    <row r="19" spans="1:25" s="168" customFormat="1" ht="25.5">
      <c r="A19" s="211" t="s">
        <v>183</v>
      </c>
      <c r="B19" s="165">
        <v>1</v>
      </c>
      <c r="C19" s="165">
        <v>1</v>
      </c>
      <c r="D19" s="165">
        <v>1</v>
      </c>
      <c r="E19" s="165">
        <v>1</v>
      </c>
      <c r="F19" s="165">
        <v>1</v>
      </c>
      <c r="G19" s="165">
        <v>1</v>
      </c>
      <c r="H19" s="165">
        <v>1</v>
      </c>
      <c r="I19" s="165">
        <v>1</v>
      </c>
      <c r="J19" s="165">
        <v>1</v>
      </c>
      <c r="K19" s="165">
        <v>1</v>
      </c>
      <c r="L19" s="165">
        <v>1</v>
      </c>
      <c r="M19" s="166">
        <v>80</v>
      </c>
      <c r="N19" s="166">
        <v>1426</v>
      </c>
      <c r="O19" s="165">
        <v>5</v>
      </c>
      <c r="P19" s="165">
        <v>15</v>
      </c>
      <c r="Q19" s="165">
        <v>80</v>
      </c>
      <c r="R19" s="165">
        <v>15</v>
      </c>
      <c r="S19" s="165"/>
      <c r="T19" s="165">
        <v>20</v>
      </c>
      <c r="U19" s="165">
        <v>30</v>
      </c>
      <c r="V19" s="165">
        <v>10</v>
      </c>
      <c r="W19" s="166"/>
      <c r="X19" s="165">
        <f t="shared" si="0"/>
        <v>2850</v>
      </c>
      <c r="Y19" s="167" t="s">
        <v>237</v>
      </c>
    </row>
    <row r="20" spans="1:25">
      <c r="A20" s="211" t="s">
        <v>184</v>
      </c>
      <c r="B20" s="23"/>
      <c r="C20" s="23">
        <v>1</v>
      </c>
      <c r="D20" s="23"/>
      <c r="E20" s="23"/>
      <c r="F20" s="23"/>
      <c r="G20" s="23"/>
      <c r="H20" s="23"/>
      <c r="I20" s="23"/>
      <c r="J20" s="23"/>
      <c r="K20" s="23"/>
      <c r="L20" s="23"/>
      <c r="M20" s="45">
        <v>19</v>
      </c>
      <c r="N20" s="45">
        <v>339</v>
      </c>
      <c r="O20" s="2">
        <v>2</v>
      </c>
      <c r="P20" s="2">
        <v>4</v>
      </c>
      <c r="Q20" s="2">
        <v>19</v>
      </c>
      <c r="R20" s="23">
        <v>4</v>
      </c>
      <c r="S20" s="2"/>
      <c r="T20" s="1">
        <v>10</v>
      </c>
      <c r="U20" s="1">
        <v>10</v>
      </c>
      <c r="V20" s="1">
        <v>10</v>
      </c>
      <c r="W20" s="44"/>
      <c r="X20" s="2">
        <f>(P20*T20)+(Q20*U20)+(R20*V20)+(S20*W20)</f>
        <v>270</v>
      </c>
      <c r="Y20" s="37" t="s">
        <v>293</v>
      </c>
    </row>
    <row r="21" spans="1:25">
      <c r="A21" s="87" t="s">
        <v>184</v>
      </c>
      <c r="B21" s="13">
        <v>2</v>
      </c>
      <c r="C21" s="13"/>
      <c r="D21" s="13">
        <v>2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2</v>
      </c>
      <c r="K21" s="13">
        <v>2</v>
      </c>
      <c r="L21" s="13">
        <v>2</v>
      </c>
      <c r="M21" s="45">
        <v>62</v>
      </c>
      <c r="N21" s="45">
        <v>1087</v>
      </c>
      <c r="O21" s="13">
        <v>2</v>
      </c>
      <c r="P21" s="1">
        <v>10</v>
      </c>
      <c r="Q21" s="1">
        <v>62</v>
      </c>
      <c r="R21" s="13">
        <v>10</v>
      </c>
      <c r="S21" s="1"/>
      <c r="T21" s="1">
        <v>10</v>
      </c>
      <c r="U21" s="1">
        <v>10</v>
      </c>
      <c r="V21" s="1">
        <v>10</v>
      </c>
      <c r="W21" s="1"/>
      <c r="X21" s="2">
        <f t="shared" si="0"/>
        <v>820</v>
      </c>
      <c r="Y21" s="37" t="s">
        <v>293</v>
      </c>
    </row>
    <row r="22" spans="1:25" ht="15" customHeight="1">
      <c r="A22" s="213" t="s">
        <v>26</v>
      </c>
      <c r="B22" s="13">
        <v>1</v>
      </c>
      <c r="C22" s="13">
        <v>1</v>
      </c>
      <c r="D22" s="13">
        <v>1</v>
      </c>
      <c r="E22" s="13">
        <v>1</v>
      </c>
      <c r="F22" s="13">
        <v>1</v>
      </c>
      <c r="G22" s="13">
        <v>1</v>
      </c>
      <c r="H22" s="13">
        <v>1</v>
      </c>
      <c r="I22" s="13">
        <v>1</v>
      </c>
      <c r="J22" s="13">
        <v>1</v>
      </c>
      <c r="K22" s="13">
        <v>1</v>
      </c>
      <c r="L22" s="13">
        <v>1</v>
      </c>
      <c r="M22" s="45">
        <v>81</v>
      </c>
      <c r="N22" s="45">
        <v>1426</v>
      </c>
      <c r="O22" s="13">
        <v>2</v>
      </c>
      <c r="P22" s="1"/>
      <c r="Q22" s="1">
        <v>41</v>
      </c>
      <c r="R22" s="13"/>
      <c r="S22" s="1"/>
      <c r="T22" s="1"/>
      <c r="U22" s="1">
        <v>20</v>
      </c>
      <c r="V22" s="1"/>
      <c r="W22" s="1"/>
      <c r="X22" s="2">
        <f t="shared" si="0"/>
        <v>820</v>
      </c>
      <c r="Y22" s="37" t="s">
        <v>293</v>
      </c>
    </row>
    <row r="23" spans="1:25" ht="15" customHeight="1">
      <c r="A23" s="86" t="s">
        <v>26</v>
      </c>
      <c r="B23" s="13">
        <v>2</v>
      </c>
      <c r="C23" s="13">
        <v>2</v>
      </c>
      <c r="D23" s="13">
        <v>2</v>
      </c>
      <c r="E23" s="13">
        <v>2</v>
      </c>
      <c r="F23" s="13">
        <v>2</v>
      </c>
      <c r="G23" s="13">
        <v>2</v>
      </c>
      <c r="H23" s="13">
        <v>2</v>
      </c>
      <c r="I23" s="13">
        <v>2</v>
      </c>
      <c r="J23" s="13">
        <v>2</v>
      </c>
      <c r="K23" s="13">
        <v>2</v>
      </c>
      <c r="L23" s="13">
        <v>2</v>
      </c>
      <c r="M23" s="45">
        <v>81</v>
      </c>
      <c r="N23" s="45">
        <v>1426</v>
      </c>
      <c r="O23" s="13">
        <v>2</v>
      </c>
      <c r="P23" s="1"/>
      <c r="Q23" s="1">
        <v>41</v>
      </c>
      <c r="R23" s="13"/>
      <c r="S23" s="1"/>
      <c r="T23" s="1"/>
      <c r="U23" s="1">
        <v>20</v>
      </c>
      <c r="V23" s="1"/>
      <c r="W23" s="1"/>
      <c r="X23" s="2">
        <f>(P23*T23)+(Q23*U23)+(R23*V23)+(S23*W23)</f>
        <v>820</v>
      </c>
      <c r="Y23" s="37" t="s">
        <v>293</v>
      </c>
    </row>
    <row r="24" spans="1:25" ht="12" customHeight="1">
      <c r="A24" s="86" t="s">
        <v>26</v>
      </c>
      <c r="B24" s="13">
        <v>3</v>
      </c>
      <c r="C24" s="13">
        <v>3</v>
      </c>
      <c r="D24" s="13">
        <v>3</v>
      </c>
      <c r="E24" s="13">
        <v>3</v>
      </c>
      <c r="F24" s="13">
        <v>3</v>
      </c>
      <c r="G24" s="13">
        <v>3</v>
      </c>
      <c r="H24" s="13">
        <v>3</v>
      </c>
      <c r="I24" s="13">
        <v>3</v>
      </c>
      <c r="J24" s="13">
        <v>3</v>
      </c>
      <c r="K24" s="13">
        <v>3</v>
      </c>
      <c r="L24" s="13">
        <v>3</v>
      </c>
      <c r="M24" s="45">
        <v>81</v>
      </c>
      <c r="N24" s="45">
        <v>1426</v>
      </c>
      <c r="O24" s="13">
        <v>2</v>
      </c>
      <c r="P24" s="1"/>
      <c r="Q24" s="1">
        <v>41</v>
      </c>
      <c r="R24" s="13"/>
      <c r="S24" s="1"/>
      <c r="T24" s="1"/>
      <c r="U24" s="1">
        <v>20</v>
      </c>
      <c r="V24" s="1"/>
      <c r="W24" s="1"/>
      <c r="X24" s="2">
        <f>(P24*T24)+(Q24*U24)+(R24*V24)+(S24*W24)</f>
        <v>820</v>
      </c>
      <c r="Y24" s="37" t="s">
        <v>293</v>
      </c>
    </row>
    <row r="25" spans="1:25" s="3" customFormat="1" ht="11.25" customHeight="1">
      <c r="A25" s="88" t="s">
        <v>76</v>
      </c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3"/>
      <c r="Q25" s="53"/>
      <c r="R25" s="17"/>
      <c r="S25" s="53"/>
      <c r="T25" s="53"/>
      <c r="U25" s="53"/>
      <c r="V25" s="53"/>
      <c r="W25" s="53"/>
      <c r="X25" s="53">
        <f>SUM(X14:X24)</f>
        <v>19380</v>
      </c>
      <c r="Y25" s="44"/>
    </row>
    <row r="26" spans="1:25" ht="14.25" customHeight="1">
      <c r="A26" s="312" t="s">
        <v>28</v>
      </c>
      <c r="B26" s="313"/>
      <c r="C26" s="313"/>
      <c r="D26" s="313"/>
      <c r="E26" s="313"/>
      <c r="F26" s="313"/>
      <c r="G26" s="313"/>
      <c r="H26" s="313"/>
      <c r="I26" s="313"/>
      <c r="J26" s="313"/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4"/>
    </row>
    <row r="27" spans="1:25" s="16" customFormat="1" ht="25.5">
      <c r="A27" s="212" t="s">
        <v>205</v>
      </c>
      <c r="B27" s="124">
        <v>1</v>
      </c>
      <c r="C27" s="13">
        <v>1</v>
      </c>
      <c r="D27" s="13">
        <v>1</v>
      </c>
      <c r="E27" s="13">
        <v>1</v>
      </c>
      <c r="F27" s="13">
        <v>1</v>
      </c>
      <c r="G27" s="13"/>
      <c r="H27" s="13"/>
      <c r="I27" s="13"/>
      <c r="J27" s="13"/>
      <c r="K27" s="13">
        <v>1</v>
      </c>
      <c r="L27" s="13">
        <v>1</v>
      </c>
      <c r="M27" s="17">
        <v>45</v>
      </c>
      <c r="N27" s="17">
        <v>767</v>
      </c>
      <c r="O27" s="13">
        <v>5</v>
      </c>
      <c r="P27" s="13">
        <v>9</v>
      </c>
      <c r="Q27" s="13">
        <v>45</v>
      </c>
      <c r="R27" s="13">
        <v>9</v>
      </c>
      <c r="S27" s="13"/>
      <c r="T27" s="13">
        <v>30</v>
      </c>
      <c r="U27" s="13">
        <v>20</v>
      </c>
      <c r="V27" s="13">
        <v>10</v>
      </c>
      <c r="W27" s="13"/>
      <c r="X27" s="13">
        <f>(P27*T27)+(Q27*U27)+(R27*V27)+(S27*W27)</f>
        <v>1260</v>
      </c>
      <c r="Y27" s="37" t="s">
        <v>292</v>
      </c>
    </row>
    <row r="28" spans="1:25" s="16" customFormat="1" ht="25.5">
      <c r="A28" s="123" t="s">
        <v>206</v>
      </c>
      <c r="B28" s="124">
        <v>2</v>
      </c>
      <c r="C28" s="13">
        <v>2</v>
      </c>
      <c r="D28" s="13">
        <v>2</v>
      </c>
      <c r="E28" s="13">
        <v>2</v>
      </c>
      <c r="F28" s="13">
        <v>2</v>
      </c>
      <c r="G28" s="13">
        <v>2</v>
      </c>
      <c r="H28" s="13">
        <v>2</v>
      </c>
      <c r="I28" s="13"/>
      <c r="J28" s="13"/>
      <c r="K28" s="13">
        <v>2</v>
      </c>
      <c r="L28" s="13">
        <v>2</v>
      </c>
      <c r="M28" s="17">
        <v>49</v>
      </c>
      <c r="N28" s="17">
        <v>830</v>
      </c>
      <c r="O28" s="13">
        <v>5</v>
      </c>
      <c r="P28" s="13">
        <v>11</v>
      </c>
      <c r="Q28" s="13">
        <v>49</v>
      </c>
      <c r="R28" s="13">
        <v>11</v>
      </c>
      <c r="S28" s="13"/>
      <c r="T28" s="13">
        <v>30</v>
      </c>
      <c r="U28" s="13">
        <v>20</v>
      </c>
      <c r="V28" s="13">
        <v>10</v>
      </c>
      <c r="W28" s="13"/>
      <c r="X28" s="13">
        <f t="shared" ref="X28:X54" si="1">(P28*T28)+(Q28*U28)+(R28*V28)+(S28*W28)</f>
        <v>1420</v>
      </c>
      <c r="Y28" s="37" t="s">
        <v>292</v>
      </c>
    </row>
    <row r="29" spans="1:25" s="16" customFormat="1" ht="21.75" customHeight="1">
      <c r="A29" s="123" t="s">
        <v>207</v>
      </c>
      <c r="B29" s="124">
        <v>3</v>
      </c>
      <c r="C29" s="13">
        <v>3</v>
      </c>
      <c r="D29" s="13">
        <v>3</v>
      </c>
      <c r="E29" s="13">
        <v>3</v>
      </c>
      <c r="F29" s="13">
        <v>3</v>
      </c>
      <c r="G29" s="13"/>
      <c r="H29" s="13"/>
      <c r="I29" s="13"/>
      <c r="J29" s="13"/>
      <c r="K29" s="13">
        <v>3</v>
      </c>
      <c r="L29" s="13">
        <v>3</v>
      </c>
      <c r="M29" s="17">
        <v>45</v>
      </c>
      <c r="N29" s="17">
        <v>767</v>
      </c>
      <c r="O29" s="13">
        <v>5</v>
      </c>
      <c r="P29" s="13">
        <v>10</v>
      </c>
      <c r="Q29" s="13">
        <v>45</v>
      </c>
      <c r="R29" s="13">
        <v>10</v>
      </c>
      <c r="S29" s="13"/>
      <c r="T29" s="13">
        <v>30</v>
      </c>
      <c r="U29" s="13">
        <v>20</v>
      </c>
      <c r="V29" s="13">
        <v>10</v>
      </c>
      <c r="W29" s="13"/>
      <c r="X29" s="13">
        <f t="shared" si="1"/>
        <v>1300</v>
      </c>
      <c r="Y29" s="37" t="s">
        <v>292</v>
      </c>
    </row>
    <row r="30" spans="1:25" s="172" customFormat="1">
      <c r="A30" s="83" t="s">
        <v>208</v>
      </c>
      <c r="B30" s="170">
        <v>2</v>
      </c>
      <c r="C30" s="171">
        <v>2</v>
      </c>
      <c r="D30" s="171">
        <v>2</v>
      </c>
      <c r="E30" s="171">
        <v>2</v>
      </c>
      <c r="F30" s="171">
        <v>2</v>
      </c>
      <c r="G30" s="171">
        <v>2</v>
      </c>
      <c r="H30" s="171">
        <v>2</v>
      </c>
      <c r="I30" s="171">
        <v>2</v>
      </c>
      <c r="J30" s="171">
        <v>2</v>
      </c>
      <c r="K30" s="171"/>
      <c r="L30" s="171"/>
      <c r="M30" s="147">
        <v>75</v>
      </c>
      <c r="N30" s="147">
        <v>1320</v>
      </c>
      <c r="O30" s="171">
        <v>5</v>
      </c>
      <c r="P30" s="171">
        <v>14</v>
      </c>
      <c r="Q30" s="171">
        <v>75</v>
      </c>
      <c r="R30" s="171">
        <v>14</v>
      </c>
      <c r="S30" s="171"/>
      <c r="T30" s="171">
        <v>20</v>
      </c>
      <c r="U30" s="171">
        <v>30</v>
      </c>
      <c r="V30" s="171">
        <v>10</v>
      </c>
      <c r="W30" s="171"/>
      <c r="X30" s="171">
        <f t="shared" si="1"/>
        <v>2670</v>
      </c>
      <c r="Y30" s="167" t="s">
        <v>237</v>
      </c>
    </row>
    <row r="31" spans="1:25" s="172" customFormat="1">
      <c r="A31" s="83" t="s">
        <v>209</v>
      </c>
      <c r="B31" s="170">
        <v>3</v>
      </c>
      <c r="C31" s="171">
        <v>3</v>
      </c>
      <c r="D31" s="171">
        <v>3</v>
      </c>
      <c r="E31" s="171">
        <v>3</v>
      </c>
      <c r="F31" s="171">
        <v>3</v>
      </c>
      <c r="G31" s="171"/>
      <c r="H31" s="171"/>
      <c r="I31" s="171"/>
      <c r="J31" s="171"/>
      <c r="K31" s="171"/>
      <c r="L31" s="171"/>
      <c r="M31" s="147">
        <v>39</v>
      </c>
      <c r="N31" s="147">
        <v>661</v>
      </c>
      <c r="O31" s="171">
        <v>5</v>
      </c>
      <c r="P31" s="171">
        <v>7</v>
      </c>
      <c r="Q31" s="171">
        <v>39</v>
      </c>
      <c r="R31" s="171">
        <v>7</v>
      </c>
      <c r="S31" s="171"/>
      <c r="T31" s="171">
        <v>20</v>
      </c>
      <c r="U31" s="171">
        <v>30</v>
      </c>
      <c r="V31" s="171">
        <v>10</v>
      </c>
      <c r="W31" s="171"/>
      <c r="X31" s="171">
        <f t="shared" si="1"/>
        <v>1380</v>
      </c>
      <c r="Y31" s="167" t="s">
        <v>237</v>
      </c>
    </row>
    <row r="32" spans="1:25" s="16" customFormat="1">
      <c r="A32" s="123" t="s">
        <v>210</v>
      </c>
      <c r="B32" s="124">
        <v>3</v>
      </c>
      <c r="C32" s="13">
        <v>3</v>
      </c>
      <c r="D32" s="13">
        <v>3</v>
      </c>
      <c r="E32" s="13">
        <v>3</v>
      </c>
      <c r="F32" s="13">
        <v>3</v>
      </c>
      <c r="G32" s="13">
        <v>3</v>
      </c>
      <c r="H32" s="13">
        <v>3</v>
      </c>
      <c r="I32" s="13">
        <v>3</v>
      </c>
      <c r="J32" s="13"/>
      <c r="K32" s="13"/>
      <c r="L32" s="13"/>
      <c r="M32" s="17">
        <v>73</v>
      </c>
      <c r="N32" s="17">
        <v>1284</v>
      </c>
      <c r="O32" s="13">
        <v>5</v>
      </c>
      <c r="P32" s="171">
        <v>16</v>
      </c>
      <c r="Q32" s="13">
        <v>73</v>
      </c>
      <c r="R32" s="13">
        <v>16</v>
      </c>
      <c r="S32" s="13"/>
      <c r="T32" s="13">
        <v>20</v>
      </c>
      <c r="U32" s="13">
        <v>30</v>
      </c>
      <c r="V32" s="13">
        <v>10</v>
      </c>
      <c r="W32" s="13"/>
      <c r="X32" s="13">
        <f t="shared" si="1"/>
        <v>2670</v>
      </c>
      <c r="Y32" s="35" t="s">
        <v>237</v>
      </c>
    </row>
    <row r="33" spans="1:25" s="16" customFormat="1">
      <c r="A33" s="123" t="s">
        <v>211</v>
      </c>
      <c r="B33" s="124">
        <v>3</v>
      </c>
      <c r="C33" s="13">
        <v>3</v>
      </c>
      <c r="D33" s="13">
        <v>3</v>
      </c>
      <c r="E33" s="13">
        <v>3</v>
      </c>
      <c r="F33" s="13">
        <v>3</v>
      </c>
      <c r="G33" s="13">
        <v>3</v>
      </c>
      <c r="H33" s="13">
        <v>3</v>
      </c>
      <c r="I33" s="13">
        <v>3</v>
      </c>
      <c r="J33" s="13">
        <v>3</v>
      </c>
      <c r="K33" s="13">
        <v>3</v>
      </c>
      <c r="L33" s="13">
        <v>3</v>
      </c>
      <c r="M33" s="45">
        <v>102</v>
      </c>
      <c r="N33" s="45">
        <v>1426</v>
      </c>
      <c r="O33" s="13">
        <v>5</v>
      </c>
      <c r="P33" s="13"/>
      <c r="Q33" s="13">
        <v>102</v>
      </c>
      <c r="R33" s="13">
        <v>51</v>
      </c>
      <c r="S33" s="13"/>
      <c r="T33" s="13"/>
      <c r="U33" s="13">
        <v>50</v>
      </c>
      <c r="V33" s="13">
        <v>10</v>
      </c>
      <c r="W33" s="13"/>
      <c r="X33" s="13">
        <f t="shared" si="1"/>
        <v>5610</v>
      </c>
      <c r="Y33" s="37" t="s">
        <v>293</v>
      </c>
    </row>
    <row r="34" spans="1:25" s="16" customFormat="1">
      <c r="A34" s="212" t="s">
        <v>212</v>
      </c>
      <c r="B34" s="124">
        <v>1</v>
      </c>
      <c r="C34" s="13">
        <v>1</v>
      </c>
      <c r="D34" s="13"/>
      <c r="E34" s="13"/>
      <c r="F34" s="13"/>
      <c r="G34" s="13"/>
      <c r="H34" s="13"/>
      <c r="I34" s="13"/>
      <c r="J34" s="13"/>
      <c r="K34" s="13"/>
      <c r="L34" s="13"/>
      <c r="M34" s="45">
        <v>27</v>
      </c>
      <c r="N34" s="45">
        <v>471</v>
      </c>
      <c r="O34" s="13">
        <v>2</v>
      </c>
      <c r="P34" s="13"/>
      <c r="Q34" s="13"/>
      <c r="R34" s="13"/>
      <c r="S34" s="13"/>
      <c r="T34" s="13"/>
      <c r="U34" s="13"/>
      <c r="V34" s="13"/>
      <c r="W34" s="13"/>
      <c r="X34" s="13">
        <f>N34*O34</f>
        <v>942</v>
      </c>
      <c r="Y34" s="35" t="s">
        <v>237</v>
      </c>
    </row>
    <row r="35" spans="1:25" s="16" customFormat="1" ht="18" customHeight="1">
      <c r="A35" s="212" t="s">
        <v>212</v>
      </c>
      <c r="B35" s="124"/>
      <c r="C35" s="13"/>
      <c r="D35" s="13">
        <v>1</v>
      </c>
      <c r="E35" s="13"/>
      <c r="F35" s="13"/>
      <c r="G35" s="13"/>
      <c r="H35" s="13"/>
      <c r="I35" s="13"/>
      <c r="J35" s="13"/>
      <c r="K35" s="13"/>
      <c r="L35" s="13"/>
      <c r="M35" s="45">
        <v>6</v>
      </c>
      <c r="N35" s="45">
        <v>98</v>
      </c>
      <c r="O35" s="13">
        <v>2</v>
      </c>
      <c r="P35" s="13"/>
      <c r="Q35" s="13"/>
      <c r="R35" s="13"/>
      <c r="S35" s="13"/>
      <c r="T35" s="13"/>
      <c r="U35" s="13"/>
      <c r="V35" s="13"/>
      <c r="W35" s="13"/>
      <c r="X35" s="13">
        <f>N35*O35</f>
        <v>196</v>
      </c>
      <c r="Y35" s="37" t="s">
        <v>292</v>
      </c>
    </row>
    <row r="36" spans="1:25" s="16" customFormat="1" ht="25.5">
      <c r="A36" s="212" t="s">
        <v>212</v>
      </c>
      <c r="B36" s="124"/>
      <c r="C36" s="13"/>
      <c r="D36" s="13"/>
      <c r="E36" s="13">
        <v>1</v>
      </c>
      <c r="F36" s="13"/>
      <c r="G36" s="13">
        <v>1</v>
      </c>
      <c r="H36" s="13">
        <v>1</v>
      </c>
      <c r="I36" s="13">
        <v>1</v>
      </c>
      <c r="J36" s="13"/>
      <c r="K36" s="13"/>
      <c r="L36" s="13"/>
      <c r="M36" s="45">
        <v>35</v>
      </c>
      <c r="N36" s="45">
        <v>633</v>
      </c>
      <c r="O36" s="13">
        <v>2</v>
      </c>
      <c r="P36" s="13"/>
      <c r="Q36" s="13"/>
      <c r="R36" s="13"/>
      <c r="S36" s="13"/>
      <c r="T36" s="13"/>
      <c r="U36" s="13"/>
      <c r="V36" s="13"/>
      <c r="W36" s="13"/>
      <c r="X36" s="13">
        <f>N36*O36</f>
        <v>1266</v>
      </c>
      <c r="Y36" s="35" t="s">
        <v>291</v>
      </c>
    </row>
    <row r="37" spans="1:25" s="16" customFormat="1">
      <c r="A37" s="212" t="s">
        <v>212</v>
      </c>
      <c r="B37" s="124"/>
      <c r="C37" s="13"/>
      <c r="D37" s="13"/>
      <c r="E37" s="13"/>
      <c r="F37" s="13">
        <v>1</v>
      </c>
      <c r="G37" s="13"/>
      <c r="H37" s="13"/>
      <c r="I37" s="13"/>
      <c r="J37" s="13">
        <v>1</v>
      </c>
      <c r="K37" s="13"/>
      <c r="L37" s="13"/>
      <c r="M37" s="45">
        <v>7</v>
      </c>
      <c r="N37" s="45">
        <v>118</v>
      </c>
      <c r="O37" s="13">
        <v>2</v>
      </c>
      <c r="P37" s="13"/>
      <c r="Q37" s="13"/>
      <c r="R37" s="13"/>
      <c r="S37" s="13"/>
      <c r="T37" s="13"/>
      <c r="U37" s="13"/>
      <c r="V37" s="13"/>
      <c r="W37" s="13"/>
      <c r="X37" s="13">
        <f>N37*O37</f>
        <v>236</v>
      </c>
      <c r="Y37" s="37" t="s">
        <v>293</v>
      </c>
    </row>
    <row r="38" spans="1:25" s="16" customFormat="1">
      <c r="A38" s="212" t="s">
        <v>212</v>
      </c>
      <c r="B38" s="124"/>
      <c r="C38" s="13"/>
      <c r="D38" s="13"/>
      <c r="E38" s="13"/>
      <c r="F38" s="13"/>
      <c r="G38" s="13"/>
      <c r="H38" s="13"/>
      <c r="I38" s="13"/>
      <c r="J38" s="13"/>
      <c r="K38" s="13">
        <v>1</v>
      </c>
      <c r="L38" s="13">
        <v>1</v>
      </c>
      <c r="M38" s="45">
        <v>6</v>
      </c>
      <c r="N38" s="45">
        <v>106</v>
      </c>
      <c r="O38" s="13">
        <v>2</v>
      </c>
      <c r="P38" s="13"/>
      <c r="Q38" s="13"/>
      <c r="R38" s="13"/>
      <c r="S38" s="13"/>
      <c r="T38" s="13"/>
      <c r="U38" s="13"/>
      <c r="V38" s="13"/>
      <c r="W38" s="13"/>
      <c r="X38" s="13">
        <f>N38*O38</f>
        <v>212</v>
      </c>
      <c r="Y38" s="37" t="s">
        <v>293</v>
      </c>
    </row>
    <row r="39" spans="1:25" s="16" customFormat="1">
      <c r="A39" s="213" t="s">
        <v>216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>
        <v>1</v>
      </c>
      <c r="M39" s="17">
        <v>5</v>
      </c>
      <c r="N39" s="17">
        <v>89</v>
      </c>
      <c r="O39" s="13">
        <v>5</v>
      </c>
      <c r="P39" s="13">
        <v>1</v>
      </c>
      <c r="Q39" s="13">
        <v>5</v>
      </c>
      <c r="R39" s="13">
        <v>1</v>
      </c>
      <c r="S39" s="13"/>
      <c r="T39" s="13">
        <v>20</v>
      </c>
      <c r="U39" s="13">
        <v>30</v>
      </c>
      <c r="V39" s="13">
        <v>10</v>
      </c>
      <c r="W39" s="13"/>
      <c r="X39" s="13">
        <f t="shared" si="1"/>
        <v>180</v>
      </c>
      <c r="Y39" s="37" t="s">
        <v>293</v>
      </c>
    </row>
    <row r="40" spans="1:25" s="16" customFormat="1">
      <c r="A40" s="213" t="s">
        <v>240</v>
      </c>
      <c r="B40" s="13"/>
      <c r="C40" s="13"/>
      <c r="D40" s="13"/>
      <c r="E40" s="13"/>
      <c r="F40" s="13"/>
      <c r="G40" s="13"/>
      <c r="H40" s="13"/>
      <c r="I40" s="13"/>
      <c r="J40" s="13"/>
      <c r="K40" s="13">
        <v>1</v>
      </c>
      <c r="L40" s="13"/>
      <c r="M40" s="17">
        <v>1</v>
      </c>
      <c r="N40" s="17">
        <v>17</v>
      </c>
      <c r="O40" s="13">
        <v>5</v>
      </c>
      <c r="P40" s="13">
        <v>1</v>
      </c>
      <c r="Q40" s="13">
        <v>1</v>
      </c>
      <c r="R40" s="13">
        <v>1</v>
      </c>
      <c r="S40" s="13"/>
      <c r="T40" s="13">
        <v>20</v>
      </c>
      <c r="U40" s="13">
        <v>30</v>
      </c>
      <c r="V40" s="13">
        <v>10</v>
      </c>
      <c r="W40" s="13"/>
      <c r="X40" s="13">
        <f t="shared" si="1"/>
        <v>60</v>
      </c>
      <c r="Y40" s="37" t="s">
        <v>293</v>
      </c>
    </row>
    <row r="41" spans="1:25" s="16" customFormat="1">
      <c r="A41" s="86" t="s">
        <v>217</v>
      </c>
      <c r="B41" s="13"/>
      <c r="C41" s="13"/>
      <c r="D41" s="13"/>
      <c r="E41" s="13"/>
      <c r="F41" s="13"/>
      <c r="G41" s="13"/>
      <c r="H41" s="13"/>
      <c r="I41" s="13"/>
      <c r="J41" s="13"/>
      <c r="K41" s="13">
        <v>2</v>
      </c>
      <c r="L41" s="13">
        <v>2</v>
      </c>
      <c r="M41" s="17">
        <v>6</v>
      </c>
      <c r="N41" s="17">
        <v>106</v>
      </c>
      <c r="O41" s="13">
        <v>5</v>
      </c>
      <c r="P41" s="13">
        <v>1</v>
      </c>
      <c r="Q41" s="13">
        <v>6</v>
      </c>
      <c r="R41" s="13">
        <v>1</v>
      </c>
      <c r="S41" s="13"/>
      <c r="T41" s="13">
        <v>20</v>
      </c>
      <c r="U41" s="13">
        <v>30</v>
      </c>
      <c r="V41" s="13">
        <v>10</v>
      </c>
      <c r="W41" s="13"/>
      <c r="X41" s="13">
        <f t="shared" si="1"/>
        <v>210</v>
      </c>
      <c r="Y41" s="37" t="s">
        <v>293</v>
      </c>
    </row>
    <row r="42" spans="1:25" s="16" customFormat="1">
      <c r="A42" s="86" t="s">
        <v>218</v>
      </c>
      <c r="B42" s="13"/>
      <c r="C42" s="13"/>
      <c r="D42" s="13"/>
      <c r="E42" s="13"/>
      <c r="F42" s="13"/>
      <c r="G42" s="13"/>
      <c r="H42" s="13"/>
      <c r="I42" s="13"/>
      <c r="J42" s="13"/>
      <c r="K42" s="13">
        <v>2</v>
      </c>
      <c r="L42" s="13">
        <v>2</v>
      </c>
      <c r="M42" s="17">
        <v>6</v>
      </c>
      <c r="N42" s="17">
        <v>106</v>
      </c>
      <c r="O42" s="13">
        <v>5</v>
      </c>
      <c r="P42" s="13">
        <v>1</v>
      </c>
      <c r="Q42" s="13">
        <v>6</v>
      </c>
      <c r="R42" s="13">
        <v>1</v>
      </c>
      <c r="S42" s="13"/>
      <c r="T42" s="13">
        <v>20</v>
      </c>
      <c r="U42" s="13">
        <v>30</v>
      </c>
      <c r="V42" s="13">
        <v>10</v>
      </c>
      <c r="W42" s="13"/>
      <c r="X42" s="13">
        <f t="shared" si="1"/>
        <v>210</v>
      </c>
      <c r="Y42" s="37" t="s">
        <v>293</v>
      </c>
    </row>
    <row r="43" spans="1:25" s="168" customFormat="1">
      <c r="A43" s="83" t="s">
        <v>208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>
        <v>3</v>
      </c>
      <c r="L43" s="171">
        <v>3</v>
      </c>
      <c r="M43" s="147">
        <v>6</v>
      </c>
      <c r="N43" s="147">
        <v>106</v>
      </c>
      <c r="O43" s="171">
        <v>5</v>
      </c>
      <c r="P43" s="171">
        <v>1</v>
      </c>
      <c r="Q43" s="171">
        <v>6</v>
      </c>
      <c r="R43" s="171">
        <v>1</v>
      </c>
      <c r="S43" s="171"/>
      <c r="T43" s="171">
        <v>20</v>
      </c>
      <c r="U43" s="171">
        <v>30</v>
      </c>
      <c r="V43" s="171">
        <v>10</v>
      </c>
      <c r="W43" s="171"/>
      <c r="X43" s="171">
        <f t="shared" si="1"/>
        <v>210</v>
      </c>
      <c r="Y43" s="167" t="s">
        <v>237</v>
      </c>
    </row>
    <row r="44" spans="1:25" s="5" customFormat="1">
      <c r="A44" s="87" t="s">
        <v>219</v>
      </c>
      <c r="B44" s="13"/>
      <c r="C44" s="13"/>
      <c r="D44" s="13"/>
      <c r="E44" s="13"/>
      <c r="F44" s="13"/>
      <c r="G44" s="13"/>
      <c r="H44" s="13"/>
      <c r="I44" s="13"/>
      <c r="J44" s="13"/>
      <c r="K44" s="13">
        <v>3</v>
      </c>
      <c r="L44" s="13">
        <v>3</v>
      </c>
      <c r="M44" s="17">
        <v>6</v>
      </c>
      <c r="N44" s="17">
        <v>106</v>
      </c>
      <c r="O44" s="13">
        <v>5</v>
      </c>
      <c r="P44" s="13">
        <v>1</v>
      </c>
      <c r="Q44" s="25">
        <v>6</v>
      </c>
      <c r="R44" s="13">
        <v>1</v>
      </c>
      <c r="S44" s="13"/>
      <c r="T44" s="4">
        <v>30</v>
      </c>
      <c r="U44" s="4">
        <v>20</v>
      </c>
      <c r="V44" s="4">
        <v>10</v>
      </c>
      <c r="W44" s="4"/>
      <c r="X44" s="13">
        <f t="shared" si="1"/>
        <v>160</v>
      </c>
      <c r="Y44" s="37" t="s">
        <v>293</v>
      </c>
    </row>
    <row r="45" spans="1:25" s="5" customFormat="1" ht="26.25" thickBot="1">
      <c r="A45" s="212" t="s">
        <v>206</v>
      </c>
      <c r="B45" s="13"/>
      <c r="C45" s="13"/>
      <c r="D45" s="13"/>
      <c r="E45" s="13"/>
      <c r="F45" s="13"/>
      <c r="G45" s="13"/>
      <c r="H45" s="13"/>
      <c r="I45" s="13">
        <v>1</v>
      </c>
      <c r="J45" s="13"/>
      <c r="K45" s="13"/>
      <c r="L45" s="13"/>
      <c r="M45" s="17">
        <v>30</v>
      </c>
      <c r="N45" s="17">
        <v>560</v>
      </c>
      <c r="O45" s="13">
        <v>5</v>
      </c>
      <c r="P45" s="13">
        <v>6</v>
      </c>
      <c r="Q45" s="13">
        <v>30</v>
      </c>
      <c r="R45" s="13">
        <v>6</v>
      </c>
      <c r="S45" s="13"/>
      <c r="T45" s="13">
        <v>30</v>
      </c>
      <c r="U45" s="13">
        <v>20</v>
      </c>
      <c r="V45" s="13">
        <v>10</v>
      </c>
      <c r="W45" s="4"/>
      <c r="X45" s="13">
        <f t="shared" si="1"/>
        <v>840</v>
      </c>
      <c r="Y45" s="37" t="s">
        <v>292</v>
      </c>
    </row>
    <row r="46" spans="1:25" s="5" customFormat="1" ht="26.25" thickBot="1">
      <c r="A46" s="123" t="s">
        <v>207</v>
      </c>
      <c r="B46" s="13"/>
      <c r="C46" s="13"/>
      <c r="D46" s="13"/>
      <c r="E46" s="13"/>
      <c r="F46" s="13"/>
      <c r="G46" s="13"/>
      <c r="H46" s="13"/>
      <c r="I46" s="13">
        <v>2</v>
      </c>
      <c r="J46" s="13"/>
      <c r="K46" s="13"/>
      <c r="L46" s="13"/>
      <c r="M46" s="17">
        <v>30</v>
      </c>
      <c r="N46" s="17">
        <v>560</v>
      </c>
      <c r="O46" s="13">
        <v>5</v>
      </c>
      <c r="P46" s="13">
        <v>6</v>
      </c>
      <c r="Q46" s="13">
        <v>30</v>
      </c>
      <c r="R46" s="13">
        <v>6</v>
      </c>
      <c r="S46" s="13"/>
      <c r="T46" s="13">
        <v>30</v>
      </c>
      <c r="U46" s="13">
        <v>20</v>
      </c>
      <c r="V46" s="13">
        <v>10</v>
      </c>
      <c r="W46" s="4"/>
      <c r="X46" s="13">
        <f t="shared" si="1"/>
        <v>840</v>
      </c>
      <c r="Y46" s="37" t="s">
        <v>292</v>
      </c>
    </row>
    <row r="47" spans="1:25" s="5" customFormat="1" ht="26.25" thickBot="1">
      <c r="A47" s="123" t="s">
        <v>205</v>
      </c>
      <c r="B47" s="13"/>
      <c r="C47" s="13"/>
      <c r="D47" s="13"/>
      <c r="E47" s="13"/>
      <c r="F47" s="13"/>
      <c r="G47" s="13">
        <v>3</v>
      </c>
      <c r="H47" s="13">
        <v>3</v>
      </c>
      <c r="I47" s="13">
        <v>3</v>
      </c>
      <c r="J47" s="13">
        <v>3</v>
      </c>
      <c r="K47" s="13"/>
      <c r="L47" s="13"/>
      <c r="M47" s="17">
        <v>36</v>
      </c>
      <c r="N47" s="17">
        <v>659</v>
      </c>
      <c r="O47" s="13">
        <v>5</v>
      </c>
      <c r="P47" s="13">
        <v>6</v>
      </c>
      <c r="Q47" s="13">
        <v>36</v>
      </c>
      <c r="R47" s="13">
        <v>6</v>
      </c>
      <c r="S47" s="13"/>
      <c r="T47" s="13">
        <v>30</v>
      </c>
      <c r="U47" s="13">
        <v>20</v>
      </c>
      <c r="V47" s="13">
        <v>10</v>
      </c>
      <c r="W47" s="4"/>
      <c r="X47" s="13">
        <f t="shared" si="1"/>
        <v>960</v>
      </c>
      <c r="Y47" s="37" t="s">
        <v>292</v>
      </c>
    </row>
    <row r="48" spans="1:25" s="5" customFormat="1" ht="26.25" thickBot="1">
      <c r="A48" s="123" t="s">
        <v>220</v>
      </c>
      <c r="B48" s="13"/>
      <c r="C48" s="13"/>
      <c r="D48" s="13"/>
      <c r="E48" s="13"/>
      <c r="F48" s="13"/>
      <c r="G48" s="13"/>
      <c r="H48" s="13"/>
      <c r="I48" s="13">
        <v>3</v>
      </c>
      <c r="J48" s="13"/>
      <c r="K48" s="13"/>
      <c r="L48" s="13"/>
      <c r="M48" s="17">
        <v>30</v>
      </c>
      <c r="N48" s="17">
        <v>560</v>
      </c>
      <c r="O48" s="13">
        <v>5</v>
      </c>
      <c r="P48" s="13">
        <v>6</v>
      </c>
      <c r="Q48" s="13">
        <v>30</v>
      </c>
      <c r="R48" s="13">
        <v>6</v>
      </c>
      <c r="S48" s="13"/>
      <c r="T48" s="13">
        <v>30</v>
      </c>
      <c r="U48" s="13">
        <v>20</v>
      </c>
      <c r="V48" s="13">
        <v>10</v>
      </c>
      <c r="W48" s="4"/>
      <c r="X48" s="13">
        <f t="shared" si="1"/>
        <v>840</v>
      </c>
      <c r="Y48" s="37" t="s">
        <v>292</v>
      </c>
    </row>
    <row r="49" spans="1:25" s="5" customFormat="1" ht="14.25" customHeight="1">
      <c r="A49" s="212" t="s">
        <v>207</v>
      </c>
      <c r="B49" s="13"/>
      <c r="C49" s="13"/>
      <c r="D49" s="13"/>
      <c r="E49" s="13"/>
      <c r="F49" s="13"/>
      <c r="G49" s="13">
        <v>1</v>
      </c>
      <c r="H49" s="13">
        <v>1</v>
      </c>
      <c r="I49" s="13"/>
      <c r="J49" s="13"/>
      <c r="K49" s="13"/>
      <c r="L49" s="13"/>
      <c r="M49" s="17">
        <v>4</v>
      </c>
      <c r="N49" s="17">
        <v>63</v>
      </c>
      <c r="O49" s="13">
        <v>5</v>
      </c>
      <c r="P49" s="13">
        <v>1</v>
      </c>
      <c r="Q49" s="13">
        <v>4</v>
      </c>
      <c r="R49" s="13">
        <v>1</v>
      </c>
      <c r="S49" s="13"/>
      <c r="T49" s="13">
        <v>30</v>
      </c>
      <c r="U49" s="13">
        <v>20</v>
      </c>
      <c r="V49" s="13">
        <v>10</v>
      </c>
      <c r="W49" s="4"/>
      <c r="X49" s="13">
        <f t="shared" si="1"/>
        <v>120</v>
      </c>
      <c r="Y49" s="37" t="s">
        <v>292</v>
      </c>
    </row>
    <row r="50" spans="1:25" s="5" customFormat="1" ht="26.25" thickBot="1">
      <c r="A50" s="123" t="s">
        <v>220</v>
      </c>
      <c r="B50" s="13"/>
      <c r="C50" s="13"/>
      <c r="D50" s="13"/>
      <c r="E50" s="13"/>
      <c r="F50" s="13"/>
      <c r="G50" s="13">
        <v>2</v>
      </c>
      <c r="H50" s="13">
        <v>2</v>
      </c>
      <c r="I50" s="13"/>
      <c r="J50" s="13"/>
      <c r="K50" s="13"/>
      <c r="L50" s="13"/>
      <c r="M50" s="17">
        <v>4</v>
      </c>
      <c r="N50" s="17">
        <v>63</v>
      </c>
      <c r="O50" s="13">
        <v>5</v>
      </c>
      <c r="P50" s="13">
        <v>1</v>
      </c>
      <c r="Q50" s="13">
        <v>4</v>
      </c>
      <c r="R50" s="13">
        <v>1</v>
      </c>
      <c r="S50" s="13"/>
      <c r="T50" s="13">
        <v>30</v>
      </c>
      <c r="U50" s="13">
        <v>20</v>
      </c>
      <c r="V50" s="13">
        <v>10</v>
      </c>
      <c r="W50" s="4"/>
      <c r="X50" s="13">
        <f t="shared" si="1"/>
        <v>120</v>
      </c>
      <c r="Y50" s="37" t="s">
        <v>292</v>
      </c>
    </row>
    <row r="51" spans="1:25" s="6" customFormat="1" ht="13.5" thickBot="1">
      <c r="A51" s="211" t="s">
        <v>221</v>
      </c>
      <c r="B51" s="13"/>
      <c r="C51" s="13"/>
      <c r="D51" s="13"/>
      <c r="E51" s="13"/>
      <c r="F51" s="13"/>
      <c r="G51" s="13"/>
      <c r="H51" s="13"/>
      <c r="I51" s="13"/>
      <c r="J51" s="13">
        <v>1</v>
      </c>
      <c r="K51" s="13"/>
      <c r="L51" s="13"/>
      <c r="M51" s="17">
        <v>2</v>
      </c>
      <c r="N51" s="17">
        <v>36</v>
      </c>
      <c r="O51" s="13">
        <v>5</v>
      </c>
      <c r="P51" s="13">
        <v>1</v>
      </c>
      <c r="Q51" s="25">
        <v>2</v>
      </c>
      <c r="R51" s="13">
        <v>1</v>
      </c>
      <c r="S51" s="13"/>
      <c r="T51" s="13">
        <v>30</v>
      </c>
      <c r="U51" s="13">
        <v>20</v>
      </c>
      <c r="V51" s="13">
        <v>10</v>
      </c>
      <c r="W51" s="4"/>
      <c r="X51" s="13">
        <f t="shared" si="1"/>
        <v>80</v>
      </c>
      <c r="Y51" s="37" t="s">
        <v>293</v>
      </c>
    </row>
    <row r="52" spans="1:25" s="6" customFormat="1" ht="13.5" thickBot="1">
      <c r="A52" s="89" t="s">
        <v>222</v>
      </c>
      <c r="B52" s="13"/>
      <c r="C52" s="13"/>
      <c r="D52" s="13"/>
      <c r="E52" s="13"/>
      <c r="F52" s="13"/>
      <c r="G52" s="13"/>
      <c r="H52" s="13"/>
      <c r="I52" s="13"/>
      <c r="J52" s="13">
        <v>3</v>
      </c>
      <c r="K52" s="13"/>
      <c r="L52" s="13"/>
      <c r="M52" s="17">
        <v>2</v>
      </c>
      <c r="N52" s="17">
        <v>36</v>
      </c>
      <c r="O52" s="13">
        <v>5</v>
      </c>
      <c r="P52" s="13">
        <v>1</v>
      </c>
      <c r="Q52" s="25">
        <v>2</v>
      </c>
      <c r="R52" s="13">
        <v>1</v>
      </c>
      <c r="S52" s="13"/>
      <c r="T52" s="13">
        <v>30</v>
      </c>
      <c r="U52" s="13">
        <v>20</v>
      </c>
      <c r="V52" s="13">
        <v>10</v>
      </c>
      <c r="W52" s="4"/>
      <c r="X52" s="13">
        <f t="shared" si="1"/>
        <v>80</v>
      </c>
      <c r="Y52" s="37" t="s">
        <v>293</v>
      </c>
    </row>
    <row r="53" spans="1:25" s="6" customFormat="1" ht="13.5" thickBot="1">
      <c r="A53" s="89" t="s">
        <v>223</v>
      </c>
      <c r="B53" s="13"/>
      <c r="C53" s="13"/>
      <c r="D53" s="13"/>
      <c r="E53" s="13"/>
      <c r="F53" s="13"/>
      <c r="G53" s="13"/>
      <c r="H53" s="13"/>
      <c r="I53" s="13"/>
      <c r="J53" s="13">
        <v>2</v>
      </c>
      <c r="K53" s="13"/>
      <c r="L53" s="13"/>
      <c r="M53" s="17">
        <v>2</v>
      </c>
      <c r="N53" s="17">
        <v>36</v>
      </c>
      <c r="O53" s="13">
        <v>5</v>
      </c>
      <c r="P53" s="13">
        <v>1</v>
      </c>
      <c r="Q53" s="25">
        <v>2</v>
      </c>
      <c r="R53" s="13">
        <v>1</v>
      </c>
      <c r="S53" s="13"/>
      <c r="T53" s="13">
        <v>30</v>
      </c>
      <c r="U53" s="13">
        <v>20</v>
      </c>
      <c r="V53" s="13">
        <v>10</v>
      </c>
      <c r="W53" s="4"/>
      <c r="X53" s="13">
        <f t="shared" si="1"/>
        <v>80</v>
      </c>
      <c r="Y53" s="37" t="s">
        <v>293</v>
      </c>
    </row>
    <row r="54" spans="1:25" s="173" customFormat="1" ht="39" thickBot="1">
      <c r="A54" s="89" t="s">
        <v>224</v>
      </c>
      <c r="B54" s="171"/>
      <c r="C54" s="171"/>
      <c r="D54" s="171"/>
      <c r="E54" s="171"/>
      <c r="F54" s="171"/>
      <c r="G54" s="171"/>
      <c r="H54" s="171"/>
      <c r="I54" s="171"/>
      <c r="J54" s="171">
        <v>3</v>
      </c>
      <c r="K54" s="171"/>
      <c r="L54" s="171"/>
      <c r="M54" s="147">
        <v>2</v>
      </c>
      <c r="N54" s="147">
        <v>36</v>
      </c>
      <c r="O54" s="171">
        <v>5</v>
      </c>
      <c r="P54" s="171">
        <v>1</v>
      </c>
      <c r="Q54" s="165">
        <v>2</v>
      </c>
      <c r="R54" s="171">
        <v>1</v>
      </c>
      <c r="S54" s="171"/>
      <c r="T54" s="171">
        <v>20</v>
      </c>
      <c r="U54" s="171">
        <v>30</v>
      </c>
      <c r="V54" s="171">
        <v>10</v>
      </c>
      <c r="W54" s="171"/>
      <c r="X54" s="171">
        <f t="shared" si="1"/>
        <v>90</v>
      </c>
      <c r="Y54" s="37" t="s">
        <v>293</v>
      </c>
    </row>
    <row r="55" spans="1:25" s="6" customFormat="1" ht="13.5" thickBot="1">
      <c r="A55" s="90" t="s">
        <v>77</v>
      </c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54"/>
      <c r="R55" s="17"/>
      <c r="S55" s="17"/>
      <c r="T55" s="17"/>
      <c r="U55" s="17"/>
      <c r="V55" s="17"/>
      <c r="W55" s="17"/>
      <c r="X55" s="17">
        <f>SUM(X27:X54)</f>
        <v>24242</v>
      </c>
      <c r="Y55" s="45"/>
    </row>
    <row r="56" spans="1:25" s="6" customFormat="1" ht="15" customHeight="1" thickBot="1">
      <c r="A56" s="320" t="s">
        <v>14</v>
      </c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1"/>
      <c r="O56" s="321"/>
      <c r="P56" s="321"/>
      <c r="Q56" s="321"/>
      <c r="R56" s="321"/>
      <c r="S56" s="321"/>
      <c r="T56" s="321"/>
      <c r="U56" s="321"/>
      <c r="V56" s="321"/>
      <c r="W56" s="322"/>
      <c r="X56" s="51"/>
      <c r="Y56" s="10"/>
    </row>
    <row r="57" spans="1:25" s="6" customFormat="1" ht="13.5" customHeight="1">
      <c r="A57" s="214" t="s">
        <v>213</v>
      </c>
      <c r="B57" s="174">
        <v>1</v>
      </c>
      <c r="C57" s="171">
        <v>1</v>
      </c>
      <c r="D57" s="171">
        <v>1</v>
      </c>
      <c r="E57" s="171">
        <v>1</v>
      </c>
      <c r="F57" s="171">
        <v>1</v>
      </c>
      <c r="G57" s="171">
        <v>1</v>
      </c>
      <c r="H57" s="171">
        <v>1</v>
      </c>
      <c r="I57" s="171">
        <v>1</v>
      </c>
      <c r="J57" s="171">
        <v>1</v>
      </c>
      <c r="K57" s="171"/>
      <c r="L57" s="171"/>
      <c r="M57" s="147">
        <v>74</v>
      </c>
      <c r="N57" s="147">
        <v>1320</v>
      </c>
      <c r="O57" s="171">
        <v>5</v>
      </c>
      <c r="P57" s="171">
        <v>15</v>
      </c>
      <c r="Q57" s="175">
        <v>74</v>
      </c>
      <c r="R57" s="171">
        <v>15</v>
      </c>
      <c r="S57" s="171"/>
      <c r="T57" s="171">
        <v>20</v>
      </c>
      <c r="U57" s="171">
        <v>30</v>
      </c>
      <c r="V57" s="171">
        <v>10</v>
      </c>
      <c r="W57" s="171"/>
      <c r="X57" s="171">
        <f>(P57*T57)+(Q57*U57)+(R57*V57)+(S57*W57)</f>
        <v>2670</v>
      </c>
      <c r="Y57" s="35" t="s">
        <v>237</v>
      </c>
    </row>
    <row r="58" spans="1:25" s="6" customFormat="1" ht="13.5" customHeight="1">
      <c r="A58" s="115" t="s">
        <v>214</v>
      </c>
      <c r="B58" s="171">
        <v>2</v>
      </c>
      <c r="C58" s="171">
        <v>2</v>
      </c>
      <c r="D58" s="171">
        <v>2</v>
      </c>
      <c r="E58" s="171">
        <v>2</v>
      </c>
      <c r="F58" s="171">
        <v>2</v>
      </c>
      <c r="G58" s="171">
        <v>2</v>
      </c>
      <c r="H58" s="171">
        <v>2</v>
      </c>
      <c r="I58" s="171">
        <v>2</v>
      </c>
      <c r="J58" s="171">
        <v>2</v>
      </c>
      <c r="K58" s="171"/>
      <c r="L58" s="171"/>
      <c r="M58" s="147">
        <v>74</v>
      </c>
      <c r="N58" s="147">
        <v>1320</v>
      </c>
      <c r="O58" s="171">
        <v>5</v>
      </c>
      <c r="P58" s="171">
        <v>15</v>
      </c>
      <c r="Q58" s="171">
        <v>74</v>
      </c>
      <c r="R58" s="171">
        <v>15</v>
      </c>
      <c r="S58" s="171"/>
      <c r="T58" s="171">
        <v>20</v>
      </c>
      <c r="U58" s="171">
        <v>30</v>
      </c>
      <c r="V58" s="171">
        <v>10</v>
      </c>
      <c r="W58" s="171"/>
      <c r="X58" s="171">
        <f>(P58*T58)+(Q58*U58)+(R58*V58)+(S58*W58)</f>
        <v>2670</v>
      </c>
      <c r="Y58" s="35" t="s">
        <v>237</v>
      </c>
    </row>
    <row r="59" spans="1:25" s="6" customFormat="1" ht="12.75" customHeight="1">
      <c r="A59" s="115" t="s">
        <v>215</v>
      </c>
      <c r="B59" s="171">
        <v>3</v>
      </c>
      <c r="C59" s="171">
        <v>3</v>
      </c>
      <c r="D59" s="171">
        <v>3</v>
      </c>
      <c r="E59" s="171">
        <v>3</v>
      </c>
      <c r="F59" s="171">
        <v>3</v>
      </c>
      <c r="G59" s="171">
        <v>3</v>
      </c>
      <c r="H59" s="171">
        <v>3</v>
      </c>
      <c r="I59" s="171"/>
      <c r="J59" s="171">
        <v>3</v>
      </c>
      <c r="K59" s="171"/>
      <c r="L59" s="171"/>
      <c r="M59" s="147">
        <v>45</v>
      </c>
      <c r="N59" s="147">
        <v>760</v>
      </c>
      <c r="O59" s="171">
        <v>5</v>
      </c>
      <c r="P59" s="171">
        <v>9</v>
      </c>
      <c r="Q59" s="176">
        <v>45</v>
      </c>
      <c r="R59" s="171">
        <v>9</v>
      </c>
      <c r="S59" s="171"/>
      <c r="T59" s="171">
        <v>20</v>
      </c>
      <c r="U59" s="171">
        <v>30</v>
      </c>
      <c r="V59" s="171">
        <v>10</v>
      </c>
      <c r="W59" s="171"/>
      <c r="X59" s="171">
        <f>(P59*T59)+(Q59*U59)+(R59*V59)+(S59*W59)</f>
        <v>1620</v>
      </c>
      <c r="Y59" s="35" t="s">
        <v>237</v>
      </c>
    </row>
    <row r="60" spans="1:25" s="6" customFormat="1" ht="14.25" customHeight="1">
      <c r="A60" s="115" t="s">
        <v>236</v>
      </c>
      <c r="B60" s="171"/>
      <c r="C60" s="171"/>
      <c r="D60" s="171"/>
      <c r="E60" s="171"/>
      <c r="F60" s="171"/>
      <c r="G60" s="171"/>
      <c r="H60" s="171"/>
      <c r="I60" s="171">
        <v>3</v>
      </c>
      <c r="J60" s="171"/>
      <c r="K60" s="171"/>
      <c r="L60" s="171"/>
      <c r="M60" s="147">
        <v>30</v>
      </c>
      <c r="N60" s="147">
        <v>560</v>
      </c>
      <c r="O60" s="171">
        <v>4</v>
      </c>
      <c r="P60" s="171">
        <v>6</v>
      </c>
      <c r="Q60" s="176">
        <v>30</v>
      </c>
      <c r="R60" s="171">
        <v>6</v>
      </c>
      <c r="S60" s="171"/>
      <c r="T60" s="171">
        <v>20</v>
      </c>
      <c r="U60" s="171">
        <v>20</v>
      </c>
      <c r="V60" s="171">
        <v>10</v>
      </c>
      <c r="W60" s="171"/>
      <c r="X60" s="171">
        <f>(P60*T60)+(Q60*U60)+(R60*V60)+(S60*W60)</f>
        <v>780</v>
      </c>
      <c r="Y60" s="35" t="s">
        <v>291</v>
      </c>
    </row>
    <row r="61" spans="1:25" s="6" customFormat="1" ht="16.5" customHeight="1">
      <c r="A61" s="115" t="s">
        <v>213</v>
      </c>
      <c r="B61" s="171"/>
      <c r="C61" s="171"/>
      <c r="D61" s="171"/>
      <c r="E61" s="171"/>
      <c r="F61" s="171"/>
      <c r="G61" s="171"/>
      <c r="H61" s="171"/>
      <c r="I61" s="171"/>
      <c r="J61" s="171"/>
      <c r="K61" s="171">
        <v>2</v>
      </c>
      <c r="L61" s="171">
        <v>2</v>
      </c>
      <c r="M61" s="147">
        <v>6</v>
      </c>
      <c r="N61" s="147">
        <v>106</v>
      </c>
      <c r="O61" s="171">
        <v>6</v>
      </c>
      <c r="P61" s="171">
        <v>1</v>
      </c>
      <c r="Q61" s="176">
        <v>6</v>
      </c>
      <c r="R61" s="171">
        <v>1</v>
      </c>
      <c r="S61" s="171"/>
      <c r="T61" s="171">
        <v>20</v>
      </c>
      <c r="U61" s="171">
        <v>40</v>
      </c>
      <c r="V61" s="171">
        <v>10</v>
      </c>
      <c r="W61" s="171"/>
      <c r="X61" s="171">
        <f>(P61*T61)+(Q61*U61)+(R61*V61)+(S61*W61)</f>
        <v>270</v>
      </c>
      <c r="Y61" s="35" t="s">
        <v>237</v>
      </c>
    </row>
    <row r="62" spans="1:25" s="21" customFormat="1">
      <c r="A62" s="55" t="s">
        <v>78</v>
      </c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>
        <f>SUM(X57:X61)</f>
        <v>8010</v>
      </c>
      <c r="Y62" s="68"/>
    </row>
    <row r="63" spans="1:25" s="21" customFormat="1" ht="15" customHeight="1">
      <c r="A63" s="71" t="s">
        <v>229</v>
      </c>
      <c r="B63" s="52" t="s">
        <v>234</v>
      </c>
      <c r="C63" s="52" t="s">
        <v>234</v>
      </c>
      <c r="D63" s="52"/>
      <c r="E63" s="52"/>
      <c r="F63" s="52"/>
      <c r="G63" s="52"/>
      <c r="H63" s="52"/>
      <c r="I63" s="52"/>
      <c r="J63" s="52"/>
      <c r="K63" s="52"/>
      <c r="L63" s="52"/>
      <c r="M63" s="52">
        <v>27</v>
      </c>
      <c r="N63" s="52">
        <v>471</v>
      </c>
      <c r="O63" s="52">
        <v>30</v>
      </c>
      <c r="P63" s="52"/>
      <c r="Q63" s="52"/>
      <c r="R63" s="52"/>
      <c r="S63" s="52"/>
      <c r="T63" s="52"/>
      <c r="U63" s="52"/>
      <c r="V63" s="52"/>
      <c r="W63" s="52"/>
      <c r="X63" s="52">
        <f>M63*O63</f>
        <v>810</v>
      </c>
      <c r="Y63" s="35" t="s">
        <v>237</v>
      </c>
    </row>
    <row r="64" spans="1:25" s="21" customFormat="1" ht="25.5">
      <c r="A64" s="71" t="s">
        <v>229</v>
      </c>
      <c r="B64" s="52"/>
      <c r="C64" s="52"/>
      <c r="D64" s="52" t="s">
        <v>234</v>
      </c>
      <c r="E64" s="52"/>
      <c r="F64" s="52"/>
      <c r="G64" s="52"/>
      <c r="H64" s="52"/>
      <c r="I64" s="52"/>
      <c r="J64" s="52"/>
      <c r="K64" s="52"/>
      <c r="L64" s="52"/>
      <c r="M64" s="52">
        <v>6</v>
      </c>
      <c r="N64" s="52">
        <v>98</v>
      </c>
      <c r="O64" s="52">
        <v>30</v>
      </c>
      <c r="P64" s="52"/>
      <c r="Q64" s="52"/>
      <c r="R64" s="52"/>
      <c r="S64" s="52"/>
      <c r="T64" s="52"/>
      <c r="U64" s="52"/>
      <c r="V64" s="52"/>
      <c r="W64" s="52"/>
      <c r="X64" s="52">
        <f>M64*O64</f>
        <v>180</v>
      </c>
      <c r="Y64" s="37" t="s">
        <v>292</v>
      </c>
    </row>
    <row r="65" spans="1:25" s="21" customFormat="1" ht="25.5">
      <c r="A65" s="71" t="s">
        <v>229</v>
      </c>
      <c r="B65" s="52"/>
      <c r="C65" s="52"/>
      <c r="D65" s="52"/>
      <c r="E65" s="52" t="s">
        <v>234</v>
      </c>
      <c r="F65" s="52"/>
      <c r="G65" s="52" t="s">
        <v>234</v>
      </c>
      <c r="H65" s="52" t="s">
        <v>234</v>
      </c>
      <c r="I65" s="52" t="s">
        <v>234</v>
      </c>
      <c r="J65" s="52"/>
      <c r="K65" s="52"/>
      <c r="L65" s="52"/>
      <c r="M65" s="52">
        <v>35</v>
      </c>
      <c r="N65" s="52">
        <v>633</v>
      </c>
      <c r="O65" s="52">
        <v>30</v>
      </c>
      <c r="P65" s="52"/>
      <c r="Q65" s="52"/>
      <c r="R65" s="52"/>
      <c r="S65" s="52"/>
      <c r="T65" s="52"/>
      <c r="U65" s="52"/>
      <c r="V65" s="52"/>
      <c r="W65" s="52"/>
      <c r="X65" s="52">
        <f>M65*O65</f>
        <v>1050</v>
      </c>
      <c r="Y65" s="35" t="s">
        <v>291</v>
      </c>
    </row>
    <row r="66" spans="1:25" s="21" customFormat="1">
      <c r="A66" s="71" t="s">
        <v>229</v>
      </c>
      <c r="B66" s="52"/>
      <c r="C66" s="52"/>
      <c r="D66" s="52"/>
      <c r="E66" s="52"/>
      <c r="F66" s="52" t="s">
        <v>234</v>
      </c>
      <c r="G66" s="52"/>
      <c r="H66" s="52"/>
      <c r="I66" s="52"/>
      <c r="J66" s="52" t="s">
        <v>234</v>
      </c>
      <c r="K66" s="52"/>
      <c r="L66" s="52"/>
      <c r="M66" s="52">
        <v>7</v>
      </c>
      <c r="N66" s="52">
        <v>118</v>
      </c>
      <c r="O66" s="52">
        <v>30</v>
      </c>
      <c r="P66" s="52"/>
      <c r="Q66" s="52"/>
      <c r="R66" s="52"/>
      <c r="S66" s="52"/>
      <c r="T66" s="52"/>
      <c r="U66" s="52"/>
      <c r="V66" s="52"/>
      <c r="W66" s="52"/>
      <c r="X66" s="52">
        <f>M66*O66</f>
        <v>210</v>
      </c>
      <c r="Y66" s="37" t="s">
        <v>293</v>
      </c>
    </row>
    <row r="67" spans="1:25" s="21" customFormat="1">
      <c r="A67" s="71" t="s">
        <v>229</v>
      </c>
      <c r="B67" s="52"/>
      <c r="C67" s="52"/>
      <c r="D67" s="52"/>
      <c r="E67" s="52"/>
      <c r="F67" s="52"/>
      <c r="G67" s="52"/>
      <c r="H67" s="52"/>
      <c r="I67" s="52"/>
      <c r="J67" s="52"/>
      <c r="K67" s="52" t="s">
        <v>234</v>
      </c>
      <c r="L67" s="52" t="s">
        <v>234</v>
      </c>
      <c r="M67" s="52">
        <v>6</v>
      </c>
      <c r="N67" s="52">
        <v>106</v>
      </c>
      <c r="O67" s="52">
        <v>30</v>
      </c>
      <c r="P67" s="52"/>
      <c r="Q67" s="52"/>
      <c r="R67" s="52"/>
      <c r="S67" s="52"/>
      <c r="T67" s="52"/>
      <c r="U67" s="52"/>
      <c r="V67" s="52"/>
      <c r="W67" s="52"/>
      <c r="X67" s="52">
        <f>M67*O67</f>
        <v>180</v>
      </c>
      <c r="Y67" s="37" t="s">
        <v>293</v>
      </c>
    </row>
    <row r="68" spans="1:25" s="21" customFormat="1" ht="51.75" customHeight="1">
      <c r="A68" s="82" t="s">
        <v>79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7"/>
      <c r="N68" s="17"/>
      <c r="O68" s="13"/>
      <c r="P68" s="13"/>
      <c r="Q68" s="13"/>
      <c r="R68" s="13"/>
      <c r="S68" s="13"/>
      <c r="T68" s="13"/>
      <c r="U68" s="13"/>
      <c r="V68" s="13"/>
      <c r="W68" s="13"/>
      <c r="X68" s="17">
        <f>X25+X55+X62+X63+X64+X65+X66+X67</f>
        <v>54062</v>
      </c>
      <c r="Y68" s="10"/>
    </row>
    <row r="69" spans="1:25" s="21" customFormat="1" ht="11.25" customHeight="1">
      <c r="A69" s="9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22"/>
      <c r="N69" s="22"/>
      <c r="O69" s="15"/>
      <c r="P69" s="15"/>
      <c r="Q69" s="15"/>
      <c r="R69" s="15"/>
      <c r="S69" s="15"/>
      <c r="T69" s="15"/>
      <c r="U69" s="15"/>
      <c r="V69" s="15"/>
      <c r="W69" s="15"/>
      <c r="X69" s="22"/>
      <c r="Y69" s="11"/>
    </row>
    <row r="70" spans="1:25" s="21" customFormat="1" ht="16.5" customHeight="1">
      <c r="A70" s="37" t="s">
        <v>292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7"/>
      <c r="N70" s="17"/>
      <c r="O70" s="13"/>
      <c r="P70" s="13"/>
      <c r="Q70" s="13"/>
      <c r="R70" s="13"/>
      <c r="S70" s="13"/>
      <c r="T70" s="13"/>
      <c r="U70" s="13"/>
      <c r="V70" s="13"/>
      <c r="W70" s="13"/>
      <c r="X70" s="13">
        <f>SUMIFS($X$14:$X$67,$Y$14:$Y$67,A70)</f>
        <v>8076</v>
      </c>
      <c r="Y70" s="10"/>
    </row>
    <row r="71" spans="1:25" s="21" customFormat="1" ht="16.5" customHeight="1">
      <c r="A71" s="37" t="s">
        <v>293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7"/>
      <c r="N71" s="17"/>
      <c r="O71" s="13"/>
      <c r="P71" s="13"/>
      <c r="Q71" s="13"/>
      <c r="R71" s="13"/>
      <c r="S71" s="13"/>
      <c r="T71" s="13"/>
      <c r="U71" s="13"/>
      <c r="V71" s="13"/>
      <c r="W71" s="13"/>
      <c r="X71" s="13">
        <f>SUMIFS($X$14:$X$67,$Y$14:$Y$67,A71)</f>
        <v>24128</v>
      </c>
      <c r="Y71" s="10"/>
    </row>
    <row r="72" spans="1:25" s="21" customFormat="1" ht="16.5" customHeight="1">
      <c r="A72" s="35" t="s">
        <v>237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7"/>
      <c r="N72" s="17"/>
      <c r="O72" s="13"/>
      <c r="P72" s="13"/>
      <c r="Q72" s="13"/>
      <c r="R72" s="13"/>
      <c r="S72" s="13"/>
      <c r="T72" s="13"/>
      <c r="U72" s="13"/>
      <c r="V72" s="13"/>
      <c r="W72" s="13"/>
      <c r="X72" s="13">
        <f>SUMIFS($X$14:$X$67,$Y$14:$Y$67,A72)</f>
        <v>18762</v>
      </c>
      <c r="Y72" s="10"/>
    </row>
    <row r="73" spans="1:25" s="21" customFormat="1" ht="16.5" customHeight="1">
      <c r="A73" s="35" t="s">
        <v>291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7"/>
      <c r="N73" s="17"/>
      <c r="O73" s="13"/>
      <c r="P73" s="13"/>
      <c r="Q73" s="13"/>
      <c r="R73" s="13"/>
      <c r="S73" s="13"/>
      <c r="T73" s="13"/>
      <c r="U73" s="13"/>
      <c r="V73" s="13"/>
      <c r="W73" s="13"/>
      <c r="X73" s="13">
        <f>SUMIFS($X$14:$X$67,$Y$14:$Y$67,A73)</f>
        <v>3096</v>
      </c>
      <c r="Y73" s="10"/>
    </row>
    <row r="74" spans="1:25" s="7" customFormat="1" ht="13.5" customHeight="1">
      <c r="A74" s="56" t="s">
        <v>79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7"/>
      <c r="N74" s="17"/>
      <c r="O74" s="13"/>
      <c r="P74" s="13"/>
      <c r="Q74" s="13"/>
      <c r="R74" s="13"/>
      <c r="S74" s="13"/>
      <c r="T74" s="4"/>
      <c r="U74" s="4"/>
      <c r="V74" s="4"/>
      <c r="W74" s="4"/>
      <c r="X74" s="17">
        <f>SUM(X70:X73)</f>
        <v>54062</v>
      </c>
      <c r="Y74" s="10"/>
    </row>
    <row r="75" spans="1:25" s="5" customFormat="1" ht="13.5" customHeight="1">
      <c r="A75" s="338" t="s">
        <v>84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9"/>
      <c r="X75" s="9"/>
      <c r="Y75" s="11"/>
    </row>
    <row r="76" spans="1:25">
      <c r="A76" s="328"/>
      <c r="B76" s="328"/>
      <c r="C76" s="328"/>
      <c r="D76" s="328"/>
      <c r="E76" s="328"/>
      <c r="F76" s="328"/>
      <c r="G76" s="328"/>
      <c r="H76" s="328"/>
      <c r="I76" s="328"/>
      <c r="J76" s="328"/>
      <c r="K76" s="328"/>
      <c r="L76" s="328"/>
      <c r="M76" s="328"/>
      <c r="N76" s="328"/>
      <c r="O76" s="328"/>
      <c r="P76" s="328"/>
      <c r="Q76" s="328"/>
      <c r="R76" s="328"/>
      <c r="S76" s="328"/>
      <c r="T76" s="328"/>
      <c r="U76" s="328"/>
      <c r="V76" s="328"/>
      <c r="W76" s="328"/>
      <c r="X76" s="328"/>
      <c r="Y76" s="328"/>
    </row>
    <row r="77" spans="1:25">
      <c r="A77" s="328"/>
      <c r="B77" s="328"/>
      <c r="C77" s="328"/>
      <c r="D77" s="328"/>
      <c r="E77" s="328"/>
      <c r="F77" s="328"/>
      <c r="G77" s="328"/>
      <c r="H77" s="328"/>
      <c r="I77" s="328"/>
      <c r="J77" s="328"/>
      <c r="K77" s="328"/>
      <c r="L77" s="328"/>
      <c r="M77" s="328"/>
      <c r="N77" s="328"/>
      <c r="O77" s="328"/>
      <c r="P77" s="328"/>
      <c r="Q77" s="328"/>
      <c r="R77" s="328"/>
      <c r="S77" s="328"/>
      <c r="T77" s="328"/>
      <c r="U77" s="328"/>
      <c r="V77" s="328"/>
      <c r="W77" s="328"/>
      <c r="X77" s="328"/>
      <c r="Y77" s="328"/>
    </row>
    <row r="78" spans="1:25">
      <c r="A78" s="328"/>
      <c r="B78" s="328"/>
      <c r="C78" s="328"/>
      <c r="D78" s="328"/>
      <c r="E78" s="328"/>
      <c r="F78" s="328"/>
      <c r="G78" s="328"/>
      <c r="H78" s="328"/>
      <c r="I78" s="328"/>
      <c r="J78" s="328"/>
      <c r="K78" s="328"/>
      <c r="L78" s="328"/>
      <c r="M78" s="32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</row>
  </sheetData>
  <autoFilter ref="A12:Y68"/>
  <mergeCells count="29">
    <mergeCell ref="A56:W56"/>
    <mergeCell ref="A75:V75"/>
    <mergeCell ref="A76:Y78"/>
    <mergeCell ref="X7:X10"/>
    <mergeCell ref="Y7:Y10"/>
    <mergeCell ref="P9:P10"/>
    <mergeCell ref="Q9:Q10"/>
    <mergeCell ref="R9:R10"/>
    <mergeCell ref="V9:V10"/>
    <mergeCell ref="W9:W10"/>
    <mergeCell ref="B8:L8"/>
    <mergeCell ref="A13:Y13"/>
    <mergeCell ref="A26:Y26"/>
    <mergeCell ref="A7:A10"/>
    <mergeCell ref="M7:M10"/>
    <mergeCell ref="N7:N10"/>
    <mergeCell ref="A1:Y1"/>
    <mergeCell ref="A2:Y2"/>
    <mergeCell ref="A3:Y3"/>
    <mergeCell ref="A4:Y4"/>
    <mergeCell ref="B6:L6"/>
    <mergeCell ref="M6:Y6"/>
    <mergeCell ref="O7:O10"/>
    <mergeCell ref="P7:S7"/>
    <mergeCell ref="T7:W7"/>
    <mergeCell ref="B10:L10"/>
    <mergeCell ref="S9:S10"/>
    <mergeCell ref="T9:T10"/>
    <mergeCell ref="U9:U10"/>
  </mergeCells>
  <phoneticPr fontId="2" type="noConversion"/>
  <pageMargins left="0.47244094488188981" right="0.51181102362204722" top="0.51181102362204722" bottom="0.47244094488188981" header="0.51181102362204722" footer="0.51181102362204722"/>
  <pageSetup paperSize="9" scale="54" orientation="landscape"/>
  <headerFooter alignWithMargins="0"/>
  <rowBreaks count="1" manualBreakCount="1">
    <brk id="63" max="2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topLeftCell="A5" zoomScaleNormal="100" zoomScaleSheetLayoutView="100" workbookViewId="0">
      <pane ySplit="2340" topLeftCell="A34" activePane="bottomLeft"/>
      <selection activeCell="D9" sqref="D9"/>
      <selection pane="bottomLeft" activeCell="C26" sqref="C26"/>
    </sheetView>
  </sheetViews>
  <sheetFormatPr defaultColWidth="8.7109375" defaultRowHeight="12.75"/>
  <cols>
    <col min="1" max="1" width="30.7109375" style="92" customWidth="1"/>
    <col min="2" max="2" width="19.42578125" style="47" customWidth="1"/>
    <col min="3" max="3" width="15" style="47" customWidth="1"/>
    <col min="4" max="4" width="16.42578125" style="47" customWidth="1"/>
    <col min="5" max="5" width="6.5703125" style="48" customWidth="1"/>
    <col min="6" max="6" width="6.7109375" style="48" customWidth="1"/>
    <col min="7" max="7" width="7.7109375" style="47" customWidth="1"/>
    <col min="8" max="8" width="7.5703125" style="24" customWidth="1"/>
    <col min="9" max="9" width="6.42578125" style="24" customWidth="1"/>
    <col min="10" max="10" width="6.85546875" style="47" customWidth="1"/>
    <col min="11" max="11" width="4.5703125" style="24" customWidth="1"/>
    <col min="12" max="12" width="6.85546875" style="24" customWidth="1"/>
    <col min="13" max="13" width="7" style="24" customWidth="1"/>
    <col min="14" max="14" width="7.85546875" style="24" customWidth="1"/>
    <col min="15" max="15" width="4.7109375" style="24" customWidth="1"/>
    <col min="16" max="16" width="9.5703125" style="24" customWidth="1"/>
    <col min="17" max="17" width="35.85546875" style="49" customWidth="1"/>
  </cols>
  <sheetData>
    <row r="1" spans="1:17">
      <c r="A1" s="296" t="s">
        <v>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 t="s">
        <v>16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>
      <c r="A3" s="296" t="s">
        <v>85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</row>
    <row r="4" spans="1:17">
      <c r="A4" s="298" t="s">
        <v>239</v>
      </c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</row>
    <row r="6" spans="1:17">
      <c r="A6" s="86"/>
      <c r="B6" s="318" t="s">
        <v>17</v>
      </c>
      <c r="C6" s="302"/>
      <c r="D6" s="302"/>
      <c r="E6" s="299"/>
      <c r="F6" s="300"/>
      <c r="G6" s="300"/>
      <c r="H6" s="300"/>
      <c r="I6" s="300"/>
      <c r="J6" s="300"/>
      <c r="K6" s="300"/>
      <c r="L6" s="300"/>
      <c r="M6" s="300"/>
      <c r="N6" s="300"/>
      <c r="O6" s="300"/>
      <c r="P6" s="300"/>
      <c r="Q6" s="301"/>
    </row>
    <row r="7" spans="1:17" ht="25.5" customHeight="1">
      <c r="A7" s="335" t="s">
        <v>1</v>
      </c>
      <c r="B7" s="45" t="s">
        <v>403</v>
      </c>
      <c r="C7" s="45" t="s">
        <v>410</v>
      </c>
      <c r="D7" s="45" t="s">
        <v>404</v>
      </c>
      <c r="E7" s="266" t="s">
        <v>2</v>
      </c>
      <c r="F7" s="266" t="s">
        <v>3</v>
      </c>
      <c r="G7" s="325" t="s">
        <v>12</v>
      </c>
      <c r="H7" s="340" t="s">
        <v>4</v>
      </c>
      <c r="I7" s="341"/>
      <c r="J7" s="341"/>
      <c r="K7" s="342"/>
      <c r="L7" s="299" t="s">
        <v>11</v>
      </c>
      <c r="M7" s="300"/>
      <c r="N7" s="300"/>
      <c r="O7" s="301"/>
      <c r="P7" s="348" t="s">
        <v>75</v>
      </c>
      <c r="Q7" s="352" t="s">
        <v>80</v>
      </c>
    </row>
    <row r="8" spans="1:17" ht="15" customHeight="1">
      <c r="A8" s="336"/>
      <c r="B8" s="355" t="s">
        <v>400</v>
      </c>
      <c r="C8" s="356"/>
      <c r="D8" s="356"/>
      <c r="E8" s="323"/>
      <c r="F8" s="323"/>
      <c r="G8" s="326"/>
      <c r="H8" s="224"/>
      <c r="I8" s="226"/>
      <c r="J8" s="226"/>
      <c r="K8" s="227"/>
      <c r="L8" s="228"/>
      <c r="M8" s="229"/>
      <c r="N8" s="229"/>
      <c r="O8" s="230"/>
      <c r="P8" s="349"/>
      <c r="Q8" s="353"/>
    </row>
    <row r="9" spans="1:17">
      <c r="A9" s="336"/>
      <c r="B9" s="358">
        <v>45</v>
      </c>
      <c r="C9" s="359"/>
      <c r="D9" s="17">
        <v>9</v>
      </c>
      <c r="E9" s="323"/>
      <c r="F9" s="323"/>
      <c r="G9" s="326"/>
      <c r="H9" s="352" t="s">
        <v>5</v>
      </c>
      <c r="I9" s="352" t="s">
        <v>6</v>
      </c>
      <c r="J9" s="333" t="s">
        <v>7</v>
      </c>
      <c r="K9" s="346" t="s">
        <v>8</v>
      </c>
      <c r="L9" s="346" t="s">
        <v>9</v>
      </c>
      <c r="M9" s="346" t="s">
        <v>10</v>
      </c>
      <c r="N9" s="346" t="s">
        <v>7</v>
      </c>
      <c r="O9" s="346" t="s">
        <v>8</v>
      </c>
      <c r="P9" s="350"/>
      <c r="Q9" s="353"/>
    </row>
    <row r="10" spans="1:17">
      <c r="A10" s="337"/>
      <c r="B10" s="360" t="s">
        <v>401</v>
      </c>
      <c r="C10" s="361"/>
      <c r="D10" s="361"/>
      <c r="E10" s="324"/>
      <c r="F10" s="324"/>
      <c r="G10" s="327"/>
      <c r="H10" s="354"/>
      <c r="I10" s="354"/>
      <c r="J10" s="334"/>
      <c r="K10" s="347"/>
      <c r="L10" s="347"/>
      <c r="M10" s="347"/>
      <c r="N10" s="347"/>
      <c r="O10" s="347"/>
      <c r="P10" s="351"/>
      <c r="Q10" s="354"/>
    </row>
    <row r="11" spans="1:17">
      <c r="A11" s="86"/>
      <c r="B11" s="17">
        <v>2</v>
      </c>
      <c r="C11" s="17">
        <v>1</v>
      </c>
      <c r="D11" s="17"/>
      <c r="E11" s="17"/>
      <c r="F11" s="17"/>
      <c r="G11" s="13"/>
      <c r="H11" s="1"/>
      <c r="I11" s="1"/>
      <c r="J11" s="13"/>
      <c r="K11" s="1"/>
      <c r="L11" s="1"/>
      <c r="M11" s="1"/>
      <c r="N11" s="1"/>
      <c r="O11" s="1"/>
      <c r="P11" s="1"/>
      <c r="Q11" s="25"/>
    </row>
    <row r="12" spans="1:17">
      <c r="A12" s="45">
        <v>1</v>
      </c>
      <c r="B12" s="17">
        <v>2</v>
      </c>
      <c r="C12" s="17">
        <v>3</v>
      </c>
      <c r="D12" s="17">
        <v>4</v>
      </c>
      <c r="E12" s="17">
        <v>11</v>
      </c>
      <c r="F12" s="17">
        <v>12</v>
      </c>
      <c r="G12" s="17">
        <v>13</v>
      </c>
      <c r="H12" s="53">
        <v>14</v>
      </c>
      <c r="I12" s="53">
        <v>15</v>
      </c>
      <c r="J12" s="17">
        <v>16</v>
      </c>
      <c r="K12" s="53">
        <v>17</v>
      </c>
      <c r="L12" s="53">
        <v>18</v>
      </c>
      <c r="M12" s="53">
        <v>19</v>
      </c>
      <c r="N12" s="53">
        <v>20</v>
      </c>
      <c r="O12" s="53">
        <v>21</v>
      </c>
      <c r="P12" s="53">
        <v>22</v>
      </c>
      <c r="Q12" s="54">
        <v>23</v>
      </c>
    </row>
    <row r="13" spans="1:17">
      <c r="A13" s="309" t="s">
        <v>13</v>
      </c>
      <c r="B13" s="310"/>
      <c r="C13" s="310"/>
      <c r="D13" s="310"/>
      <c r="E13" s="310"/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1"/>
    </row>
    <row r="14" spans="1:17">
      <c r="A14" s="87" t="s">
        <v>402</v>
      </c>
      <c r="B14" s="23">
        <v>1</v>
      </c>
      <c r="C14" s="23">
        <v>1</v>
      </c>
      <c r="D14" s="23">
        <v>1</v>
      </c>
      <c r="E14" s="45">
        <v>3</v>
      </c>
      <c r="F14" s="45">
        <v>54</v>
      </c>
      <c r="G14" s="2">
        <v>4</v>
      </c>
      <c r="H14" s="2">
        <v>1</v>
      </c>
      <c r="I14" s="2">
        <v>1</v>
      </c>
      <c r="J14" s="23">
        <v>1</v>
      </c>
      <c r="K14" s="2"/>
      <c r="L14" s="2">
        <v>30</v>
      </c>
      <c r="M14" s="2">
        <v>15</v>
      </c>
      <c r="N14" s="2">
        <v>15</v>
      </c>
      <c r="O14" s="44"/>
      <c r="P14" s="2">
        <f>(H14*L14)+(I14*M14)+(J14*N14)+(K14*O14)</f>
        <v>60</v>
      </c>
      <c r="Q14" s="37" t="s">
        <v>293</v>
      </c>
    </row>
    <row r="15" spans="1:17" ht="25.5">
      <c r="A15" s="231" t="s">
        <v>405</v>
      </c>
      <c r="B15" s="23">
        <v>1</v>
      </c>
      <c r="C15" s="23">
        <v>1</v>
      </c>
      <c r="D15" s="23">
        <v>1</v>
      </c>
      <c r="E15" s="45">
        <v>3</v>
      </c>
      <c r="F15" s="45">
        <v>54</v>
      </c>
      <c r="G15" s="2">
        <v>4</v>
      </c>
      <c r="H15" s="2">
        <v>1</v>
      </c>
      <c r="I15" s="2">
        <v>1</v>
      </c>
      <c r="J15" s="23">
        <v>1</v>
      </c>
      <c r="K15" s="2"/>
      <c r="L15" s="2"/>
      <c r="M15" s="2">
        <v>45</v>
      </c>
      <c r="N15" s="2">
        <v>15</v>
      </c>
      <c r="O15" s="44"/>
      <c r="P15" s="2">
        <f>(H15*L15)+(I15*M15)+(J15*N15)+(K15*O15)</f>
        <v>60</v>
      </c>
      <c r="Q15" s="37" t="s">
        <v>293</v>
      </c>
    </row>
    <row r="16" spans="1:17">
      <c r="A16" s="87" t="s">
        <v>406</v>
      </c>
      <c r="B16" s="23">
        <v>1</v>
      </c>
      <c r="C16" s="23">
        <v>1</v>
      </c>
      <c r="D16" s="23">
        <v>1</v>
      </c>
      <c r="E16" s="45">
        <v>3</v>
      </c>
      <c r="F16" s="45">
        <v>54</v>
      </c>
      <c r="G16" s="2">
        <v>4</v>
      </c>
      <c r="H16" s="2">
        <v>1</v>
      </c>
      <c r="I16" s="2">
        <v>1</v>
      </c>
      <c r="J16" s="23">
        <v>1</v>
      </c>
      <c r="K16" s="2"/>
      <c r="L16" s="2">
        <v>30</v>
      </c>
      <c r="M16" s="2">
        <v>15</v>
      </c>
      <c r="N16" s="2">
        <v>15</v>
      </c>
      <c r="O16" s="44"/>
      <c r="P16" s="2">
        <f>(H16*L16)+(I16*M16)+(J16*N16)+(K16*O16)</f>
        <v>60</v>
      </c>
      <c r="Q16" s="37" t="s">
        <v>293</v>
      </c>
    </row>
    <row r="17" spans="1:17">
      <c r="A17" s="83" t="s">
        <v>407</v>
      </c>
      <c r="B17" s="23">
        <v>2</v>
      </c>
      <c r="C17" s="23">
        <v>2</v>
      </c>
      <c r="D17" s="23">
        <v>2</v>
      </c>
      <c r="E17" s="45">
        <v>3</v>
      </c>
      <c r="F17" s="45">
        <v>54</v>
      </c>
      <c r="G17" s="2">
        <v>4</v>
      </c>
      <c r="H17" s="2">
        <v>1</v>
      </c>
      <c r="I17" s="2">
        <v>1</v>
      </c>
      <c r="J17" s="23">
        <v>1</v>
      </c>
      <c r="K17" s="2"/>
      <c r="L17" s="2">
        <v>30</v>
      </c>
      <c r="M17" s="2">
        <v>15</v>
      </c>
      <c r="N17" s="2">
        <v>15</v>
      </c>
      <c r="O17" s="44"/>
      <c r="P17" s="2">
        <f>(H17*L17)+(I17*M17)+(J17*N17)+(K17*O17)</f>
        <v>60</v>
      </c>
      <c r="Q17" s="37" t="s">
        <v>293</v>
      </c>
    </row>
    <row r="18" spans="1:17">
      <c r="A18" s="232" t="s">
        <v>408</v>
      </c>
      <c r="B18" s="23">
        <v>2</v>
      </c>
      <c r="C18" s="23">
        <v>2</v>
      </c>
      <c r="D18" s="23">
        <v>2</v>
      </c>
      <c r="E18" s="45">
        <v>3</v>
      </c>
      <c r="F18" s="45">
        <v>54</v>
      </c>
      <c r="G18" s="2">
        <v>4</v>
      </c>
      <c r="H18" s="2"/>
      <c r="I18" s="2"/>
      <c r="J18" s="23"/>
      <c r="K18" s="2"/>
      <c r="L18" s="2"/>
      <c r="M18" s="2"/>
      <c r="N18" s="2"/>
      <c r="O18" s="44"/>
      <c r="P18" s="2">
        <v>120</v>
      </c>
      <c r="Q18" s="37" t="s">
        <v>293</v>
      </c>
    </row>
    <row r="19" spans="1:17">
      <c r="A19" s="87" t="s">
        <v>414</v>
      </c>
      <c r="B19" s="23"/>
      <c r="C19" s="23"/>
      <c r="D19" s="23">
        <v>1</v>
      </c>
      <c r="E19" s="45">
        <v>1</v>
      </c>
      <c r="F19" s="45">
        <v>9</v>
      </c>
      <c r="G19" s="2">
        <v>4</v>
      </c>
      <c r="H19" s="2"/>
      <c r="I19" s="2"/>
      <c r="J19" s="23"/>
      <c r="K19" s="2"/>
      <c r="L19" s="2"/>
      <c r="M19" s="2"/>
      <c r="N19" s="2"/>
      <c r="O19" s="44"/>
      <c r="P19" s="2">
        <v>75</v>
      </c>
      <c r="Q19" s="37" t="s">
        <v>293</v>
      </c>
    </row>
    <row r="20" spans="1:17">
      <c r="A20" s="87" t="s">
        <v>414</v>
      </c>
      <c r="B20" s="23"/>
      <c r="C20" s="23"/>
      <c r="D20" s="23">
        <v>2</v>
      </c>
      <c r="E20" s="45">
        <v>1</v>
      </c>
      <c r="F20" s="45">
        <v>9</v>
      </c>
      <c r="G20" s="13">
        <v>4</v>
      </c>
      <c r="H20" s="2"/>
      <c r="I20" s="2"/>
      <c r="J20" s="23"/>
      <c r="K20" s="2"/>
      <c r="L20" s="2"/>
      <c r="M20" s="2"/>
      <c r="N20" s="2"/>
      <c r="O20" s="44"/>
      <c r="P20" s="2">
        <v>75</v>
      </c>
      <c r="Q20" s="37" t="s">
        <v>293</v>
      </c>
    </row>
    <row r="21" spans="1:17" s="57" customFormat="1">
      <c r="A21" s="87" t="s">
        <v>414</v>
      </c>
      <c r="B21" s="23"/>
      <c r="C21" s="23"/>
      <c r="D21" s="23">
        <v>3</v>
      </c>
      <c r="E21" s="45">
        <v>1</v>
      </c>
      <c r="F21" s="45">
        <v>9</v>
      </c>
      <c r="G21" s="13">
        <v>4</v>
      </c>
      <c r="H21" s="23"/>
      <c r="I21" s="23"/>
      <c r="J21" s="23"/>
      <c r="K21" s="23"/>
      <c r="L21" s="23"/>
      <c r="M21" s="23"/>
      <c r="N21" s="23"/>
      <c r="O21" s="45"/>
      <c r="P21" s="2">
        <v>75</v>
      </c>
      <c r="Q21" s="37" t="s">
        <v>293</v>
      </c>
    </row>
    <row r="22" spans="1:17" ht="25.5">
      <c r="A22" s="87" t="s">
        <v>414</v>
      </c>
      <c r="B22" s="23">
        <v>1</v>
      </c>
      <c r="C22" s="23">
        <v>1</v>
      </c>
      <c r="D22" s="23"/>
      <c r="E22" s="45">
        <v>2</v>
      </c>
      <c r="F22" s="45">
        <v>45</v>
      </c>
      <c r="G22" s="2">
        <v>4</v>
      </c>
      <c r="H22" s="2"/>
      <c r="I22" s="2"/>
      <c r="J22" s="23"/>
      <c r="K22" s="2"/>
      <c r="L22" s="1"/>
      <c r="M22" s="1"/>
      <c r="N22" s="1"/>
      <c r="O22" s="44"/>
      <c r="P22" s="2">
        <v>375</v>
      </c>
      <c r="Q22" s="37" t="s">
        <v>292</v>
      </c>
    </row>
    <row r="23" spans="1:17" ht="25.5">
      <c r="A23" s="87" t="s">
        <v>414</v>
      </c>
      <c r="B23" s="23">
        <v>2</v>
      </c>
      <c r="C23" s="23">
        <v>2</v>
      </c>
      <c r="D23" s="23"/>
      <c r="E23" s="45">
        <v>2</v>
      </c>
      <c r="F23" s="45">
        <v>45</v>
      </c>
      <c r="G23" s="13">
        <v>4</v>
      </c>
      <c r="H23" s="1"/>
      <c r="I23" s="1"/>
      <c r="J23" s="13"/>
      <c r="K23" s="1"/>
      <c r="L23" s="1"/>
      <c r="M23" s="1"/>
      <c r="N23" s="1"/>
      <c r="O23" s="1"/>
      <c r="P23" s="2">
        <v>375</v>
      </c>
      <c r="Q23" s="37" t="s">
        <v>292</v>
      </c>
    </row>
    <row r="24" spans="1:17" ht="15" customHeight="1">
      <c r="A24" s="87" t="s">
        <v>414</v>
      </c>
      <c r="B24" s="23">
        <v>3</v>
      </c>
      <c r="C24" s="23">
        <v>3</v>
      </c>
      <c r="D24" s="23"/>
      <c r="E24" s="45">
        <v>2</v>
      </c>
      <c r="F24" s="45">
        <v>45</v>
      </c>
      <c r="G24" s="13">
        <v>4</v>
      </c>
      <c r="H24" s="1"/>
      <c r="I24" s="1"/>
      <c r="J24" s="13"/>
      <c r="K24" s="1"/>
      <c r="L24" s="1"/>
      <c r="M24" s="1"/>
      <c r="N24" s="1"/>
      <c r="O24" s="1"/>
      <c r="P24" s="2">
        <v>375</v>
      </c>
      <c r="Q24" s="37" t="s">
        <v>292</v>
      </c>
    </row>
    <row r="25" spans="1:17" ht="15" customHeight="1">
      <c r="A25" s="86"/>
      <c r="B25" s="13"/>
      <c r="C25" s="13"/>
      <c r="D25" s="13"/>
      <c r="E25" s="45"/>
      <c r="F25" s="45"/>
      <c r="G25" s="13"/>
      <c r="H25" s="1"/>
      <c r="I25" s="1"/>
      <c r="J25" s="13"/>
      <c r="K25" s="1"/>
      <c r="L25" s="1"/>
      <c r="M25" s="1"/>
      <c r="N25" s="1"/>
      <c r="O25" s="1"/>
      <c r="P25" s="2">
        <f>(H25*L25)+(I25*M25)+(J25*N25)+(K25*O25)</f>
        <v>0</v>
      </c>
      <c r="Q25" s="37"/>
    </row>
    <row r="26" spans="1:17" ht="12" customHeight="1">
      <c r="A26" s="86"/>
      <c r="B26" s="13"/>
      <c r="C26" s="13"/>
      <c r="D26" s="13"/>
      <c r="E26" s="45"/>
      <c r="F26" s="45"/>
      <c r="G26" s="13"/>
      <c r="H26" s="1"/>
      <c r="I26" s="1"/>
      <c r="J26" s="13"/>
      <c r="K26" s="1"/>
      <c r="L26" s="1"/>
      <c r="M26" s="1"/>
      <c r="N26" s="1"/>
      <c r="O26" s="1"/>
      <c r="P26" s="2">
        <f>(H26*L26)+(I26*M26)+(J26*N26)+(K26*O26)</f>
        <v>0</v>
      </c>
      <c r="Q26" s="37"/>
    </row>
    <row r="27" spans="1:17" s="3" customFormat="1" ht="11.25" customHeight="1">
      <c r="A27" s="88" t="s">
        <v>76</v>
      </c>
      <c r="B27" s="17"/>
      <c r="C27" s="17"/>
      <c r="D27" s="17"/>
      <c r="E27" s="17"/>
      <c r="F27" s="17"/>
      <c r="G27" s="17"/>
      <c r="H27" s="53"/>
      <c r="I27" s="53"/>
      <c r="J27" s="17"/>
      <c r="K27" s="53"/>
      <c r="L27" s="53"/>
      <c r="M27" s="53"/>
      <c r="N27" s="53"/>
      <c r="O27" s="53"/>
      <c r="P27" s="53">
        <f>SUM(P14:P26)</f>
        <v>1710</v>
      </c>
      <c r="Q27" s="44"/>
    </row>
    <row r="28" spans="1:17" ht="14.25" customHeight="1">
      <c r="A28" s="312" t="s">
        <v>28</v>
      </c>
      <c r="B28" s="313"/>
      <c r="C28" s="313"/>
      <c r="D28" s="313"/>
      <c r="E28" s="313"/>
      <c r="F28" s="313"/>
      <c r="G28" s="313"/>
      <c r="H28" s="313"/>
      <c r="I28" s="313"/>
      <c r="J28" s="313"/>
      <c r="K28" s="313"/>
      <c r="L28" s="313"/>
      <c r="M28" s="313"/>
      <c r="N28" s="313"/>
      <c r="O28" s="313"/>
      <c r="P28" s="313"/>
      <c r="Q28" s="314"/>
    </row>
    <row r="29" spans="1:17" s="16" customFormat="1" ht="25.5">
      <c r="A29" s="83" t="s">
        <v>409</v>
      </c>
      <c r="B29" s="124"/>
      <c r="C29" s="13">
        <v>1</v>
      </c>
      <c r="D29" s="13"/>
      <c r="E29" s="17">
        <v>1</v>
      </c>
      <c r="F29" s="17">
        <v>25</v>
      </c>
      <c r="G29" s="13">
        <v>4</v>
      </c>
      <c r="H29" s="2">
        <v>1</v>
      </c>
      <c r="I29" s="2">
        <v>1</v>
      </c>
      <c r="J29" s="23">
        <v>1</v>
      </c>
      <c r="K29" s="2"/>
      <c r="L29" s="2">
        <v>30</v>
      </c>
      <c r="M29" s="2">
        <v>15</v>
      </c>
      <c r="N29" s="2">
        <v>15</v>
      </c>
      <c r="O29" s="13"/>
      <c r="P29" s="13">
        <f t="shared" ref="P29:P49" si="0">(H29*L29)+(I29*M29)+(J29*N29)+(K29*O29)</f>
        <v>60</v>
      </c>
      <c r="Q29" s="37" t="s">
        <v>292</v>
      </c>
    </row>
    <row r="30" spans="1:17" s="16" customFormat="1" ht="31.5" customHeight="1">
      <c r="A30" s="83" t="s">
        <v>411</v>
      </c>
      <c r="B30" s="124"/>
      <c r="C30" s="13">
        <v>2</v>
      </c>
      <c r="D30" s="13"/>
      <c r="E30" s="17">
        <v>1</v>
      </c>
      <c r="F30" s="17">
        <v>25</v>
      </c>
      <c r="G30" s="13">
        <v>4</v>
      </c>
      <c r="H30" s="2">
        <v>1</v>
      </c>
      <c r="I30" s="2">
        <v>1</v>
      </c>
      <c r="J30" s="23">
        <v>1</v>
      </c>
      <c r="K30" s="2"/>
      <c r="L30" s="2">
        <v>30</v>
      </c>
      <c r="M30" s="2">
        <v>15</v>
      </c>
      <c r="N30" s="2">
        <v>15</v>
      </c>
      <c r="O30" s="13"/>
      <c r="P30" s="13">
        <f t="shared" si="0"/>
        <v>60</v>
      </c>
      <c r="Q30" s="37" t="s">
        <v>292</v>
      </c>
    </row>
    <row r="31" spans="1:17" s="5" customFormat="1" ht="25.5">
      <c r="A31" s="83" t="s">
        <v>412</v>
      </c>
      <c r="B31" s="13"/>
      <c r="C31" s="13">
        <v>2</v>
      </c>
      <c r="D31" s="13"/>
      <c r="E31" s="17">
        <v>1</v>
      </c>
      <c r="F31" s="17">
        <v>25</v>
      </c>
      <c r="G31" s="13">
        <v>4</v>
      </c>
      <c r="H31" s="2">
        <v>1</v>
      </c>
      <c r="I31" s="2">
        <v>1</v>
      </c>
      <c r="J31" s="23">
        <v>1</v>
      </c>
      <c r="K31" s="2"/>
      <c r="L31" s="2">
        <v>30</v>
      </c>
      <c r="M31" s="2">
        <v>15</v>
      </c>
      <c r="N31" s="2">
        <v>15</v>
      </c>
      <c r="O31" s="4"/>
      <c r="P31" s="13">
        <f t="shared" si="0"/>
        <v>60</v>
      </c>
      <c r="Q31" s="37" t="s">
        <v>292</v>
      </c>
    </row>
    <row r="32" spans="1:17" s="5" customFormat="1" ht="25.5">
      <c r="A32" s="83" t="s">
        <v>413</v>
      </c>
      <c r="B32" s="13"/>
      <c r="C32" s="13">
        <v>3</v>
      </c>
      <c r="D32" s="13"/>
      <c r="E32" s="17">
        <v>1</v>
      </c>
      <c r="F32" s="17">
        <v>25</v>
      </c>
      <c r="G32" s="13">
        <v>4</v>
      </c>
      <c r="H32" s="2">
        <v>1</v>
      </c>
      <c r="I32" s="2">
        <v>1</v>
      </c>
      <c r="J32" s="23">
        <v>1</v>
      </c>
      <c r="K32" s="2"/>
      <c r="L32" s="2">
        <v>30</v>
      </c>
      <c r="M32" s="2">
        <v>15</v>
      </c>
      <c r="N32" s="2">
        <v>15</v>
      </c>
      <c r="O32" s="4"/>
      <c r="P32" s="13">
        <f t="shared" si="0"/>
        <v>60</v>
      </c>
      <c r="Q32" s="37" t="s">
        <v>292</v>
      </c>
    </row>
    <row r="33" spans="1:17" s="5" customFormat="1" ht="25.5">
      <c r="A33" s="83" t="s">
        <v>415</v>
      </c>
      <c r="B33" s="13"/>
      <c r="C33" s="13">
        <v>3</v>
      </c>
      <c r="D33" s="13"/>
      <c r="E33" s="17">
        <v>1</v>
      </c>
      <c r="F33" s="17">
        <v>25</v>
      </c>
      <c r="G33" s="13">
        <v>4</v>
      </c>
      <c r="H33" s="2">
        <v>1</v>
      </c>
      <c r="I33" s="2">
        <v>1</v>
      </c>
      <c r="J33" s="23">
        <v>1</v>
      </c>
      <c r="K33" s="2"/>
      <c r="L33" s="2">
        <v>30</v>
      </c>
      <c r="M33" s="2">
        <v>15</v>
      </c>
      <c r="N33" s="2">
        <v>15</v>
      </c>
      <c r="O33" s="4"/>
      <c r="P33" s="13">
        <f t="shared" si="0"/>
        <v>60</v>
      </c>
      <c r="Q33" s="37" t="s">
        <v>292</v>
      </c>
    </row>
    <row r="34" spans="1:17" s="5" customFormat="1" ht="25.5">
      <c r="A34" s="83" t="s">
        <v>416</v>
      </c>
      <c r="B34" s="13"/>
      <c r="C34" s="13">
        <v>3</v>
      </c>
      <c r="D34" s="13"/>
      <c r="E34" s="17">
        <v>1</v>
      </c>
      <c r="F34" s="17">
        <v>25</v>
      </c>
      <c r="G34" s="13">
        <v>4</v>
      </c>
      <c r="H34" s="2">
        <v>1</v>
      </c>
      <c r="I34" s="2">
        <v>1</v>
      </c>
      <c r="J34" s="23">
        <v>1</v>
      </c>
      <c r="K34" s="2"/>
      <c r="L34" s="2">
        <v>30</v>
      </c>
      <c r="M34" s="2">
        <v>15</v>
      </c>
      <c r="N34" s="2">
        <v>15</v>
      </c>
      <c r="O34" s="4"/>
      <c r="P34" s="13">
        <f t="shared" si="0"/>
        <v>60</v>
      </c>
      <c r="Q34" s="37" t="s">
        <v>292</v>
      </c>
    </row>
    <row r="35" spans="1:17" s="5" customFormat="1" ht="25.5">
      <c r="A35" s="83" t="s">
        <v>417</v>
      </c>
      <c r="B35" s="13"/>
      <c r="C35" s="13">
        <v>3</v>
      </c>
      <c r="D35" s="13"/>
      <c r="E35" s="17">
        <v>1</v>
      </c>
      <c r="F35" s="17">
        <v>25</v>
      </c>
      <c r="G35" s="13">
        <v>4</v>
      </c>
      <c r="H35" s="2">
        <v>1</v>
      </c>
      <c r="I35" s="2">
        <v>1</v>
      </c>
      <c r="J35" s="23">
        <v>1</v>
      </c>
      <c r="K35" s="2"/>
      <c r="L35" s="2">
        <v>30</v>
      </c>
      <c r="M35" s="2">
        <v>15</v>
      </c>
      <c r="N35" s="2">
        <v>15</v>
      </c>
      <c r="O35" s="4"/>
      <c r="P35" s="13">
        <f t="shared" si="0"/>
        <v>60</v>
      </c>
      <c r="Q35" s="37" t="s">
        <v>292</v>
      </c>
    </row>
    <row r="36" spans="1:17" s="5" customFormat="1" ht="25.5">
      <c r="A36" s="83" t="s">
        <v>409</v>
      </c>
      <c r="B36" s="13">
        <v>1</v>
      </c>
      <c r="C36" s="13"/>
      <c r="D36" s="13"/>
      <c r="E36" s="17">
        <v>1</v>
      </c>
      <c r="F36" s="17">
        <v>25</v>
      </c>
      <c r="G36" s="13">
        <v>4</v>
      </c>
      <c r="H36" s="2">
        <v>1</v>
      </c>
      <c r="I36" s="2">
        <v>1</v>
      </c>
      <c r="J36" s="23">
        <v>1</v>
      </c>
      <c r="K36" s="2"/>
      <c r="L36" s="2">
        <v>30</v>
      </c>
      <c r="M36" s="2">
        <v>15</v>
      </c>
      <c r="N36" s="2">
        <v>15</v>
      </c>
      <c r="O36" s="4"/>
      <c r="P36" s="13">
        <f t="shared" si="0"/>
        <v>60</v>
      </c>
      <c r="Q36" s="37" t="s">
        <v>292</v>
      </c>
    </row>
    <row r="37" spans="1:17" s="5" customFormat="1" ht="25.5">
      <c r="A37" s="83" t="s">
        <v>411</v>
      </c>
      <c r="B37" s="13">
        <v>2</v>
      </c>
      <c r="C37" s="13"/>
      <c r="D37" s="13"/>
      <c r="E37" s="17">
        <v>1</v>
      </c>
      <c r="F37" s="17">
        <v>25</v>
      </c>
      <c r="G37" s="13">
        <v>4</v>
      </c>
      <c r="H37" s="2">
        <v>1</v>
      </c>
      <c r="I37" s="2">
        <v>1</v>
      </c>
      <c r="J37" s="23">
        <v>1</v>
      </c>
      <c r="K37" s="2"/>
      <c r="L37" s="2">
        <v>30</v>
      </c>
      <c r="M37" s="2">
        <v>15</v>
      </c>
      <c r="N37" s="2">
        <v>15</v>
      </c>
      <c r="O37" s="4"/>
      <c r="P37" s="13">
        <f t="shared" si="0"/>
        <v>60</v>
      </c>
      <c r="Q37" s="37" t="s">
        <v>292</v>
      </c>
    </row>
    <row r="38" spans="1:17" s="5" customFormat="1" ht="25.5">
      <c r="A38" s="83" t="s">
        <v>412</v>
      </c>
      <c r="B38" s="13">
        <v>2</v>
      </c>
      <c r="C38" s="13"/>
      <c r="D38" s="13"/>
      <c r="E38" s="17">
        <v>1</v>
      </c>
      <c r="F38" s="17">
        <v>25</v>
      </c>
      <c r="G38" s="13">
        <v>4</v>
      </c>
      <c r="H38" s="2">
        <v>1</v>
      </c>
      <c r="I38" s="2">
        <v>1</v>
      </c>
      <c r="J38" s="23">
        <v>1</v>
      </c>
      <c r="K38" s="2"/>
      <c r="L38" s="2">
        <v>30</v>
      </c>
      <c r="M38" s="2">
        <v>15</v>
      </c>
      <c r="N38" s="2">
        <v>15</v>
      </c>
      <c r="O38" s="4"/>
      <c r="P38" s="13">
        <f t="shared" si="0"/>
        <v>60</v>
      </c>
      <c r="Q38" s="37" t="s">
        <v>292</v>
      </c>
    </row>
    <row r="39" spans="1:17" s="5" customFormat="1" ht="14.25" customHeight="1">
      <c r="A39" s="83" t="s">
        <v>413</v>
      </c>
      <c r="B39" s="13">
        <v>3</v>
      </c>
      <c r="C39" s="13"/>
      <c r="D39" s="13"/>
      <c r="E39" s="17">
        <v>1</v>
      </c>
      <c r="F39" s="17">
        <v>25</v>
      </c>
      <c r="G39" s="13">
        <v>4</v>
      </c>
      <c r="H39" s="2">
        <v>1</v>
      </c>
      <c r="I39" s="2">
        <v>1</v>
      </c>
      <c r="J39" s="23">
        <v>1</v>
      </c>
      <c r="K39" s="2"/>
      <c r="L39" s="2">
        <v>30</v>
      </c>
      <c r="M39" s="2">
        <v>15</v>
      </c>
      <c r="N39" s="2">
        <v>15</v>
      </c>
      <c r="O39" s="4"/>
      <c r="P39" s="13">
        <f t="shared" si="0"/>
        <v>60</v>
      </c>
      <c r="Q39" s="37" t="s">
        <v>292</v>
      </c>
    </row>
    <row r="40" spans="1:17" s="5" customFormat="1" ht="25.5">
      <c r="A40" s="83" t="s">
        <v>415</v>
      </c>
      <c r="B40" s="13">
        <v>3</v>
      </c>
      <c r="C40" s="13"/>
      <c r="D40" s="13"/>
      <c r="E40" s="17">
        <v>1</v>
      </c>
      <c r="F40" s="17">
        <v>25</v>
      </c>
      <c r="G40" s="13">
        <v>4</v>
      </c>
      <c r="H40" s="2">
        <v>1</v>
      </c>
      <c r="I40" s="2">
        <v>1</v>
      </c>
      <c r="J40" s="23">
        <v>1</v>
      </c>
      <c r="K40" s="2"/>
      <c r="L40" s="2">
        <v>30</v>
      </c>
      <c r="M40" s="2">
        <v>15</v>
      </c>
      <c r="N40" s="2">
        <v>15</v>
      </c>
      <c r="O40" s="4"/>
      <c r="P40" s="13">
        <f t="shared" si="0"/>
        <v>60</v>
      </c>
      <c r="Q40" s="37" t="s">
        <v>292</v>
      </c>
    </row>
    <row r="41" spans="1:17" s="6" customFormat="1" ht="25.5">
      <c r="A41" s="83" t="s">
        <v>416</v>
      </c>
      <c r="B41" s="13">
        <v>3</v>
      </c>
      <c r="C41" s="13"/>
      <c r="D41" s="13"/>
      <c r="E41" s="17">
        <v>1</v>
      </c>
      <c r="F41" s="17">
        <v>25</v>
      </c>
      <c r="G41" s="13">
        <v>4</v>
      </c>
      <c r="H41" s="2">
        <v>1</v>
      </c>
      <c r="I41" s="2">
        <v>1</v>
      </c>
      <c r="J41" s="23">
        <v>1</v>
      </c>
      <c r="K41" s="2"/>
      <c r="L41" s="2">
        <v>30</v>
      </c>
      <c r="M41" s="2">
        <v>15</v>
      </c>
      <c r="N41" s="2">
        <v>15</v>
      </c>
      <c r="O41" s="4"/>
      <c r="P41" s="13">
        <f t="shared" si="0"/>
        <v>60</v>
      </c>
      <c r="Q41" s="37" t="s">
        <v>292</v>
      </c>
    </row>
    <row r="42" spans="1:17" s="6" customFormat="1" ht="25.5">
      <c r="A42" s="83" t="s">
        <v>417</v>
      </c>
      <c r="B42" s="13">
        <v>3</v>
      </c>
      <c r="C42" s="13"/>
      <c r="D42" s="13"/>
      <c r="E42" s="17">
        <v>1</v>
      </c>
      <c r="F42" s="17">
        <v>25</v>
      </c>
      <c r="G42" s="13">
        <v>4</v>
      </c>
      <c r="H42" s="2">
        <v>1</v>
      </c>
      <c r="I42" s="2">
        <v>1</v>
      </c>
      <c r="J42" s="23">
        <v>1</v>
      </c>
      <c r="K42" s="2"/>
      <c r="L42" s="2">
        <v>30</v>
      </c>
      <c r="M42" s="2">
        <v>15</v>
      </c>
      <c r="N42" s="2">
        <v>15</v>
      </c>
      <c r="O42" s="4"/>
      <c r="P42" s="13">
        <f t="shared" si="0"/>
        <v>60</v>
      </c>
      <c r="Q42" s="37" t="s">
        <v>292</v>
      </c>
    </row>
    <row r="43" spans="1:17" s="6" customFormat="1">
      <c r="A43" s="83" t="s">
        <v>409</v>
      </c>
      <c r="B43" s="13"/>
      <c r="C43" s="13"/>
      <c r="D43" s="13">
        <v>1</v>
      </c>
      <c r="E43" s="17">
        <v>1</v>
      </c>
      <c r="F43" s="17">
        <v>25</v>
      </c>
      <c r="G43" s="13">
        <v>4</v>
      </c>
      <c r="H43" s="2">
        <v>1</v>
      </c>
      <c r="I43" s="2">
        <v>1</v>
      </c>
      <c r="J43" s="23">
        <v>1</v>
      </c>
      <c r="K43" s="2"/>
      <c r="L43" s="2">
        <v>30</v>
      </c>
      <c r="M43" s="2">
        <v>15</v>
      </c>
      <c r="N43" s="2">
        <v>15</v>
      </c>
      <c r="O43" s="4"/>
      <c r="P43" s="13">
        <f t="shared" si="0"/>
        <v>60</v>
      </c>
      <c r="Q43" s="37" t="s">
        <v>293</v>
      </c>
    </row>
    <row r="44" spans="1:17" s="6" customFormat="1">
      <c r="A44" s="83" t="s">
        <v>411</v>
      </c>
      <c r="B44" s="13"/>
      <c r="C44" s="13"/>
      <c r="D44" s="13">
        <v>2</v>
      </c>
      <c r="E44" s="17">
        <v>1</v>
      </c>
      <c r="F44" s="17">
        <v>25</v>
      </c>
      <c r="G44" s="13">
        <v>4</v>
      </c>
      <c r="H44" s="2">
        <v>1</v>
      </c>
      <c r="I44" s="2">
        <v>1</v>
      </c>
      <c r="J44" s="23">
        <v>1</v>
      </c>
      <c r="K44" s="2"/>
      <c r="L44" s="2">
        <v>30</v>
      </c>
      <c r="M44" s="2">
        <v>15</v>
      </c>
      <c r="N44" s="2">
        <v>15</v>
      </c>
      <c r="O44" s="4"/>
      <c r="P44" s="13">
        <f t="shared" si="0"/>
        <v>60</v>
      </c>
      <c r="Q44" s="37" t="s">
        <v>293</v>
      </c>
    </row>
    <row r="45" spans="1:17" s="6" customFormat="1">
      <c r="A45" s="83" t="s">
        <v>412</v>
      </c>
      <c r="B45" s="13"/>
      <c r="C45" s="13"/>
      <c r="D45" s="13">
        <v>2</v>
      </c>
      <c r="E45" s="17">
        <v>1</v>
      </c>
      <c r="F45" s="17">
        <v>25</v>
      </c>
      <c r="G45" s="13">
        <v>4</v>
      </c>
      <c r="H45" s="2">
        <v>1</v>
      </c>
      <c r="I45" s="2">
        <v>1</v>
      </c>
      <c r="J45" s="23">
        <v>1</v>
      </c>
      <c r="K45" s="2"/>
      <c r="L45" s="2">
        <v>30</v>
      </c>
      <c r="M45" s="2">
        <v>15</v>
      </c>
      <c r="N45" s="2">
        <v>15</v>
      </c>
      <c r="O45" s="4"/>
      <c r="P45" s="13">
        <f t="shared" si="0"/>
        <v>60</v>
      </c>
      <c r="Q45" s="37" t="s">
        <v>293</v>
      </c>
    </row>
    <row r="46" spans="1:17" s="6" customFormat="1">
      <c r="A46" s="83" t="s">
        <v>413</v>
      </c>
      <c r="B46" s="13"/>
      <c r="C46" s="13"/>
      <c r="D46" s="13">
        <v>3</v>
      </c>
      <c r="E46" s="17">
        <v>1</v>
      </c>
      <c r="F46" s="17">
        <v>25</v>
      </c>
      <c r="G46" s="13">
        <v>4</v>
      </c>
      <c r="H46" s="2">
        <v>1</v>
      </c>
      <c r="I46" s="2">
        <v>1</v>
      </c>
      <c r="J46" s="23">
        <v>1</v>
      </c>
      <c r="K46" s="2"/>
      <c r="L46" s="2">
        <v>30</v>
      </c>
      <c r="M46" s="2">
        <v>15</v>
      </c>
      <c r="N46" s="2">
        <v>15</v>
      </c>
      <c r="O46" s="4"/>
      <c r="P46" s="13">
        <f t="shared" si="0"/>
        <v>60</v>
      </c>
      <c r="Q46" s="37" t="s">
        <v>293</v>
      </c>
    </row>
    <row r="47" spans="1:17" s="6" customFormat="1">
      <c r="A47" s="83" t="s">
        <v>415</v>
      </c>
      <c r="B47" s="13"/>
      <c r="C47" s="13"/>
      <c r="D47" s="13">
        <v>3</v>
      </c>
      <c r="E47" s="17">
        <v>1</v>
      </c>
      <c r="F47" s="17">
        <v>25</v>
      </c>
      <c r="G47" s="13">
        <v>4</v>
      </c>
      <c r="H47" s="2">
        <v>1</v>
      </c>
      <c r="I47" s="2">
        <v>1</v>
      </c>
      <c r="J47" s="23">
        <v>1</v>
      </c>
      <c r="K47" s="2"/>
      <c r="L47" s="2">
        <v>30</v>
      </c>
      <c r="M47" s="2">
        <v>15</v>
      </c>
      <c r="N47" s="2">
        <v>15</v>
      </c>
      <c r="O47" s="4"/>
      <c r="P47" s="13">
        <f t="shared" si="0"/>
        <v>60</v>
      </c>
      <c r="Q47" s="37" t="s">
        <v>293</v>
      </c>
    </row>
    <row r="48" spans="1:17" s="6" customFormat="1">
      <c r="A48" s="83" t="s">
        <v>416</v>
      </c>
      <c r="B48" s="13"/>
      <c r="C48" s="13"/>
      <c r="D48" s="13">
        <v>3</v>
      </c>
      <c r="E48" s="17">
        <v>1</v>
      </c>
      <c r="F48" s="17">
        <v>25</v>
      </c>
      <c r="G48" s="13">
        <v>4</v>
      </c>
      <c r="H48" s="2">
        <v>1</v>
      </c>
      <c r="I48" s="2">
        <v>1</v>
      </c>
      <c r="J48" s="23">
        <v>1</v>
      </c>
      <c r="K48" s="2"/>
      <c r="L48" s="2">
        <v>30</v>
      </c>
      <c r="M48" s="2">
        <v>15</v>
      </c>
      <c r="N48" s="2">
        <v>15</v>
      </c>
      <c r="O48" s="4"/>
      <c r="P48" s="13">
        <f t="shared" si="0"/>
        <v>60</v>
      </c>
      <c r="Q48" s="37" t="s">
        <v>293</v>
      </c>
    </row>
    <row r="49" spans="1:17" s="6" customFormat="1">
      <c r="A49" s="83" t="s">
        <v>417</v>
      </c>
      <c r="B49" s="13"/>
      <c r="C49" s="13"/>
      <c r="D49" s="13">
        <v>3</v>
      </c>
      <c r="E49" s="17">
        <v>1</v>
      </c>
      <c r="F49" s="17">
        <v>25</v>
      </c>
      <c r="G49" s="13">
        <v>4</v>
      </c>
      <c r="H49" s="2">
        <v>1</v>
      </c>
      <c r="I49" s="2">
        <v>1</v>
      </c>
      <c r="J49" s="23">
        <v>1</v>
      </c>
      <c r="K49" s="2"/>
      <c r="L49" s="2">
        <v>30</v>
      </c>
      <c r="M49" s="2">
        <v>15</v>
      </c>
      <c r="N49" s="2">
        <v>15</v>
      </c>
      <c r="O49" s="4"/>
      <c r="P49" s="13">
        <f t="shared" si="0"/>
        <v>60</v>
      </c>
      <c r="Q49" s="37" t="s">
        <v>293</v>
      </c>
    </row>
    <row r="50" spans="1:17" s="12" customFormat="1" ht="20.25" customHeight="1">
      <c r="A50" s="90" t="s">
        <v>77</v>
      </c>
      <c r="B50" s="17"/>
      <c r="C50" s="17"/>
      <c r="D50" s="17"/>
      <c r="E50" s="17"/>
      <c r="F50" s="17"/>
      <c r="G50" s="17"/>
      <c r="H50" s="17"/>
      <c r="I50" s="45"/>
      <c r="J50" s="17"/>
      <c r="K50" s="17"/>
      <c r="L50" s="17"/>
      <c r="M50" s="17"/>
      <c r="N50" s="17"/>
      <c r="O50" s="17"/>
      <c r="P50" s="17">
        <f>SUM(P29:P49)</f>
        <v>1260</v>
      </c>
      <c r="Q50" s="45"/>
    </row>
    <row r="51" spans="1:17" s="21" customFormat="1" ht="16.5" customHeight="1">
      <c r="A51" s="82" t="s">
        <v>79</v>
      </c>
      <c r="B51" s="13"/>
      <c r="C51" s="13"/>
      <c r="D51" s="13"/>
      <c r="E51" s="17"/>
      <c r="F51" s="17"/>
      <c r="G51" s="13"/>
      <c r="H51" s="13"/>
      <c r="I51" s="13"/>
      <c r="J51" s="13"/>
      <c r="K51" s="13"/>
      <c r="L51" s="13"/>
      <c r="M51" s="13"/>
      <c r="N51" s="13"/>
      <c r="O51" s="13"/>
      <c r="P51" s="17">
        <f>P50+P27</f>
        <v>2970</v>
      </c>
      <c r="Q51" s="10"/>
    </row>
    <row r="52" spans="1:17" s="21" customFormat="1" ht="14.25" customHeight="1">
      <c r="A52" s="91"/>
      <c r="B52" s="15"/>
      <c r="C52" s="15"/>
      <c r="D52" s="15"/>
      <c r="E52" s="22"/>
      <c r="F52" s="22"/>
      <c r="G52" s="15"/>
      <c r="H52" s="15"/>
      <c r="I52" s="15"/>
      <c r="J52" s="15"/>
      <c r="K52" s="15"/>
      <c r="L52" s="15"/>
      <c r="M52" s="15"/>
      <c r="N52" s="15"/>
      <c r="O52" s="15"/>
      <c r="P52" s="22"/>
      <c r="Q52" s="11"/>
    </row>
    <row r="53" spans="1:17" s="21" customFormat="1" ht="16.5" customHeight="1">
      <c r="A53" s="71" t="s">
        <v>292</v>
      </c>
      <c r="B53" s="13"/>
      <c r="C53" s="13"/>
      <c r="D53" s="13"/>
      <c r="E53" s="17"/>
      <c r="F53" s="17"/>
      <c r="G53" s="13"/>
      <c r="H53" s="13"/>
      <c r="I53" s="13"/>
      <c r="J53" s="13"/>
      <c r="K53" s="13"/>
      <c r="L53" s="13"/>
      <c r="M53" s="13"/>
      <c r="N53" s="13"/>
      <c r="O53" s="13"/>
      <c r="P53" s="13">
        <f>SUMIFS($P$14:$P$50,$Q$14:$Q$50,A53)</f>
        <v>1965</v>
      </c>
      <c r="Q53" s="10"/>
    </row>
    <row r="54" spans="1:17" s="21" customFormat="1" ht="16.5" customHeight="1">
      <c r="A54" s="71" t="s">
        <v>293</v>
      </c>
      <c r="B54" s="13"/>
      <c r="C54" s="13"/>
      <c r="D54" s="13"/>
      <c r="E54" s="17"/>
      <c r="F54" s="17"/>
      <c r="G54" s="13"/>
      <c r="H54" s="13"/>
      <c r="I54" s="13"/>
      <c r="J54" s="13"/>
      <c r="K54" s="13"/>
      <c r="L54" s="13"/>
      <c r="M54" s="13"/>
      <c r="N54" s="13"/>
      <c r="O54" s="13"/>
      <c r="P54" s="13">
        <f>SUMIFS($P$14:$P$50,$Q$14:$Q$50,A54)</f>
        <v>1005</v>
      </c>
      <c r="Q54" s="10"/>
    </row>
    <row r="55" spans="1:17" s="21" customFormat="1" ht="16.5" customHeight="1">
      <c r="A55" s="35" t="s">
        <v>237</v>
      </c>
      <c r="B55" s="13"/>
      <c r="C55" s="13"/>
      <c r="D55" s="13"/>
      <c r="E55" s="17"/>
      <c r="F55" s="17"/>
      <c r="G55" s="13"/>
      <c r="H55" s="13"/>
      <c r="I55" s="13"/>
      <c r="J55" s="13"/>
      <c r="K55" s="13"/>
      <c r="L55" s="13"/>
      <c r="M55" s="13"/>
      <c r="N55" s="13"/>
      <c r="O55" s="13"/>
      <c r="P55" s="13">
        <f>SUMIFS($P$14:$P$50,$Q$14:$Q$50,A55)</f>
        <v>0</v>
      </c>
      <c r="Q55" s="10"/>
    </row>
    <row r="56" spans="1:17" s="21" customFormat="1" ht="16.5" customHeight="1">
      <c r="A56" s="35" t="s">
        <v>291</v>
      </c>
      <c r="B56" s="13"/>
      <c r="C56" s="13"/>
      <c r="D56" s="13"/>
      <c r="E56" s="17"/>
      <c r="F56" s="17"/>
      <c r="G56" s="13"/>
      <c r="H56" s="13"/>
      <c r="I56" s="13"/>
      <c r="J56" s="13"/>
      <c r="K56" s="13"/>
      <c r="L56" s="13"/>
      <c r="M56" s="13"/>
      <c r="N56" s="13"/>
      <c r="O56" s="13"/>
      <c r="P56" s="13">
        <f>SUMIFS($P$14:$P$50,$Q$14:$Q$50,A56)</f>
        <v>0</v>
      </c>
      <c r="Q56" s="10"/>
    </row>
    <row r="57" spans="1:17" s="7" customFormat="1" ht="13.5" customHeight="1">
      <c r="A57" s="56" t="s">
        <v>79</v>
      </c>
      <c r="B57" s="13"/>
      <c r="C57" s="13"/>
      <c r="D57" s="13"/>
      <c r="E57" s="17"/>
      <c r="F57" s="17"/>
      <c r="G57" s="13"/>
      <c r="H57" s="13"/>
      <c r="I57" s="13"/>
      <c r="J57" s="13"/>
      <c r="K57" s="13"/>
      <c r="L57" s="4"/>
      <c r="M57" s="4"/>
      <c r="N57" s="4"/>
      <c r="O57" s="4"/>
      <c r="P57" s="17">
        <f>SUM(P53:P56)</f>
        <v>2970</v>
      </c>
      <c r="Q57" s="10"/>
    </row>
    <row r="58" spans="1:17" s="5" customFormat="1" ht="13.5" customHeight="1">
      <c r="A58" s="338" t="s">
        <v>84</v>
      </c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9"/>
      <c r="P58" s="9"/>
      <c r="Q58" s="11"/>
    </row>
    <row r="59" spans="1:17">
      <c r="A59" s="328"/>
      <c r="B59" s="328"/>
      <c r="C59" s="328"/>
      <c r="D59" s="328"/>
      <c r="E59" s="328"/>
      <c r="F59" s="328"/>
      <c r="G59" s="328"/>
      <c r="H59" s="328"/>
      <c r="I59" s="328"/>
      <c r="J59" s="328"/>
      <c r="K59" s="328"/>
      <c r="L59" s="328"/>
      <c r="M59" s="328"/>
      <c r="N59" s="328"/>
      <c r="O59" s="328"/>
      <c r="P59" s="328"/>
      <c r="Q59" s="328"/>
    </row>
    <row r="60" spans="1:17">
      <c r="A60" s="328"/>
      <c r="B60" s="328"/>
      <c r="C60" s="328"/>
      <c r="D60" s="328"/>
      <c r="E60" s="328"/>
      <c r="F60" s="328"/>
      <c r="G60" s="328"/>
      <c r="H60" s="328"/>
      <c r="I60" s="328"/>
      <c r="J60" s="328"/>
      <c r="K60" s="328"/>
      <c r="L60" s="328"/>
      <c r="M60" s="328"/>
      <c r="N60" s="328"/>
      <c r="O60" s="328"/>
      <c r="P60" s="328"/>
      <c r="Q60" s="328"/>
    </row>
    <row r="61" spans="1:17">
      <c r="A61" s="328"/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</row>
  </sheetData>
  <autoFilter ref="A12:Q51"/>
  <mergeCells count="29">
    <mergeCell ref="A59:Q61"/>
    <mergeCell ref="B9:C9"/>
    <mergeCell ref="P7:P10"/>
    <mergeCell ref="Q7:Q10"/>
    <mergeCell ref="B8:D8"/>
    <mergeCell ref="H9:H10"/>
    <mergeCell ref="I9:I10"/>
    <mergeCell ref="B10:D10"/>
    <mergeCell ref="J9:J10"/>
    <mergeCell ref="K9:K10"/>
    <mergeCell ref="A13:Q13"/>
    <mergeCell ref="A28:Q28"/>
    <mergeCell ref="A58:N58"/>
    <mergeCell ref="E7:E10"/>
    <mergeCell ref="F7:F10"/>
    <mergeCell ref="G7:G10"/>
    <mergeCell ref="A7:A10"/>
    <mergeCell ref="A1:Q1"/>
    <mergeCell ref="A2:Q2"/>
    <mergeCell ref="A3:Q3"/>
    <mergeCell ref="A4:Q4"/>
    <mergeCell ref="B6:D6"/>
    <mergeCell ref="E6:Q6"/>
    <mergeCell ref="H7:K7"/>
    <mergeCell ref="L7:O7"/>
    <mergeCell ref="O9:O10"/>
    <mergeCell ref="L9:L10"/>
    <mergeCell ref="M9:M10"/>
    <mergeCell ref="N9:N10"/>
  </mergeCells>
  <phoneticPr fontId="2" type="noConversion"/>
  <pageMargins left="0.47244094488188981" right="0.51181102362204722" top="0.51181102362204722" bottom="0.47244094488188981" header="0.51181102362204722" footer="0.51181102362204722"/>
  <pageSetup paperSize="9" scale="55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zoomScaleNormal="100" zoomScaleSheetLayoutView="100" workbookViewId="0">
      <pane ySplit="10635"/>
      <selection activeCell="I19" sqref="I19"/>
      <selection pane="bottomLeft"/>
    </sheetView>
  </sheetViews>
  <sheetFormatPr defaultColWidth="8.7109375" defaultRowHeight="12.75"/>
  <cols>
    <col min="1" max="1" width="32.85546875" style="27" customWidth="1"/>
    <col min="2" max="2" width="8.42578125" style="29" customWidth="1"/>
    <col min="3" max="4" width="7.140625" style="29" customWidth="1"/>
    <col min="5" max="5" width="7" style="29" customWidth="1"/>
    <col min="6" max="6" width="6.42578125" style="29" customWidth="1"/>
    <col min="7" max="7" width="7" style="29" customWidth="1"/>
    <col min="8" max="8" width="6.5703125" style="29" customWidth="1"/>
    <col min="9" max="9" width="6.85546875" style="29" customWidth="1"/>
    <col min="10" max="10" width="7.42578125" style="30" customWidth="1"/>
    <col min="11" max="11" width="8" style="30" customWidth="1"/>
    <col min="12" max="12" width="7.7109375" style="29" customWidth="1"/>
    <col min="13" max="13" width="8.140625" style="26" customWidth="1"/>
    <col min="14" max="14" width="9.140625" style="26" customWidth="1"/>
    <col min="15" max="15" width="6.85546875" style="26" customWidth="1"/>
    <col min="16" max="16" width="5.28515625" style="26" customWidth="1"/>
    <col min="17" max="17" width="6.5703125" style="28" customWidth="1"/>
    <col min="18" max="18" width="7" style="28" customWidth="1"/>
    <col min="19" max="19" width="7.85546875" style="28" customWidth="1"/>
    <col min="20" max="20" width="5.85546875" style="28" customWidth="1"/>
    <col min="21" max="21" width="8.5703125" style="28" customWidth="1"/>
    <col min="22" max="22" width="49.5703125" style="27" customWidth="1"/>
  </cols>
  <sheetData>
    <row r="1" spans="1:22">
      <c r="A1" s="259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  <c r="O1" s="259"/>
      <c r="P1" s="259"/>
      <c r="Q1" s="259"/>
      <c r="R1" s="259"/>
      <c r="S1" s="259"/>
      <c r="T1" s="259"/>
      <c r="U1" s="259"/>
      <c r="V1" s="259"/>
    </row>
    <row r="2" spans="1:22">
      <c r="A2" s="259" t="s">
        <v>16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</row>
    <row r="3" spans="1:22">
      <c r="A3" s="259" t="s">
        <v>85</v>
      </c>
      <c r="B3" s="259"/>
      <c r="C3" s="259"/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  <c r="R3" s="259"/>
      <c r="S3" s="259"/>
      <c r="T3" s="259"/>
      <c r="U3" s="259"/>
      <c r="V3" s="259"/>
    </row>
    <row r="4" spans="1:22">
      <c r="A4" s="259"/>
      <c r="B4" s="259"/>
      <c r="C4" s="259"/>
      <c r="D4" s="259"/>
      <c r="E4" s="259"/>
      <c r="F4" s="259"/>
      <c r="G4" s="259"/>
      <c r="H4" s="259"/>
      <c r="I4" s="259"/>
      <c r="J4" s="259"/>
      <c r="K4" s="259"/>
      <c r="L4" s="259"/>
      <c r="M4" s="259"/>
      <c r="N4" s="259"/>
      <c r="O4" s="259"/>
      <c r="P4" s="259"/>
      <c r="Q4" s="259"/>
      <c r="R4" s="259"/>
      <c r="S4" s="259"/>
      <c r="T4" s="259"/>
      <c r="U4" s="259"/>
      <c r="V4" s="259"/>
    </row>
    <row r="5" spans="1:22">
      <c r="A5" s="269" t="s">
        <v>15</v>
      </c>
      <c r="B5" s="259"/>
      <c r="C5" s="259"/>
      <c r="D5" s="259"/>
      <c r="E5" s="259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</row>
    <row r="7" spans="1:22">
      <c r="A7" s="31"/>
      <c r="B7" s="263" t="s">
        <v>17</v>
      </c>
      <c r="C7" s="264"/>
      <c r="D7" s="264"/>
      <c r="E7" s="264"/>
      <c r="F7" s="264"/>
      <c r="G7" s="264"/>
      <c r="H7" s="264"/>
      <c r="I7" s="265"/>
      <c r="J7" s="263"/>
      <c r="K7" s="264"/>
      <c r="L7" s="264"/>
      <c r="M7" s="264"/>
      <c r="N7" s="264"/>
      <c r="O7" s="264"/>
      <c r="P7" s="264"/>
      <c r="Q7" s="264"/>
      <c r="R7" s="264"/>
      <c r="S7" s="264"/>
      <c r="T7" s="264"/>
      <c r="U7" s="264"/>
      <c r="V7" s="265"/>
    </row>
    <row r="8" spans="1:22" ht="25.5" customHeight="1">
      <c r="A8" s="270" t="s">
        <v>1</v>
      </c>
      <c r="B8" s="135" t="s">
        <v>18</v>
      </c>
      <c r="C8" s="136" t="s">
        <v>19</v>
      </c>
      <c r="D8" s="137" t="s">
        <v>20</v>
      </c>
      <c r="E8" s="138" t="s">
        <v>21</v>
      </c>
      <c r="F8" s="129" t="s">
        <v>22</v>
      </c>
      <c r="G8" s="138" t="s">
        <v>23</v>
      </c>
      <c r="H8" s="139" t="s">
        <v>24</v>
      </c>
      <c r="I8" s="140" t="s">
        <v>25</v>
      </c>
      <c r="J8" s="273" t="s">
        <v>2</v>
      </c>
      <c r="K8" s="273" t="s">
        <v>3</v>
      </c>
      <c r="L8" s="276" t="s">
        <v>12</v>
      </c>
      <c r="M8" s="365" t="s">
        <v>4</v>
      </c>
      <c r="N8" s="366"/>
      <c r="O8" s="366"/>
      <c r="P8" s="367"/>
      <c r="Q8" s="263" t="s">
        <v>11</v>
      </c>
      <c r="R8" s="264"/>
      <c r="S8" s="264"/>
      <c r="T8" s="265"/>
      <c r="U8" s="368" t="s">
        <v>75</v>
      </c>
      <c r="V8" s="270" t="s">
        <v>80</v>
      </c>
    </row>
    <row r="9" spans="1:22" s="57" customFormat="1">
      <c r="A9" s="271"/>
      <c r="B9" s="65"/>
      <c r="C9" s="65"/>
      <c r="D9" s="65"/>
      <c r="E9" s="65"/>
      <c r="F9" s="65"/>
      <c r="G9" s="65"/>
      <c r="H9" s="65"/>
      <c r="I9" s="65"/>
      <c r="J9" s="274"/>
      <c r="K9" s="274"/>
      <c r="L9" s="277"/>
      <c r="M9" s="270" t="s">
        <v>5</v>
      </c>
      <c r="N9" s="270" t="s">
        <v>6</v>
      </c>
      <c r="O9" s="362" t="s">
        <v>7</v>
      </c>
      <c r="P9" s="362" t="s">
        <v>8</v>
      </c>
      <c r="Q9" s="362" t="s">
        <v>9</v>
      </c>
      <c r="R9" s="362" t="s">
        <v>10</v>
      </c>
      <c r="S9" s="362" t="s">
        <v>7</v>
      </c>
      <c r="T9" s="362" t="s">
        <v>8</v>
      </c>
      <c r="U9" s="369"/>
      <c r="V9" s="271"/>
    </row>
    <row r="10" spans="1:22" s="57" customFormat="1">
      <c r="A10" s="271"/>
      <c r="B10" s="129">
        <v>44</v>
      </c>
      <c r="C10" s="129">
        <v>160</v>
      </c>
      <c r="D10" s="129">
        <v>78</v>
      </c>
      <c r="E10" s="129">
        <v>18</v>
      </c>
      <c r="F10" s="129">
        <v>56</v>
      </c>
      <c r="G10" s="129">
        <v>39</v>
      </c>
      <c r="H10" s="129">
        <v>90</v>
      </c>
      <c r="I10" s="129">
        <v>67</v>
      </c>
      <c r="J10" s="274"/>
      <c r="K10" s="274"/>
      <c r="L10" s="277"/>
      <c r="M10" s="271"/>
      <c r="N10" s="271"/>
      <c r="O10" s="363"/>
      <c r="P10" s="363"/>
      <c r="Q10" s="363"/>
      <c r="R10" s="363"/>
      <c r="S10" s="363"/>
      <c r="T10" s="363"/>
      <c r="U10" s="369"/>
      <c r="V10" s="271"/>
    </row>
    <row r="11" spans="1:22">
      <c r="A11" s="272"/>
      <c r="B11" s="260" t="s">
        <v>73</v>
      </c>
      <c r="C11" s="261"/>
      <c r="D11" s="261"/>
      <c r="E11" s="261"/>
      <c r="F11" s="261"/>
      <c r="G11" s="261"/>
      <c r="H11" s="261"/>
      <c r="I11" s="262"/>
      <c r="J11" s="275"/>
      <c r="K11" s="275"/>
      <c r="L11" s="278"/>
      <c r="M11" s="272"/>
      <c r="N11" s="272"/>
      <c r="O11" s="364"/>
      <c r="P11" s="364"/>
      <c r="Q11" s="364"/>
      <c r="R11" s="364"/>
      <c r="S11" s="364"/>
      <c r="T11" s="364"/>
      <c r="U11" s="370"/>
      <c r="V11" s="272"/>
    </row>
    <row r="12" spans="1:22">
      <c r="A12" s="31"/>
      <c r="B12" s="125">
        <v>3</v>
      </c>
      <c r="C12" s="125">
        <v>9</v>
      </c>
      <c r="D12" s="125">
        <v>4</v>
      </c>
      <c r="E12" s="125">
        <v>1</v>
      </c>
      <c r="F12" s="125">
        <v>3</v>
      </c>
      <c r="G12" s="125">
        <v>2</v>
      </c>
      <c r="H12" s="125">
        <v>5</v>
      </c>
      <c r="I12" s="125">
        <v>4</v>
      </c>
      <c r="J12" s="18"/>
      <c r="K12" s="18"/>
      <c r="L12" s="32"/>
      <c r="M12" s="33"/>
      <c r="N12" s="33"/>
      <c r="O12" s="33"/>
      <c r="P12" s="33"/>
      <c r="Q12" s="33"/>
      <c r="R12" s="33"/>
      <c r="S12" s="33"/>
      <c r="T12" s="33"/>
      <c r="U12" s="33"/>
      <c r="V12" s="34"/>
    </row>
    <row r="13" spans="1:22">
      <c r="A13" s="19">
        <v>1</v>
      </c>
      <c r="B13" s="18">
        <v>2</v>
      </c>
      <c r="C13" s="18">
        <v>3</v>
      </c>
      <c r="D13" s="18">
        <v>4</v>
      </c>
      <c r="E13" s="18">
        <v>5</v>
      </c>
      <c r="F13" s="18">
        <v>6</v>
      </c>
      <c r="G13" s="18">
        <v>7</v>
      </c>
      <c r="H13" s="18">
        <v>8</v>
      </c>
      <c r="I13" s="18">
        <v>9</v>
      </c>
      <c r="J13" s="18">
        <v>10</v>
      </c>
      <c r="K13" s="18">
        <v>11</v>
      </c>
      <c r="L13" s="18">
        <v>12</v>
      </c>
      <c r="M13" s="18">
        <v>13</v>
      </c>
      <c r="N13" s="18">
        <v>14</v>
      </c>
      <c r="O13" s="18">
        <v>15</v>
      </c>
      <c r="P13" s="18">
        <v>16</v>
      </c>
      <c r="Q13" s="18">
        <v>17</v>
      </c>
      <c r="R13" s="18">
        <v>18</v>
      </c>
      <c r="S13" s="18">
        <v>19</v>
      </c>
      <c r="T13" s="18">
        <v>20</v>
      </c>
      <c r="U13" s="18">
        <v>21</v>
      </c>
      <c r="V13" s="19">
        <v>22</v>
      </c>
    </row>
    <row r="14" spans="1:22" s="14" customFormat="1" ht="13.5" customHeight="1">
      <c r="A14" s="82" t="s">
        <v>102</v>
      </c>
      <c r="B14" s="32"/>
      <c r="C14" s="32"/>
      <c r="D14" s="32"/>
      <c r="E14" s="32"/>
      <c r="F14" s="32"/>
      <c r="G14" s="32"/>
      <c r="H14" s="32"/>
      <c r="I14" s="32"/>
      <c r="J14" s="18"/>
      <c r="K14" s="18"/>
      <c r="L14" s="32"/>
      <c r="M14" s="32"/>
      <c r="N14" s="32"/>
      <c r="O14" s="32"/>
      <c r="P14" s="32"/>
      <c r="Q14" s="32"/>
      <c r="R14" s="32"/>
      <c r="S14" s="32"/>
      <c r="T14" s="32"/>
      <c r="U14" s="32">
        <f>(M14*Q14)+(N14*R14)+(O14*S14)+(P14*T14)</f>
        <v>0</v>
      </c>
      <c r="V14" s="36"/>
    </row>
    <row r="15" spans="1:22" s="14" customFormat="1" ht="25.5" customHeight="1">
      <c r="A15" s="71" t="s">
        <v>227</v>
      </c>
      <c r="B15" s="32">
        <v>9</v>
      </c>
      <c r="C15" s="32">
        <v>9</v>
      </c>
      <c r="D15" s="32"/>
      <c r="E15" s="32"/>
      <c r="F15" s="32"/>
      <c r="G15" s="32"/>
      <c r="H15" s="32"/>
      <c r="I15" s="32"/>
      <c r="J15" s="18"/>
      <c r="K15" s="18">
        <v>204</v>
      </c>
      <c r="L15" s="32">
        <v>3</v>
      </c>
      <c r="M15" s="32"/>
      <c r="N15" s="32"/>
      <c r="O15" s="32"/>
      <c r="P15" s="32"/>
      <c r="Q15" s="32"/>
      <c r="R15" s="32"/>
      <c r="S15" s="32"/>
      <c r="T15" s="32"/>
      <c r="U15" s="32">
        <f t="shared" ref="U15:U29" si="0">K15*L15</f>
        <v>612</v>
      </c>
      <c r="V15" s="35" t="s">
        <v>237</v>
      </c>
    </row>
    <row r="16" spans="1:22" s="14" customFormat="1" ht="25.5" customHeight="1">
      <c r="A16" s="71" t="s">
        <v>227</v>
      </c>
      <c r="B16" s="32"/>
      <c r="C16" s="32"/>
      <c r="D16" s="32">
        <v>9</v>
      </c>
      <c r="E16" s="32"/>
      <c r="F16" s="32"/>
      <c r="G16" s="32"/>
      <c r="H16" s="32"/>
      <c r="I16" s="32"/>
      <c r="J16" s="18"/>
      <c r="K16" s="18">
        <v>78</v>
      </c>
      <c r="L16" s="32">
        <v>3</v>
      </c>
      <c r="M16" s="32"/>
      <c r="N16" s="32"/>
      <c r="O16" s="32"/>
      <c r="P16" s="32"/>
      <c r="Q16" s="32"/>
      <c r="R16" s="32"/>
      <c r="S16" s="32"/>
      <c r="T16" s="32"/>
      <c r="U16" s="32">
        <f t="shared" si="0"/>
        <v>234</v>
      </c>
      <c r="V16" s="37" t="s">
        <v>292</v>
      </c>
    </row>
    <row r="17" spans="1:22" s="14" customFormat="1" ht="25.5" customHeight="1">
      <c r="A17" s="71" t="s">
        <v>227</v>
      </c>
      <c r="B17" s="32"/>
      <c r="C17" s="32"/>
      <c r="D17" s="32"/>
      <c r="E17" s="32">
        <v>9</v>
      </c>
      <c r="F17" s="32"/>
      <c r="G17" s="32">
        <v>9</v>
      </c>
      <c r="H17" s="32">
        <v>9</v>
      </c>
      <c r="I17" s="32"/>
      <c r="J17" s="18"/>
      <c r="K17" s="18">
        <v>147</v>
      </c>
      <c r="L17" s="32">
        <v>3</v>
      </c>
      <c r="M17" s="32"/>
      <c r="N17" s="32"/>
      <c r="O17" s="32"/>
      <c r="P17" s="32"/>
      <c r="Q17" s="32"/>
      <c r="R17" s="32"/>
      <c r="S17" s="32"/>
      <c r="T17" s="32"/>
      <c r="U17" s="32">
        <f t="shared" si="0"/>
        <v>441</v>
      </c>
      <c r="V17" s="35" t="s">
        <v>291</v>
      </c>
    </row>
    <row r="18" spans="1:22" s="14" customFormat="1" ht="25.5" customHeight="1">
      <c r="A18" s="71" t="s">
        <v>227</v>
      </c>
      <c r="B18" s="32"/>
      <c r="C18" s="32"/>
      <c r="D18" s="32"/>
      <c r="E18" s="32"/>
      <c r="F18" s="32">
        <v>9</v>
      </c>
      <c r="G18" s="32"/>
      <c r="H18" s="32"/>
      <c r="I18" s="32"/>
      <c r="J18" s="18"/>
      <c r="K18" s="18">
        <v>56</v>
      </c>
      <c r="L18" s="32">
        <v>3</v>
      </c>
      <c r="M18" s="32"/>
      <c r="N18" s="32"/>
      <c r="O18" s="32"/>
      <c r="P18" s="32"/>
      <c r="Q18" s="32"/>
      <c r="R18" s="32"/>
      <c r="S18" s="32"/>
      <c r="T18" s="32"/>
      <c r="U18" s="32">
        <f t="shared" si="0"/>
        <v>168</v>
      </c>
      <c r="V18" s="37" t="s">
        <v>293</v>
      </c>
    </row>
    <row r="19" spans="1:22" s="14" customFormat="1" ht="13.5" customHeight="1">
      <c r="A19" s="71" t="s">
        <v>227</v>
      </c>
      <c r="B19" s="32"/>
      <c r="C19" s="32"/>
      <c r="D19" s="32"/>
      <c r="E19" s="32"/>
      <c r="F19" s="32"/>
      <c r="G19" s="32"/>
      <c r="H19" s="32"/>
      <c r="I19" s="32">
        <v>9</v>
      </c>
      <c r="J19" s="18"/>
      <c r="K19" s="18">
        <v>67</v>
      </c>
      <c r="L19" s="32">
        <v>3</v>
      </c>
      <c r="M19" s="32"/>
      <c r="N19" s="32"/>
      <c r="O19" s="32"/>
      <c r="P19" s="32"/>
      <c r="Q19" s="32"/>
      <c r="R19" s="32"/>
      <c r="S19" s="32"/>
      <c r="T19" s="32"/>
      <c r="U19" s="32">
        <f t="shared" si="0"/>
        <v>201</v>
      </c>
      <c r="V19" s="37" t="s">
        <v>293</v>
      </c>
    </row>
    <row r="20" spans="1:22" s="14" customFormat="1" ht="13.5" customHeight="1">
      <c r="A20" s="71" t="s">
        <v>101</v>
      </c>
      <c r="B20" s="32">
        <v>9</v>
      </c>
      <c r="C20" s="32">
        <v>9</v>
      </c>
      <c r="D20" s="32"/>
      <c r="E20" s="32"/>
      <c r="F20" s="32"/>
      <c r="G20" s="32"/>
      <c r="H20" s="32"/>
      <c r="I20" s="32"/>
      <c r="J20" s="18"/>
      <c r="K20" s="18">
        <v>58</v>
      </c>
      <c r="L20" s="32">
        <v>12</v>
      </c>
      <c r="M20" s="32"/>
      <c r="N20" s="32"/>
      <c r="O20" s="32"/>
      <c r="P20" s="32"/>
      <c r="Q20" s="32"/>
      <c r="R20" s="32"/>
      <c r="S20" s="32"/>
      <c r="T20" s="32"/>
      <c r="U20" s="32">
        <f>K20*18</f>
        <v>1044</v>
      </c>
      <c r="V20" s="35" t="s">
        <v>237</v>
      </c>
    </row>
    <row r="21" spans="1:22" s="14" customFormat="1" ht="13.5" customHeight="1">
      <c r="A21" s="71" t="s">
        <v>101</v>
      </c>
      <c r="B21" s="32"/>
      <c r="C21" s="32"/>
      <c r="D21" s="32">
        <v>9</v>
      </c>
      <c r="E21" s="32"/>
      <c r="F21" s="32"/>
      <c r="G21" s="32"/>
      <c r="H21" s="32"/>
      <c r="I21" s="32"/>
      <c r="J21" s="18"/>
      <c r="K21" s="18">
        <v>22</v>
      </c>
      <c r="L21" s="32">
        <v>12</v>
      </c>
      <c r="M21" s="32"/>
      <c r="N21" s="32"/>
      <c r="O21" s="32"/>
      <c r="P21" s="32"/>
      <c r="Q21" s="32"/>
      <c r="R21" s="32"/>
      <c r="S21" s="32"/>
      <c r="T21" s="32"/>
      <c r="U21" s="32">
        <f>K21*18</f>
        <v>396</v>
      </c>
      <c r="V21" s="37" t="s">
        <v>292</v>
      </c>
    </row>
    <row r="22" spans="1:22" s="14" customFormat="1" ht="13.5" customHeight="1">
      <c r="A22" s="71" t="s">
        <v>101</v>
      </c>
      <c r="B22" s="32"/>
      <c r="C22" s="32"/>
      <c r="D22" s="32"/>
      <c r="E22" s="32">
        <v>9</v>
      </c>
      <c r="F22" s="32"/>
      <c r="G22" s="32">
        <v>9</v>
      </c>
      <c r="H22" s="32">
        <v>9</v>
      </c>
      <c r="I22" s="32"/>
      <c r="J22" s="18"/>
      <c r="K22" s="18">
        <v>42</v>
      </c>
      <c r="L22" s="32">
        <v>12</v>
      </c>
      <c r="M22" s="32"/>
      <c r="N22" s="32"/>
      <c r="O22" s="32"/>
      <c r="P22" s="32"/>
      <c r="Q22" s="32"/>
      <c r="R22" s="32"/>
      <c r="S22" s="32"/>
      <c r="T22" s="32"/>
      <c r="U22" s="32">
        <f>K22*18</f>
        <v>756</v>
      </c>
      <c r="V22" s="35" t="s">
        <v>291</v>
      </c>
    </row>
    <row r="23" spans="1:22" s="14" customFormat="1" ht="13.5" customHeight="1">
      <c r="A23" s="71" t="s">
        <v>101</v>
      </c>
      <c r="B23" s="32"/>
      <c r="C23" s="32"/>
      <c r="D23" s="32"/>
      <c r="E23" s="32"/>
      <c r="F23" s="32">
        <v>9</v>
      </c>
      <c r="G23" s="32"/>
      <c r="H23" s="32"/>
      <c r="I23" s="32"/>
      <c r="J23" s="18"/>
      <c r="K23" s="18">
        <v>16</v>
      </c>
      <c r="L23" s="32">
        <v>12</v>
      </c>
      <c r="M23" s="32"/>
      <c r="N23" s="32"/>
      <c r="O23" s="32"/>
      <c r="P23" s="32"/>
      <c r="Q23" s="32"/>
      <c r="R23" s="32"/>
      <c r="S23" s="32"/>
      <c r="T23" s="32"/>
      <c r="U23" s="32">
        <f>K23*18</f>
        <v>288</v>
      </c>
      <c r="V23" s="37" t="s">
        <v>293</v>
      </c>
    </row>
    <row r="24" spans="1:22" s="14" customFormat="1" ht="13.5" customHeight="1">
      <c r="A24" s="71" t="s">
        <v>101</v>
      </c>
      <c r="B24" s="32"/>
      <c r="C24" s="32"/>
      <c r="D24" s="32"/>
      <c r="E24" s="32"/>
      <c r="F24" s="32"/>
      <c r="G24" s="32"/>
      <c r="H24" s="32"/>
      <c r="I24" s="32">
        <v>9</v>
      </c>
      <c r="J24" s="18"/>
      <c r="K24" s="18">
        <v>19</v>
      </c>
      <c r="L24" s="32">
        <v>12</v>
      </c>
      <c r="M24" s="32"/>
      <c r="N24" s="32"/>
      <c r="O24" s="32"/>
      <c r="P24" s="32"/>
      <c r="Q24" s="32"/>
      <c r="R24" s="32"/>
      <c r="S24" s="32"/>
      <c r="T24" s="32"/>
      <c r="U24" s="32">
        <f>K24*18</f>
        <v>342</v>
      </c>
      <c r="V24" s="37" t="s">
        <v>293</v>
      </c>
    </row>
    <row r="25" spans="1:22" s="14" customFormat="1" ht="25.5" customHeight="1">
      <c r="A25" s="71" t="s">
        <v>235</v>
      </c>
      <c r="B25" s="32">
        <v>9</v>
      </c>
      <c r="C25" s="32">
        <v>9</v>
      </c>
      <c r="D25" s="32"/>
      <c r="E25" s="32"/>
      <c r="F25" s="32"/>
      <c r="G25" s="32"/>
      <c r="H25" s="32"/>
      <c r="I25" s="32"/>
      <c r="J25" s="18"/>
      <c r="K25" s="18">
        <v>204</v>
      </c>
      <c r="L25" s="32">
        <v>1</v>
      </c>
      <c r="M25" s="32"/>
      <c r="N25" s="32"/>
      <c r="O25" s="32"/>
      <c r="P25" s="32"/>
      <c r="Q25" s="32"/>
      <c r="R25" s="32"/>
      <c r="S25" s="32"/>
      <c r="T25" s="32"/>
      <c r="U25" s="32">
        <f t="shared" si="0"/>
        <v>204</v>
      </c>
      <c r="V25" s="35" t="s">
        <v>237</v>
      </c>
    </row>
    <row r="26" spans="1:22" s="14" customFormat="1" ht="25.5" customHeight="1">
      <c r="A26" s="71" t="s">
        <v>235</v>
      </c>
      <c r="B26" s="32"/>
      <c r="C26" s="32"/>
      <c r="D26" s="32">
        <v>9</v>
      </c>
      <c r="E26" s="32"/>
      <c r="F26" s="32"/>
      <c r="G26" s="32"/>
      <c r="H26" s="32"/>
      <c r="I26" s="32"/>
      <c r="J26" s="18"/>
      <c r="K26" s="18">
        <v>78</v>
      </c>
      <c r="L26" s="32">
        <v>1</v>
      </c>
      <c r="M26" s="32"/>
      <c r="N26" s="32"/>
      <c r="O26" s="32"/>
      <c r="P26" s="32"/>
      <c r="Q26" s="32"/>
      <c r="R26" s="32"/>
      <c r="S26" s="32"/>
      <c r="T26" s="32"/>
      <c r="U26" s="32">
        <f t="shared" si="0"/>
        <v>78</v>
      </c>
      <c r="V26" s="37" t="s">
        <v>292</v>
      </c>
    </row>
    <row r="27" spans="1:22" s="14" customFormat="1" ht="25.5" customHeight="1">
      <c r="A27" s="71" t="s">
        <v>235</v>
      </c>
      <c r="B27" s="32"/>
      <c r="C27" s="32"/>
      <c r="D27" s="32"/>
      <c r="E27" s="32">
        <v>9</v>
      </c>
      <c r="F27" s="32"/>
      <c r="G27" s="32">
        <v>9</v>
      </c>
      <c r="H27" s="32">
        <v>9</v>
      </c>
      <c r="I27" s="32"/>
      <c r="J27" s="18"/>
      <c r="K27" s="18">
        <v>147</v>
      </c>
      <c r="L27" s="32">
        <v>1</v>
      </c>
      <c r="M27" s="32"/>
      <c r="N27" s="32"/>
      <c r="O27" s="32"/>
      <c r="P27" s="32"/>
      <c r="Q27" s="32"/>
      <c r="R27" s="32"/>
      <c r="S27" s="32"/>
      <c r="T27" s="32"/>
      <c r="U27" s="32">
        <f t="shared" si="0"/>
        <v>147</v>
      </c>
      <c r="V27" s="35" t="s">
        <v>291</v>
      </c>
    </row>
    <row r="28" spans="1:22" s="14" customFormat="1" ht="25.5" customHeight="1">
      <c r="A28" s="71" t="s">
        <v>235</v>
      </c>
      <c r="B28" s="32"/>
      <c r="C28" s="32"/>
      <c r="D28" s="32"/>
      <c r="E28" s="32"/>
      <c r="F28" s="32">
        <v>9</v>
      </c>
      <c r="G28" s="32"/>
      <c r="H28" s="32"/>
      <c r="I28" s="32"/>
      <c r="J28" s="18"/>
      <c r="K28" s="18">
        <v>56</v>
      </c>
      <c r="L28" s="32">
        <v>1</v>
      </c>
      <c r="M28" s="32"/>
      <c r="N28" s="32"/>
      <c r="O28" s="32"/>
      <c r="P28" s="32"/>
      <c r="Q28" s="32"/>
      <c r="R28" s="32"/>
      <c r="S28" s="32"/>
      <c r="T28" s="32"/>
      <c r="U28" s="32">
        <f t="shared" si="0"/>
        <v>56</v>
      </c>
      <c r="V28" s="37" t="s">
        <v>293</v>
      </c>
    </row>
    <row r="29" spans="1:22" s="14" customFormat="1" ht="25.5" customHeight="1">
      <c r="A29" s="71" t="s">
        <v>235</v>
      </c>
      <c r="B29" s="32"/>
      <c r="C29" s="32"/>
      <c r="D29" s="32"/>
      <c r="E29" s="32"/>
      <c r="F29" s="32"/>
      <c r="G29" s="32"/>
      <c r="H29" s="32"/>
      <c r="I29" s="32">
        <v>9</v>
      </c>
      <c r="J29" s="18"/>
      <c r="K29" s="18">
        <v>67</v>
      </c>
      <c r="L29" s="32">
        <v>1</v>
      </c>
      <c r="M29" s="32"/>
      <c r="N29" s="32"/>
      <c r="O29" s="32"/>
      <c r="P29" s="32"/>
      <c r="Q29" s="32"/>
      <c r="R29" s="32"/>
      <c r="S29" s="32"/>
      <c r="T29" s="32"/>
      <c r="U29" s="32">
        <f t="shared" si="0"/>
        <v>67</v>
      </c>
      <c r="V29" s="37" t="s">
        <v>293</v>
      </c>
    </row>
    <row r="30" spans="1:22" s="14" customFormat="1" ht="13.5" customHeight="1">
      <c r="A30" s="82" t="s">
        <v>78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>
        <f>SUM(U14:U29)</f>
        <v>5034</v>
      </c>
      <c r="V30" s="36"/>
    </row>
    <row r="31" spans="1:22" s="131" customFormat="1" ht="13.5" customHeight="1">
      <c r="A31" s="82" t="s">
        <v>79</v>
      </c>
      <c r="B31" s="32"/>
      <c r="C31" s="32"/>
      <c r="D31" s="32"/>
      <c r="E31" s="32"/>
      <c r="F31" s="32"/>
      <c r="G31" s="32"/>
      <c r="H31" s="32"/>
      <c r="I31" s="32"/>
      <c r="J31" s="18"/>
      <c r="K31" s="18"/>
      <c r="L31" s="32"/>
      <c r="M31" s="32"/>
      <c r="N31" s="32"/>
      <c r="O31" s="32"/>
      <c r="P31" s="32"/>
      <c r="Q31" s="32"/>
      <c r="R31" s="32"/>
      <c r="S31" s="32"/>
      <c r="T31" s="32"/>
      <c r="U31" s="18">
        <f>U30</f>
        <v>5034</v>
      </c>
      <c r="V31" s="36"/>
    </row>
    <row r="32" spans="1:22" s="5" customFormat="1" ht="13.5" customHeight="1">
      <c r="A32" s="39"/>
      <c r="B32" s="41"/>
      <c r="C32" s="41"/>
      <c r="D32" s="41"/>
      <c r="E32" s="41"/>
      <c r="F32" s="41"/>
      <c r="G32" s="41"/>
      <c r="H32" s="41"/>
      <c r="I32" s="41"/>
      <c r="J32" s="42"/>
      <c r="K32" s="42"/>
      <c r="L32" s="41"/>
      <c r="M32" s="40"/>
      <c r="N32" s="40"/>
      <c r="O32" s="40"/>
      <c r="P32" s="40"/>
      <c r="Q32" s="40"/>
      <c r="R32" s="40"/>
      <c r="S32" s="40"/>
      <c r="T32" s="40"/>
      <c r="U32" s="40"/>
      <c r="V32" s="43"/>
    </row>
    <row r="33" spans="1:22" s="5" customFormat="1" ht="25.5">
      <c r="A33" s="37" t="s">
        <v>292</v>
      </c>
      <c r="B33" s="32"/>
      <c r="C33" s="32"/>
      <c r="D33" s="32"/>
      <c r="E33" s="32"/>
      <c r="F33" s="32"/>
      <c r="G33" s="32"/>
      <c r="H33" s="32"/>
      <c r="I33" s="32"/>
      <c r="J33" s="18"/>
      <c r="K33" s="18"/>
      <c r="L33" s="32"/>
      <c r="M33" s="32"/>
      <c r="N33" s="32"/>
      <c r="O33" s="32"/>
      <c r="P33" s="32"/>
      <c r="Q33" s="32"/>
      <c r="R33" s="32"/>
      <c r="S33" s="32"/>
      <c r="T33" s="32"/>
      <c r="U33" s="32" t="e">
        <f>#REF!+#REF!+#REF!+#REF!+#REF!+#REF!+#REF!+#REF!+#REF!+#REF!+#REF!</f>
        <v>#REF!</v>
      </c>
      <c r="V33" s="36"/>
    </row>
    <row r="34" spans="1:22" s="5" customFormat="1" ht="13.5" customHeight="1">
      <c r="A34" s="37" t="s">
        <v>293</v>
      </c>
      <c r="B34" s="32"/>
      <c r="C34" s="32"/>
      <c r="D34" s="32"/>
      <c r="E34" s="32"/>
      <c r="F34" s="32"/>
      <c r="G34" s="32"/>
      <c r="H34" s="32"/>
      <c r="I34" s="32"/>
      <c r="J34" s="18"/>
      <c r="K34" s="18"/>
      <c r="L34" s="32"/>
      <c r="M34" s="32"/>
      <c r="N34" s="32"/>
      <c r="O34" s="32"/>
      <c r="P34" s="32"/>
      <c r="Q34" s="32"/>
      <c r="R34" s="32"/>
      <c r="S34" s="32"/>
      <c r="T34" s="32"/>
      <c r="U34" s="32" t="e">
        <f>#REF!+#REF!+#REF!+#REF!+#REF!+#REF!</f>
        <v>#REF!</v>
      </c>
      <c r="V34" s="36"/>
    </row>
    <row r="35" spans="1:22" s="5" customFormat="1" ht="13.5" customHeight="1">
      <c r="A35" s="35" t="s">
        <v>237</v>
      </c>
      <c r="B35" s="32"/>
      <c r="C35" s="32"/>
      <c r="D35" s="32"/>
      <c r="E35" s="32"/>
      <c r="F35" s="32"/>
      <c r="G35" s="32"/>
      <c r="H35" s="32"/>
      <c r="I35" s="32"/>
      <c r="J35" s="18"/>
      <c r="K35" s="18"/>
      <c r="L35" s="32"/>
      <c r="M35" s="32"/>
      <c r="N35" s="32"/>
      <c r="O35" s="32"/>
      <c r="P35" s="32"/>
      <c r="Q35" s="32"/>
      <c r="R35" s="32"/>
      <c r="S35" s="32"/>
      <c r="T35" s="32"/>
      <c r="U35" s="32" t="e">
        <f>#REF!+#REF!+#REF!+#REF!+#REF!+#REF!+#REF!</f>
        <v>#REF!</v>
      </c>
      <c r="V35" s="36"/>
    </row>
    <row r="36" spans="1:22" s="5" customFormat="1" ht="25.5">
      <c r="A36" s="35" t="s">
        <v>291</v>
      </c>
      <c r="B36" s="32"/>
      <c r="C36" s="32"/>
      <c r="D36" s="32"/>
      <c r="E36" s="32"/>
      <c r="F36" s="32"/>
      <c r="G36" s="32"/>
      <c r="H36" s="32"/>
      <c r="I36" s="32"/>
      <c r="J36" s="18"/>
      <c r="K36" s="18"/>
      <c r="L36" s="32"/>
      <c r="M36" s="32"/>
      <c r="N36" s="32"/>
      <c r="O36" s="32"/>
      <c r="P36" s="32"/>
      <c r="Q36" s="32"/>
      <c r="R36" s="32"/>
      <c r="S36" s="32"/>
      <c r="T36" s="32"/>
      <c r="U36" s="32" t="e">
        <f>#REF!+#REF!+#REF!</f>
        <v>#REF!</v>
      </c>
      <c r="V36" s="36"/>
    </row>
    <row r="37" spans="1:22" s="5" customFormat="1" ht="13.5" customHeight="1">
      <c r="A37" s="35"/>
      <c r="B37" s="32"/>
      <c r="C37" s="32"/>
      <c r="D37" s="32"/>
      <c r="E37" s="32"/>
      <c r="F37" s="32"/>
      <c r="G37" s="32"/>
      <c r="H37" s="32"/>
      <c r="I37" s="32"/>
      <c r="J37" s="18"/>
      <c r="K37" s="18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6"/>
    </row>
    <row r="38" spans="1:22" s="5" customFormat="1" ht="13.5" customHeight="1">
      <c r="A38" s="56" t="s">
        <v>79</v>
      </c>
      <c r="B38" s="32"/>
      <c r="C38" s="32"/>
      <c r="D38" s="32"/>
      <c r="E38" s="32"/>
      <c r="F38" s="32"/>
      <c r="G38" s="32"/>
      <c r="H38" s="32"/>
      <c r="I38" s="32"/>
      <c r="J38" s="18"/>
      <c r="K38" s="18"/>
      <c r="L38" s="32"/>
      <c r="M38" s="32"/>
      <c r="N38" s="32"/>
      <c r="O38" s="32"/>
      <c r="P38" s="32"/>
      <c r="Q38" s="32"/>
      <c r="R38" s="32"/>
      <c r="S38" s="32"/>
      <c r="T38" s="32"/>
      <c r="U38" s="18" t="e">
        <f>SUM(U33:U37)</f>
        <v>#REF!</v>
      </c>
      <c r="V38" s="36"/>
    </row>
    <row r="39" spans="1:22" s="5" customFormat="1" ht="13.5" customHeight="1">
      <c r="A39" s="50"/>
      <c r="B39" s="41"/>
      <c r="C39" s="41"/>
      <c r="D39" s="41"/>
      <c r="E39" s="41"/>
      <c r="F39" s="41"/>
      <c r="G39" s="41"/>
      <c r="H39" s="41"/>
      <c r="I39" s="41"/>
      <c r="J39" s="42"/>
      <c r="K39" s="42"/>
      <c r="L39" s="41"/>
      <c r="M39" s="40"/>
      <c r="N39" s="40"/>
      <c r="O39" s="40"/>
      <c r="P39" s="40"/>
      <c r="Q39" s="40"/>
      <c r="R39" s="40"/>
      <c r="S39" s="40"/>
      <c r="T39" s="40"/>
      <c r="U39" s="40"/>
      <c r="V39" s="43"/>
    </row>
    <row r="40" spans="1:22">
      <c r="A40" s="285" t="s">
        <v>84</v>
      </c>
      <c r="B40" s="286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6"/>
      <c r="N40" s="286"/>
      <c r="O40" s="286"/>
      <c r="P40" s="286"/>
      <c r="Q40" s="286"/>
      <c r="R40" s="286"/>
      <c r="S40" s="286"/>
      <c r="T40" s="286"/>
      <c r="U40" s="286"/>
      <c r="V40" s="286"/>
    </row>
    <row r="41" spans="1:22">
      <c r="A41" s="286"/>
      <c r="B41" s="286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6"/>
      <c r="N41" s="286"/>
      <c r="O41" s="286"/>
      <c r="P41" s="286"/>
      <c r="Q41" s="286"/>
      <c r="R41" s="286"/>
      <c r="S41" s="286"/>
      <c r="T41" s="286"/>
      <c r="U41" s="286"/>
      <c r="V41" s="286"/>
    </row>
  </sheetData>
  <autoFilter ref="A13:V31"/>
  <mergeCells count="25">
    <mergeCell ref="A40:V41"/>
    <mergeCell ref="U8:U11"/>
    <mergeCell ref="V8:V11"/>
    <mergeCell ref="M9:M11"/>
    <mergeCell ref="N9:N11"/>
    <mergeCell ref="O9:O11"/>
    <mergeCell ref="P9:P11"/>
    <mergeCell ref="Q9:Q11"/>
    <mergeCell ref="R9:R11"/>
    <mergeCell ref="S9:S11"/>
    <mergeCell ref="B7:I7"/>
    <mergeCell ref="J7:V7"/>
    <mergeCell ref="T9:T11"/>
    <mergeCell ref="A8:A11"/>
    <mergeCell ref="J8:J11"/>
    <mergeCell ref="K8:K11"/>
    <mergeCell ref="L8:L11"/>
    <mergeCell ref="M8:P8"/>
    <mergeCell ref="Q8:T8"/>
    <mergeCell ref="B11:I11"/>
    <mergeCell ref="A1:V1"/>
    <mergeCell ref="A2:V2"/>
    <mergeCell ref="A3:V3"/>
    <mergeCell ref="A4:V4"/>
    <mergeCell ref="A5:V5"/>
  </mergeCells>
  <phoneticPr fontId="2" type="noConversion"/>
  <pageMargins left="0.47244094488188981" right="0.51181102362204722" top="0.51181102362204722" bottom="0.47244094488188981" header="0.51181102362204722" footer="0.51181102362204722"/>
  <pageSetup paperSize="9" scale="6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U27"/>
  <sheetViews>
    <sheetView workbookViewId="0">
      <selection activeCell="C10" sqref="C10"/>
    </sheetView>
  </sheetViews>
  <sheetFormatPr defaultColWidth="8.7109375" defaultRowHeight="12.75"/>
  <cols>
    <col min="2" max="2" width="35.140625" customWidth="1"/>
    <col min="3" max="3" width="12.85546875" customWidth="1"/>
    <col min="4" max="4" width="13.28515625" customWidth="1"/>
    <col min="5" max="6" width="12" customWidth="1"/>
    <col min="7" max="7" width="14.28515625" customWidth="1"/>
    <col min="8" max="8" width="16.85546875" customWidth="1"/>
    <col min="9" max="10" width="15.140625" customWidth="1"/>
    <col min="11" max="11" width="27.42578125" customWidth="1"/>
    <col min="12" max="12" width="12" customWidth="1"/>
    <col min="13" max="13" width="12.28515625" customWidth="1"/>
    <col min="14" max="14" width="11.85546875" customWidth="1"/>
  </cols>
  <sheetData>
    <row r="6" spans="1:21" ht="31.5" customHeight="1">
      <c r="A6" s="375" t="s">
        <v>502</v>
      </c>
      <c r="B6" s="375"/>
      <c r="C6" s="375"/>
      <c r="D6" s="375"/>
      <c r="E6" s="375"/>
      <c r="F6" s="375"/>
      <c r="G6" s="375"/>
      <c r="H6" s="375"/>
      <c r="I6" s="375"/>
      <c r="J6" s="375"/>
      <c r="K6" s="375"/>
      <c r="L6" s="375"/>
      <c r="M6" s="375"/>
      <c r="N6" s="375"/>
      <c r="O6" s="375"/>
      <c r="P6" s="375"/>
      <c r="Q6" s="375"/>
      <c r="R6" s="375"/>
    </row>
    <row r="7" spans="1:21" ht="26.25" customHeight="1">
      <c r="A7" s="62"/>
    </row>
    <row r="8" spans="1:21" ht="36.75" customHeight="1">
      <c r="A8" s="62"/>
      <c r="B8" s="379" t="s">
        <v>83</v>
      </c>
      <c r="C8" s="373" t="s">
        <v>241</v>
      </c>
      <c r="D8" s="373" t="s">
        <v>242</v>
      </c>
      <c r="E8" s="373" t="s">
        <v>243</v>
      </c>
      <c r="F8" s="373" t="s">
        <v>418</v>
      </c>
      <c r="G8" s="371" t="s">
        <v>82</v>
      </c>
      <c r="H8" s="371" t="s">
        <v>260</v>
      </c>
      <c r="I8" s="372"/>
      <c r="J8" s="191"/>
      <c r="K8" s="376"/>
      <c r="L8" s="378"/>
      <c r="M8" s="377"/>
      <c r="N8" s="376"/>
      <c r="O8" s="376"/>
      <c r="P8" s="376"/>
      <c r="Q8" s="376"/>
      <c r="R8" s="376"/>
      <c r="S8" s="111"/>
    </row>
    <row r="9" spans="1:21" ht="39.75" customHeight="1">
      <c r="B9" s="379"/>
      <c r="C9" s="374"/>
      <c r="D9" s="374"/>
      <c r="E9" s="374"/>
      <c r="F9" s="374"/>
      <c r="G9" s="371"/>
      <c r="H9" s="371"/>
      <c r="I9" s="372"/>
      <c r="J9" s="191"/>
      <c r="K9" s="376"/>
      <c r="L9" s="378"/>
      <c r="M9" s="377"/>
      <c r="N9" s="376"/>
      <c r="O9" s="376"/>
      <c r="P9" s="376"/>
      <c r="Q9" s="376"/>
      <c r="R9" s="376"/>
      <c r="S9" s="111"/>
    </row>
    <row r="10" spans="1:21" ht="31.5">
      <c r="B10" s="60" t="s">
        <v>292</v>
      </c>
      <c r="C10" s="149">
        <f>+'1 курс'!X70</f>
        <v>8076</v>
      </c>
      <c r="D10" s="149">
        <f>+'2 курс'!V156</f>
        <v>5102</v>
      </c>
      <c r="E10" s="149">
        <f>+'3 курс'!U124</f>
        <v>4143</v>
      </c>
      <c r="F10" s="149">
        <f>+маг!P53</f>
        <v>1965</v>
      </c>
      <c r="G10" s="151">
        <f>C10+D10+E10+F10</f>
        <v>19286</v>
      </c>
      <c r="H10" s="234">
        <f>G10/557</f>
        <v>34.624775583482943</v>
      </c>
      <c r="I10" s="193"/>
      <c r="J10" s="14"/>
      <c r="K10" s="243"/>
      <c r="L10" s="244"/>
      <c r="M10" s="245"/>
      <c r="N10" s="245"/>
      <c r="O10" s="245"/>
      <c r="P10" s="245"/>
      <c r="Q10" s="245"/>
      <c r="R10" s="246"/>
      <c r="S10" s="245"/>
      <c r="T10" s="241"/>
      <c r="U10" s="163"/>
    </row>
    <row r="11" spans="1:21" ht="15.75">
      <c r="B11" s="60" t="s">
        <v>294</v>
      </c>
      <c r="C11" s="149">
        <f>+'1 курс'!X71</f>
        <v>24128</v>
      </c>
      <c r="D11" s="149">
        <f>+'2 курс'!V157</f>
        <v>13126</v>
      </c>
      <c r="E11" s="149">
        <f>+'3 курс'!U125</f>
        <v>8491.5</v>
      </c>
      <c r="F11" s="149">
        <f>+маг!P54</f>
        <v>1005</v>
      </c>
      <c r="G11" s="151">
        <f>C11+D11+E11+F11</f>
        <v>46750.5</v>
      </c>
      <c r="H11" s="234">
        <f>G11/557</f>
        <v>83.932675044883297</v>
      </c>
      <c r="I11" s="193"/>
      <c r="J11" s="14"/>
      <c r="K11" s="243"/>
      <c r="L11" s="244"/>
      <c r="M11" s="247"/>
      <c r="N11" s="247"/>
      <c r="O11" s="247"/>
      <c r="P11" s="247"/>
      <c r="Q11" s="247"/>
      <c r="R11" s="246"/>
      <c r="S11" s="111"/>
      <c r="T11" s="242"/>
      <c r="U11" s="160">
        <v>1</v>
      </c>
    </row>
    <row r="12" spans="1:21" ht="20.25" customHeight="1">
      <c r="B12" s="61" t="s">
        <v>237</v>
      </c>
      <c r="C12" s="149">
        <f>+'1 курс'!X72</f>
        <v>18762</v>
      </c>
      <c r="D12" s="149">
        <f>+'2 курс'!V158</f>
        <v>17374</v>
      </c>
      <c r="E12" s="149">
        <f>+'3 курс'!U126</f>
        <v>7178</v>
      </c>
      <c r="F12" s="149">
        <f>+маг!P55</f>
        <v>0</v>
      </c>
      <c r="G12" s="151">
        <f>C12+D12+E12+F12</f>
        <v>43314</v>
      </c>
      <c r="H12" s="234">
        <f>G12/557</f>
        <v>77.763016157989227</v>
      </c>
      <c r="I12" s="193"/>
      <c r="J12" s="14"/>
      <c r="K12" s="248"/>
      <c r="L12" s="244"/>
      <c r="M12" s="245"/>
      <c r="N12" s="245"/>
      <c r="O12" s="245"/>
      <c r="P12" s="245"/>
      <c r="Q12" s="245"/>
      <c r="R12" s="246"/>
      <c r="S12" s="245"/>
      <c r="T12" s="241"/>
      <c r="U12" s="163"/>
    </row>
    <row r="13" spans="1:21" ht="40.5" customHeight="1">
      <c r="B13" s="61" t="s">
        <v>286</v>
      </c>
      <c r="C13" s="149">
        <f>+'1 курс'!X73</f>
        <v>3096</v>
      </c>
      <c r="D13" s="149">
        <f>+'2 курс'!V159</f>
        <v>8726</v>
      </c>
      <c r="E13" s="149">
        <f>+'3 курс'!U127</f>
        <v>6717.5</v>
      </c>
      <c r="F13" s="149">
        <f>+маг!P56</f>
        <v>0</v>
      </c>
      <c r="G13" s="151">
        <f>C13+D13+E13+F13</f>
        <v>18539.5</v>
      </c>
      <c r="H13" s="234">
        <f>G13/557</f>
        <v>33.284560143626571</v>
      </c>
      <c r="I13" s="193"/>
      <c r="J13" s="14"/>
      <c r="K13" s="248"/>
      <c r="L13" s="244"/>
      <c r="M13" s="245"/>
      <c r="N13" s="245"/>
      <c r="O13" s="245"/>
      <c r="P13" s="245"/>
      <c r="Q13" s="245"/>
      <c r="R13" s="246"/>
      <c r="S13" s="245"/>
      <c r="T13" s="241"/>
      <c r="U13" s="163"/>
    </row>
    <row r="14" spans="1:21" ht="15.75">
      <c r="B14" s="148" t="s">
        <v>244</v>
      </c>
      <c r="C14" s="150">
        <f t="shared" ref="C14:H14" si="0">SUM(C10:C13)</f>
        <v>54062</v>
      </c>
      <c r="D14" s="150">
        <f t="shared" si="0"/>
        <v>44328</v>
      </c>
      <c r="E14" s="150">
        <f t="shared" si="0"/>
        <v>26530</v>
      </c>
      <c r="F14" s="150">
        <f t="shared" si="0"/>
        <v>2970</v>
      </c>
      <c r="G14" s="151">
        <f t="shared" si="0"/>
        <v>127890</v>
      </c>
      <c r="H14" s="235">
        <f t="shared" si="0"/>
        <v>229.60502692998205</v>
      </c>
      <c r="I14" s="194"/>
      <c r="J14" s="14"/>
      <c r="K14" s="249"/>
      <c r="L14" s="250"/>
      <c r="M14" s="246"/>
      <c r="N14" s="246"/>
      <c r="O14" s="246"/>
      <c r="P14" s="246"/>
      <c r="Q14" s="246"/>
      <c r="R14" s="246"/>
      <c r="S14" s="111"/>
    </row>
    <row r="15" spans="1:21" ht="15.75">
      <c r="B15" s="148" t="s">
        <v>250</v>
      </c>
      <c r="C15" s="59"/>
      <c r="D15" s="59"/>
      <c r="E15" s="59"/>
      <c r="F15" s="59"/>
      <c r="G15" s="151"/>
      <c r="H15" s="192">
        <v>3.75</v>
      </c>
      <c r="I15" s="194"/>
      <c r="J15" s="14"/>
      <c r="K15" s="111"/>
      <c r="L15" s="111"/>
      <c r="M15" s="111"/>
      <c r="N15" s="245"/>
      <c r="O15" s="111"/>
      <c r="P15" s="245"/>
      <c r="Q15" s="245"/>
      <c r="R15" s="111"/>
      <c r="S15" s="111"/>
    </row>
    <row r="16" spans="1:21" ht="15.75">
      <c r="B16" s="148" t="s">
        <v>259</v>
      </c>
      <c r="C16" s="59"/>
      <c r="D16" s="59"/>
      <c r="E16" s="59"/>
      <c r="F16" s="59"/>
      <c r="G16" s="151">
        <v>5034</v>
      </c>
      <c r="H16" s="236"/>
      <c r="I16" s="14"/>
      <c r="J16" s="14"/>
    </row>
    <row r="17" spans="2:11" ht="15.75" customHeight="1">
      <c r="B17" s="159" t="s">
        <v>79</v>
      </c>
      <c r="C17" s="155"/>
      <c r="D17" s="155"/>
      <c r="E17" s="155"/>
      <c r="F17" s="155"/>
      <c r="G17" s="151">
        <f>G14+G16</f>
        <v>132924</v>
      </c>
      <c r="H17" s="195">
        <f>SUM(H14:H15)</f>
        <v>233.35502692998205</v>
      </c>
      <c r="I17" s="233"/>
      <c r="J17" s="14"/>
    </row>
    <row r="18" spans="2:11" ht="15.75" customHeight="1">
      <c r="B18" s="156"/>
      <c r="C18" s="63"/>
      <c r="D18" s="63"/>
      <c r="E18" s="63"/>
      <c r="F18" s="63"/>
      <c r="G18" s="158"/>
      <c r="H18" s="157"/>
      <c r="I18" s="14"/>
      <c r="J18" s="14"/>
    </row>
    <row r="19" spans="2:11" ht="41.25" customHeight="1">
      <c r="B19" s="58" t="s">
        <v>501</v>
      </c>
      <c r="C19" s="64"/>
      <c r="E19" s="239"/>
      <c r="F19" s="239"/>
      <c r="H19" s="239"/>
      <c r="I19" s="239"/>
      <c r="J19" s="190"/>
    </row>
    <row r="20" spans="2:11" ht="41.25" customHeight="1">
      <c r="B20" s="58"/>
      <c r="C20" s="64"/>
      <c r="E20" s="240"/>
      <c r="F20" s="111"/>
      <c r="H20" s="240"/>
      <c r="I20" s="111"/>
      <c r="J20" s="111"/>
    </row>
    <row r="21" spans="2:11" ht="46.5" customHeight="1">
      <c r="B21" s="153" t="s">
        <v>256</v>
      </c>
      <c r="C21" s="153" t="s">
        <v>257</v>
      </c>
      <c r="D21" s="153" t="s">
        <v>258</v>
      </c>
      <c r="E21" s="163"/>
      <c r="F21" s="163"/>
      <c r="G21" s="163"/>
      <c r="K21" s="251"/>
    </row>
    <row r="22" spans="2:11" ht="15.75">
      <c r="B22" s="154" t="s">
        <v>252</v>
      </c>
      <c r="C22" s="161">
        <v>4830</v>
      </c>
      <c r="D22" s="162">
        <f>C22/133898*100</f>
        <v>3.6072234088634629</v>
      </c>
      <c r="E22" s="163"/>
      <c r="F22" s="163"/>
      <c r="G22" s="163">
        <v>3.9</v>
      </c>
      <c r="K22" s="251"/>
    </row>
    <row r="23" spans="2:11" ht="15.75">
      <c r="B23" s="154" t="s">
        <v>419</v>
      </c>
      <c r="C23" s="161">
        <v>13592</v>
      </c>
      <c r="D23" s="162">
        <f>C23/133898*100</f>
        <v>10.151010470656768</v>
      </c>
      <c r="E23" s="163"/>
      <c r="F23" s="163"/>
      <c r="G23" s="163">
        <v>11</v>
      </c>
      <c r="K23" s="251"/>
    </row>
    <row r="24" spans="2:11" ht="15.75">
      <c r="B24" s="154" t="s">
        <v>253</v>
      </c>
      <c r="C24" s="161">
        <v>276</v>
      </c>
      <c r="D24" s="162">
        <f>C24/133898*100</f>
        <v>0.20612705193505504</v>
      </c>
      <c r="E24" s="163"/>
      <c r="F24" s="163"/>
      <c r="G24" s="163">
        <v>0.2</v>
      </c>
    </row>
    <row r="25" spans="2:11" ht="15.75">
      <c r="B25" s="154" t="s">
        <v>254</v>
      </c>
      <c r="C25" s="161">
        <v>7110</v>
      </c>
      <c r="D25" s="162">
        <f>C25/133898*100</f>
        <v>5.3100120987617441</v>
      </c>
      <c r="E25" s="163"/>
      <c r="F25" s="163"/>
      <c r="G25" s="163">
        <v>5.7</v>
      </c>
    </row>
    <row r="26" spans="2:11" ht="15.75">
      <c r="B26" s="154" t="s">
        <v>251</v>
      </c>
      <c r="C26" s="161">
        <v>108090</v>
      </c>
      <c r="D26" s="162">
        <f>C26/133898*100</f>
        <v>80.725626969782965</v>
      </c>
      <c r="E26" s="163">
        <v>98574</v>
      </c>
      <c r="F26" s="163"/>
      <c r="G26" s="163">
        <v>79.2</v>
      </c>
    </row>
    <row r="27" spans="2:11" ht="15.75">
      <c r="B27" s="148" t="s">
        <v>255</v>
      </c>
      <c r="C27" s="150">
        <v>124382</v>
      </c>
      <c r="D27" s="163"/>
      <c r="E27" s="163"/>
      <c r="F27" s="163"/>
      <c r="G27" s="163"/>
    </row>
  </sheetData>
  <mergeCells count="17">
    <mergeCell ref="G8:G9"/>
    <mergeCell ref="H8:H9"/>
    <mergeCell ref="I8:I9"/>
    <mergeCell ref="F8:F9"/>
    <mergeCell ref="A6:R6"/>
    <mergeCell ref="R8:R9"/>
    <mergeCell ref="C8:C9"/>
    <mergeCell ref="D8:D9"/>
    <mergeCell ref="E8:E9"/>
    <mergeCell ref="O8:O9"/>
    <mergeCell ref="P8:P9"/>
    <mergeCell ref="K8:K9"/>
    <mergeCell ref="M8:M9"/>
    <mergeCell ref="N8:N9"/>
    <mergeCell ref="Q8:Q9"/>
    <mergeCell ref="L8:L9"/>
    <mergeCell ref="B8:B9"/>
  </mergeCells>
  <pageMargins left="0.23622047244094491" right="0.23622047244094491" top="0.74803149606299213" bottom="0.74803149606299213" header="0.31496062992125984" footer="0.31496062992125984"/>
  <pageSetup paperSize="9" scale="51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E15" sqref="E15"/>
    </sheetView>
  </sheetViews>
  <sheetFormatPr defaultColWidth="8.7109375" defaultRowHeight="12.75"/>
  <cols>
    <col min="3" max="3" width="35.85546875" customWidth="1"/>
    <col min="4" max="4" width="22.7109375" customWidth="1"/>
    <col min="5" max="5" width="10.28515625" style="57" customWidth="1"/>
  </cols>
  <sheetData>
    <row r="2" spans="2:14" ht="18.75">
      <c r="F2" s="384" t="s">
        <v>387</v>
      </c>
      <c r="G2" s="384"/>
      <c r="H2" s="384"/>
      <c r="I2" s="384"/>
      <c r="J2" s="384"/>
    </row>
    <row r="3" spans="2:14" ht="15.75">
      <c r="F3" s="385" t="s">
        <v>392</v>
      </c>
      <c r="G3" s="385"/>
      <c r="H3" s="385"/>
      <c r="I3" s="385"/>
      <c r="J3" s="385"/>
    </row>
    <row r="4" spans="2:14" ht="15.75">
      <c r="F4" s="385" t="s">
        <v>389</v>
      </c>
      <c r="G4" s="385"/>
      <c r="H4" s="385"/>
      <c r="I4" s="385"/>
      <c r="J4" s="385"/>
    </row>
    <row r="5" spans="2:14" ht="15.75">
      <c r="F5" s="385" t="s">
        <v>394</v>
      </c>
      <c r="G5" s="385"/>
      <c r="H5" s="385"/>
      <c r="I5" s="385"/>
      <c r="J5" s="385"/>
    </row>
    <row r="6" spans="2:14" ht="15.75">
      <c r="F6" s="385" t="s">
        <v>388</v>
      </c>
      <c r="G6" s="385"/>
      <c r="H6" s="385"/>
      <c r="I6" s="385"/>
      <c r="J6" s="385"/>
    </row>
    <row r="7" spans="2:14" ht="15.75">
      <c r="F7" s="220"/>
      <c r="G7" s="220"/>
      <c r="H7" s="220"/>
      <c r="I7" s="220"/>
    </row>
    <row r="8" spans="2:14" ht="15.75">
      <c r="F8" s="220"/>
      <c r="G8" s="220"/>
      <c r="H8" s="220"/>
      <c r="I8" s="220"/>
    </row>
    <row r="9" spans="2:14" ht="15.75">
      <c r="C9" s="189" t="s">
        <v>393</v>
      </c>
    </row>
    <row r="10" spans="2:14" ht="13.5" thickBot="1"/>
    <row r="11" spans="2:14" ht="15.75" customHeight="1">
      <c r="B11" s="381" t="s">
        <v>261</v>
      </c>
      <c r="C11" s="381" t="s">
        <v>262</v>
      </c>
      <c r="D11" s="381" t="s">
        <v>285</v>
      </c>
      <c r="E11" s="389" t="s">
        <v>263</v>
      </c>
      <c r="F11" s="394" t="s">
        <v>265</v>
      </c>
      <c r="G11" s="395"/>
      <c r="H11" s="395"/>
      <c r="I11" s="395"/>
      <c r="J11" s="396"/>
    </row>
    <row r="12" spans="2:14" ht="13.5" thickBot="1">
      <c r="B12" s="382"/>
      <c r="C12" s="382"/>
      <c r="D12" s="382"/>
      <c r="E12" s="390"/>
      <c r="F12" s="397"/>
      <c r="G12" s="398"/>
      <c r="H12" s="398"/>
      <c r="I12" s="398"/>
      <c r="J12" s="399"/>
    </row>
    <row r="13" spans="2:14" ht="79.5" thickBot="1">
      <c r="B13" s="383"/>
      <c r="C13" s="383"/>
      <c r="D13" s="383"/>
      <c r="E13" s="182" t="s">
        <v>264</v>
      </c>
      <c r="F13" s="178" t="s">
        <v>245</v>
      </c>
      <c r="G13" s="178" t="s">
        <v>266</v>
      </c>
      <c r="H13" s="178" t="s">
        <v>246</v>
      </c>
      <c r="I13" s="178" t="s">
        <v>267</v>
      </c>
      <c r="J13" s="178" t="s">
        <v>247</v>
      </c>
    </row>
    <row r="14" spans="2:14" ht="63.75" thickBot="1">
      <c r="B14" s="221">
        <v>1</v>
      </c>
      <c r="C14" s="179" t="s">
        <v>288</v>
      </c>
      <c r="D14" s="185">
        <f>'ИТОГО 1'!G10</f>
        <v>19286</v>
      </c>
      <c r="E14" s="184">
        <f>F14+G14+H14+I14+J14</f>
        <v>35</v>
      </c>
      <c r="F14" s="178">
        <v>2</v>
      </c>
      <c r="G14" s="178">
        <v>6</v>
      </c>
      <c r="H14" s="178">
        <v>6</v>
      </c>
      <c r="I14" s="178">
        <v>12</v>
      </c>
      <c r="J14" s="238">
        <v>9</v>
      </c>
      <c r="K14" s="237"/>
      <c r="N14" t="s">
        <v>287</v>
      </c>
    </row>
    <row r="15" spans="2:14" ht="48" thickBot="1">
      <c r="B15" s="221">
        <v>2</v>
      </c>
      <c r="C15" s="179" t="s">
        <v>268</v>
      </c>
      <c r="D15" s="185">
        <f>'ИТОГО 1'!G12</f>
        <v>43314</v>
      </c>
      <c r="E15" s="183">
        <f t="shared" ref="E15:E35" si="0">F15+G15+H15+I15+J15</f>
        <v>78</v>
      </c>
      <c r="F15" s="178">
        <v>2</v>
      </c>
      <c r="G15" s="178">
        <v>11</v>
      </c>
      <c r="H15" s="178">
        <v>9</v>
      </c>
      <c r="I15" s="178">
        <v>28</v>
      </c>
      <c r="J15" s="221">
        <v>28</v>
      </c>
      <c r="K15" s="237"/>
    </row>
    <row r="16" spans="2:14" ht="63.75" thickBot="1">
      <c r="B16" s="221">
        <v>3</v>
      </c>
      <c r="C16" s="179" t="s">
        <v>269</v>
      </c>
      <c r="D16" s="185">
        <f>'ИТОГО 1'!G13</f>
        <v>18539.5</v>
      </c>
      <c r="E16" s="183">
        <f t="shared" si="0"/>
        <v>33</v>
      </c>
      <c r="F16" s="178">
        <v>1</v>
      </c>
      <c r="G16" s="178">
        <v>3</v>
      </c>
      <c r="H16" s="178">
        <v>5</v>
      </c>
      <c r="I16" s="178">
        <v>14</v>
      </c>
      <c r="J16" s="221">
        <v>10</v>
      </c>
      <c r="K16" s="237"/>
    </row>
    <row r="17" spans="2:11" ht="32.25" thickBot="1">
      <c r="B17" s="221">
        <v>4</v>
      </c>
      <c r="C17" s="179" t="s">
        <v>270</v>
      </c>
      <c r="D17" s="185">
        <f>'ИТОГО 1'!G11</f>
        <v>46750.5</v>
      </c>
      <c r="E17" s="183">
        <f t="shared" si="0"/>
        <v>84</v>
      </c>
      <c r="F17" s="185">
        <f>F19+F20+F21+F22+F23+F24+F25+F26+F27+F28+F29+F30</f>
        <v>3</v>
      </c>
      <c r="G17" s="185">
        <v>25</v>
      </c>
      <c r="H17" s="185">
        <f>H19+H20+H21+H22+H23+H24+H25+H26+H27+H28+H29+H30</f>
        <v>7</v>
      </c>
      <c r="I17" s="185">
        <v>29.25</v>
      </c>
      <c r="J17" s="185">
        <v>19.75</v>
      </c>
      <c r="K17" s="237"/>
    </row>
    <row r="18" spans="2:11" ht="16.5" thickBot="1">
      <c r="B18" s="400"/>
      <c r="C18" s="179" t="s">
        <v>271</v>
      </c>
      <c r="D18" s="186"/>
      <c r="E18" s="183">
        <f t="shared" si="0"/>
        <v>0</v>
      </c>
      <c r="F18" s="178"/>
      <c r="G18" s="178"/>
      <c r="H18" s="178"/>
      <c r="I18" s="178"/>
      <c r="J18" s="178"/>
    </row>
    <row r="19" spans="2:11" ht="16.5" thickBot="1">
      <c r="B19" s="401"/>
      <c r="C19" s="179" t="s">
        <v>272</v>
      </c>
      <c r="D19" s="187">
        <v>6374</v>
      </c>
      <c r="E19" s="183">
        <f t="shared" si="0"/>
        <v>11.5</v>
      </c>
      <c r="F19" s="178"/>
      <c r="G19" s="178">
        <v>2</v>
      </c>
      <c r="H19" s="178">
        <v>1</v>
      </c>
      <c r="I19" s="178">
        <v>3.5</v>
      </c>
      <c r="J19" s="178">
        <v>5</v>
      </c>
    </row>
    <row r="20" spans="2:11" ht="16.5" thickBot="1">
      <c r="B20" s="401"/>
      <c r="C20" s="179" t="s">
        <v>273</v>
      </c>
      <c r="D20" s="187">
        <v>9486.5</v>
      </c>
      <c r="E20" s="183">
        <f t="shared" si="0"/>
        <v>21.25</v>
      </c>
      <c r="F20" s="178">
        <v>2</v>
      </c>
      <c r="G20" s="178">
        <v>5</v>
      </c>
      <c r="H20" s="178">
        <v>3</v>
      </c>
      <c r="I20" s="178">
        <v>6</v>
      </c>
      <c r="J20" s="178">
        <v>5.25</v>
      </c>
    </row>
    <row r="21" spans="2:11" ht="16.5" thickBot="1">
      <c r="B21" s="401"/>
      <c r="C21" s="179" t="s">
        <v>274</v>
      </c>
      <c r="D21" s="187">
        <v>16830</v>
      </c>
      <c r="E21" s="183">
        <f t="shared" si="0"/>
        <v>27</v>
      </c>
      <c r="F21" s="178"/>
      <c r="G21" s="178">
        <v>3</v>
      </c>
      <c r="H21" s="182">
        <v>3</v>
      </c>
      <c r="I21" s="182">
        <v>13.5</v>
      </c>
      <c r="J21" s="182">
        <v>7.5</v>
      </c>
    </row>
    <row r="22" spans="2:11" ht="16.5" thickBot="1">
      <c r="B22" s="401"/>
      <c r="C22" s="179" t="s">
        <v>275</v>
      </c>
      <c r="D22" s="187">
        <v>1540</v>
      </c>
      <c r="E22" s="183">
        <f t="shared" si="0"/>
        <v>2.75</v>
      </c>
      <c r="F22" s="178"/>
      <c r="G22" s="178">
        <v>2.75</v>
      </c>
      <c r="H22" s="178"/>
      <c r="I22" s="178"/>
      <c r="J22" s="178"/>
    </row>
    <row r="23" spans="2:11" ht="16.5" thickBot="1">
      <c r="B23" s="401"/>
      <c r="C23" s="179" t="s">
        <v>276</v>
      </c>
      <c r="D23" s="187">
        <v>3200</v>
      </c>
      <c r="E23" s="183">
        <f t="shared" si="0"/>
        <v>5.75</v>
      </c>
      <c r="F23" s="178"/>
      <c r="G23" s="178">
        <v>4.25</v>
      </c>
      <c r="H23" s="178"/>
      <c r="I23" s="178">
        <v>1.5</v>
      </c>
      <c r="J23" s="178"/>
    </row>
    <row r="24" spans="2:11" ht="16.5" thickBot="1">
      <c r="B24" s="401"/>
      <c r="C24" s="179" t="s">
        <v>277</v>
      </c>
      <c r="D24" s="187">
        <v>1760</v>
      </c>
      <c r="E24" s="183">
        <f t="shared" si="0"/>
        <v>3.5</v>
      </c>
      <c r="F24" s="178">
        <v>1</v>
      </c>
      <c r="G24" s="178">
        <v>2.5</v>
      </c>
      <c r="H24" s="178"/>
      <c r="I24" s="178"/>
      <c r="J24" s="178"/>
    </row>
    <row r="25" spans="2:11" ht="16.5" thickBot="1">
      <c r="B25" s="401"/>
      <c r="C25" s="179" t="s">
        <v>278</v>
      </c>
      <c r="D25" s="187">
        <v>1030</v>
      </c>
      <c r="E25" s="183">
        <f t="shared" si="0"/>
        <v>1.75</v>
      </c>
      <c r="F25" s="178"/>
      <c r="G25" s="178">
        <v>1</v>
      </c>
      <c r="H25" s="178"/>
      <c r="I25" s="178">
        <v>0.75</v>
      </c>
      <c r="J25" s="178"/>
    </row>
    <row r="26" spans="2:11" ht="16.5" thickBot="1">
      <c r="B26" s="401"/>
      <c r="C26" s="179" t="s">
        <v>279</v>
      </c>
      <c r="D26" s="187">
        <v>3100</v>
      </c>
      <c r="E26" s="183">
        <f t="shared" si="0"/>
        <v>4.5</v>
      </c>
      <c r="F26" s="178"/>
      <c r="G26" s="178"/>
      <c r="H26" s="178"/>
      <c r="I26" s="178">
        <v>2.5</v>
      </c>
      <c r="J26" s="178">
        <v>2</v>
      </c>
    </row>
    <row r="27" spans="2:11" ht="16.5" thickBot="1">
      <c r="B27" s="401"/>
      <c r="C27" s="179" t="s">
        <v>280</v>
      </c>
      <c r="D27" s="187">
        <v>740</v>
      </c>
      <c r="E27" s="183">
        <f t="shared" si="0"/>
        <v>1.25</v>
      </c>
      <c r="F27" s="178"/>
      <c r="G27" s="178">
        <v>1</v>
      </c>
      <c r="H27" s="178"/>
      <c r="I27" s="178">
        <v>0.25</v>
      </c>
      <c r="J27" s="178"/>
    </row>
    <row r="28" spans="2:11" ht="16.5" thickBot="1">
      <c r="B28" s="401"/>
      <c r="C28" s="179" t="s">
        <v>281</v>
      </c>
      <c r="D28" s="187">
        <v>790</v>
      </c>
      <c r="E28" s="183">
        <f t="shared" si="0"/>
        <v>1.5</v>
      </c>
      <c r="F28" s="178"/>
      <c r="G28" s="178">
        <v>1.5</v>
      </c>
      <c r="H28" s="178"/>
      <c r="I28" s="178"/>
      <c r="J28" s="178"/>
    </row>
    <row r="29" spans="2:11" ht="16.5" thickBot="1">
      <c r="B29" s="401"/>
      <c r="C29" s="179" t="s">
        <v>282</v>
      </c>
      <c r="D29" s="187">
        <v>840</v>
      </c>
      <c r="E29" s="183">
        <f t="shared" si="0"/>
        <v>1.5</v>
      </c>
      <c r="F29" s="178"/>
      <c r="G29" s="178">
        <v>1</v>
      </c>
      <c r="H29" s="178"/>
      <c r="I29" s="178">
        <v>0.5</v>
      </c>
      <c r="J29" s="178"/>
    </row>
    <row r="30" spans="2:11" ht="16.5" thickBot="1">
      <c r="B30" s="402"/>
      <c r="C30" s="179" t="s">
        <v>283</v>
      </c>
      <c r="D30" s="188">
        <v>1060</v>
      </c>
      <c r="E30" s="183">
        <f t="shared" si="0"/>
        <v>1.75</v>
      </c>
      <c r="F30" s="178"/>
      <c r="G30" s="178">
        <v>1</v>
      </c>
      <c r="H30" s="178"/>
      <c r="I30" s="178">
        <v>0.75</v>
      </c>
      <c r="J30" s="178"/>
    </row>
    <row r="31" spans="2:11">
      <c r="B31" s="381">
        <v>5</v>
      </c>
      <c r="C31" s="381" t="s">
        <v>81</v>
      </c>
      <c r="D31" s="381">
        <f t="shared" ref="D31:J31" si="1">D14+D15+D16+D17</f>
        <v>127890</v>
      </c>
      <c r="E31" s="386">
        <f t="shared" si="1"/>
        <v>230</v>
      </c>
      <c r="F31" s="386">
        <f t="shared" si="1"/>
        <v>8</v>
      </c>
      <c r="G31" s="386">
        <f t="shared" si="1"/>
        <v>45</v>
      </c>
      <c r="H31" s="386">
        <f t="shared" si="1"/>
        <v>27</v>
      </c>
      <c r="I31" s="386">
        <f t="shared" si="1"/>
        <v>83.25</v>
      </c>
      <c r="J31" s="386">
        <f t="shared" si="1"/>
        <v>66.75</v>
      </c>
    </row>
    <row r="32" spans="2:11" ht="12.75" customHeight="1">
      <c r="B32" s="382"/>
      <c r="C32" s="382"/>
      <c r="D32" s="382"/>
      <c r="E32" s="387"/>
      <c r="F32" s="387"/>
      <c r="G32" s="387"/>
      <c r="H32" s="387"/>
      <c r="I32" s="387"/>
      <c r="J32" s="387"/>
    </row>
    <row r="33" spans="2:10" ht="13.5" thickBot="1">
      <c r="B33" s="383"/>
      <c r="C33" s="383"/>
      <c r="D33" s="383"/>
      <c r="E33" s="388"/>
      <c r="F33" s="388"/>
      <c r="G33" s="388"/>
      <c r="H33" s="388"/>
      <c r="I33" s="388"/>
      <c r="J33" s="388"/>
    </row>
    <row r="34" spans="2:10" ht="16.5" thickBot="1">
      <c r="B34" s="215">
        <v>6</v>
      </c>
      <c r="C34" s="181" t="s">
        <v>259</v>
      </c>
      <c r="D34" s="180">
        <v>5034</v>
      </c>
      <c r="E34" s="183"/>
      <c r="F34" s="180"/>
      <c r="G34" s="180"/>
      <c r="H34" s="180"/>
      <c r="I34" s="180"/>
      <c r="J34" s="180"/>
    </row>
    <row r="35" spans="2:10" ht="16.5" thickBot="1">
      <c r="B35" s="215">
        <v>7</v>
      </c>
      <c r="C35" s="179" t="s">
        <v>284</v>
      </c>
      <c r="D35" s="179"/>
      <c r="E35" s="183">
        <f t="shared" si="0"/>
        <v>3.75</v>
      </c>
      <c r="F35" s="178"/>
      <c r="G35" s="178">
        <v>3</v>
      </c>
      <c r="H35" s="178"/>
      <c r="I35" s="178">
        <v>0.75</v>
      </c>
      <c r="J35" s="178"/>
    </row>
    <row r="36" spans="2:10" ht="15.75" customHeight="1">
      <c r="B36" s="381">
        <v>8</v>
      </c>
      <c r="C36" s="391" t="s">
        <v>79</v>
      </c>
      <c r="D36" s="381">
        <f>D31+D34</f>
        <v>132924</v>
      </c>
      <c r="E36" s="386">
        <f t="shared" ref="E36:J36" si="2">E31+E35</f>
        <v>233.75</v>
      </c>
      <c r="F36" s="386">
        <f t="shared" si="2"/>
        <v>8</v>
      </c>
      <c r="G36" s="386">
        <f t="shared" si="2"/>
        <v>48</v>
      </c>
      <c r="H36" s="386">
        <f t="shared" si="2"/>
        <v>27</v>
      </c>
      <c r="I36" s="386">
        <f t="shared" si="2"/>
        <v>84</v>
      </c>
      <c r="J36" s="386">
        <f t="shared" si="2"/>
        <v>66.75</v>
      </c>
    </row>
    <row r="37" spans="2:10" ht="12.75" customHeight="1">
      <c r="B37" s="382"/>
      <c r="C37" s="392"/>
      <c r="D37" s="382"/>
      <c r="E37" s="387"/>
      <c r="F37" s="387"/>
      <c r="G37" s="387"/>
      <c r="H37" s="387"/>
      <c r="I37" s="387"/>
      <c r="J37" s="387"/>
    </row>
    <row r="38" spans="2:10" ht="13.5" customHeight="1" thickBot="1">
      <c r="B38" s="383"/>
      <c r="C38" s="393"/>
      <c r="D38" s="383"/>
      <c r="E38" s="388"/>
      <c r="F38" s="388"/>
      <c r="G38" s="388"/>
      <c r="H38" s="388"/>
      <c r="I38" s="388"/>
      <c r="J38" s="388"/>
    </row>
    <row r="43" spans="2:10" ht="33">
      <c r="C43" s="222" t="s">
        <v>390</v>
      </c>
      <c r="D43" s="223"/>
      <c r="E43" s="380" t="s">
        <v>391</v>
      </c>
      <c r="F43" s="380"/>
      <c r="G43" s="380"/>
      <c r="H43" s="380"/>
      <c r="I43" s="380"/>
      <c r="J43" s="380"/>
    </row>
  </sheetData>
  <mergeCells count="30">
    <mergeCell ref="B11:B13"/>
    <mergeCell ref="C11:C13"/>
    <mergeCell ref="F11:J12"/>
    <mergeCell ref="B18:B30"/>
    <mergeCell ref="B31:B33"/>
    <mergeCell ref="F31:F33"/>
    <mergeCell ref="G31:G33"/>
    <mergeCell ref="H31:H33"/>
    <mergeCell ref="I31:I33"/>
    <mergeCell ref="D11:D13"/>
    <mergeCell ref="B36:B38"/>
    <mergeCell ref="C36:C38"/>
    <mergeCell ref="F36:F38"/>
    <mergeCell ref="G36:G38"/>
    <mergeCell ref="H36:H38"/>
    <mergeCell ref="E43:J43"/>
    <mergeCell ref="C31:C33"/>
    <mergeCell ref="D31:D33"/>
    <mergeCell ref="D36:D38"/>
    <mergeCell ref="F2:J2"/>
    <mergeCell ref="F3:J3"/>
    <mergeCell ref="F4:J4"/>
    <mergeCell ref="E31:E33"/>
    <mergeCell ref="E36:E38"/>
    <mergeCell ref="E11:E12"/>
    <mergeCell ref="J31:J33"/>
    <mergeCell ref="J36:J38"/>
    <mergeCell ref="I36:I38"/>
    <mergeCell ref="F5:J5"/>
    <mergeCell ref="F6:J6"/>
  </mergeCells>
  <pageMargins left="0.70866141732283472" right="0.70866141732283472" top="0.74803149606299213" bottom="0.74803149606299213" header="0.31496062992125984" footer="0.31496062992125984"/>
  <pageSetup paperSize="9" scale="65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12" sqref="A12"/>
    </sheetView>
  </sheetViews>
  <sheetFormatPr defaultColWidth="8.7109375" defaultRowHeight="12.75"/>
  <cols>
    <col min="1" max="1" width="25.7109375" customWidth="1"/>
    <col min="3" max="3" width="13.5703125" customWidth="1"/>
  </cols>
  <sheetData>
    <row r="1" spans="1:3">
      <c r="A1" s="204" t="s">
        <v>399</v>
      </c>
      <c r="B1" s="204" t="s">
        <v>385</v>
      </c>
      <c r="C1" s="204" t="s">
        <v>386</v>
      </c>
    </row>
    <row r="2" spans="1:3">
      <c r="A2" t="s">
        <v>295</v>
      </c>
      <c r="B2">
        <v>3</v>
      </c>
      <c r="C2">
        <v>15</v>
      </c>
    </row>
    <row r="3" spans="1:3">
      <c r="A3" t="s">
        <v>296</v>
      </c>
      <c r="B3">
        <v>3</v>
      </c>
      <c r="C3">
        <v>15</v>
      </c>
    </row>
    <row r="4" spans="1:3">
      <c r="A4" t="s">
        <v>297</v>
      </c>
      <c r="B4">
        <v>3</v>
      </c>
      <c r="C4">
        <v>13</v>
      </c>
    </row>
    <row r="5" spans="1:3">
      <c r="A5" t="s">
        <v>298</v>
      </c>
      <c r="B5">
        <v>3</v>
      </c>
      <c r="C5">
        <v>19</v>
      </c>
    </row>
    <row r="6" spans="1:3">
      <c r="A6" t="s">
        <v>299</v>
      </c>
      <c r="B6">
        <v>3</v>
      </c>
      <c r="C6">
        <v>20</v>
      </c>
    </row>
    <row r="7" spans="1:3">
      <c r="A7" t="s">
        <v>300</v>
      </c>
      <c r="B7">
        <v>3</v>
      </c>
      <c r="C7">
        <v>20</v>
      </c>
    </row>
    <row r="8" spans="1:3">
      <c r="A8" t="s">
        <v>301</v>
      </c>
      <c r="B8">
        <v>3</v>
      </c>
      <c r="C8">
        <v>19</v>
      </c>
    </row>
    <row r="9" spans="1:3">
      <c r="A9" t="s">
        <v>302</v>
      </c>
      <c r="B9">
        <v>3</v>
      </c>
      <c r="C9">
        <v>20</v>
      </c>
    </row>
    <row r="10" spans="1:3">
      <c r="A10" t="s">
        <v>303</v>
      </c>
      <c r="B10">
        <v>3</v>
      </c>
      <c r="C10">
        <v>19</v>
      </c>
    </row>
    <row r="11" spans="1:3">
      <c r="A11" t="s">
        <v>304</v>
      </c>
      <c r="B11">
        <v>3</v>
      </c>
      <c r="C11">
        <v>20</v>
      </c>
    </row>
    <row r="12" spans="1:3">
      <c r="A12" t="s">
        <v>305</v>
      </c>
      <c r="B12">
        <v>3</v>
      </c>
      <c r="C12">
        <v>19</v>
      </c>
    </row>
    <row r="13" spans="1:3">
      <c r="A13" t="s">
        <v>306</v>
      </c>
      <c r="B13">
        <v>3</v>
      </c>
      <c r="C13">
        <v>20</v>
      </c>
    </row>
    <row r="14" spans="1:3">
      <c r="A14" t="s">
        <v>307</v>
      </c>
      <c r="B14">
        <v>3</v>
      </c>
      <c r="C14">
        <v>20</v>
      </c>
    </row>
    <row r="15" spans="1:3">
      <c r="A15" t="s">
        <v>308</v>
      </c>
      <c r="B15">
        <v>3</v>
      </c>
      <c r="C15">
        <v>19</v>
      </c>
    </row>
    <row r="16" spans="1:3">
      <c r="A16" t="s">
        <v>309</v>
      </c>
      <c r="B16">
        <v>3</v>
      </c>
      <c r="C16">
        <v>18</v>
      </c>
    </row>
    <row r="17" spans="1:3">
      <c r="A17" t="s">
        <v>310</v>
      </c>
      <c r="B17">
        <v>3</v>
      </c>
      <c r="C17">
        <v>18</v>
      </c>
    </row>
    <row r="18" spans="1:3">
      <c r="A18" t="s">
        <v>311</v>
      </c>
      <c r="B18">
        <v>3</v>
      </c>
      <c r="C18">
        <v>17</v>
      </c>
    </row>
    <row r="19" spans="1:3">
      <c r="A19" t="s">
        <v>312</v>
      </c>
      <c r="B19">
        <v>3</v>
      </c>
      <c r="C19">
        <v>19</v>
      </c>
    </row>
    <row r="20" spans="1:3">
      <c r="A20" t="s">
        <v>313</v>
      </c>
      <c r="B20">
        <v>3</v>
      </c>
      <c r="C20">
        <v>20</v>
      </c>
    </row>
    <row r="21" spans="1:3">
      <c r="A21" t="s">
        <v>314</v>
      </c>
      <c r="B21">
        <v>3</v>
      </c>
      <c r="C21">
        <v>17</v>
      </c>
    </row>
    <row r="22" spans="1:3">
      <c r="A22" t="s">
        <v>315</v>
      </c>
      <c r="B22">
        <v>3</v>
      </c>
      <c r="C22">
        <v>21</v>
      </c>
    </row>
    <row r="23" spans="1:3">
      <c r="A23" t="s">
        <v>316</v>
      </c>
      <c r="B23">
        <v>3</v>
      </c>
      <c r="C23">
        <v>20</v>
      </c>
    </row>
    <row r="24" spans="1:3">
      <c r="A24" t="s">
        <v>317</v>
      </c>
      <c r="B24">
        <v>3</v>
      </c>
      <c r="C24">
        <v>18</v>
      </c>
    </row>
    <row r="25" spans="1:3">
      <c r="A25" t="s">
        <v>318</v>
      </c>
      <c r="B25">
        <v>3</v>
      </c>
      <c r="C25">
        <v>17</v>
      </c>
    </row>
    <row r="26" spans="1:3">
      <c r="A26" t="s">
        <v>319</v>
      </c>
      <c r="B26">
        <v>3</v>
      </c>
      <c r="C26">
        <v>18</v>
      </c>
    </row>
    <row r="27" spans="1:3">
      <c r="A27" t="s">
        <v>320</v>
      </c>
      <c r="B27">
        <v>3</v>
      </c>
      <c r="C27">
        <v>17</v>
      </c>
    </row>
    <row r="28" spans="1:3">
      <c r="A28" t="s">
        <v>321</v>
      </c>
      <c r="B28">
        <v>3</v>
      </c>
      <c r="C28">
        <v>17</v>
      </c>
    </row>
    <row r="29" spans="1:3">
      <c r="A29" t="s">
        <v>322</v>
      </c>
      <c r="B29">
        <v>3</v>
      </c>
      <c r="C29">
        <v>16</v>
      </c>
    </row>
    <row r="30" spans="1:3">
      <c r="A30" t="s">
        <v>323</v>
      </c>
      <c r="B30">
        <v>3</v>
      </c>
      <c r="C30">
        <v>15</v>
      </c>
    </row>
    <row r="31" spans="1:3">
      <c r="A31" t="s">
        <v>324</v>
      </c>
      <c r="B31">
        <v>3</v>
      </c>
      <c r="C31">
        <v>16</v>
      </c>
    </row>
    <row r="32" spans="1:3">
      <c r="A32" t="s">
        <v>325</v>
      </c>
      <c r="B32">
        <v>2</v>
      </c>
      <c r="C32">
        <v>16</v>
      </c>
    </row>
    <row r="33" spans="1:3">
      <c r="A33" t="s">
        <v>326</v>
      </c>
      <c r="B33">
        <v>2</v>
      </c>
      <c r="C33">
        <v>18</v>
      </c>
    </row>
    <row r="34" spans="1:3">
      <c r="A34" t="s">
        <v>327</v>
      </c>
      <c r="B34">
        <v>2</v>
      </c>
      <c r="C34">
        <v>20</v>
      </c>
    </row>
    <row r="35" spans="1:3">
      <c r="A35" s="57" t="s">
        <v>328</v>
      </c>
      <c r="B35">
        <v>2</v>
      </c>
      <c r="C35">
        <v>20</v>
      </c>
    </row>
    <row r="36" spans="1:3">
      <c r="A36" t="s">
        <v>329</v>
      </c>
      <c r="B36">
        <v>2</v>
      </c>
      <c r="C36" s="57">
        <v>18</v>
      </c>
    </row>
    <row r="37" spans="1:3">
      <c r="A37" t="s">
        <v>330</v>
      </c>
      <c r="B37">
        <v>2</v>
      </c>
      <c r="C37" s="57">
        <v>20</v>
      </c>
    </row>
    <row r="38" spans="1:3">
      <c r="A38" t="s">
        <v>331</v>
      </c>
      <c r="B38">
        <v>2</v>
      </c>
      <c r="C38" s="57">
        <v>20</v>
      </c>
    </row>
    <row r="39" spans="1:3">
      <c r="A39" t="s">
        <v>332</v>
      </c>
      <c r="B39">
        <v>2</v>
      </c>
      <c r="C39" s="57">
        <v>20</v>
      </c>
    </row>
    <row r="40" spans="1:3">
      <c r="A40" t="s">
        <v>333</v>
      </c>
      <c r="B40">
        <v>2</v>
      </c>
      <c r="C40" s="57">
        <v>20</v>
      </c>
    </row>
    <row r="41" spans="1:3">
      <c r="A41" t="s">
        <v>334</v>
      </c>
      <c r="B41">
        <v>2</v>
      </c>
      <c r="C41" s="57">
        <v>19</v>
      </c>
    </row>
    <row r="42" spans="1:3">
      <c r="A42" t="s">
        <v>335</v>
      </c>
      <c r="B42">
        <v>2</v>
      </c>
      <c r="C42" s="57">
        <v>20</v>
      </c>
    </row>
    <row r="43" spans="1:3">
      <c r="A43" t="s">
        <v>336</v>
      </c>
      <c r="B43">
        <v>2</v>
      </c>
      <c r="C43" s="57">
        <v>19</v>
      </c>
    </row>
    <row r="44" spans="1:3">
      <c r="A44" t="s">
        <v>337</v>
      </c>
      <c r="B44">
        <v>2</v>
      </c>
      <c r="C44" s="57">
        <v>20</v>
      </c>
    </row>
    <row r="45" spans="1:3">
      <c r="A45" t="s">
        <v>338</v>
      </c>
      <c r="B45">
        <v>2</v>
      </c>
      <c r="C45" s="57">
        <v>20</v>
      </c>
    </row>
    <row r="46" spans="1:3">
      <c r="A46" t="s">
        <v>339</v>
      </c>
      <c r="B46">
        <v>2</v>
      </c>
      <c r="C46" s="57">
        <v>19</v>
      </c>
    </row>
    <row r="47" spans="1:3">
      <c r="A47" t="s">
        <v>340</v>
      </c>
      <c r="B47">
        <v>2</v>
      </c>
      <c r="C47" s="57">
        <v>19</v>
      </c>
    </row>
    <row r="48" spans="1:3">
      <c r="A48" t="s">
        <v>341</v>
      </c>
      <c r="B48">
        <v>2</v>
      </c>
      <c r="C48" s="57">
        <v>19</v>
      </c>
    </row>
    <row r="49" spans="1:3">
      <c r="A49" s="57" t="s">
        <v>342</v>
      </c>
      <c r="B49">
        <v>2</v>
      </c>
      <c r="C49" s="57">
        <v>18</v>
      </c>
    </row>
    <row r="50" spans="1:3">
      <c r="A50" s="57" t="s">
        <v>343</v>
      </c>
      <c r="B50">
        <v>2</v>
      </c>
      <c r="C50" s="57">
        <v>18</v>
      </c>
    </row>
    <row r="51" spans="1:3">
      <c r="A51" s="57" t="s">
        <v>344</v>
      </c>
      <c r="B51">
        <v>2</v>
      </c>
      <c r="C51" s="57">
        <v>18</v>
      </c>
    </row>
    <row r="52" spans="1:3">
      <c r="A52" t="s">
        <v>345</v>
      </c>
      <c r="B52">
        <v>2</v>
      </c>
      <c r="C52" s="57">
        <v>18</v>
      </c>
    </row>
    <row r="53" spans="1:3">
      <c r="A53" t="s">
        <v>346</v>
      </c>
      <c r="B53">
        <v>2</v>
      </c>
      <c r="C53" s="57">
        <v>17</v>
      </c>
    </row>
    <row r="54" spans="1:3">
      <c r="A54" t="s">
        <v>347</v>
      </c>
      <c r="B54">
        <v>2</v>
      </c>
      <c r="C54" s="57">
        <v>18</v>
      </c>
    </row>
    <row r="55" spans="1:3">
      <c r="A55" t="s">
        <v>348</v>
      </c>
      <c r="B55">
        <v>2</v>
      </c>
      <c r="C55" s="57">
        <v>16</v>
      </c>
    </row>
    <row r="56" spans="1:3">
      <c r="A56" t="s">
        <v>349</v>
      </c>
      <c r="B56">
        <v>2</v>
      </c>
      <c r="C56" s="57">
        <v>19</v>
      </c>
    </row>
    <row r="57" spans="1:3">
      <c r="A57" t="s">
        <v>350</v>
      </c>
      <c r="B57">
        <v>2</v>
      </c>
      <c r="C57" s="57">
        <v>19</v>
      </c>
    </row>
    <row r="58" spans="1:3">
      <c r="A58" t="s">
        <v>351</v>
      </c>
      <c r="B58">
        <v>2</v>
      </c>
      <c r="C58" s="57">
        <v>14</v>
      </c>
    </row>
    <row r="59" spans="1:3">
      <c r="A59" t="s">
        <v>352</v>
      </c>
      <c r="B59">
        <v>2</v>
      </c>
      <c r="C59" s="57">
        <v>17</v>
      </c>
    </row>
    <row r="60" spans="1:3">
      <c r="A60" t="s">
        <v>395</v>
      </c>
      <c r="B60">
        <v>2</v>
      </c>
      <c r="C60" s="57">
        <v>17</v>
      </c>
    </row>
    <row r="61" spans="1:3">
      <c r="A61" t="s">
        <v>353</v>
      </c>
      <c r="B61">
        <v>2</v>
      </c>
      <c r="C61" s="57">
        <v>14</v>
      </c>
    </row>
    <row r="62" spans="1:3">
      <c r="A62" t="s">
        <v>354</v>
      </c>
      <c r="B62">
        <v>2</v>
      </c>
      <c r="C62" s="57">
        <v>14</v>
      </c>
    </row>
    <row r="63" spans="1:3">
      <c r="A63" t="s">
        <v>355</v>
      </c>
      <c r="B63">
        <v>2</v>
      </c>
      <c r="C63" s="57">
        <v>19</v>
      </c>
    </row>
    <row r="64" spans="1:3">
      <c r="A64" t="s">
        <v>356</v>
      </c>
      <c r="B64">
        <v>2</v>
      </c>
      <c r="C64" s="57">
        <v>18</v>
      </c>
    </row>
    <row r="65" spans="1:3">
      <c r="A65" t="s">
        <v>357</v>
      </c>
      <c r="B65">
        <v>2</v>
      </c>
      <c r="C65" s="57">
        <v>18</v>
      </c>
    </row>
    <row r="66" spans="1:3">
      <c r="A66" t="s">
        <v>358</v>
      </c>
      <c r="B66">
        <v>2</v>
      </c>
      <c r="C66" s="57">
        <v>18</v>
      </c>
    </row>
    <row r="67" spans="1:3">
      <c r="A67" t="s">
        <v>359</v>
      </c>
      <c r="B67">
        <v>2</v>
      </c>
      <c r="C67" s="57">
        <v>18</v>
      </c>
    </row>
    <row r="68" spans="1:3">
      <c r="A68" t="s">
        <v>396</v>
      </c>
      <c r="B68">
        <v>2</v>
      </c>
      <c r="C68" s="57">
        <v>18</v>
      </c>
    </row>
    <row r="69" spans="1:3">
      <c r="A69" t="s">
        <v>397</v>
      </c>
      <c r="B69">
        <v>2</v>
      </c>
      <c r="C69" s="57">
        <v>18</v>
      </c>
    </row>
    <row r="70" spans="1:3">
      <c r="A70" t="s">
        <v>398</v>
      </c>
      <c r="B70">
        <v>2</v>
      </c>
      <c r="C70" s="57">
        <v>18</v>
      </c>
    </row>
    <row r="71" spans="1:3">
      <c r="A71" t="s">
        <v>360</v>
      </c>
      <c r="B71">
        <v>2</v>
      </c>
      <c r="C71" s="57">
        <v>16</v>
      </c>
    </row>
    <row r="72" spans="1:3">
      <c r="A72" t="s">
        <v>361</v>
      </c>
      <c r="B72">
        <v>2</v>
      </c>
      <c r="C72" s="57">
        <v>17</v>
      </c>
    </row>
    <row r="73" spans="1:3">
      <c r="A73" t="s">
        <v>362</v>
      </c>
      <c r="B73">
        <v>2</v>
      </c>
      <c r="C73" s="57">
        <v>16</v>
      </c>
    </row>
    <row r="74" spans="1:3">
      <c r="A74" t="s">
        <v>363</v>
      </c>
      <c r="B74">
        <v>2</v>
      </c>
      <c r="C74" s="57">
        <v>16</v>
      </c>
    </row>
    <row r="75" spans="1:3">
      <c r="A75" t="s">
        <v>364</v>
      </c>
      <c r="B75">
        <v>2</v>
      </c>
      <c r="C75" s="57">
        <v>19</v>
      </c>
    </row>
    <row r="76" spans="1:3">
      <c r="A76" t="s">
        <v>365</v>
      </c>
      <c r="B76">
        <v>2</v>
      </c>
      <c r="C76" s="57">
        <v>16</v>
      </c>
    </row>
    <row r="77" spans="1:3">
      <c r="A77" t="s">
        <v>366</v>
      </c>
      <c r="B77">
        <v>2</v>
      </c>
      <c r="C77" s="57">
        <v>19</v>
      </c>
    </row>
    <row r="78" spans="1:3">
      <c r="A78" t="s">
        <v>367</v>
      </c>
      <c r="B78">
        <v>2</v>
      </c>
      <c r="C78" s="57">
        <v>18</v>
      </c>
    </row>
    <row r="79" spans="1:3">
      <c r="A79" t="s">
        <v>368</v>
      </c>
      <c r="B79">
        <v>2</v>
      </c>
      <c r="C79" s="57">
        <v>18</v>
      </c>
    </row>
    <row r="80" spans="1:3">
      <c r="A80" t="s">
        <v>369</v>
      </c>
      <c r="B80">
        <v>2</v>
      </c>
      <c r="C80" s="57">
        <v>19</v>
      </c>
    </row>
    <row r="81" spans="1:3">
      <c r="A81" t="s">
        <v>370</v>
      </c>
      <c r="B81">
        <v>2</v>
      </c>
      <c r="C81" s="57">
        <v>18</v>
      </c>
    </row>
    <row r="82" spans="1:3">
      <c r="A82" t="s">
        <v>371</v>
      </c>
      <c r="B82">
        <v>2</v>
      </c>
      <c r="C82" s="57">
        <v>18</v>
      </c>
    </row>
    <row r="83" spans="1:3">
      <c r="A83" t="s">
        <v>372</v>
      </c>
      <c r="B83">
        <v>2</v>
      </c>
      <c r="C83" s="57">
        <v>18</v>
      </c>
    </row>
    <row r="84" spans="1:3">
      <c r="A84" t="s">
        <v>373</v>
      </c>
      <c r="B84">
        <v>2</v>
      </c>
      <c r="C84" s="57">
        <v>18</v>
      </c>
    </row>
    <row r="85" spans="1:3">
      <c r="A85" t="s">
        <v>374</v>
      </c>
      <c r="B85">
        <v>2</v>
      </c>
      <c r="C85" s="57">
        <v>20</v>
      </c>
    </row>
    <row r="86" spans="1:3">
      <c r="A86" t="s">
        <v>375</v>
      </c>
      <c r="B86">
        <v>2</v>
      </c>
      <c r="C86" s="57">
        <v>20</v>
      </c>
    </row>
    <row r="87" spans="1:3">
      <c r="A87" t="s">
        <v>376</v>
      </c>
      <c r="B87">
        <v>2</v>
      </c>
      <c r="C87" s="57">
        <v>18</v>
      </c>
    </row>
    <row r="88" spans="1:3">
      <c r="A88" t="s">
        <v>377</v>
      </c>
      <c r="B88">
        <v>2</v>
      </c>
      <c r="C88" s="57">
        <v>18</v>
      </c>
    </row>
    <row r="89" spans="1:3">
      <c r="A89" t="s">
        <v>378</v>
      </c>
      <c r="B89">
        <v>2</v>
      </c>
      <c r="C89" s="57">
        <v>18</v>
      </c>
    </row>
    <row r="90" spans="1:3">
      <c r="A90" t="s">
        <v>379</v>
      </c>
      <c r="B90">
        <v>2</v>
      </c>
      <c r="C90" s="57">
        <v>16</v>
      </c>
    </row>
    <row r="91" spans="1:3">
      <c r="A91" t="s">
        <v>380</v>
      </c>
      <c r="B91">
        <v>2</v>
      </c>
      <c r="C91" s="57">
        <v>17</v>
      </c>
    </row>
    <row r="92" spans="1:3">
      <c r="A92" t="s">
        <v>381</v>
      </c>
      <c r="B92">
        <v>2</v>
      </c>
      <c r="C92" s="57">
        <v>16</v>
      </c>
    </row>
    <row r="93" spans="1:3">
      <c r="A93" t="s">
        <v>382</v>
      </c>
      <c r="B93">
        <v>2</v>
      </c>
      <c r="C93" s="57">
        <v>19</v>
      </c>
    </row>
    <row r="94" spans="1:3">
      <c r="A94" t="s">
        <v>383</v>
      </c>
      <c r="B94">
        <v>2</v>
      </c>
      <c r="C94" s="57">
        <v>17</v>
      </c>
    </row>
    <row r="95" spans="1:3">
      <c r="A95" t="s">
        <v>384</v>
      </c>
      <c r="B95">
        <v>2</v>
      </c>
      <c r="C95" s="57">
        <v>17</v>
      </c>
    </row>
    <row r="96" spans="1:3">
      <c r="A96" s="168" t="s">
        <v>462</v>
      </c>
      <c r="B96">
        <v>1</v>
      </c>
    </row>
    <row r="97" spans="1:2">
      <c r="A97" s="168" t="s">
        <v>463</v>
      </c>
      <c r="B97">
        <v>1</v>
      </c>
    </row>
    <row r="98" spans="1:2">
      <c r="A98" s="168" t="s">
        <v>464</v>
      </c>
      <c r="B98">
        <v>1</v>
      </c>
    </row>
    <row r="99" spans="1:2">
      <c r="A99" s="168" t="s">
        <v>465</v>
      </c>
      <c r="B99">
        <v>1</v>
      </c>
    </row>
    <row r="100" spans="1:2">
      <c r="A100" s="168" t="s">
        <v>466</v>
      </c>
      <c r="B100">
        <v>1</v>
      </c>
    </row>
    <row r="101" spans="1:2">
      <c r="A101" s="168" t="s">
        <v>467</v>
      </c>
      <c r="B101">
        <v>1</v>
      </c>
    </row>
    <row r="102" spans="1:2">
      <c r="A102" s="168" t="s">
        <v>468</v>
      </c>
      <c r="B102">
        <v>1</v>
      </c>
    </row>
    <row r="103" spans="1:2">
      <c r="A103" s="168" t="s">
        <v>469</v>
      </c>
      <c r="B103">
        <v>1</v>
      </c>
    </row>
    <row r="104" spans="1:2">
      <c r="A104" s="168" t="s">
        <v>470</v>
      </c>
      <c r="B104">
        <v>1</v>
      </c>
    </row>
    <row r="105" spans="1:2">
      <c r="A105" s="168" t="s">
        <v>471</v>
      </c>
      <c r="B105">
        <v>1</v>
      </c>
    </row>
    <row r="106" spans="1:2">
      <c r="A106" s="168" t="s">
        <v>472</v>
      </c>
      <c r="B106">
        <v>1</v>
      </c>
    </row>
    <row r="107" spans="1:2">
      <c r="A107" s="168" t="s">
        <v>473</v>
      </c>
      <c r="B107">
        <v>1</v>
      </c>
    </row>
    <row r="108" spans="1:2">
      <c r="A108" s="168" t="s">
        <v>474</v>
      </c>
      <c r="B108">
        <v>1</v>
      </c>
    </row>
    <row r="109" spans="1:2">
      <c r="A109" s="168" t="s">
        <v>475</v>
      </c>
      <c r="B109">
        <v>1</v>
      </c>
    </row>
    <row r="110" spans="1:2">
      <c r="A110" s="168" t="s">
        <v>476</v>
      </c>
      <c r="B110">
        <v>1</v>
      </c>
    </row>
    <row r="111" spans="1:2">
      <c r="A111" s="168" t="s">
        <v>477</v>
      </c>
      <c r="B111">
        <v>1</v>
      </c>
    </row>
    <row r="112" spans="1:2">
      <c r="A112" s="168" t="s">
        <v>478</v>
      </c>
      <c r="B112">
        <v>1</v>
      </c>
    </row>
    <row r="113" spans="1:2">
      <c r="A113" s="168" t="s">
        <v>479</v>
      </c>
      <c r="B113">
        <v>1</v>
      </c>
    </row>
    <row r="114" spans="1:2">
      <c r="A114" s="168" t="s">
        <v>480</v>
      </c>
      <c r="B114">
        <v>1</v>
      </c>
    </row>
    <row r="115" spans="1:2">
      <c r="A115" s="168" t="s">
        <v>481</v>
      </c>
      <c r="B115">
        <v>1</v>
      </c>
    </row>
    <row r="116" spans="1:2">
      <c r="A116" s="168" t="s">
        <v>482</v>
      </c>
      <c r="B116">
        <v>1</v>
      </c>
    </row>
    <row r="117" spans="1:2">
      <c r="A117" s="168" t="s">
        <v>483</v>
      </c>
      <c r="B117">
        <v>1</v>
      </c>
    </row>
    <row r="118" spans="1:2">
      <c r="A118" s="168" t="s">
        <v>484</v>
      </c>
      <c r="B118">
        <v>1</v>
      </c>
    </row>
    <row r="119" spans="1:2">
      <c r="A119" s="168" t="s">
        <v>485</v>
      </c>
      <c r="B119">
        <v>1</v>
      </c>
    </row>
    <row r="120" spans="1:2">
      <c r="A120" s="168" t="s">
        <v>486</v>
      </c>
      <c r="B120">
        <v>1</v>
      </c>
    </row>
    <row r="121" spans="1:2">
      <c r="A121" s="168" t="s">
        <v>487</v>
      </c>
      <c r="B121">
        <v>1</v>
      </c>
    </row>
    <row r="122" spans="1:2">
      <c r="A122" s="168" t="s">
        <v>488</v>
      </c>
      <c r="B122">
        <v>1</v>
      </c>
    </row>
    <row r="123" spans="1:2">
      <c r="A123" s="168" t="s">
        <v>489</v>
      </c>
      <c r="B123">
        <v>1</v>
      </c>
    </row>
    <row r="124" spans="1:2">
      <c r="A124" s="168" t="s">
        <v>490</v>
      </c>
      <c r="B124">
        <v>1</v>
      </c>
    </row>
    <row r="125" spans="1:2">
      <c r="A125" s="168" t="s">
        <v>491</v>
      </c>
      <c r="B125">
        <v>1</v>
      </c>
    </row>
    <row r="126" spans="1:2">
      <c r="A126" s="168" t="s">
        <v>492</v>
      </c>
      <c r="B126">
        <v>1</v>
      </c>
    </row>
    <row r="127" spans="1:2">
      <c r="A127" s="168" t="s">
        <v>493</v>
      </c>
      <c r="B127">
        <v>1</v>
      </c>
    </row>
    <row r="128" spans="1:2">
      <c r="A128" s="168" t="s">
        <v>494</v>
      </c>
      <c r="B128">
        <v>1</v>
      </c>
    </row>
    <row r="129" spans="1:2">
      <c r="A129" s="168" t="s">
        <v>495</v>
      </c>
      <c r="B129">
        <v>1</v>
      </c>
    </row>
    <row r="130" spans="1:2">
      <c r="A130" s="168" t="s">
        <v>496</v>
      </c>
      <c r="B130">
        <v>1</v>
      </c>
    </row>
    <row r="131" spans="1:2">
      <c r="A131" s="168" t="s">
        <v>497</v>
      </c>
      <c r="B131">
        <v>1</v>
      </c>
    </row>
    <row r="132" spans="1:2">
      <c r="A132" s="168" t="s">
        <v>498</v>
      </c>
      <c r="B132">
        <v>1</v>
      </c>
    </row>
    <row r="133" spans="1:2">
      <c r="A133" s="168" t="s">
        <v>499</v>
      </c>
      <c r="B133">
        <v>1</v>
      </c>
    </row>
    <row r="134" spans="1:2">
      <c r="A134" s="168" t="s">
        <v>500</v>
      </c>
      <c r="B134">
        <v>1</v>
      </c>
    </row>
    <row r="135" spans="1:2">
      <c r="A135" s="168" t="s">
        <v>428</v>
      </c>
      <c r="B135">
        <v>1</v>
      </c>
    </row>
    <row r="136" spans="1:2">
      <c r="A136" s="168" t="s">
        <v>429</v>
      </c>
      <c r="B136">
        <v>1</v>
      </c>
    </row>
    <row r="137" spans="1:2">
      <c r="A137" s="168" t="s">
        <v>430</v>
      </c>
      <c r="B137">
        <v>1</v>
      </c>
    </row>
    <row r="138" spans="1:2">
      <c r="A138" s="168" t="s">
        <v>431</v>
      </c>
      <c r="B138">
        <v>1</v>
      </c>
    </row>
    <row r="139" spans="1:2">
      <c r="A139" s="168" t="s">
        <v>432</v>
      </c>
      <c r="B139">
        <v>1</v>
      </c>
    </row>
    <row r="140" spans="1:2">
      <c r="A140" s="168" t="s">
        <v>433</v>
      </c>
      <c r="B140">
        <v>1</v>
      </c>
    </row>
    <row r="141" spans="1:2">
      <c r="A141" s="168" t="s">
        <v>434</v>
      </c>
      <c r="B141">
        <v>1</v>
      </c>
    </row>
    <row r="142" spans="1:2">
      <c r="A142" s="168" t="s">
        <v>435</v>
      </c>
      <c r="B142">
        <v>1</v>
      </c>
    </row>
    <row r="143" spans="1:2">
      <c r="A143" s="168" t="s">
        <v>436</v>
      </c>
      <c r="B143">
        <v>1</v>
      </c>
    </row>
    <row r="144" spans="1:2">
      <c r="A144" s="168" t="s">
        <v>437</v>
      </c>
      <c r="B144">
        <v>1</v>
      </c>
    </row>
    <row r="145" spans="1:2">
      <c r="A145" s="168" t="s">
        <v>438</v>
      </c>
      <c r="B145">
        <v>1</v>
      </c>
    </row>
    <row r="146" spans="1:2">
      <c r="A146" s="168" t="s">
        <v>439</v>
      </c>
      <c r="B146">
        <v>1</v>
      </c>
    </row>
    <row r="147" spans="1:2">
      <c r="A147" s="168" t="s">
        <v>440</v>
      </c>
      <c r="B147">
        <v>1</v>
      </c>
    </row>
    <row r="148" spans="1:2">
      <c r="A148" s="168" t="s">
        <v>441</v>
      </c>
      <c r="B148">
        <v>1</v>
      </c>
    </row>
    <row r="149" spans="1:2">
      <c r="A149" s="168" t="s">
        <v>442</v>
      </c>
      <c r="B149">
        <v>1</v>
      </c>
    </row>
    <row r="150" spans="1:2">
      <c r="A150" s="168" t="s">
        <v>443</v>
      </c>
      <c r="B150">
        <v>1</v>
      </c>
    </row>
    <row r="151" spans="1:2">
      <c r="A151" s="168" t="s">
        <v>444</v>
      </c>
      <c r="B151">
        <v>1</v>
      </c>
    </row>
    <row r="152" spans="1:2">
      <c r="A152" s="168" t="s">
        <v>445</v>
      </c>
      <c r="B152">
        <v>1</v>
      </c>
    </row>
    <row r="153" spans="1:2">
      <c r="A153" s="168" t="s">
        <v>446</v>
      </c>
      <c r="B153">
        <v>1</v>
      </c>
    </row>
    <row r="154" spans="1:2">
      <c r="A154" s="168" t="s">
        <v>447</v>
      </c>
      <c r="B154">
        <v>1</v>
      </c>
    </row>
    <row r="155" spans="1:2">
      <c r="A155" s="168" t="s">
        <v>448</v>
      </c>
      <c r="B155">
        <v>1</v>
      </c>
    </row>
    <row r="156" spans="1:2">
      <c r="A156" s="168" t="s">
        <v>449</v>
      </c>
      <c r="B156">
        <v>1</v>
      </c>
    </row>
    <row r="157" spans="1:2">
      <c r="A157" s="168" t="s">
        <v>450</v>
      </c>
      <c r="B157">
        <v>1</v>
      </c>
    </row>
    <row r="158" spans="1:2">
      <c r="A158" s="168" t="s">
        <v>451</v>
      </c>
      <c r="B158">
        <v>1</v>
      </c>
    </row>
    <row r="159" spans="1:2">
      <c r="A159" s="168" t="s">
        <v>452</v>
      </c>
      <c r="B159">
        <v>1</v>
      </c>
    </row>
    <row r="160" spans="1:2">
      <c r="A160" s="168" t="s">
        <v>453</v>
      </c>
      <c r="B160">
        <v>1</v>
      </c>
    </row>
    <row r="161" spans="1:2">
      <c r="A161" s="168" t="s">
        <v>454</v>
      </c>
      <c r="B161">
        <v>1</v>
      </c>
    </row>
    <row r="162" spans="1:2">
      <c r="A162" s="168" t="s">
        <v>455</v>
      </c>
      <c r="B162">
        <v>1</v>
      </c>
    </row>
    <row r="163" spans="1:2">
      <c r="A163" s="168" t="s">
        <v>456</v>
      </c>
      <c r="B163">
        <v>1</v>
      </c>
    </row>
    <row r="164" spans="1:2">
      <c r="A164" s="168" t="s">
        <v>457</v>
      </c>
      <c r="B164">
        <v>1</v>
      </c>
    </row>
    <row r="165" spans="1:2">
      <c r="A165" s="168" t="s">
        <v>458</v>
      </c>
      <c r="B165">
        <v>1</v>
      </c>
    </row>
    <row r="166" spans="1:2">
      <c r="A166" s="168" t="s">
        <v>459</v>
      </c>
      <c r="B166">
        <v>1</v>
      </c>
    </row>
    <row r="167" spans="1:2">
      <c r="A167" s="168" t="s">
        <v>460</v>
      </c>
      <c r="B167">
        <v>1</v>
      </c>
    </row>
    <row r="168" spans="1:2">
      <c r="A168" s="168" t="s">
        <v>461</v>
      </c>
      <c r="B168">
        <v>1</v>
      </c>
    </row>
    <row r="169" spans="1:2">
      <c r="A169" s="168" t="s">
        <v>421</v>
      </c>
      <c r="B169">
        <v>1</v>
      </c>
    </row>
    <row r="170" spans="1:2">
      <c r="A170" s="168" t="s">
        <v>422</v>
      </c>
      <c r="B170">
        <v>1</v>
      </c>
    </row>
    <row r="171" spans="1:2">
      <c r="A171" s="168" t="s">
        <v>420</v>
      </c>
      <c r="B171">
        <v>1</v>
      </c>
    </row>
    <row r="172" spans="1:2">
      <c r="A172" s="168" t="s">
        <v>423</v>
      </c>
      <c r="B172">
        <v>1</v>
      </c>
    </row>
    <row r="173" spans="1:2">
      <c r="A173" s="168" t="s">
        <v>424</v>
      </c>
      <c r="B173">
        <v>1</v>
      </c>
    </row>
    <row r="174" spans="1:2">
      <c r="A174" s="168" t="s">
        <v>425</v>
      </c>
      <c r="B174">
        <v>1</v>
      </c>
    </row>
    <row r="175" spans="1:2">
      <c r="A175" s="168" t="s">
        <v>426</v>
      </c>
      <c r="B175">
        <v>1</v>
      </c>
    </row>
    <row r="176" spans="1:2">
      <c r="A176" s="168" t="s">
        <v>427</v>
      </c>
      <c r="B176">
        <v>1</v>
      </c>
    </row>
  </sheetData>
  <autoFilter ref="A1:C176"/>
  <phoneticPr fontId="2" type="noConversion"/>
  <pageMargins left="0.7" right="0.7" top="0.75" bottom="0.75" header="0.3" footer="0.3"/>
  <pageSetup paperSize="9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4"/>
  <sheetViews>
    <sheetView zoomScaleNormal="100" workbookViewId="0">
      <pane xSplit="1" topLeftCell="B1" activePane="topRight" state="frozen"/>
      <selection pane="topRight" activeCell="B5" sqref="B5"/>
    </sheetView>
  </sheetViews>
  <sheetFormatPr defaultRowHeight="12.75"/>
  <cols>
    <col min="1" max="1" width="27.7109375" style="258" bestFit="1" customWidth="1"/>
    <col min="2" max="2" width="19.28515625" style="258" customWidth="1"/>
    <col min="3" max="3" width="18.85546875" style="258" customWidth="1"/>
    <col min="4" max="4" width="17.7109375" style="258" customWidth="1"/>
    <col min="5" max="5" width="14.5703125" style="258" customWidth="1"/>
    <col min="6" max="6" width="17.42578125" style="258" customWidth="1"/>
    <col min="7" max="7" width="13.85546875" style="258" customWidth="1"/>
    <col min="8" max="8" width="15.28515625" style="258" customWidth="1"/>
    <col min="9" max="9" width="20.7109375" style="258" customWidth="1"/>
    <col min="10" max="10" width="17.140625" style="258" customWidth="1"/>
    <col min="11" max="11" width="17" style="258" customWidth="1"/>
    <col min="12" max="12" width="15.5703125" style="258" customWidth="1"/>
    <col min="13" max="13" width="16.7109375" style="258" customWidth="1"/>
    <col min="14" max="14" width="19.140625" style="258" customWidth="1"/>
    <col min="15" max="15" width="20" style="258" customWidth="1"/>
    <col min="16" max="16384" width="9.140625" style="258"/>
  </cols>
  <sheetData>
    <row r="1" spans="1:56" ht="105">
      <c r="A1" s="255" t="s">
        <v>506</v>
      </c>
      <c r="B1" s="255" t="s">
        <v>507</v>
      </c>
      <c r="C1" s="255" t="s">
        <v>508</v>
      </c>
      <c r="D1" s="255" t="s">
        <v>510</v>
      </c>
      <c r="E1" s="255" t="s">
        <v>509</v>
      </c>
      <c r="F1" s="255" t="s">
        <v>511</v>
      </c>
      <c r="G1" s="255" t="s">
        <v>512</v>
      </c>
      <c r="H1" s="255" t="s">
        <v>513</v>
      </c>
      <c r="I1" s="255" t="s">
        <v>514</v>
      </c>
      <c r="J1" s="255" t="s">
        <v>515</v>
      </c>
      <c r="K1" s="255" t="s">
        <v>516</v>
      </c>
      <c r="L1" s="255" t="s">
        <v>517</v>
      </c>
      <c r="M1" s="255" t="s">
        <v>518</v>
      </c>
      <c r="N1" s="255" t="s">
        <v>519</v>
      </c>
      <c r="O1" s="255" t="s">
        <v>520</v>
      </c>
      <c r="P1" s="255" t="s">
        <v>521</v>
      </c>
      <c r="Q1" s="255" t="s">
        <v>522</v>
      </c>
      <c r="R1" s="255" t="s">
        <v>523</v>
      </c>
      <c r="S1" s="255" t="s">
        <v>524</v>
      </c>
      <c r="T1" s="255" t="s">
        <v>525</v>
      </c>
      <c r="U1" s="255" t="s">
        <v>526</v>
      </c>
      <c r="V1" s="255" t="s">
        <v>527</v>
      </c>
      <c r="W1" s="255" t="s">
        <v>528</v>
      </c>
      <c r="X1" s="255" t="s">
        <v>529</v>
      </c>
      <c r="Y1" s="255" t="s">
        <v>530</v>
      </c>
      <c r="Z1" s="255" t="s">
        <v>531</v>
      </c>
      <c r="AA1" s="255" t="s">
        <v>532</v>
      </c>
      <c r="AB1" s="255" t="s">
        <v>533</v>
      </c>
      <c r="AC1" s="255" t="s">
        <v>534</v>
      </c>
      <c r="AD1" s="255" t="s">
        <v>535</v>
      </c>
      <c r="AE1" s="255" t="s">
        <v>536</v>
      </c>
      <c r="AF1" s="255" t="s">
        <v>537</v>
      </c>
      <c r="AG1" s="255" t="s">
        <v>538</v>
      </c>
      <c r="AH1" s="255" t="s">
        <v>539</v>
      </c>
      <c r="AI1" s="255" t="s">
        <v>540</v>
      </c>
      <c r="AJ1" s="255" t="s">
        <v>541</v>
      </c>
      <c r="AK1" s="255" t="s">
        <v>542</v>
      </c>
      <c r="AL1" s="255" t="s">
        <v>543</v>
      </c>
      <c r="AM1" s="255" t="s">
        <v>544</v>
      </c>
      <c r="AN1" s="255" t="s">
        <v>545</v>
      </c>
      <c r="AO1" s="255" t="s">
        <v>546</v>
      </c>
      <c r="AP1" s="255" t="s">
        <v>547</v>
      </c>
      <c r="AQ1" s="255" t="s">
        <v>548</v>
      </c>
      <c r="AR1" s="255" t="s">
        <v>549</v>
      </c>
      <c r="AS1" s="255" t="s">
        <v>550</v>
      </c>
      <c r="AT1" s="255" t="s">
        <v>551</v>
      </c>
      <c r="AU1" s="255" t="s">
        <v>552</v>
      </c>
      <c r="AV1" s="255" t="s">
        <v>553</v>
      </c>
      <c r="AW1" s="255" t="s">
        <v>554</v>
      </c>
      <c r="AX1" s="255" t="s">
        <v>555</v>
      </c>
      <c r="AY1" s="255" t="s">
        <v>556</v>
      </c>
      <c r="AZ1" s="255" t="s">
        <v>557</v>
      </c>
      <c r="BA1" s="255" t="s">
        <v>558</v>
      </c>
      <c r="BB1" s="255" t="s">
        <v>559</v>
      </c>
      <c r="BC1" s="255" t="s">
        <v>560</v>
      </c>
    </row>
    <row r="2" spans="1:56" ht="51.75" customHeight="1">
      <c r="A2" s="255" t="s">
        <v>91</v>
      </c>
      <c r="C2" s="256"/>
      <c r="D2" s="256"/>
      <c r="E2" s="256">
        <v>1</v>
      </c>
      <c r="F2" s="256">
        <v>1</v>
      </c>
      <c r="G2" s="256"/>
      <c r="H2" s="256"/>
      <c r="I2" s="256"/>
      <c r="J2" s="256"/>
      <c r="K2" s="256"/>
      <c r="L2" s="256">
        <v>1</v>
      </c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>
        <v>1</v>
      </c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</row>
    <row r="3" spans="1:56" ht="53.25" customHeight="1">
      <c r="A3" s="255" t="s">
        <v>105</v>
      </c>
      <c r="C3" s="256"/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>
        <v>1</v>
      </c>
      <c r="AZ3" s="256"/>
      <c r="BA3" s="256"/>
      <c r="BB3" s="256"/>
      <c r="BC3" s="256"/>
      <c r="BD3" s="256"/>
    </row>
    <row r="4" spans="1:56" ht="15">
      <c r="A4" s="255" t="s">
        <v>111</v>
      </c>
      <c r="C4" s="256"/>
      <c r="D4" s="256"/>
      <c r="E4" s="256"/>
      <c r="F4" s="256"/>
      <c r="G4" s="256"/>
      <c r="H4" s="256"/>
      <c r="I4" s="256"/>
      <c r="J4" s="256"/>
      <c r="K4" s="256"/>
      <c r="L4" s="256"/>
      <c r="M4" s="256"/>
      <c r="N4" s="256"/>
      <c r="O4" s="256"/>
      <c r="P4" s="256"/>
      <c r="Q4" s="256"/>
      <c r="R4" s="256"/>
      <c r="S4" s="256"/>
      <c r="T4" s="256"/>
      <c r="U4" s="256"/>
      <c r="V4" s="256">
        <v>1</v>
      </c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</row>
    <row r="5" spans="1:56" ht="60.75" customHeight="1">
      <c r="A5" s="255" t="s">
        <v>96</v>
      </c>
      <c r="B5" s="258">
        <v>1</v>
      </c>
      <c r="C5" s="256"/>
      <c r="D5" s="256"/>
      <c r="E5" s="256"/>
      <c r="F5" s="256"/>
      <c r="G5" s="256"/>
      <c r="H5" s="256"/>
      <c r="I5" s="256"/>
      <c r="J5" s="256"/>
      <c r="K5" s="256">
        <v>1</v>
      </c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</row>
    <row r="6" spans="1:56" ht="15">
      <c r="A6" s="257" t="s">
        <v>100</v>
      </c>
      <c r="C6" s="256"/>
      <c r="D6" s="256"/>
      <c r="E6" s="256"/>
      <c r="F6" s="256"/>
      <c r="G6" s="256"/>
      <c r="H6" s="256"/>
      <c r="I6" s="256"/>
      <c r="J6" s="256"/>
      <c r="K6" s="256"/>
      <c r="L6" s="256"/>
      <c r="M6" s="256"/>
      <c r="N6" s="256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>
        <v>1</v>
      </c>
      <c r="BB6" s="256">
        <v>1</v>
      </c>
      <c r="BC6" s="256">
        <v>1</v>
      </c>
      <c r="BD6" s="256"/>
    </row>
    <row r="7" spans="1:56" ht="50.25" customHeight="1">
      <c r="A7" s="257" t="s">
        <v>96</v>
      </c>
      <c r="B7" s="258">
        <v>1</v>
      </c>
      <c r="C7" s="256"/>
      <c r="D7" s="256"/>
      <c r="E7" s="256"/>
      <c r="F7" s="256"/>
      <c r="G7" s="256"/>
      <c r="H7" s="256"/>
      <c r="I7" s="256"/>
      <c r="J7" s="256"/>
      <c r="K7" s="256">
        <v>1</v>
      </c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</row>
    <row r="8" spans="1:56" ht="15">
      <c r="A8" s="257" t="s">
        <v>125</v>
      </c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</row>
    <row r="9" spans="1:56" ht="30">
      <c r="A9" s="257" t="s">
        <v>42</v>
      </c>
      <c r="B9" s="258">
        <v>1</v>
      </c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56"/>
      <c r="N9" s="256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>
        <v>1</v>
      </c>
      <c r="BD9" s="256"/>
    </row>
    <row r="10" spans="1:56" ht="15">
      <c r="C10" s="256"/>
      <c r="D10" s="256"/>
      <c r="E10" s="256"/>
      <c r="F10" s="256"/>
      <c r="G10" s="256"/>
      <c r="H10" s="256"/>
      <c r="I10" s="256"/>
      <c r="J10" s="256"/>
      <c r="K10" s="256"/>
      <c r="L10" s="256"/>
      <c r="M10" s="256"/>
      <c r="N10" s="256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</row>
    <row r="11" spans="1:56" ht="15"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</row>
    <row r="12" spans="1:56" ht="15"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</row>
    <row r="13" spans="1:56" ht="15"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6"/>
      <c r="N13" s="256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</row>
    <row r="14" spans="1:56" ht="15"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</row>
    <row r="15" spans="1:56" ht="15"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6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</row>
    <row r="16" spans="1:56" ht="15">
      <c r="C16" s="256"/>
      <c r="D16" s="256"/>
      <c r="E16" s="256"/>
      <c r="F16" s="256"/>
      <c r="G16" s="256"/>
      <c r="H16" s="256"/>
      <c r="I16" s="256"/>
      <c r="J16" s="256"/>
      <c r="K16" s="256"/>
      <c r="L16" s="256"/>
      <c r="M16" s="256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</row>
    <row r="17" spans="3:56" ht="15">
      <c r="C17" s="256"/>
      <c r="D17" s="256"/>
      <c r="E17" s="256"/>
      <c r="F17" s="256"/>
      <c r="G17" s="256"/>
      <c r="H17" s="256"/>
      <c r="I17" s="256"/>
      <c r="J17" s="256"/>
      <c r="K17" s="256"/>
      <c r="L17" s="256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</row>
    <row r="18" spans="3:56" ht="15">
      <c r="C18" s="256"/>
      <c r="D18" s="256"/>
      <c r="E18" s="256"/>
      <c r="F18" s="256"/>
      <c r="G18" s="256"/>
      <c r="H18" s="256"/>
      <c r="I18" s="256"/>
      <c r="J18" s="256"/>
      <c r="K18" s="256"/>
      <c r="L18" s="256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</row>
    <row r="19" spans="3:56" ht="15"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</row>
    <row r="20" spans="3:56" ht="15">
      <c r="C20" s="256"/>
      <c r="D20" s="256"/>
      <c r="E20" s="256"/>
      <c r="F20" s="256"/>
      <c r="G20" s="256"/>
      <c r="H20" s="256"/>
      <c r="I20" s="256"/>
      <c r="J20" s="256"/>
      <c r="K20" s="256"/>
      <c r="L20" s="256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</row>
    <row r="21" spans="3:56" ht="15">
      <c r="C21" s="256"/>
      <c r="D21" s="256"/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</row>
    <row r="22" spans="3:56" ht="15">
      <c r="C22" s="256"/>
      <c r="D22" s="256"/>
      <c r="E22" s="256"/>
      <c r="F22" s="256"/>
      <c r="G22" s="256"/>
      <c r="H22" s="256"/>
      <c r="I22" s="256"/>
      <c r="J22" s="256"/>
      <c r="K22" s="256"/>
      <c r="L22" s="256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</row>
    <row r="23" spans="3:56" ht="15">
      <c r="C23" s="256"/>
      <c r="D23" s="256"/>
      <c r="E23" s="256"/>
      <c r="F23" s="256"/>
      <c r="G23" s="256"/>
      <c r="H23" s="256"/>
      <c r="I23" s="256"/>
      <c r="J23" s="256"/>
      <c r="K23" s="256"/>
      <c r="L23" s="256"/>
      <c r="M23" s="256"/>
      <c r="N23" s="256"/>
      <c r="O23" s="256"/>
      <c r="P23" s="256"/>
      <c r="Q23" s="256"/>
      <c r="R23" s="256"/>
      <c r="S23" s="256"/>
      <c r="T23" s="256"/>
      <c r="U23" s="256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</row>
    <row r="24" spans="3:56" ht="15">
      <c r="C24" s="256"/>
      <c r="D24" s="256"/>
      <c r="E24" s="256"/>
      <c r="F24" s="256"/>
      <c r="G24" s="256"/>
      <c r="H24" s="256"/>
      <c r="I24" s="256"/>
      <c r="J24" s="256"/>
      <c r="K24" s="256"/>
      <c r="L24" s="256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</row>
    <row r="25" spans="3:56" ht="15"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</row>
    <row r="26" spans="3:56" ht="15">
      <c r="C26" s="256"/>
      <c r="D26" s="256"/>
      <c r="E26" s="256"/>
      <c r="F26" s="256"/>
      <c r="G26" s="256"/>
      <c r="H26" s="256"/>
      <c r="I26" s="256"/>
      <c r="J26" s="256"/>
      <c r="K26" s="256"/>
      <c r="L26" s="256"/>
      <c r="M26" s="256"/>
      <c r="N26" s="256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</row>
    <row r="27" spans="3:56" ht="15">
      <c r="C27" s="256"/>
      <c r="D27" s="256"/>
      <c r="E27" s="256"/>
      <c r="F27" s="256"/>
      <c r="G27" s="256"/>
      <c r="H27" s="256"/>
      <c r="I27" s="256"/>
      <c r="J27" s="256"/>
      <c r="K27" s="256"/>
      <c r="L27" s="256"/>
      <c r="M27" s="256"/>
      <c r="N27" s="256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</row>
    <row r="28" spans="3:56" ht="15">
      <c r="C28" s="256"/>
      <c r="D28" s="256"/>
      <c r="E28" s="256"/>
      <c r="F28" s="256"/>
      <c r="G28" s="256"/>
      <c r="H28" s="256"/>
      <c r="I28" s="256"/>
      <c r="J28" s="256"/>
      <c r="K28" s="256"/>
      <c r="L28" s="256"/>
      <c r="M28" s="256"/>
      <c r="N28" s="256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</row>
    <row r="29" spans="3:56" ht="15">
      <c r="C29" s="256"/>
      <c r="D29" s="256"/>
      <c r="E29" s="256"/>
      <c r="F29" s="256"/>
      <c r="G29" s="256"/>
      <c r="H29" s="256"/>
      <c r="I29" s="256"/>
      <c r="J29" s="256"/>
      <c r="K29" s="256"/>
      <c r="L29" s="256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</row>
    <row r="30" spans="3:56" ht="15">
      <c r="C30" s="256"/>
      <c r="D30" s="256"/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</row>
    <row r="31" spans="3:56" ht="15">
      <c r="C31" s="256"/>
      <c r="D31" s="256"/>
      <c r="E31" s="256"/>
      <c r="F31" s="256"/>
      <c r="G31" s="256"/>
      <c r="H31" s="256"/>
      <c r="I31" s="256"/>
      <c r="J31" s="256"/>
      <c r="K31" s="256"/>
      <c r="L31" s="256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</row>
    <row r="32" spans="3:56" ht="15">
      <c r="C32" s="256"/>
      <c r="D32" s="256"/>
      <c r="E32" s="256"/>
      <c r="F32" s="256"/>
      <c r="G32" s="256"/>
      <c r="H32" s="256"/>
      <c r="I32" s="256"/>
      <c r="J32" s="256"/>
      <c r="K32" s="256"/>
      <c r="L32" s="256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</row>
    <row r="33" spans="3:56" ht="15">
      <c r="C33" s="256"/>
      <c r="D33" s="256"/>
      <c r="E33" s="256"/>
      <c r="F33" s="256"/>
      <c r="G33" s="256"/>
      <c r="H33" s="256"/>
      <c r="I33" s="256"/>
      <c r="J33" s="256"/>
      <c r="K33" s="256"/>
      <c r="L33" s="256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</row>
    <row r="34" spans="3:56" ht="15">
      <c r="C34" s="256"/>
      <c r="D34" s="256"/>
      <c r="E34" s="256"/>
      <c r="F34" s="256"/>
      <c r="G34" s="256"/>
      <c r="H34" s="256"/>
      <c r="I34" s="256"/>
      <c r="J34" s="256"/>
      <c r="K34" s="256"/>
      <c r="L34" s="256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</row>
    <row r="35" spans="3:56" ht="15"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</row>
    <row r="36" spans="3:56" ht="15"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</row>
    <row r="37" spans="3:56" ht="15">
      <c r="C37" s="256"/>
      <c r="D37" s="256"/>
      <c r="E37" s="256"/>
      <c r="F37" s="256"/>
      <c r="G37" s="256"/>
      <c r="H37" s="256"/>
      <c r="I37" s="256"/>
      <c r="J37" s="256"/>
      <c r="K37" s="256"/>
      <c r="L37" s="256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</row>
    <row r="38" spans="3:56" ht="15">
      <c r="C38" s="256"/>
      <c r="D38" s="256"/>
      <c r="E38" s="256"/>
      <c r="F38" s="256"/>
      <c r="G38" s="256"/>
      <c r="H38" s="256"/>
      <c r="I38" s="256"/>
      <c r="J38" s="256"/>
      <c r="K38" s="256"/>
      <c r="L38" s="256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</row>
    <row r="39" spans="3:56" ht="15">
      <c r="C39" s="256"/>
      <c r="D39" s="256"/>
      <c r="E39" s="256"/>
      <c r="F39" s="256"/>
      <c r="G39" s="256"/>
      <c r="H39" s="256"/>
      <c r="I39" s="256"/>
      <c r="J39" s="256"/>
      <c r="K39" s="256"/>
      <c r="L39" s="256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</row>
    <row r="40" spans="3:56" ht="15">
      <c r="C40" s="256"/>
      <c r="D40" s="256"/>
      <c r="E40" s="256"/>
      <c r="F40" s="256"/>
      <c r="G40" s="256"/>
      <c r="H40" s="256"/>
      <c r="I40" s="256"/>
      <c r="J40" s="256"/>
      <c r="K40" s="256"/>
      <c r="L40" s="256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</row>
    <row r="41" spans="3:56" ht="15">
      <c r="C41" s="256"/>
      <c r="D41" s="256"/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</row>
    <row r="42" spans="3:56" ht="15">
      <c r="C42" s="256"/>
      <c r="D42" s="256"/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</row>
    <row r="43" spans="3:56" ht="15">
      <c r="C43" s="256"/>
      <c r="D43" s="256"/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</row>
    <row r="44" spans="3:56" ht="15">
      <c r="C44" s="256"/>
      <c r="D44" s="256"/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</row>
    <row r="45" spans="3:56" ht="15">
      <c r="C45" s="256"/>
      <c r="D45" s="256"/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</row>
    <row r="46" spans="3:56" ht="15">
      <c r="C46" s="256"/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</row>
    <row r="47" spans="3:56" ht="15">
      <c r="C47" s="256"/>
      <c r="D47" s="256"/>
      <c r="E47" s="256"/>
      <c r="F47" s="256"/>
      <c r="G47" s="256"/>
      <c r="H47" s="256"/>
      <c r="I47" s="256"/>
      <c r="J47" s="256"/>
      <c r="K47" s="256"/>
      <c r="L47" s="256"/>
      <c r="M47" s="256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256"/>
      <c r="AL47" s="256"/>
      <c r="AM47" s="256"/>
      <c r="AN47" s="256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</row>
    <row r="48" spans="3:56" ht="15">
      <c r="C48" s="256"/>
      <c r="D48" s="256"/>
      <c r="E48" s="256"/>
      <c r="F48" s="256"/>
      <c r="G48" s="256"/>
      <c r="H48" s="256"/>
      <c r="I48" s="256"/>
      <c r="J48" s="256"/>
      <c r="K48" s="256"/>
      <c r="L48" s="256"/>
      <c r="M48" s="256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</row>
    <row r="49" spans="3:56" ht="15">
      <c r="C49" s="256"/>
      <c r="D49" s="256"/>
      <c r="E49" s="256"/>
      <c r="F49" s="256"/>
      <c r="G49" s="256"/>
      <c r="H49" s="256"/>
      <c r="I49" s="256"/>
      <c r="J49" s="256"/>
      <c r="K49" s="256"/>
      <c r="L49" s="256"/>
      <c r="M49" s="256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</row>
    <row r="50" spans="3:56" ht="15">
      <c r="C50" s="256"/>
      <c r="D50" s="256"/>
      <c r="E50" s="256"/>
      <c r="F50" s="256"/>
      <c r="G50" s="256"/>
      <c r="H50" s="256"/>
      <c r="I50" s="256"/>
      <c r="J50" s="256"/>
      <c r="K50" s="256"/>
      <c r="L50" s="256"/>
      <c r="M50" s="256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</row>
    <row r="51" spans="3:56" ht="15">
      <c r="C51" s="256"/>
      <c r="D51" s="256"/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</row>
    <row r="52" spans="3:56" ht="15">
      <c r="C52" s="256"/>
      <c r="D52" s="256"/>
      <c r="E52" s="256"/>
      <c r="F52" s="256"/>
      <c r="G52" s="256"/>
      <c r="H52" s="256"/>
      <c r="I52" s="256"/>
      <c r="J52" s="256"/>
      <c r="K52" s="256"/>
      <c r="L52" s="256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</row>
    <row r="53" spans="3:56" ht="15"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256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</row>
    <row r="54" spans="3:56" ht="15">
      <c r="C54" s="256"/>
      <c r="D54" s="256"/>
      <c r="E54" s="256"/>
      <c r="F54" s="256"/>
      <c r="G54" s="256"/>
      <c r="H54" s="256"/>
      <c r="I54" s="256"/>
      <c r="J54" s="256"/>
      <c r="K54" s="256"/>
      <c r="L54" s="256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5</vt:i4>
      </vt:variant>
    </vt:vector>
  </HeadingPairs>
  <TitlesOfParts>
    <vt:vector size="14" baseType="lpstr">
      <vt:lpstr>3 курс</vt:lpstr>
      <vt:lpstr>2 курс</vt:lpstr>
      <vt:lpstr>1 курс</vt:lpstr>
      <vt:lpstr>маг</vt:lpstr>
      <vt:lpstr>Почасовая</vt:lpstr>
      <vt:lpstr>ИТОГО 1</vt:lpstr>
      <vt:lpstr>Cводка</vt:lpstr>
      <vt:lpstr>Группы</vt:lpstr>
      <vt:lpstr>Преподаватели</vt:lpstr>
      <vt:lpstr>'1 курс'!Область_печати</vt:lpstr>
      <vt:lpstr>'2 курс'!Область_печати</vt:lpstr>
      <vt:lpstr>'3 курс'!Область_печати</vt:lpstr>
      <vt:lpstr>маг!Область_печати</vt:lpstr>
      <vt:lpstr>Почасовая!Область_печати</vt:lpstr>
    </vt:vector>
  </TitlesOfParts>
  <Company>MoBIL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Users</dc:creator>
  <cp:lastModifiedBy>Raho</cp:lastModifiedBy>
  <cp:lastPrinted>2021-08-25T08:52:54Z</cp:lastPrinted>
  <dcterms:created xsi:type="dcterms:W3CDTF">2014-04-15T06:53:26Z</dcterms:created>
  <dcterms:modified xsi:type="dcterms:W3CDTF">2022-03-23T12:18:38Z</dcterms:modified>
</cp:coreProperties>
</file>