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S49" s="1"/>
  <c r="D49"/>
  <c r="C49"/>
  <c r="B49"/>
  <c r="M48"/>
  <c r="L48"/>
  <c r="L63" s="1"/>
  <c r="K48"/>
  <c r="J48"/>
  <c r="J63" s="1"/>
  <c r="I48"/>
  <c r="I63" s="1"/>
  <c r="H48"/>
  <c r="G48"/>
  <c r="F48"/>
  <c r="E48"/>
  <c r="S48" s="1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F63" l="1"/>
  <c r="S56"/>
  <c r="S55"/>
  <c r="S54"/>
  <c r="S53"/>
  <c r="S52"/>
  <c r="S50"/>
  <c r="S51"/>
  <c r="R55"/>
  <c r="R54"/>
  <c r="R53"/>
  <c r="R52"/>
  <c r="R51"/>
  <c r="R50"/>
  <c r="R48"/>
  <c r="R49"/>
  <c r="U48"/>
  <c r="U49"/>
  <c r="U50"/>
  <c r="U51"/>
  <c r="U52"/>
  <c r="U53"/>
  <c r="U54"/>
  <c r="U55"/>
  <c r="U56"/>
  <c r="T55"/>
  <c r="T53"/>
  <c r="T52"/>
  <c r="T51"/>
  <c r="T50"/>
  <c r="T48"/>
  <c r="T49"/>
  <c r="V49" s="1"/>
  <c r="N63"/>
  <c r="N48"/>
  <c r="A49"/>
  <c r="N50"/>
  <c r="N52"/>
  <c r="N53"/>
  <c r="T54"/>
  <c r="N54"/>
  <c r="N49"/>
  <c r="N51"/>
  <c r="N56"/>
  <c r="R56"/>
  <c r="T56"/>
  <c r="N57"/>
  <c r="N58"/>
  <c r="R58"/>
  <c r="V58" s="1"/>
  <c r="T58"/>
  <c r="N59"/>
  <c r="Q63"/>
  <c r="E68"/>
  <c r="N68" s="1"/>
  <c r="K68"/>
  <c r="E70"/>
  <c r="N70" s="1"/>
  <c r="K70"/>
  <c r="N55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J63" s="1"/>
  <c r="I48"/>
  <c r="H48"/>
  <c r="H63" s="1"/>
  <c r="G48"/>
  <c r="G63" s="1"/>
  <c r="F48"/>
  <c r="E48"/>
  <c r="D48"/>
  <c r="C48"/>
  <c r="B48"/>
  <c r="B63" s="1"/>
  <c r="A48"/>
  <c r="Q48" s="1"/>
  <c r="Q47" s="1"/>
  <c r="N40"/>
  <c r="N39"/>
  <c r="N38"/>
  <c r="N37"/>
  <c r="N36"/>
  <c r="N35"/>
  <c r="N34"/>
  <c r="N33"/>
  <c r="D25"/>
  <c r="F22"/>
  <c r="B12"/>
  <c r="D9"/>
  <c r="V53" i="2" l="1"/>
  <c r="V51"/>
  <c r="V55"/>
  <c r="V54"/>
  <c r="V52"/>
  <c r="V48"/>
  <c r="V50"/>
  <c r="V56"/>
  <c r="A50"/>
  <c r="Q49"/>
  <c r="U55" i="1"/>
  <c r="U54"/>
  <c r="U53"/>
  <c r="T48"/>
  <c r="A49"/>
  <c r="A50" s="1"/>
  <c r="Q50" s="1"/>
  <c r="S54"/>
  <c r="S55"/>
  <c r="S53"/>
  <c r="S52"/>
  <c r="S51"/>
  <c r="S50"/>
  <c r="S49"/>
  <c r="E63"/>
  <c r="D63"/>
  <c r="R48"/>
  <c r="M63"/>
  <c r="U52"/>
  <c r="U51"/>
  <c r="U50"/>
  <c r="U49"/>
  <c r="K63"/>
  <c r="S48"/>
  <c r="U48"/>
  <c r="R49"/>
  <c r="T49"/>
  <c r="R50"/>
  <c r="T50"/>
  <c r="R51"/>
  <c r="T51"/>
  <c r="R52"/>
  <c r="T52"/>
  <c r="R53"/>
  <c r="T53"/>
  <c r="R54"/>
  <c r="T54"/>
  <c r="R55"/>
  <c r="T55"/>
  <c r="N48"/>
  <c r="N50"/>
  <c r="N52"/>
  <c r="N53"/>
  <c r="N54"/>
  <c r="N55"/>
  <c r="N56"/>
  <c r="T56"/>
  <c r="N49"/>
  <c r="N51"/>
  <c r="S56"/>
  <c r="E68"/>
  <c r="U56"/>
  <c r="K68"/>
  <c r="R56"/>
  <c r="V57"/>
  <c r="V59"/>
  <c r="L63"/>
  <c r="N57"/>
  <c r="N58"/>
  <c r="R58"/>
  <c r="V58" s="1"/>
  <c r="T58"/>
  <c r="N59"/>
  <c r="C63"/>
  <c r="I63"/>
  <c r="Q63"/>
  <c r="E70"/>
  <c r="K70"/>
  <c r="F63"/>
  <c r="Q50" i="2" l="1"/>
  <c r="A51"/>
  <c r="V56" i="1"/>
  <c r="V49"/>
  <c r="V55"/>
  <c r="V51"/>
  <c r="V53"/>
  <c r="V54"/>
  <c r="Q49"/>
  <c r="A51"/>
  <c r="V48"/>
  <c r="V52"/>
  <c r="V50"/>
  <c r="N70"/>
  <c r="N63"/>
  <c r="N68"/>
  <c r="A52"/>
  <c r="Q51"/>
  <c r="A52" i="2" l="1"/>
  <c r="Q51"/>
  <c r="A53" i="1"/>
  <c r="Q52"/>
  <c r="A64"/>
  <c r="A53" i="2" l="1"/>
  <c r="Q52"/>
  <c r="A64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5" i="1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N64"/>
  <c r="M67" i="2" l="1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5"/>
  <c r="Q55" s="1"/>
  <c r="Q54"/>
  <c r="N64"/>
  <c r="N67" i="1"/>
  <c r="N65"/>
  <c r="A67"/>
  <c r="Q66"/>
  <c r="N67" i="2" l="1"/>
  <c r="N65"/>
  <c r="A67"/>
  <c r="Q66"/>
  <c r="Q67" i="1"/>
  <c r="A68"/>
  <c r="Q67" i="2" l="1"/>
  <c r="A68"/>
  <c r="A69" i="1"/>
  <c r="Q68"/>
  <c r="A69" i="2" l="1"/>
  <c r="Q68"/>
  <c r="Q69" i="1"/>
  <c r="A70"/>
  <c r="Q69" i="2" l="1"/>
  <c r="A70"/>
  <c r="A71" i="1"/>
  <c r="Q70"/>
  <c r="A71" i="2" l="1"/>
  <c r="Q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i="1"/>
  <c r="N71"/>
  <c r="N71" i="2" l="1"/>
  <c r="N69"/>
  <c r="R63" i="1"/>
  <c r="R64" s="1"/>
  <c r="R63" i="2" l="1"/>
  <c r="R64" s="1"/>
  <c r="D18" i="1"/>
  <c r="L78"/>
  <c r="K11" s="1"/>
  <c r="L77"/>
  <c r="F77"/>
  <c r="I76"/>
  <c r="J23" s="1"/>
  <c r="F78"/>
  <c r="M19" s="1"/>
  <c r="I77"/>
  <c r="C77"/>
  <c r="C76"/>
  <c r="H15" s="1"/>
  <c r="S64"/>
  <c r="D23"/>
  <c r="F19"/>
  <c r="B17"/>
  <c r="B15"/>
  <c r="D11"/>
  <c r="E23"/>
  <c r="F17"/>
  <c r="F15"/>
  <c r="C11"/>
  <c r="C23"/>
  <c r="B19"/>
  <c r="E11"/>
  <c r="F77" i="2" l="1"/>
  <c r="M15" s="1"/>
  <c r="C76"/>
  <c r="H15" s="1"/>
  <c r="S64"/>
  <c r="C77"/>
  <c r="H19" s="1"/>
  <c r="F15"/>
  <c r="E23"/>
  <c r="F19"/>
  <c r="C11"/>
  <c r="B19"/>
  <c r="B15"/>
  <c r="F78"/>
  <c r="M19" s="1"/>
  <c r="L77"/>
  <c r="J11" s="1"/>
  <c r="I76"/>
  <c r="J23" s="1"/>
  <c r="E11"/>
  <c r="F17"/>
  <c r="C23"/>
  <c r="D11"/>
  <c r="B17"/>
  <c r="D23"/>
  <c r="I77"/>
  <c r="K23" s="1"/>
  <c r="D18"/>
  <c r="L78"/>
  <c r="K11" s="1"/>
  <c r="W48"/>
  <c r="C7"/>
  <c r="F7" s="1"/>
  <c r="K23" i="1"/>
  <c r="J11"/>
  <c r="W48"/>
  <c r="C7"/>
  <c r="F7" s="1"/>
  <c r="H19"/>
  <c r="M15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<sst xmlns="http://schemas.openxmlformats.org/spreadsheetml/2006/main" count="211" uniqueCount="55">
  <si>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</si>
  <si>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</si>
  <si>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</si>
  <si>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</si>
  <si>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</si>
  <si>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</si>
  <si>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</si>
  <si>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</si>
  <si>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</si>
  <si>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</si>
  <si>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</si>
  <si>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</si>
  <si>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</si>
  <si>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</si>
  <si>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</si>
  <si>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</si>
  <si>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</si>
  <si>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</si>
  <si>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</si>
  <si>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</si>
  <si>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</si>
  <si>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</si>
  <si>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</si>
  <si>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</si>
  <si>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</si>
  <si>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</si>
  <si>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</si>
  <si>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</si>
  <si>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</si>
  <si>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</si>
  <si>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</si>
  <si>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</si>
  <si>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</si>
  <si>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</si>
  <si>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</si>
  <si>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</si>
  <si>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</si>
  <si>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</si>
  <si>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</si>
  <si>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</si>
  <si>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</si>
  <si>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</si>
  <si>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</si>
  <si>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</si>
  <si>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</si>
  <si>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</si>
  <si>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</si>
  <si>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</si>
  <si>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</si>
  <si>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</si>
  <si>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</si>
  <si>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Clear Acre &amp; US 395 N</t>
  </si>
  <si>
    <t>Tue 3/29/11</t>
  </si>
  <si>
    <t>US 395 N</t>
  </si>
  <si>
    <t>Clear Acre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</si>
</sst>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0.71874999999999989</v>
      </c>
      <c r="D8" s="39"/>
      <c r="E8" s="40" t="s">
        <v>4</v>
      </c>
      <c r="F8" s="38">
        <f>Q61</f>
        <v>0.72916666666666652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Clear Acre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0.98229166666666667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41</v>
      </c>
      <c r="D11" s="50">
        <f>IF(L29="N/A","N/A",IF(I29="N/A","N/A",INDEX($B$63:$M$71,$R$64,11)))</f>
        <v>902</v>
      </c>
      <c r="E11" s="51">
        <f>IF(L29="N/A","N/A",IF(F29="N/A","N/A",INDEX($B$63:$M$71,$R$64,10)))</f>
        <v>0</v>
      </c>
      <c r="F11" s="37"/>
      <c r="G11" s="37"/>
      <c r="H11" s="37"/>
      <c r="I11" s="15"/>
      <c r="J11" s="52">
        <f>IF(L29="N/A","N/A",L77)</f>
        <v>943</v>
      </c>
      <c r="K11" s="52">
        <f>IF(L29="N/A","N/A",L78)</f>
        <v>1618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US 395 N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0</v>
      </c>
      <c r="C15" s="37"/>
      <c r="D15" s="37"/>
      <c r="E15" s="37"/>
      <c r="F15" s="56">
        <f>IF(F29="N/A","N/A",IF(L29="N/A","N/A",INDEX($B$63:$M$71,$R$64,6)))</f>
        <v>969</v>
      </c>
      <c r="G15" s="37"/>
      <c r="H15" s="57">
        <f>IF(C29="N/A","N/A",C76)</f>
        <v>133</v>
      </c>
      <c r="I15" s="37"/>
      <c r="J15" s="37"/>
      <c r="K15" s="37"/>
      <c r="L15" s="15"/>
      <c r="M15" s="58">
        <f>IF(F29="N/A","N/A",F77)</f>
        <v>969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2653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0</v>
      </c>
      <c r="C19" s="37"/>
      <c r="D19" s="37"/>
      <c r="E19" s="37"/>
      <c r="F19" s="56">
        <f>IF(F29="N/A","N/A",IF(I29="N/A","N/A",INDEX($B$63:$M$71,$R$64,4)))</f>
        <v>0</v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US 395 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0.90391791044776115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92</v>
      </c>
      <c r="D23" s="50">
        <f>IF(I29="N/A","N/A",IF(L29="N/A","N/A",INDEX($B$63:$M$71,$R$64,8)))</f>
        <v>649</v>
      </c>
      <c r="E23" s="51">
        <f>IF(I29="N/A","N/A",IF(F29="N/A","N/A",INDEX($B$63:$M$71,$R$64,9)))</f>
        <v>0</v>
      </c>
      <c r="F23" s="15"/>
      <c r="G23" s="65"/>
      <c r="H23" s="37"/>
      <c r="I23" s="37"/>
      <c r="J23" s="66">
        <f>IF(I29="N/A","N/A",I76)</f>
        <v>902</v>
      </c>
      <c r="K23" s="66">
        <f>IF(I29="N/A","N/A",I77)</f>
        <v>741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Clear Acre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0.85368663594470051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0.94345661450924612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0</v>
      </c>
      <c r="C33" s="96">
        <v>0</v>
      </c>
      <c r="D33" s="96">
        <v>0</v>
      </c>
      <c r="E33" s="95">
        <v>0</v>
      </c>
      <c r="F33" s="96">
        <v>0</v>
      </c>
      <c r="G33" s="96">
        <v>205</v>
      </c>
      <c r="H33" s="95">
        <v>20</v>
      </c>
      <c r="I33" s="96">
        <v>134</v>
      </c>
      <c r="J33" s="96">
        <v>0</v>
      </c>
      <c r="K33" s="95">
        <v>0</v>
      </c>
      <c r="L33" s="96">
        <v>157</v>
      </c>
      <c r="M33" s="96">
        <v>6</v>
      </c>
      <c r="N33" s="97">
        <f t="shared" ref="N33:N40" si="0">IF(SUM(B33:M33)&lt;=0,"",SUM(B33:M33))</f>
        <v>522</v>
      </c>
      <c r="O33" s="84"/>
      <c r="P33" s="84"/>
      <c r="Q33" s="98"/>
    </row>
    <row r="34" spans="1:28" s="83" customFormat="1">
      <c r="A34" s="94">
        <v>0.6875</v>
      </c>
      <c r="B34" s="95">
        <v>0</v>
      </c>
      <c r="C34" s="96">
        <v>0</v>
      </c>
      <c r="D34" s="96">
        <v>0</v>
      </c>
      <c r="E34" s="95">
        <v>0</v>
      </c>
      <c r="F34" s="96">
        <v>0</v>
      </c>
      <c r="G34" s="96">
        <v>429</v>
      </c>
      <c r="H34" s="95">
        <v>38</v>
      </c>
      <c r="I34" s="96">
        <v>293</v>
      </c>
      <c r="J34" s="96">
        <v>0</v>
      </c>
      <c r="K34" s="95">
        <v>0</v>
      </c>
      <c r="L34" s="96">
        <v>330</v>
      </c>
      <c r="M34" s="96">
        <v>14</v>
      </c>
      <c r="N34" s="97">
        <f t="shared" si="0"/>
        <v>1104</v>
      </c>
      <c r="O34" s="84"/>
      <c r="P34" s="84"/>
      <c r="Q34" s="98"/>
    </row>
    <row r="35" spans="1:28" s="83" customFormat="1">
      <c r="A35" s="94">
        <v>0.69791666666666663</v>
      </c>
      <c r="B35" s="95">
        <v>0</v>
      </c>
      <c r="C35" s="96">
        <v>0</v>
      </c>
      <c r="D35" s="96">
        <v>0</v>
      </c>
      <c r="E35" s="95">
        <v>0</v>
      </c>
      <c r="F35" s="96">
        <v>0</v>
      </c>
      <c r="G35" s="96">
        <v>646</v>
      </c>
      <c r="H35" s="95">
        <v>57</v>
      </c>
      <c r="I35" s="96">
        <v>437</v>
      </c>
      <c r="J35" s="96">
        <v>0</v>
      </c>
      <c r="K35" s="95">
        <v>0</v>
      </c>
      <c r="L35" s="96">
        <v>554</v>
      </c>
      <c r="M35" s="96">
        <v>19</v>
      </c>
      <c r="N35" s="97">
        <f t="shared" si="0"/>
        <v>1713</v>
      </c>
      <c r="O35" s="84"/>
      <c r="P35" s="84"/>
      <c r="Q35" s="98"/>
    </row>
    <row r="36" spans="1:28" s="76" customFormat="1">
      <c r="A36" s="94">
        <v>0.70833333333333304</v>
      </c>
      <c r="B36" s="95">
        <v>0</v>
      </c>
      <c r="C36" s="96">
        <v>0</v>
      </c>
      <c r="D36" s="96">
        <v>0</v>
      </c>
      <c r="E36" s="95">
        <v>0</v>
      </c>
      <c r="F36" s="96">
        <v>0</v>
      </c>
      <c r="G36" s="96">
        <v>903</v>
      </c>
      <c r="H36" s="95">
        <v>76</v>
      </c>
      <c r="I36" s="96">
        <v>578</v>
      </c>
      <c r="J36" s="96">
        <v>0</v>
      </c>
      <c r="K36" s="95">
        <v>0</v>
      </c>
      <c r="L36" s="96">
        <v>784</v>
      </c>
      <c r="M36" s="96">
        <v>29</v>
      </c>
      <c r="N36" s="97">
        <f t="shared" si="0"/>
        <v>2370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0</v>
      </c>
      <c r="C37" s="96">
        <v>0</v>
      </c>
      <c r="D37" s="96">
        <v>0</v>
      </c>
      <c r="E37" s="95">
        <v>0</v>
      </c>
      <c r="F37" s="96">
        <v>0</v>
      </c>
      <c r="G37" s="96">
        <v>1130</v>
      </c>
      <c r="H37" s="95">
        <v>106</v>
      </c>
      <c r="I37" s="96">
        <v>765</v>
      </c>
      <c r="J37" s="96">
        <v>0</v>
      </c>
      <c r="K37" s="95">
        <v>0</v>
      </c>
      <c r="L37" s="96">
        <v>1013</v>
      </c>
      <c r="M37" s="96">
        <v>40</v>
      </c>
      <c r="N37" s="97">
        <f t="shared" si="0"/>
        <v>3054</v>
      </c>
      <c r="O37" s="84"/>
      <c r="P37" s="84"/>
      <c r="Q37" s="98"/>
    </row>
    <row r="38" spans="1:28" s="83" customFormat="1">
      <c r="A38" s="94">
        <v>0.72916666666666696</v>
      </c>
      <c r="B38" s="95">
        <v>0</v>
      </c>
      <c r="C38" s="96">
        <v>0</v>
      </c>
      <c r="D38" s="96">
        <v>0</v>
      </c>
      <c r="E38" s="95">
        <v>0</v>
      </c>
      <c r="F38" s="96">
        <v>0</v>
      </c>
      <c r="G38" s="96">
        <v>1398</v>
      </c>
      <c r="H38" s="95">
        <v>130</v>
      </c>
      <c r="I38" s="96">
        <v>942</v>
      </c>
      <c r="J38" s="96">
        <v>0</v>
      </c>
      <c r="K38" s="95">
        <v>0</v>
      </c>
      <c r="L38" s="96">
        <v>1232</v>
      </c>
      <c r="M38" s="96">
        <v>55</v>
      </c>
      <c r="N38" s="97">
        <f t="shared" si="0"/>
        <v>3757</v>
      </c>
      <c r="O38" s="84"/>
      <c r="P38" s="84"/>
      <c r="Q38" s="98"/>
    </row>
    <row r="39" spans="1:28" s="83" customFormat="1">
      <c r="A39" s="94">
        <v>0.73958333333333304</v>
      </c>
      <c r="B39" s="95">
        <v>0</v>
      </c>
      <c r="C39" s="96">
        <v>0</v>
      </c>
      <c r="D39" s="96">
        <v>0</v>
      </c>
      <c r="E39" s="95">
        <v>0</v>
      </c>
      <c r="F39" s="96">
        <v>0</v>
      </c>
      <c r="G39" s="96">
        <v>1608</v>
      </c>
      <c r="H39" s="95">
        <v>158</v>
      </c>
      <c r="I39" s="96">
        <v>1104</v>
      </c>
      <c r="J39" s="96">
        <v>0</v>
      </c>
      <c r="K39" s="95">
        <v>0</v>
      </c>
      <c r="L39" s="96">
        <v>1423</v>
      </c>
      <c r="M39" s="96">
        <v>62</v>
      </c>
      <c r="N39" s="97">
        <f t="shared" si="0"/>
        <v>4355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0</v>
      </c>
      <c r="C40" s="96">
        <v>0</v>
      </c>
      <c r="D40" s="96">
        <v>0</v>
      </c>
      <c r="E40" s="95">
        <v>0</v>
      </c>
      <c r="F40" s="96">
        <v>0</v>
      </c>
      <c r="G40" s="96">
        <v>1829</v>
      </c>
      <c r="H40" s="95">
        <v>180</v>
      </c>
      <c r="I40" s="96">
        <v>1226</v>
      </c>
      <c r="J40" s="96">
        <v>0</v>
      </c>
      <c r="K40" s="95">
        <v>0</v>
      </c>
      <c r="L40" s="96">
        <v>1601</v>
      </c>
      <c r="M40" s="96">
        <v>74</v>
      </c>
      <c r="N40" s="97">
        <f t="shared" si="0"/>
        <v>4910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0</v>
      </c>
      <c r="C48" s="43">
        <f>IF(C33="","",C33)</f>
        <v>0</v>
      </c>
      <c r="D48" s="43">
        <f>IF(D33="","",D33)</f>
        <v>0</v>
      </c>
      <c r="E48" s="99">
        <f t="shared" ref="E48:M48" si="1">IF(E33="","",E33)</f>
        <v>0</v>
      </c>
      <c r="F48" s="43">
        <f t="shared" si="1"/>
        <v>0</v>
      </c>
      <c r="G48" s="43">
        <f t="shared" si="1"/>
        <v>205</v>
      </c>
      <c r="H48" s="99">
        <f t="shared" si="1"/>
        <v>20</v>
      </c>
      <c r="I48" s="43">
        <f t="shared" si="1"/>
        <v>134</v>
      </c>
      <c r="J48" s="43">
        <f t="shared" si="1"/>
        <v>0</v>
      </c>
      <c r="K48" s="99">
        <f t="shared" si="1"/>
        <v>0</v>
      </c>
      <c r="L48" s="43">
        <f t="shared" si="1"/>
        <v>157</v>
      </c>
      <c r="M48" s="43">
        <f t="shared" si="1"/>
        <v>6</v>
      </c>
      <c r="N48" s="97">
        <f t="shared" ref="N48:N58" si="2">IF(SUM(B48:M48)&lt;=0,"",SUM(B48:M48))</f>
        <v>522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205</v>
      </c>
      <c r="T48" s="106">
        <f t="shared" ref="T48:T59" si="6">SUM(H48:J48)</f>
        <v>154</v>
      </c>
      <c r="U48" s="106">
        <f t="shared" ref="U48:U59" si="7">SUM(K48:M48)</f>
        <v>163</v>
      </c>
      <c r="V48" s="106">
        <f t="shared" ref="V48:V59" si="8">SUM(R48:U48)</f>
        <v>522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0</v>
      </c>
      <c r="C49" s="43">
        <f t="shared" si="10"/>
        <v>0</v>
      </c>
      <c r="D49" s="43">
        <f t="shared" si="10"/>
        <v>0</v>
      </c>
      <c r="E49" s="99">
        <f t="shared" si="10"/>
        <v>0</v>
      </c>
      <c r="F49" s="43">
        <f t="shared" si="10"/>
        <v>0</v>
      </c>
      <c r="G49" s="43">
        <f t="shared" si="10"/>
        <v>224</v>
      </c>
      <c r="H49" s="99">
        <f t="shared" si="10"/>
        <v>18</v>
      </c>
      <c r="I49" s="43">
        <f t="shared" si="10"/>
        <v>159</v>
      </c>
      <c r="J49" s="43">
        <f t="shared" si="10"/>
        <v>0</v>
      </c>
      <c r="K49" s="99">
        <f t="shared" si="10"/>
        <v>0</v>
      </c>
      <c r="L49" s="43">
        <f t="shared" si="10"/>
        <v>173</v>
      </c>
      <c r="M49" s="43">
        <f t="shared" si="10"/>
        <v>8</v>
      </c>
      <c r="N49" s="97">
        <f t="shared" si="2"/>
        <v>582</v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224</v>
      </c>
      <c r="T49" s="106">
        <f t="shared" si="6"/>
        <v>177</v>
      </c>
      <c r="U49" s="106">
        <f t="shared" si="7"/>
        <v>181</v>
      </c>
      <c r="V49" s="106">
        <f t="shared" si="8"/>
        <v>582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>
        <f t="shared" si="10"/>
        <v>0</v>
      </c>
      <c r="C50" s="43">
        <f t="shared" si="10"/>
        <v>0</v>
      </c>
      <c r="D50" s="43">
        <f t="shared" si="10"/>
        <v>0</v>
      </c>
      <c r="E50" s="99">
        <f t="shared" si="10"/>
        <v>0</v>
      </c>
      <c r="F50" s="43">
        <f t="shared" si="10"/>
        <v>0</v>
      </c>
      <c r="G50" s="43">
        <f t="shared" si="10"/>
        <v>217</v>
      </c>
      <c r="H50" s="99">
        <f t="shared" si="10"/>
        <v>19</v>
      </c>
      <c r="I50" s="43">
        <f t="shared" si="10"/>
        <v>144</v>
      </c>
      <c r="J50" s="43">
        <f t="shared" si="10"/>
        <v>0</v>
      </c>
      <c r="K50" s="99">
        <f t="shared" si="10"/>
        <v>0</v>
      </c>
      <c r="L50" s="43">
        <f t="shared" si="10"/>
        <v>224</v>
      </c>
      <c r="M50" s="43">
        <f t="shared" si="10"/>
        <v>5</v>
      </c>
      <c r="N50" s="97">
        <f t="shared" si="2"/>
        <v>609</v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217</v>
      </c>
      <c r="T50" s="106">
        <f t="shared" si="6"/>
        <v>163</v>
      </c>
      <c r="U50" s="106">
        <f t="shared" si="7"/>
        <v>229</v>
      </c>
      <c r="V50" s="106">
        <f t="shared" si="8"/>
        <v>609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>
        <f t="shared" si="10"/>
        <v>0</v>
      </c>
      <c r="C51" s="43">
        <f t="shared" si="10"/>
        <v>0</v>
      </c>
      <c r="D51" s="43">
        <f t="shared" si="10"/>
        <v>0</v>
      </c>
      <c r="E51" s="99">
        <f t="shared" si="10"/>
        <v>0</v>
      </c>
      <c r="F51" s="43">
        <f t="shared" si="10"/>
        <v>0</v>
      </c>
      <c r="G51" s="43">
        <f t="shared" si="10"/>
        <v>257</v>
      </c>
      <c r="H51" s="99">
        <f t="shared" si="10"/>
        <v>19</v>
      </c>
      <c r="I51" s="43">
        <f t="shared" si="10"/>
        <v>141</v>
      </c>
      <c r="J51" s="43">
        <f t="shared" si="10"/>
        <v>0</v>
      </c>
      <c r="K51" s="99">
        <f t="shared" si="10"/>
        <v>0</v>
      </c>
      <c r="L51" s="43">
        <f t="shared" si="10"/>
        <v>230</v>
      </c>
      <c r="M51" s="43">
        <f t="shared" si="10"/>
        <v>10</v>
      </c>
      <c r="N51" s="97">
        <f t="shared" si="2"/>
        <v>657</v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257</v>
      </c>
      <c r="T51" s="106">
        <f t="shared" si="6"/>
        <v>160</v>
      </c>
      <c r="U51" s="106">
        <f t="shared" si="7"/>
        <v>240</v>
      </c>
      <c r="V51" s="106">
        <f t="shared" si="8"/>
        <v>657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>
        <f t="shared" si="10"/>
        <v>0</v>
      </c>
      <c r="C52" s="43">
        <f t="shared" si="10"/>
        <v>0</v>
      </c>
      <c r="D52" s="43">
        <f t="shared" si="10"/>
        <v>0</v>
      </c>
      <c r="E52" s="99">
        <f t="shared" si="10"/>
        <v>0</v>
      </c>
      <c r="F52" s="43">
        <f t="shared" si="10"/>
        <v>0</v>
      </c>
      <c r="G52" s="43">
        <f t="shared" si="10"/>
        <v>227</v>
      </c>
      <c r="H52" s="99">
        <f t="shared" si="10"/>
        <v>30</v>
      </c>
      <c r="I52" s="43">
        <f t="shared" si="10"/>
        <v>187</v>
      </c>
      <c r="J52" s="43">
        <f t="shared" si="10"/>
        <v>0</v>
      </c>
      <c r="K52" s="99">
        <f t="shared" si="10"/>
        <v>0</v>
      </c>
      <c r="L52" s="43">
        <f t="shared" si="10"/>
        <v>229</v>
      </c>
      <c r="M52" s="43">
        <f t="shared" si="10"/>
        <v>11</v>
      </c>
      <c r="N52" s="97">
        <f t="shared" si="2"/>
        <v>684</v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227</v>
      </c>
      <c r="T52" s="106">
        <f t="shared" si="6"/>
        <v>217</v>
      </c>
      <c r="U52" s="106">
        <f t="shared" si="7"/>
        <v>240</v>
      </c>
      <c r="V52" s="106">
        <f t="shared" si="8"/>
        <v>684</v>
      </c>
    </row>
    <row r="53" spans="1:23" s="83" customFormat="1">
      <c r="A53" s="94">
        <f t="shared" si="9"/>
        <v>0.72916666666666652</v>
      </c>
      <c r="B53" s="99">
        <f t="shared" si="10"/>
        <v>0</v>
      </c>
      <c r="C53" s="43">
        <f t="shared" si="10"/>
        <v>0</v>
      </c>
      <c r="D53" s="43">
        <f t="shared" si="10"/>
        <v>0</v>
      </c>
      <c r="E53" s="99">
        <f t="shared" si="10"/>
        <v>0</v>
      </c>
      <c r="F53" s="43">
        <f t="shared" si="10"/>
        <v>0</v>
      </c>
      <c r="G53" s="43">
        <f t="shared" si="10"/>
        <v>268</v>
      </c>
      <c r="H53" s="99">
        <f t="shared" si="10"/>
        <v>24</v>
      </c>
      <c r="I53" s="43">
        <f t="shared" si="10"/>
        <v>177</v>
      </c>
      <c r="J53" s="43">
        <f t="shared" si="10"/>
        <v>0</v>
      </c>
      <c r="K53" s="99">
        <f t="shared" si="10"/>
        <v>0</v>
      </c>
      <c r="L53" s="43">
        <f t="shared" si="10"/>
        <v>219</v>
      </c>
      <c r="M53" s="43">
        <f t="shared" si="10"/>
        <v>15</v>
      </c>
      <c r="N53" s="97">
        <f t="shared" si="2"/>
        <v>703</v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268</v>
      </c>
      <c r="T53" s="106">
        <f t="shared" si="6"/>
        <v>201</v>
      </c>
      <c r="U53" s="106">
        <f t="shared" si="7"/>
        <v>234</v>
      </c>
      <c r="V53" s="106">
        <f t="shared" si="8"/>
        <v>703</v>
      </c>
    </row>
    <row r="54" spans="1:23" s="83" customFormat="1">
      <c r="A54" s="94">
        <f t="shared" si="9"/>
        <v>0.73958333333333315</v>
      </c>
      <c r="B54" s="99">
        <f t="shared" si="10"/>
        <v>0</v>
      </c>
      <c r="C54" s="43">
        <f t="shared" si="10"/>
        <v>0</v>
      </c>
      <c r="D54" s="43">
        <f t="shared" si="10"/>
        <v>0</v>
      </c>
      <c r="E54" s="99">
        <f t="shared" si="10"/>
        <v>0</v>
      </c>
      <c r="F54" s="43">
        <f t="shared" si="10"/>
        <v>0</v>
      </c>
      <c r="G54" s="43">
        <f t="shared" si="10"/>
        <v>210</v>
      </c>
      <c r="H54" s="99">
        <f t="shared" si="10"/>
        <v>28</v>
      </c>
      <c r="I54" s="43">
        <f t="shared" si="10"/>
        <v>162</v>
      </c>
      <c r="J54" s="43">
        <f t="shared" si="10"/>
        <v>0</v>
      </c>
      <c r="K54" s="99">
        <f t="shared" si="10"/>
        <v>0</v>
      </c>
      <c r="L54" s="43">
        <f t="shared" si="10"/>
        <v>191</v>
      </c>
      <c r="M54" s="43">
        <f t="shared" si="10"/>
        <v>7</v>
      </c>
      <c r="N54" s="97">
        <f t="shared" si="2"/>
        <v>598</v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210</v>
      </c>
      <c r="T54" s="106">
        <f t="shared" si="6"/>
        <v>190</v>
      </c>
      <c r="U54" s="106">
        <f t="shared" si="7"/>
        <v>198</v>
      </c>
      <c r="V54" s="106">
        <f t="shared" si="8"/>
        <v>598</v>
      </c>
    </row>
    <row r="55" spans="1:23" s="83" customFormat="1">
      <c r="A55" s="94">
        <f t="shared" si="9"/>
        <v>0.74999999999999978</v>
      </c>
      <c r="B55" s="99">
        <f t="shared" si="10"/>
        <v>0</v>
      </c>
      <c r="C55" s="43">
        <f t="shared" si="10"/>
        <v>0</v>
      </c>
      <c r="D55" s="43">
        <f t="shared" si="10"/>
        <v>0</v>
      </c>
      <c r="E55" s="99">
        <f t="shared" si="10"/>
        <v>0</v>
      </c>
      <c r="F55" s="43">
        <f t="shared" si="10"/>
        <v>0</v>
      </c>
      <c r="G55" s="43">
        <f t="shared" si="10"/>
        <v>221</v>
      </c>
      <c r="H55" s="99">
        <f t="shared" si="10"/>
        <v>22</v>
      </c>
      <c r="I55" s="43">
        <f t="shared" si="10"/>
        <v>122</v>
      </c>
      <c r="J55" s="43">
        <f t="shared" si="10"/>
        <v>0</v>
      </c>
      <c r="K55" s="99">
        <f t="shared" si="10"/>
        <v>0</v>
      </c>
      <c r="L55" s="43">
        <f t="shared" si="10"/>
        <v>178</v>
      </c>
      <c r="M55" s="43">
        <f t="shared" si="10"/>
        <v>12</v>
      </c>
      <c r="N55" s="97">
        <f t="shared" si="2"/>
        <v>555</v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221</v>
      </c>
      <c r="T55" s="106">
        <f t="shared" si="6"/>
        <v>144</v>
      </c>
      <c r="U55" s="106">
        <f t="shared" si="7"/>
        <v>190</v>
      </c>
      <c r="V55" s="106">
        <f t="shared" si="8"/>
        <v>555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0.72916666666666652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268</v>
      </c>
      <c r="T61" s="106">
        <f>MAX(INDEX(R48:V59,W48,3),INDEX(R48:V59,W49,3),INDEX(R48:V59,W50,3),INDEX(R48:V59,W51,3))</f>
        <v>217</v>
      </c>
      <c r="U61" s="106">
        <f>MAX(INDEX(R48:V59,W48,4),INDEX(R48:V59,W49,4),INDEX(R48:V59,W50,4),INDEX(R48:V59,W51,4))</f>
        <v>240</v>
      </c>
      <c r="V61" s="106">
        <f>MAX(INDEX(V48:V59,W48,1),INDEX(V48:V59,W49,1),INDEX(V48:V59,W50,1),INDEX(V48:V59,W51,1))</f>
        <v>703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0</v>
      </c>
      <c r="C63" s="43">
        <f t="shared" si="11"/>
        <v>0</v>
      </c>
      <c r="D63" s="43">
        <f t="shared" si="11"/>
        <v>0</v>
      </c>
      <c r="E63" s="99">
        <f t="shared" si="11"/>
        <v>0</v>
      </c>
      <c r="F63" s="43">
        <f t="shared" si="11"/>
        <v>0</v>
      </c>
      <c r="G63" s="43">
        <f t="shared" si="11"/>
        <v>903</v>
      </c>
      <c r="H63" s="99">
        <f t="shared" si="11"/>
        <v>76</v>
      </c>
      <c r="I63" s="43">
        <f t="shared" si="11"/>
        <v>578</v>
      </c>
      <c r="J63" s="43">
        <f t="shared" si="11"/>
        <v>0</v>
      </c>
      <c r="K63" s="99">
        <f t="shared" si="11"/>
        <v>0</v>
      </c>
      <c r="L63" s="43">
        <f t="shared" si="11"/>
        <v>784</v>
      </c>
      <c r="M63" s="43">
        <f t="shared" si="11"/>
        <v>29</v>
      </c>
      <c r="N63" s="97">
        <f t="shared" ref="N63:N71" si="12">IF(SUM(B63:M63)&lt;=0,"",SUM(B63:M63))</f>
        <v>2370</v>
      </c>
      <c r="O63" s="84"/>
      <c r="P63" s="84"/>
      <c r="Q63" s="98">
        <f t="shared" ref="Q63:Q71" si="13">$A63</f>
        <v>0.66666666666666674</v>
      </c>
      <c r="R63" s="83">
        <f>MAX(N63:N71)</f>
        <v>2653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0</v>
      </c>
      <c r="C64" s="43">
        <f>IF($A$64="","",IF(C52&lt;&gt;"",SUM(C49:C52),""))</f>
        <v>0</v>
      </c>
      <c r="D64" s="43">
        <f t="shared" ref="D64:M64" si="15">IF($A$64="","",IF(D52&lt;&gt;"",SUM(D49:D52),""))</f>
        <v>0</v>
      </c>
      <c r="E64" s="99">
        <f t="shared" si="15"/>
        <v>0</v>
      </c>
      <c r="F64" s="43">
        <f t="shared" si="15"/>
        <v>0</v>
      </c>
      <c r="G64" s="43">
        <f t="shared" si="15"/>
        <v>925</v>
      </c>
      <c r="H64" s="99">
        <f t="shared" si="15"/>
        <v>86</v>
      </c>
      <c r="I64" s="43">
        <f t="shared" si="15"/>
        <v>631</v>
      </c>
      <c r="J64" s="43">
        <f t="shared" si="15"/>
        <v>0</v>
      </c>
      <c r="K64" s="99">
        <f t="shared" si="15"/>
        <v>0</v>
      </c>
      <c r="L64" s="43">
        <f t="shared" si="15"/>
        <v>856</v>
      </c>
      <c r="M64" s="43">
        <f t="shared" si="15"/>
        <v>34</v>
      </c>
      <c r="N64" s="97">
        <f t="shared" si="12"/>
        <v>2532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0</v>
      </c>
      <c r="C65" s="43">
        <f>IF($A$65="","",IF(C53&lt;&gt;"",SUM(C50:C53),""))</f>
        <v>0</v>
      </c>
      <c r="D65" s="43">
        <f t="shared" ref="D65:M65" si="16">IF($A$65="","",IF(D53&lt;&gt;"",SUM(D50:D53),""))</f>
        <v>0</v>
      </c>
      <c r="E65" s="99">
        <f t="shared" si="16"/>
        <v>0</v>
      </c>
      <c r="F65" s="43">
        <f t="shared" si="16"/>
        <v>0</v>
      </c>
      <c r="G65" s="43">
        <f t="shared" si="16"/>
        <v>969</v>
      </c>
      <c r="H65" s="99">
        <f t="shared" si="16"/>
        <v>92</v>
      </c>
      <c r="I65" s="43">
        <f t="shared" si="16"/>
        <v>649</v>
      </c>
      <c r="J65" s="43">
        <f t="shared" si="16"/>
        <v>0</v>
      </c>
      <c r="K65" s="99">
        <f t="shared" si="16"/>
        <v>0</v>
      </c>
      <c r="L65" s="43">
        <f t="shared" si="16"/>
        <v>902</v>
      </c>
      <c r="M65" s="43">
        <f t="shared" si="16"/>
        <v>41</v>
      </c>
      <c r="N65" s="97">
        <f t="shared" si="12"/>
        <v>2653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0</v>
      </c>
      <c r="C66" s="43">
        <f>IF($A$64="","",IF(C54&lt;&gt;"",SUM(C51:C54),""))</f>
        <v>0</v>
      </c>
      <c r="D66" s="43">
        <f t="shared" ref="D66:M66" si="17">IF($A$64="","",IF(D54&lt;&gt;"",SUM(D51:D54),""))</f>
        <v>0</v>
      </c>
      <c r="E66" s="99">
        <f t="shared" si="17"/>
        <v>0</v>
      </c>
      <c r="F66" s="43">
        <f t="shared" si="17"/>
        <v>0</v>
      </c>
      <c r="G66" s="43">
        <f t="shared" si="17"/>
        <v>962</v>
      </c>
      <c r="H66" s="99">
        <f t="shared" si="17"/>
        <v>101</v>
      </c>
      <c r="I66" s="43">
        <f t="shared" si="17"/>
        <v>667</v>
      </c>
      <c r="J66" s="43">
        <f t="shared" si="17"/>
        <v>0</v>
      </c>
      <c r="K66" s="99">
        <f t="shared" si="17"/>
        <v>0</v>
      </c>
      <c r="L66" s="43">
        <f t="shared" si="17"/>
        <v>869</v>
      </c>
      <c r="M66" s="43">
        <f t="shared" si="17"/>
        <v>43</v>
      </c>
      <c r="N66" s="97">
        <f>IF(SUM(B66:M66)&lt;=0,"",SUM(B66:M66))</f>
        <v>2642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0</v>
      </c>
      <c r="C67" s="43">
        <f>IF($A$65="","",IF(C55&lt;&gt;"",SUM(C52:C55),""))</f>
        <v>0</v>
      </c>
      <c r="D67" s="43">
        <f t="shared" ref="D67:M67" si="18">IF($A$65="","",IF(D55&lt;&gt;"",SUM(D52:D55),""))</f>
        <v>0</v>
      </c>
      <c r="E67" s="99">
        <f t="shared" si="18"/>
        <v>0</v>
      </c>
      <c r="F67" s="43">
        <f t="shared" si="18"/>
        <v>0</v>
      </c>
      <c r="G67" s="43">
        <f t="shared" si="18"/>
        <v>926</v>
      </c>
      <c r="H67" s="99">
        <f t="shared" si="18"/>
        <v>104</v>
      </c>
      <c r="I67" s="43">
        <f t="shared" si="18"/>
        <v>648</v>
      </c>
      <c r="J67" s="43">
        <f t="shared" si="18"/>
        <v>0</v>
      </c>
      <c r="K67" s="99">
        <f t="shared" si="18"/>
        <v>0</v>
      </c>
      <c r="L67" s="43">
        <f t="shared" si="18"/>
        <v>817</v>
      </c>
      <c r="M67" s="43">
        <f t="shared" si="18"/>
        <v>45</v>
      </c>
      <c r="N67" s="97">
        <f>IF(SUM(B67:M67)&lt;=0,"",SUM(B67:M67))</f>
        <v>2540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133</v>
      </c>
      <c r="I76" s="56">
        <f>IF(D33="",0,INDEX($B$63:$M$71,$R$64,3))+IF(E33="",0,INDEX($B$63:$M$71,$R$64,4))+IF(L33="",0,INDEX($B$63:$M$71,$R$64,11))</f>
        <v>902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969</v>
      </c>
      <c r="I77" s="56">
        <f>IF(H33="",0,INDEX($B$63:$M$71,$R$64,7))+IF(I33="",0,INDEX($B$63:$M$71,$R$64,8))+IF(J33="",0,INDEX($B$63:$M$71,$R$64,9))</f>
        <v>741</v>
      </c>
      <c r="L77" s="56">
        <f>IF(K33="",0,INDEX($B$63:$M$71,$R$64,10))+IF(L33="",0,INDEX($B$63:$M$71,$R$64,11))+IF(M33="",0,INDEX($B$63:$M$71,$R$64,12))</f>
        <v>943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1618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0.6875</v>
      </c>
      <c r="D8" s="39"/>
      <c r="E8" s="40" t="s">
        <v>4</v>
      </c>
      <c r="F8" s="38">
        <f>Q61</f>
        <v>0.69791666666666663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Clear Acre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9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9</v>
      </c>
      <c r="K11" s="52">
        <f>IF(L29="N/A","N/A",L78)</f>
        <v>23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US 395 N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3</v>
      </c>
      <c r="I19" s="37"/>
      <c r="J19" s="37"/>
      <c r="K19" s="37"/>
      <c r="L19" s="15"/>
      <c r="M19" s="58">
        <f>IF(F29="N/A","N/A",F78)</f>
        <v>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US 395 N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23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9</v>
      </c>
      <c r="K23" s="66">
        <f>IF(I29="N/A","N/A",I77)</f>
        <v>23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Clear Acre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0.57499999999999996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0</v>
      </c>
      <c r="D33" s="96"/>
      <c r="E33" s="95"/>
      <c r="F33" s="96">
        <v>0</v>
      </c>
      <c r="G33" s="96"/>
      <c r="H33" s="95"/>
      <c r="I33" s="96">
        <v>4</v>
      </c>
      <c r="J33" s="96"/>
      <c r="K33" s="95"/>
      <c r="L33" s="96">
        <v>1</v>
      </c>
      <c r="M33" s="96"/>
      <c r="N33" s="97">
        <f t="shared" ref="N33:N40" si="0">IF(SUM(B33:M33)&lt;=0,"",SUM(B33:M33))</f>
        <v>5</v>
      </c>
      <c r="O33" s="84"/>
      <c r="P33" s="84"/>
      <c r="Q33" s="98"/>
    </row>
    <row r="34" spans="1:28" s="83" customFormat="1">
      <c r="A34" s="94">
        <v>0.6875</v>
      </c>
      <c r="B34" s="95"/>
      <c r="C34" s="96">
        <v>0</v>
      </c>
      <c r="D34" s="96"/>
      <c r="E34" s="95"/>
      <c r="F34" s="96">
        <v>0</v>
      </c>
      <c r="G34" s="96"/>
      <c r="H34" s="95"/>
      <c r="I34" s="96">
        <v>14</v>
      </c>
      <c r="J34" s="96"/>
      <c r="K34" s="95"/>
      <c r="L34" s="96">
        <v>4</v>
      </c>
      <c r="M34" s="96"/>
      <c r="N34" s="97">
        <f t="shared" si="0"/>
        <v>18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3</v>
      </c>
      <c r="D35" s="96"/>
      <c r="E35" s="95"/>
      <c r="F35" s="96">
        <v>0</v>
      </c>
      <c r="G35" s="96"/>
      <c r="H35" s="95"/>
      <c r="I35" s="96">
        <v>22</v>
      </c>
      <c r="J35" s="96"/>
      <c r="K35" s="95"/>
      <c r="L35" s="96">
        <v>7</v>
      </c>
      <c r="M35" s="96"/>
      <c r="N35" s="97">
        <f t="shared" si="0"/>
        <v>32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3</v>
      </c>
      <c r="D36" s="96"/>
      <c r="E36" s="95"/>
      <c r="F36" s="96">
        <v>0</v>
      </c>
      <c r="G36" s="96"/>
      <c r="H36" s="95"/>
      <c r="I36" s="96">
        <v>23</v>
      </c>
      <c r="J36" s="96"/>
      <c r="K36" s="95"/>
      <c r="L36" s="96">
        <v>9</v>
      </c>
      <c r="M36" s="96"/>
      <c r="N36" s="97">
        <f t="shared" si="0"/>
        <v>35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3</v>
      </c>
      <c r="D37" s="96"/>
      <c r="E37" s="95"/>
      <c r="F37" s="96">
        <v>0</v>
      </c>
      <c r="G37" s="96"/>
      <c r="H37" s="95"/>
      <c r="I37" s="96">
        <v>23</v>
      </c>
      <c r="J37" s="96"/>
      <c r="K37" s="95"/>
      <c r="L37" s="96">
        <v>10</v>
      </c>
      <c r="M37" s="96"/>
      <c r="N37" s="97">
        <f t="shared" si="0"/>
        <v>36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3</v>
      </c>
      <c r="D38" s="96"/>
      <c r="E38" s="95"/>
      <c r="F38" s="96">
        <v>0</v>
      </c>
      <c r="G38" s="96"/>
      <c r="H38" s="95"/>
      <c r="I38" s="96">
        <v>23</v>
      </c>
      <c r="J38" s="96"/>
      <c r="K38" s="95"/>
      <c r="L38" s="96">
        <v>11</v>
      </c>
      <c r="M38" s="96"/>
      <c r="N38" s="97">
        <f t="shared" si="0"/>
        <v>37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3</v>
      </c>
      <c r="D39" s="96"/>
      <c r="E39" s="95"/>
      <c r="F39" s="96">
        <v>0</v>
      </c>
      <c r="G39" s="96"/>
      <c r="H39" s="95"/>
      <c r="I39" s="96">
        <v>25</v>
      </c>
      <c r="J39" s="96"/>
      <c r="K39" s="95"/>
      <c r="L39" s="96">
        <v>12</v>
      </c>
      <c r="M39" s="96"/>
      <c r="N39" s="97">
        <f t="shared" si="0"/>
        <v>40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3</v>
      </c>
      <c r="D40" s="96"/>
      <c r="E40" s="95"/>
      <c r="F40" s="96">
        <v>0</v>
      </c>
      <c r="G40" s="96"/>
      <c r="H40" s="95"/>
      <c r="I40" s="96">
        <v>27</v>
      </c>
      <c r="J40" s="96"/>
      <c r="K40" s="95"/>
      <c r="L40" s="96">
        <v>15</v>
      </c>
      <c r="M40" s="96"/>
      <c r="N40" s="97">
        <f t="shared" si="0"/>
        <v>45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4</v>
      </c>
      <c r="J48" s="43" t="str">
        <f t="shared" si="1"/>
        <v/>
      </c>
      <c r="K48" s="99" t="str">
        <f t="shared" si="1"/>
        <v/>
      </c>
      <c r="L48" s="43">
        <f t="shared" si="1"/>
        <v>1</v>
      </c>
      <c r="M48" s="43" t="str">
        <f t="shared" si="1"/>
        <v/>
      </c>
      <c r="N48" s="97">
        <f t="shared" ref="N48:N58" si="2">IF(SUM(B48:M48)&lt;=0,"",SUM(B48:M48))</f>
        <v>5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4</v>
      </c>
      <c r="U48" s="106">
        <f t="shared" ref="U48:U59" si="7">SUM(K48:M48)</f>
        <v>1</v>
      </c>
      <c r="V48" s="106">
        <f t="shared" ref="V48:V59" si="8">SUM(R48:U48)</f>
        <v>5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10</v>
      </c>
      <c r="J49" s="43" t="str">
        <f t="shared" si="10"/>
        <v/>
      </c>
      <c r="K49" s="99" t="str">
        <f t="shared" si="10"/>
        <v/>
      </c>
      <c r="L49" s="43">
        <f t="shared" si="10"/>
        <v>3</v>
      </c>
      <c r="M49" s="43" t="str">
        <f t="shared" si="10"/>
        <v/>
      </c>
      <c r="N49" s="97">
        <f t="shared" si="2"/>
        <v>13</v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0</v>
      </c>
      <c r="T49" s="106">
        <f t="shared" si="6"/>
        <v>10</v>
      </c>
      <c r="U49" s="106">
        <f t="shared" si="7"/>
        <v>3</v>
      </c>
      <c r="V49" s="106">
        <f t="shared" si="8"/>
        <v>13</v>
      </c>
      <c r="W49" s="107">
        <f>W48+1</f>
        <v>2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3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8</v>
      </c>
      <c r="J50" s="43" t="str">
        <f t="shared" si="10"/>
        <v/>
      </c>
      <c r="K50" s="99" t="str">
        <f t="shared" si="10"/>
        <v/>
      </c>
      <c r="L50" s="43">
        <f t="shared" si="10"/>
        <v>3</v>
      </c>
      <c r="M50" s="43" t="str">
        <f t="shared" si="10"/>
        <v/>
      </c>
      <c r="N50" s="97">
        <f t="shared" si="2"/>
        <v>14</v>
      </c>
      <c r="O50" s="84"/>
      <c r="P50" s="84"/>
      <c r="Q50" s="98">
        <f t="shared" si="3"/>
        <v>0.69791666666666663</v>
      </c>
      <c r="R50" s="106">
        <f t="shared" si="4"/>
        <v>3</v>
      </c>
      <c r="S50" s="106">
        <f t="shared" si="5"/>
        <v>0</v>
      </c>
      <c r="T50" s="106">
        <f t="shared" si="6"/>
        <v>8</v>
      </c>
      <c r="U50" s="106">
        <f t="shared" si="7"/>
        <v>3</v>
      </c>
      <c r="V50" s="106">
        <f t="shared" si="8"/>
        <v>14</v>
      </c>
      <c r="W50" s="107">
        <f>W49+1</f>
        <v>3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1</v>
      </c>
      <c r="J51" s="43" t="str">
        <f t="shared" si="10"/>
        <v/>
      </c>
      <c r="K51" s="99" t="str">
        <f t="shared" si="10"/>
        <v/>
      </c>
      <c r="L51" s="43">
        <f t="shared" si="10"/>
        <v>2</v>
      </c>
      <c r="M51" s="43" t="str">
        <f t="shared" si="10"/>
        <v/>
      </c>
      <c r="N51" s="97">
        <f t="shared" si="2"/>
        <v>3</v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0</v>
      </c>
      <c r="T51" s="106">
        <f t="shared" si="6"/>
        <v>1</v>
      </c>
      <c r="U51" s="106">
        <f t="shared" si="7"/>
        <v>2</v>
      </c>
      <c r="V51" s="106">
        <f t="shared" si="8"/>
        <v>3</v>
      </c>
      <c r="W51" s="107">
        <f>W50+1</f>
        <v>4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1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1</v>
      </c>
      <c r="V52" s="106">
        <f t="shared" si="8"/>
        <v>1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1</v>
      </c>
      <c r="M53" s="43" t="str">
        <f t="shared" si="10"/>
        <v/>
      </c>
      <c r="N53" s="97">
        <f t="shared" si="2"/>
        <v>1</v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1</v>
      </c>
      <c r="V53" s="106">
        <f t="shared" si="8"/>
        <v>1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2</v>
      </c>
      <c r="J54" s="43" t="str">
        <f t="shared" si="10"/>
        <v/>
      </c>
      <c r="K54" s="99" t="str">
        <f t="shared" si="10"/>
        <v/>
      </c>
      <c r="L54" s="43">
        <f t="shared" si="10"/>
        <v>1</v>
      </c>
      <c r="M54" s="43" t="str">
        <f t="shared" si="10"/>
        <v/>
      </c>
      <c r="N54" s="97">
        <f t="shared" si="2"/>
        <v>3</v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0</v>
      </c>
      <c r="T54" s="106">
        <f t="shared" si="6"/>
        <v>2</v>
      </c>
      <c r="U54" s="106">
        <f t="shared" si="7"/>
        <v>1</v>
      </c>
      <c r="V54" s="106">
        <f t="shared" si="8"/>
        <v>3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2</v>
      </c>
      <c r="J55" s="43" t="str">
        <f t="shared" si="10"/>
        <v/>
      </c>
      <c r="K55" s="99" t="str">
        <f t="shared" si="10"/>
        <v/>
      </c>
      <c r="L55" s="43">
        <f t="shared" si="10"/>
        <v>3</v>
      </c>
      <c r="M55" s="43" t="str">
        <f t="shared" si="10"/>
        <v/>
      </c>
      <c r="N55" s="97">
        <f t="shared" si="2"/>
        <v>5</v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2</v>
      </c>
      <c r="U55" s="106">
        <f t="shared" si="7"/>
        <v>3</v>
      </c>
      <c r="V55" s="106">
        <f t="shared" si="8"/>
        <v>5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0.69791666666666663</v>
      </c>
      <c r="R61" s="106">
        <f>MAX(INDEX(R48:V59,W48,1),INDEX(R48:V59,W49,1),INDEX(R48:V59,W50,1),INDEX(R48:V59,W51,1))</f>
        <v>3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10</v>
      </c>
      <c r="U61" s="106">
        <f>MAX(INDEX(R48:V59,W48,4),INDEX(R48:V59,W49,4),INDEX(R48:V59,W50,4),INDEX(R48:V59,W51,4))</f>
        <v>3</v>
      </c>
      <c r="V61" s="106">
        <f>MAX(INDEX(V48:V59,W48,1),INDEX(V48:V59,W49,1),INDEX(V48:V59,W50,1),INDEX(V48:V59,W51,1))</f>
        <v>14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3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23</v>
      </c>
      <c r="J63" s="43" t="str">
        <f t="shared" si="11"/>
        <v/>
      </c>
      <c r="K63" s="99" t="str">
        <f t="shared" si="11"/>
        <v/>
      </c>
      <c r="L63" s="43">
        <f t="shared" si="11"/>
        <v>9</v>
      </c>
      <c r="M63" s="43" t="str">
        <f t="shared" si="11"/>
        <v/>
      </c>
      <c r="N63" s="97">
        <f t="shared" ref="N63:N71" si="12">IF(SUM(B63:M63)&lt;=0,"",SUM(B63:M63))</f>
        <v>35</v>
      </c>
      <c r="O63" s="84"/>
      <c r="P63" s="84"/>
      <c r="Q63" s="98">
        <f t="shared" ref="Q63:Q71" si="13">$A63</f>
        <v>0.66666666666666674</v>
      </c>
      <c r="R63" s="83">
        <f>MAX(N63:N71)</f>
        <v>35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3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19</v>
      </c>
      <c r="J64" s="43" t="str">
        <f t="shared" si="15"/>
        <v/>
      </c>
      <c r="K64" s="99" t="str">
        <f t="shared" si="15"/>
        <v/>
      </c>
      <c r="L64" s="43">
        <f t="shared" si="15"/>
        <v>9</v>
      </c>
      <c r="M64" s="43" t="str">
        <f t="shared" si="15"/>
        <v/>
      </c>
      <c r="N64" s="97">
        <f t="shared" si="12"/>
        <v>31</v>
      </c>
      <c r="O64" s="84"/>
      <c r="P64" s="84"/>
      <c r="Q64" s="98">
        <f t="shared" si="13"/>
        <v>0.67708333333333337</v>
      </c>
      <c r="R64" s="83">
        <f>MATCH(R63,N63:N71,0)</f>
        <v>1</v>
      </c>
      <c r="S64" s="98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3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9</v>
      </c>
      <c r="J65" s="43" t="str">
        <f t="shared" si="16"/>
        <v/>
      </c>
      <c r="K65" s="99" t="str">
        <f t="shared" si="16"/>
        <v/>
      </c>
      <c r="L65" s="43">
        <f t="shared" si="16"/>
        <v>7</v>
      </c>
      <c r="M65" s="43" t="str">
        <f t="shared" si="16"/>
        <v/>
      </c>
      <c r="N65" s="97">
        <f t="shared" si="12"/>
        <v>19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3</v>
      </c>
      <c r="J66" s="43" t="str">
        <f t="shared" si="17"/>
        <v/>
      </c>
      <c r="K66" s="99" t="str">
        <f t="shared" si="17"/>
        <v/>
      </c>
      <c r="L66" s="43">
        <f t="shared" si="17"/>
        <v>5</v>
      </c>
      <c r="M66" s="43" t="str">
        <f t="shared" si="17"/>
        <v/>
      </c>
      <c r="N66" s="97">
        <f>IF(SUM(B66:M66)&lt;=0,"",SUM(B66:M66))</f>
        <v>8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4</v>
      </c>
      <c r="J67" s="43" t="str">
        <f t="shared" si="18"/>
        <v/>
      </c>
      <c r="K67" s="99" t="str">
        <f t="shared" si="18"/>
        <v/>
      </c>
      <c r="L67" s="43">
        <f t="shared" si="18"/>
        <v>6</v>
      </c>
      <c r="M67" s="43" t="str">
        <f t="shared" si="18"/>
        <v/>
      </c>
      <c r="N67" s="97">
        <f>IF(SUM(B67:M67)&lt;=0,"",SUM(B67:M67))</f>
        <v>10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9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23</v>
      </c>
      <c r="L77" s="56">
        <f>IF(K33="",0,INDEX($B$63:$M$71,$R$64,10))+IF(L33="",0,INDEX($B$63:$M$71,$R$64,11))+IF(M33="",0,INDEX($B$63:$M$71,$R$64,12))</f>
        <v>9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</v>
      </c>
      <c r="L78" s="56">
        <f>IF(B33="",0,INDEX($B$63:$M$71,$R$64,1))+IF(G33="",0,INDEX($B$63:$M$71,$R$64,6))+IF(I33="",0,INDEX($B$63:$M$71,$R$64,8))</f>
        <v>23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2011-04-03T21:29:41Z</dcterms:modified>
</cp:coreProperties>
</file>