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S55" i="2" s="1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D54" i="2"/>
  <c r="C54" i="2"/>
  <c r="B54" i="2"/>
  <c r="M53" i="2"/>
  <c r="L53" i="2"/>
  <c r="K53" i="2"/>
  <c r="U53" i="2" s="1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C63" i="2" s="1"/>
  <c r="B49" i="2"/>
  <c r="M48" i="2"/>
  <c r="L48" i="2"/>
  <c r="L63" i="2" s="1"/>
  <c r="K48" i="2"/>
  <c r="J48" i="2"/>
  <c r="I48" i="2"/>
  <c r="I63" i="2" s="1"/>
  <c r="H48" i="2"/>
  <c r="G48" i="2"/>
  <c r="F48" i="2"/>
  <c r="E48" i="2"/>
  <c r="D48" i="2"/>
  <c r="C48" i="2"/>
  <c r="B48" i="2"/>
  <c r="R48" i="2" s="1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5" i="2" l="1"/>
  <c r="U56" i="2"/>
  <c r="U52" i="2"/>
  <c r="U51" i="2"/>
  <c r="U50" i="2"/>
  <c r="U48" i="2"/>
  <c r="U49" i="2"/>
  <c r="T52" i="2"/>
  <c r="T51" i="2"/>
  <c r="T50" i="2"/>
  <c r="T48" i="2"/>
  <c r="T49" i="2"/>
  <c r="S53" i="2"/>
  <c r="S54" i="2"/>
  <c r="V53" i="2"/>
  <c r="S51" i="2"/>
  <c r="S52" i="2"/>
  <c r="S50" i="2"/>
  <c r="F63" i="2"/>
  <c r="S48" i="2"/>
  <c r="S49" i="2"/>
  <c r="R54" i="2"/>
  <c r="V54" i="2" s="1"/>
  <c r="R52" i="2"/>
  <c r="R51" i="2"/>
  <c r="R49" i="2"/>
  <c r="R50" i="2"/>
  <c r="N63" i="2"/>
  <c r="N48" i="2"/>
  <c r="A49" i="2"/>
  <c r="N50" i="2"/>
  <c r="N52" i="2"/>
  <c r="N53" i="2"/>
  <c r="N54" i="2"/>
  <c r="R55" i="2"/>
  <c r="N55" i="2"/>
  <c r="T55" i="2"/>
  <c r="N49" i="2"/>
  <c r="N51" i="2"/>
  <c r="S56" i="2"/>
  <c r="E68" i="2"/>
  <c r="N68" i="2" s="1"/>
  <c r="N56" i="2"/>
  <c r="R56" i="2"/>
  <c r="T56" i="2"/>
  <c r="N57" i="2"/>
  <c r="N58" i="2"/>
  <c r="R58" i="2"/>
  <c r="T58" i="2"/>
  <c r="N59" i="2"/>
  <c r="Q63" i="2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I63" i="1" s="1"/>
  <c r="H48" i="1"/>
  <c r="G48" i="1"/>
  <c r="G63" i="1" s="1"/>
  <c r="F48" i="1"/>
  <c r="F63" i="1" s="1"/>
  <c r="E48" i="1"/>
  <c r="D48" i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0" i="2" l="1"/>
  <c r="V52" i="2"/>
  <c r="V51" i="2"/>
  <c r="V49" i="2"/>
  <c r="V48" i="2"/>
  <c r="L63" i="1"/>
  <c r="D63" i="1"/>
  <c r="B63" i="1"/>
  <c r="A50" i="2"/>
  <c r="Q49" i="2"/>
  <c r="V58" i="2"/>
  <c r="V56" i="2"/>
  <c r="V55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Q50" i="2" l="1"/>
  <c r="A51" i="2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2" i="2" l="1"/>
  <c r="Q51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5" i="2" l="1"/>
  <c r="A67" i="2"/>
  <c r="Q66" i="2"/>
  <c r="N67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R63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D23" i="2"/>
  <c r="F19" i="2"/>
  <c r="B17" i="2"/>
  <c r="B15" i="2"/>
  <c r="D11" i="2"/>
  <c r="E23" i="2"/>
  <c r="C23" i="2"/>
  <c r="B19" i="2"/>
  <c r="F17" i="2"/>
  <c r="F15" i="2"/>
  <c r="E11" i="2"/>
  <c r="C11" i="2"/>
  <c r="R63" i="1"/>
  <c r="R64" i="1" s="1"/>
  <c r="C76" i="1" s="1"/>
  <c r="H15" i="1" s="1"/>
  <c r="L77" i="1" l="1"/>
  <c r="J11" i="1" s="1"/>
  <c r="I77" i="1"/>
  <c r="K23" i="1" s="1"/>
  <c r="B15" i="1"/>
  <c r="C11" i="1"/>
  <c r="F19" i="1"/>
  <c r="F15" i="1"/>
  <c r="E23" i="1"/>
  <c r="F77" i="1"/>
  <c r="M15" i="1" s="1"/>
  <c r="B19" i="1"/>
  <c r="C77" i="1"/>
  <c r="H19" i="1" s="1"/>
  <c r="L78" i="1"/>
  <c r="K11" i="1" s="1"/>
  <c r="W48" i="2"/>
  <c r="C7" i="2"/>
  <c r="F7" i="2" s="1"/>
  <c r="D18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9" i="2" l="1"/>
  <c r="W50" i="2" s="1"/>
  <c r="W51" i="2" s="1"/>
  <c r="W48" i="1"/>
  <c r="W49" i="1" s="1"/>
  <c r="W50" i="1" s="1"/>
  <c r="W51" i="1" s="1"/>
  <c r="T61" i="2" l="1"/>
  <c r="K25" i="2" s="1"/>
  <c r="S61" i="2"/>
  <c r="M22" i="2" s="1"/>
  <c r="R61" i="2"/>
  <c r="I12" i="2" s="1"/>
  <c r="V61" i="2"/>
  <c r="U61" i="2"/>
  <c r="K9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W61" i="2" l="1"/>
  <c r="Q61" i="2" s="1"/>
  <c r="F8" i="2" s="1"/>
  <c r="C8" i="2" s="1"/>
  <c r="C28" i="2"/>
  <c r="C28" i="1"/>
</calcChain>
</file>

<file path=xl/sharedStrings.xml><?xml version="1.0" encoding="utf-8"?>
<sst xmlns="http://schemas.openxmlformats.org/spreadsheetml/2006/main" count="208" uniqueCount="55">
  <si>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</si>
  <si>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</si>
  <si>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</si>
  <si>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</si>
  <si>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</si>
  <si>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</si>
  <si>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</si>
  <si>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</si>
  <si>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</si>
  <si>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</si>
  <si>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</si>
  <si>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</si>
  <si>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</si>
  <si>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</si>
  <si>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</si>
  <si>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</si>
  <si>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</si>
  <si>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</si>
  <si>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</si>
  <si>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</si>
  <si>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</si>
  <si>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</si>
  <si>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</si>
  <si>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</si>
  <si>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</si>
  <si>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</si>
  <si>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</si>
  <si>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</si>
  <si>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</si>
  <si>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</si>
  <si>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</si>
  <si>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</si>
  <si>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</si>
  <si>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</si>
  <si>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</si>
  <si>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</si>
  <si>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</si>
  <si>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</si>
  <si>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</si>
  <si>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</si>
  <si>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</si>
  <si>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</si>
  <si>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</si>
  <si>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</si>
  <si>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</si>
  <si>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</si>
  <si>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</si>
  <si>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</si>
  <si>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</si>
  <si>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</si>
  <si>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</si>
  <si>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Sparks</t>
  </si>
  <si>
    <t xml:space="preserve">Sparks Blvd -Baring </t>
  </si>
  <si>
    <t>Wed 3-9-11</t>
  </si>
  <si>
    <t>Baring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</si>
</sst>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0.84433962264150941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141</v>
      </c>
      <c r="D11" s="50">
        <f>IF(L29="N/A","N/A",IF(I29="N/A","N/A",INDEX($B$63:$M$71,$R$64,11)))</f>
        <v>459</v>
      </c>
      <c r="E11" s="51">
        <f>IF(L29="N/A","N/A",IF(F29="N/A","N/A",INDEX($B$63:$M$71,$R$64,10)))</f>
        <v>116</v>
      </c>
      <c r="F11" s="37"/>
      <c r="G11" s="37"/>
      <c r="H11" s="37"/>
      <c r="I11" s="15"/>
      <c r="J11" s="52">
        <f>IF(L29="N/A","N/A",L77)</f>
        <v>716</v>
      </c>
      <c r="K11" s="52">
        <f>IF(L29="N/A","N/A",L78)</f>
        <v>1752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Baring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0.88591269841269837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443</v>
      </c>
      <c r="C15" s="37"/>
      <c r="D15" s="37"/>
      <c r="E15" s="37"/>
      <c r="F15" s="56">
        <f>IF(F29="N/A","N/A",IF(L29="N/A","N/A",INDEX($B$63:$M$71,$R$64,6)))</f>
        <v>157</v>
      </c>
      <c r="G15" s="37"/>
      <c r="H15" s="57">
        <f>IF(C29="N/A","N/A",C76)</f>
        <v>521</v>
      </c>
      <c r="I15" s="37"/>
      <c r="J15" s="37"/>
      <c r="K15" s="37"/>
      <c r="L15" s="15"/>
      <c r="M15" s="58">
        <f>IF(F29="N/A","N/A",F77)</f>
        <v>527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403</v>
      </c>
      <c r="C17" s="37"/>
      <c r="D17" s="37"/>
      <c r="E17" s="37"/>
      <c r="F17" s="61">
        <f>IF(F29="N/A","N/A",IF(C29="N/A","N/A",INDEX($B$63:$M$71,$R$64,5)))</f>
        <v>270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3460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47</v>
      </c>
      <c r="C19" s="37"/>
      <c r="D19" s="37"/>
      <c r="E19" s="37"/>
      <c r="F19" s="56">
        <f>IF(F29="N/A","N/A",IF(I29="N/A","N/A",INDEX($B$63:$M$71,$R$64,4)))</f>
        <v>100</v>
      </c>
      <c r="G19" s="37"/>
      <c r="H19" s="57">
        <f>IF(C29="N/A","N/A",C77)</f>
        <v>893</v>
      </c>
      <c r="I19" s="37"/>
      <c r="J19" s="37"/>
      <c r="K19" s="37"/>
      <c r="L19" s="15"/>
      <c r="M19" s="58">
        <f>IF(F29="N/A","N/A",F78)</f>
        <v>581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Baring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110</v>
      </c>
      <c r="D23" s="50">
        <f>IF(I29="N/A","N/A",IF(L29="N/A","N/A",INDEX($B$63:$M$71,$R$64,8)))</f>
        <v>1152</v>
      </c>
      <c r="E23" s="51">
        <f>IF(I29="N/A","N/A",IF(F29="N/A","N/A",INDEX($B$63:$M$71,$R$64,9)))</f>
        <v>62</v>
      </c>
      <c r="F23" s="15"/>
      <c r="G23" s="65"/>
      <c r="H23" s="37"/>
      <c r="I23" s="37"/>
      <c r="J23" s="66">
        <f>IF(I29="N/A","N/A",I76)</f>
        <v>606</v>
      </c>
      <c r="K23" s="66">
        <f>IF(I29="N/A","N/A",I77)</f>
        <v>1324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0.87335092348284959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0.92811158798283266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>
        <v>107</v>
      </c>
      <c r="C33" s="120">
        <v>97</v>
      </c>
      <c r="D33" s="120">
        <v>12</v>
      </c>
      <c r="E33" s="120">
        <v>18</v>
      </c>
      <c r="F33" s="120">
        <v>87</v>
      </c>
      <c r="G33" s="120">
        <v>38</v>
      </c>
      <c r="H33" s="120">
        <v>18</v>
      </c>
      <c r="I33" s="120">
        <v>206</v>
      </c>
      <c r="J33" s="120">
        <v>23</v>
      </c>
      <c r="K33" s="120">
        <v>26</v>
      </c>
      <c r="L33" s="120">
        <v>87</v>
      </c>
      <c r="M33" s="120">
        <v>43</v>
      </c>
      <c r="N33" s="121">
        <f t="shared" ref="N33:N40" si="0">IF(SUM(B33:M33)&lt;=0,"",SUM(B33:M33))</f>
        <v>762</v>
      </c>
      <c r="O33" s="84"/>
      <c r="P33" s="84"/>
      <c r="Q33" s="98"/>
    </row>
    <row r="34" spans="1:28" s="83" customFormat="1">
      <c r="A34" s="94">
        <v>0.6875</v>
      </c>
      <c r="B34" s="95">
        <v>167</v>
      </c>
      <c r="C34" s="96">
        <v>171</v>
      </c>
      <c r="D34" s="96">
        <v>19</v>
      </c>
      <c r="E34" s="96">
        <v>53</v>
      </c>
      <c r="F34" s="96">
        <v>148</v>
      </c>
      <c r="G34" s="96">
        <v>88</v>
      </c>
      <c r="H34" s="96">
        <v>31</v>
      </c>
      <c r="I34" s="96">
        <v>420</v>
      </c>
      <c r="J34" s="96">
        <v>36</v>
      </c>
      <c r="K34" s="96">
        <v>55</v>
      </c>
      <c r="L34" s="96">
        <v>199</v>
      </c>
      <c r="M34" s="96">
        <v>74</v>
      </c>
      <c r="N34" s="121">
        <f t="shared" si="0"/>
        <v>1461</v>
      </c>
      <c r="O34" s="84"/>
      <c r="P34" s="84"/>
      <c r="Q34" s="98"/>
    </row>
    <row r="35" spans="1:28" s="83" customFormat="1">
      <c r="A35" s="94">
        <v>0.69791666666666696</v>
      </c>
      <c r="B35" s="95">
        <v>236</v>
      </c>
      <c r="C35" s="96">
        <v>241</v>
      </c>
      <c r="D35" s="96">
        <v>36</v>
      </c>
      <c r="E35" s="96">
        <v>69</v>
      </c>
      <c r="F35" s="96">
        <v>223</v>
      </c>
      <c r="G35" s="96">
        <v>131</v>
      </c>
      <c r="H35" s="96">
        <v>52</v>
      </c>
      <c r="I35" s="96">
        <v>685</v>
      </c>
      <c r="J35" s="96">
        <v>57</v>
      </c>
      <c r="K35" s="96">
        <v>79</v>
      </c>
      <c r="L35" s="96">
        <v>290</v>
      </c>
      <c r="M35" s="96">
        <v>103</v>
      </c>
      <c r="N35" s="121">
        <f t="shared" si="0"/>
        <v>2202</v>
      </c>
      <c r="O35" s="84"/>
      <c r="P35" s="84"/>
      <c r="Q35" s="98"/>
    </row>
    <row r="36" spans="1:28" s="76" customFormat="1">
      <c r="A36" s="94">
        <v>0.70833333333333304</v>
      </c>
      <c r="B36" s="95">
        <v>339</v>
      </c>
      <c r="C36" s="96">
        <v>343</v>
      </c>
      <c r="D36" s="96">
        <v>46</v>
      </c>
      <c r="E36" s="96">
        <v>91</v>
      </c>
      <c r="F36" s="96">
        <v>299</v>
      </c>
      <c r="G36" s="96">
        <v>182</v>
      </c>
      <c r="H36" s="96">
        <v>83</v>
      </c>
      <c r="I36" s="96">
        <v>1015</v>
      </c>
      <c r="J36" s="96">
        <v>75</v>
      </c>
      <c r="K36" s="96">
        <v>98</v>
      </c>
      <c r="L36" s="96">
        <v>391</v>
      </c>
      <c r="M36" s="96">
        <v>142</v>
      </c>
      <c r="N36" s="121">
        <f t="shared" si="0"/>
        <v>3104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431</v>
      </c>
      <c r="C37" s="96">
        <v>450</v>
      </c>
      <c r="D37" s="96">
        <v>62</v>
      </c>
      <c r="E37" s="96">
        <v>111</v>
      </c>
      <c r="F37" s="96">
        <v>364</v>
      </c>
      <c r="G37" s="96">
        <v>209</v>
      </c>
      <c r="H37" s="96">
        <v>119</v>
      </c>
      <c r="I37" s="96">
        <v>1276</v>
      </c>
      <c r="J37" s="96">
        <v>89</v>
      </c>
      <c r="K37" s="96">
        <v>140</v>
      </c>
      <c r="L37" s="96">
        <v>496</v>
      </c>
      <c r="M37" s="96">
        <v>169</v>
      </c>
      <c r="N37" s="121">
        <f t="shared" si="0"/>
        <v>3916</v>
      </c>
      <c r="O37" s="84"/>
      <c r="P37" s="84"/>
      <c r="Q37" s="98"/>
    </row>
    <row r="38" spans="1:28" s="83" customFormat="1">
      <c r="A38" s="94">
        <v>0.72916666666666696</v>
      </c>
      <c r="B38" s="95">
        <v>561</v>
      </c>
      <c r="C38" s="96">
        <v>557</v>
      </c>
      <c r="D38" s="96">
        <v>77</v>
      </c>
      <c r="E38" s="96">
        <v>140</v>
      </c>
      <c r="F38" s="96">
        <v>443</v>
      </c>
      <c r="G38" s="96">
        <v>256</v>
      </c>
      <c r="H38" s="96">
        <v>143</v>
      </c>
      <c r="I38" s="96">
        <v>1549</v>
      </c>
      <c r="J38" s="96">
        <v>105</v>
      </c>
      <c r="K38" s="96">
        <v>171</v>
      </c>
      <c r="L38" s="96">
        <v>638</v>
      </c>
      <c r="M38" s="96">
        <v>208</v>
      </c>
      <c r="N38" s="121">
        <f t="shared" si="0"/>
        <v>4848</v>
      </c>
      <c r="O38" s="84"/>
      <c r="P38" s="84"/>
      <c r="Q38" s="98"/>
    </row>
    <row r="39" spans="1:28" s="83" customFormat="1">
      <c r="A39" s="94">
        <v>0.73958333333333304</v>
      </c>
      <c r="B39" s="95">
        <v>679</v>
      </c>
      <c r="C39" s="96">
        <v>644</v>
      </c>
      <c r="D39" s="96">
        <v>83</v>
      </c>
      <c r="E39" s="96">
        <v>169</v>
      </c>
      <c r="F39" s="96">
        <v>493</v>
      </c>
      <c r="G39" s="96">
        <v>288</v>
      </c>
      <c r="H39" s="96">
        <v>162</v>
      </c>
      <c r="I39" s="96">
        <v>1837</v>
      </c>
      <c r="J39" s="96">
        <v>119</v>
      </c>
      <c r="K39" s="96">
        <v>195</v>
      </c>
      <c r="L39" s="96">
        <v>749</v>
      </c>
      <c r="M39" s="96">
        <v>244</v>
      </c>
      <c r="N39" s="121">
        <f t="shared" si="0"/>
        <v>5662</v>
      </c>
      <c r="O39" s="84"/>
      <c r="P39" s="84"/>
      <c r="Q39" s="98" t="s">
        <v>17</v>
      </c>
    </row>
    <row r="40" spans="1:28" s="83" customFormat="1">
      <c r="A40" s="94">
        <v>0.75</v>
      </c>
      <c r="B40" s="124">
        <v>776</v>
      </c>
      <c r="C40" s="125">
        <v>738</v>
      </c>
      <c r="D40" s="125">
        <v>89</v>
      </c>
      <c r="E40" s="125">
        <v>192</v>
      </c>
      <c r="F40" s="125">
        <v>586</v>
      </c>
      <c r="G40" s="125">
        <v>323</v>
      </c>
      <c r="H40" s="125">
        <v>175</v>
      </c>
      <c r="I40" s="125">
        <v>2086</v>
      </c>
      <c r="J40" s="125">
        <v>124</v>
      </c>
      <c r="K40" s="125">
        <v>233</v>
      </c>
      <c r="L40" s="125">
        <v>846</v>
      </c>
      <c r="M40" s="125">
        <v>297</v>
      </c>
      <c r="N40" s="121">
        <f t="shared" si="0"/>
        <v>6465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107</v>
      </c>
      <c r="C48" s="43">
        <f>IF(C33="","",C33)</f>
        <v>97</v>
      </c>
      <c r="D48" s="43">
        <f>IF(D33="","",D33)</f>
        <v>12</v>
      </c>
      <c r="E48" s="99">
        <f t="shared" ref="E48:M48" si="1">IF(E33="","",E33)</f>
        <v>18</v>
      </c>
      <c r="F48" s="43">
        <f t="shared" si="1"/>
        <v>87</v>
      </c>
      <c r="G48" s="43">
        <f t="shared" si="1"/>
        <v>38</v>
      </c>
      <c r="H48" s="99">
        <f t="shared" si="1"/>
        <v>18</v>
      </c>
      <c r="I48" s="43">
        <f t="shared" si="1"/>
        <v>206</v>
      </c>
      <c r="J48" s="43">
        <f t="shared" si="1"/>
        <v>23</v>
      </c>
      <c r="K48" s="99">
        <f t="shared" si="1"/>
        <v>26</v>
      </c>
      <c r="L48" s="43">
        <f t="shared" si="1"/>
        <v>87</v>
      </c>
      <c r="M48" s="43">
        <f t="shared" si="1"/>
        <v>43</v>
      </c>
      <c r="N48" s="97">
        <f t="shared" ref="N48:N58" si="2">IF(SUM(B48:M48)&lt;=0,"",SUM(B48:M48))</f>
        <v>762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216</v>
      </c>
      <c r="S48" s="106">
        <f t="shared" ref="S48:S59" si="5">SUM(E48:G48)</f>
        <v>143</v>
      </c>
      <c r="T48" s="106">
        <f t="shared" ref="T48:T59" si="6">SUM(H48:J48)</f>
        <v>247</v>
      </c>
      <c r="U48" s="106">
        <f t="shared" ref="U48:U59" si="7">SUM(K48:M48)</f>
        <v>156</v>
      </c>
      <c r="V48" s="106">
        <f t="shared" ref="V48:V59" si="8">SUM(R48:U48)</f>
        <v>762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60</v>
      </c>
      <c r="C49" s="43">
        <f t="shared" si="10"/>
        <v>74</v>
      </c>
      <c r="D49" s="43">
        <f t="shared" si="10"/>
        <v>7</v>
      </c>
      <c r="E49" s="99">
        <f t="shared" si="10"/>
        <v>35</v>
      </c>
      <c r="F49" s="43">
        <f t="shared" si="10"/>
        <v>61</v>
      </c>
      <c r="G49" s="43">
        <f t="shared" si="10"/>
        <v>50</v>
      </c>
      <c r="H49" s="99">
        <f t="shared" si="10"/>
        <v>13</v>
      </c>
      <c r="I49" s="43">
        <f t="shared" si="10"/>
        <v>214</v>
      </c>
      <c r="J49" s="43">
        <f t="shared" si="10"/>
        <v>13</v>
      </c>
      <c r="K49" s="99">
        <f t="shared" si="10"/>
        <v>29</v>
      </c>
      <c r="L49" s="43">
        <f t="shared" si="10"/>
        <v>112</v>
      </c>
      <c r="M49" s="43">
        <f t="shared" si="10"/>
        <v>31</v>
      </c>
      <c r="N49" s="97">
        <f t="shared" si="2"/>
        <v>699</v>
      </c>
      <c r="O49" s="84"/>
      <c r="P49" s="84"/>
      <c r="Q49" s="98">
        <f t="shared" si="3"/>
        <v>0.6875</v>
      </c>
      <c r="R49" s="106">
        <f t="shared" si="4"/>
        <v>141</v>
      </c>
      <c r="S49" s="106">
        <f t="shared" si="5"/>
        <v>146</v>
      </c>
      <c r="T49" s="106">
        <f t="shared" si="6"/>
        <v>240</v>
      </c>
      <c r="U49" s="106">
        <f t="shared" si="7"/>
        <v>172</v>
      </c>
      <c r="V49" s="106">
        <f t="shared" si="8"/>
        <v>699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>
        <f t="shared" si="10"/>
        <v>69</v>
      </c>
      <c r="C50" s="43">
        <f t="shared" si="10"/>
        <v>70</v>
      </c>
      <c r="D50" s="43">
        <f t="shared" si="10"/>
        <v>17</v>
      </c>
      <c r="E50" s="99">
        <f t="shared" si="10"/>
        <v>16</v>
      </c>
      <c r="F50" s="43">
        <f t="shared" si="10"/>
        <v>75</v>
      </c>
      <c r="G50" s="43">
        <f t="shared" si="10"/>
        <v>43</v>
      </c>
      <c r="H50" s="99">
        <f t="shared" si="10"/>
        <v>21</v>
      </c>
      <c r="I50" s="43">
        <f t="shared" si="10"/>
        <v>265</v>
      </c>
      <c r="J50" s="43">
        <f t="shared" si="10"/>
        <v>21</v>
      </c>
      <c r="K50" s="99">
        <f t="shared" si="10"/>
        <v>24</v>
      </c>
      <c r="L50" s="43">
        <f t="shared" si="10"/>
        <v>91</v>
      </c>
      <c r="M50" s="43">
        <f t="shared" si="10"/>
        <v>29</v>
      </c>
      <c r="N50" s="97">
        <f t="shared" si="2"/>
        <v>741</v>
      </c>
      <c r="O50" s="84"/>
      <c r="P50" s="84"/>
      <c r="Q50" s="98">
        <f t="shared" si="3"/>
        <v>0.69791666666666663</v>
      </c>
      <c r="R50" s="106">
        <f t="shared" si="4"/>
        <v>156</v>
      </c>
      <c r="S50" s="106">
        <f t="shared" si="5"/>
        <v>134</v>
      </c>
      <c r="T50" s="106">
        <f t="shared" si="6"/>
        <v>307</v>
      </c>
      <c r="U50" s="106">
        <f t="shared" si="7"/>
        <v>144</v>
      </c>
      <c r="V50" s="106">
        <f t="shared" si="8"/>
        <v>741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>
        <f t="shared" si="10"/>
        <v>103</v>
      </c>
      <c r="C51" s="43">
        <f t="shared" si="10"/>
        <v>102</v>
      </c>
      <c r="D51" s="43">
        <f t="shared" si="10"/>
        <v>10</v>
      </c>
      <c r="E51" s="99">
        <f t="shared" si="10"/>
        <v>22</v>
      </c>
      <c r="F51" s="43">
        <f t="shared" si="10"/>
        <v>76</v>
      </c>
      <c r="G51" s="43">
        <f t="shared" si="10"/>
        <v>51</v>
      </c>
      <c r="H51" s="99">
        <f t="shared" si="10"/>
        <v>31</v>
      </c>
      <c r="I51" s="43">
        <f t="shared" si="10"/>
        <v>330</v>
      </c>
      <c r="J51" s="43">
        <f t="shared" si="10"/>
        <v>18</v>
      </c>
      <c r="K51" s="99">
        <f t="shared" si="10"/>
        <v>19</v>
      </c>
      <c r="L51" s="43">
        <f t="shared" si="10"/>
        <v>101</v>
      </c>
      <c r="M51" s="43">
        <f t="shared" si="10"/>
        <v>39</v>
      </c>
      <c r="N51" s="97">
        <f t="shared" si="2"/>
        <v>902</v>
      </c>
      <c r="O51" s="84"/>
      <c r="P51" s="84"/>
      <c r="Q51" s="98">
        <f t="shared" si="3"/>
        <v>0.70833333333333326</v>
      </c>
      <c r="R51" s="106">
        <f t="shared" si="4"/>
        <v>215</v>
      </c>
      <c r="S51" s="106">
        <f t="shared" si="5"/>
        <v>149</v>
      </c>
      <c r="T51" s="106">
        <f t="shared" si="6"/>
        <v>379</v>
      </c>
      <c r="U51" s="106">
        <f t="shared" si="7"/>
        <v>159</v>
      </c>
      <c r="V51" s="106">
        <f t="shared" si="8"/>
        <v>902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>
        <f t="shared" si="10"/>
        <v>92</v>
      </c>
      <c r="C52" s="43">
        <f t="shared" si="10"/>
        <v>107</v>
      </c>
      <c r="D52" s="43">
        <f t="shared" si="10"/>
        <v>16</v>
      </c>
      <c r="E52" s="99">
        <f t="shared" si="10"/>
        <v>20</v>
      </c>
      <c r="F52" s="43">
        <f t="shared" si="10"/>
        <v>65</v>
      </c>
      <c r="G52" s="43">
        <f t="shared" si="10"/>
        <v>27</v>
      </c>
      <c r="H52" s="99">
        <f t="shared" si="10"/>
        <v>36</v>
      </c>
      <c r="I52" s="43">
        <f t="shared" si="10"/>
        <v>261</v>
      </c>
      <c r="J52" s="43">
        <f t="shared" si="10"/>
        <v>14</v>
      </c>
      <c r="K52" s="99">
        <f t="shared" si="10"/>
        <v>42</v>
      </c>
      <c r="L52" s="43">
        <f t="shared" si="10"/>
        <v>105</v>
      </c>
      <c r="M52" s="43">
        <f t="shared" si="10"/>
        <v>27</v>
      </c>
      <c r="N52" s="97">
        <f t="shared" si="2"/>
        <v>812</v>
      </c>
      <c r="O52" s="84"/>
      <c r="P52" s="84"/>
      <c r="Q52" s="98">
        <f t="shared" si="3"/>
        <v>0.71874999999999989</v>
      </c>
      <c r="R52" s="106">
        <f t="shared" si="4"/>
        <v>215</v>
      </c>
      <c r="S52" s="106">
        <f t="shared" si="5"/>
        <v>112</v>
      </c>
      <c r="T52" s="106">
        <f t="shared" si="6"/>
        <v>311</v>
      </c>
      <c r="U52" s="106">
        <f t="shared" si="7"/>
        <v>174</v>
      </c>
      <c r="V52" s="106">
        <f t="shared" si="8"/>
        <v>812</v>
      </c>
    </row>
    <row r="53" spans="1:23" s="83" customFormat="1">
      <c r="A53" s="94">
        <f t="shared" si="9"/>
        <v>0.72916666666666652</v>
      </c>
      <c r="B53" s="99">
        <f t="shared" si="10"/>
        <v>130</v>
      </c>
      <c r="C53" s="43">
        <f t="shared" si="10"/>
        <v>107</v>
      </c>
      <c r="D53" s="43">
        <f t="shared" si="10"/>
        <v>15</v>
      </c>
      <c r="E53" s="99">
        <f t="shared" si="10"/>
        <v>29</v>
      </c>
      <c r="F53" s="43">
        <f t="shared" si="10"/>
        <v>79</v>
      </c>
      <c r="G53" s="43">
        <f t="shared" si="10"/>
        <v>47</v>
      </c>
      <c r="H53" s="99">
        <f t="shared" si="10"/>
        <v>24</v>
      </c>
      <c r="I53" s="43">
        <f t="shared" si="10"/>
        <v>273</v>
      </c>
      <c r="J53" s="43">
        <f t="shared" si="10"/>
        <v>16</v>
      </c>
      <c r="K53" s="99">
        <f t="shared" si="10"/>
        <v>31</v>
      </c>
      <c r="L53" s="43">
        <f t="shared" si="10"/>
        <v>142</v>
      </c>
      <c r="M53" s="43">
        <f t="shared" si="10"/>
        <v>39</v>
      </c>
      <c r="N53" s="97">
        <f t="shared" si="2"/>
        <v>932</v>
      </c>
      <c r="O53" s="84"/>
      <c r="P53" s="84"/>
      <c r="Q53" s="98">
        <f t="shared" si="3"/>
        <v>0.72916666666666652</v>
      </c>
      <c r="R53" s="106">
        <f t="shared" si="4"/>
        <v>252</v>
      </c>
      <c r="S53" s="106">
        <f t="shared" si="5"/>
        <v>155</v>
      </c>
      <c r="T53" s="106">
        <f t="shared" si="6"/>
        <v>313</v>
      </c>
      <c r="U53" s="106">
        <f t="shared" si="7"/>
        <v>212</v>
      </c>
      <c r="V53" s="106">
        <f t="shared" si="8"/>
        <v>932</v>
      </c>
    </row>
    <row r="54" spans="1:23" s="83" customFormat="1">
      <c r="A54" s="94">
        <f t="shared" si="9"/>
        <v>0.73958333333333315</v>
      </c>
      <c r="B54" s="99">
        <f t="shared" si="10"/>
        <v>118</v>
      </c>
      <c r="C54" s="43">
        <f t="shared" si="10"/>
        <v>87</v>
      </c>
      <c r="D54" s="43">
        <f t="shared" si="10"/>
        <v>6</v>
      </c>
      <c r="E54" s="99">
        <f t="shared" si="10"/>
        <v>29</v>
      </c>
      <c r="F54" s="43">
        <f t="shared" si="10"/>
        <v>50</v>
      </c>
      <c r="G54" s="43">
        <f t="shared" si="10"/>
        <v>32</v>
      </c>
      <c r="H54" s="99">
        <f t="shared" si="10"/>
        <v>19</v>
      </c>
      <c r="I54" s="43">
        <f t="shared" si="10"/>
        <v>288</v>
      </c>
      <c r="J54" s="43">
        <f t="shared" si="10"/>
        <v>14</v>
      </c>
      <c r="K54" s="99">
        <f t="shared" si="10"/>
        <v>24</v>
      </c>
      <c r="L54" s="43">
        <f t="shared" si="10"/>
        <v>111</v>
      </c>
      <c r="M54" s="43">
        <f t="shared" si="10"/>
        <v>36</v>
      </c>
      <c r="N54" s="97">
        <f t="shared" si="2"/>
        <v>814</v>
      </c>
      <c r="O54" s="84"/>
      <c r="P54" s="84"/>
      <c r="Q54" s="98">
        <f t="shared" si="3"/>
        <v>0.73958333333333315</v>
      </c>
      <c r="R54" s="106">
        <f t="shared" si="4"/>
        <v>211</v>
      </c>
      <c r="S54" s="106">
        <f t="shared" si="5"/>
        <v>111</v>
      </c>
      <c r="T54" s="106">
        <f t="shared" si="6"/>
        <v>321</v>
      </c>
      <c r="U54" s="106">
        <f t="shared" si="7"/>
        <v>171</v>
      </c>
      <c r="V54" s="106">
        <f t="shared" si="8"/>
        <v>814</v>
      </c>
    </row>
    <row r="55" spans="1:23" s="83" customFormat="1">
      <c r="A55" s="94">
        <f t="shared" si="9"/>
        <v>0.74999999999999978</v>
      </c>
      <c r="B55" s="99">
        <f t="shared" si="10"/>
        <v>97</v>
      </c>
      <c r="C55" s="43">
        <f t="shared" si="10"/>
        <v>94</v>
      </c>
      <c r="D55" s="43">
        <f t="shared" si="10"/>
        <v>6</v>
      </c>
      <c r="E55" s="99">
        <f t="shared" si="10"/>
        <v>23</v>
      </c>
      <c r="F55" s="43">
        <f t="shared" si="10"/>
        <v>93</v>
      </c>
      <c r="G55" s="43">
        <f t="shared" si="10"/>
        <v>35</v>
      </c>
      <c r="H55" s="99">
        <f t="shared" si="10"/>
        <v>13</v>
      </c>
      <c r="I55" s="43">
        <f t="shared" si="10"/>
        <v>249</v>
      </c>
      <c r="J55" s="43">
        <f t="shared" si="10"/>
        <v>5</v>
      </c>
      <c r="K55" s="99">
        <f t="shared" si="10"/>
        <v>38</v>
      </c>
      <c r="L55" s="43">
        <f t="shared" si="10"/>
        <v>97</v>
      </c>
      <c r="M55" s="43">
        <f t="shared" si="10"/>
        <v>53</v>
      </c>
      <c r="N55" s="97">
        <f t="shared" si="2"/>
        <v>803</v>
      </c>
      <c r="O55" s="84"/>
      <c r="P55" s="84"/>
      <c r="Q55" s="98">
        <f t="shared" si="3"/>
        <v>0.74999999999999978</v>
      </c>
      <c r="R55" s="106">
        <f t="shared" si="4"/>
        <v>197</v>
      </c>
      <c r="S55" s="106">
        <f t="shared" si="5"/>
        <v>151</v>
      </c>
      <c r="T55" s="106">
        <f t="shared" si="6"/>
        <v>267</v>
      </c>
      <c r="U55" s="106">
        <f t="shared" si="7"/>
        <v>188</v>
      </c>
      <c r="V55" s="106">
        <f t="shared" si="8"/>
        <v>803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252</v>
      </c>
      <c r="S61" s="106">
        <f>MAX(INDEX(R48:V59,W48,2),INDEX(R48:V59,W49,2),INDEX(R48:V59,W50,2),INDEX(R48:V59,W51,2))</f>
        <v>155</v>
      </c>
      <c r="T61" s="106">
        <f>MAX(INDEX(R48:V59,W48,3),INDEX(R48:V59,W49,3),INDEX(R48:V59,W50,3),INDEX(R48:V59,W51,3))</f>
        <v>379</v>
      </c>
      <c r="U61" s="106">
        <f>MAX(INDEX(R48:V59,W48,4),INDEX(R48:V59,W49,4),INDEX(R48:V59,W50,4),INDEX(R48:V59,W51,4))</f>
        <v>212</v>
      </c>
      <c r="V61" s="106">
        <f>MAX(INDEX(V48:V59,W48,1),INDEX(V48:V59,W49,1),INDEX(V48:V59,W50,1),INDEX(V48:V59,W51,1))</f>
        <v>932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339</v>
      </c>
      <c r="C63" s="43">
        <f t="shared" si="11"/>
        <v>343</v>
      </c>
      <c r="D63" s="43">
        <f t="shared" si="11"/>
        <v>46</v>
      </c>
      <c r="E63" s="99">
        <f t="shared" si="11"/>
        <v>91</v>
      </c>
      <c r="F63" s="43">
        <f t="shared" si="11"/>
        <v>299</v>
      </c>
      <c r="G63" s="43">
        <f t="shared" si="11"/>
        <v>182</v>
      </c>
      <c r="H63" s="99">
        <f t="shared" si="11"/>
        <v>83</v>
      </c>
      <c r="I63" s="43">
        <f t="shared" si="11"/>
        <v>1015</v>
      </c>
      <c r="J63" s="43">
        <f t="shared" si="11"/>
        <v>75</v>
      </c>
      <c r="K63" s="99">
        <f t="shared" si="11"/>
        <v>98</v>
      </c>
      <c r="L63" s="43">
        <f t="shared" si="11"/>
        <v>391</v>
      </c>
      <c r="M63" s="43">
        <f t="shared" si="11"/>
        <v>142</v>
      </c>
      <c r="N63" s="97">
        <f t="shared" ref="N63:N71" si="12">IF(SUM(B63:M63)&lt;=0,"",SUM(B63:M63))</f>
        <v>3104</v>
      </c>
      <c r="O63" s="84"/>
      <c r="P63" s="84"/>
      <c r="Q63" s="98">
        <f t="shared" ref="Q63:Q71" si="13">$A63</f>
        <v>0.66666666666666674</v>
      </c>
      <c r="R63" s="83">
        <f>MAX(N63:N71)</f>
        <v>3460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324</v>
      </c>
      <c r="C64" s="43">
        <f>IF($A$64="","",IF(C52&lt;&gt;"",SUM(C49:C52),""))</f>
        <v>353</v>
      </c>
      <c r="D64" s="43">
        <f t="shared" ref="D64:M64" si="15">IF($A$64="","",IF(D52&lt;&gt;"",SUM(D49:D52),""))</f>
        <v>50</v>
      </c>
      <c r="E64" s="99">
        <f t="shared" si="15"/>
        <v>93</v>
      </c>
      <c r="F64" s="43">
        <f t="shared" si="15"/>
        <v>277</v>
      </c>
      <c r="G64" s="43">
        <f t="shared" si="15"/>
        <v>171</v>
      </c>
      <c r="H64" s="99">
        <f t="shared" si="15"/>
        <v>101</v>
      </c>
      <c r="I64" s="43">
        <f t="shared" si="15"/>
        <v>1070</v>
      </c>
      <c r="J64" s="43">
        <f t="shared" si="15"/>
        <v>66</v>
      </c>
      <c r="K64" s="99">
        <f t="shared" si="15"/>
        <v>114</v>
      </c>
      <c r="L64" s="43">
        <f t="shared" si="15"/>
        <v>409</v>
      </c>
      <c r="M64" s="43">
        <f t="shared" si="15"/>
        <v>126</v>
      </c>
      <c r="N64" s="97">
        <f t="shared" si="12"/>
        <v>3154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394</v>
      </c>
      <c r="C65" s="43">
        <f>IF($A$65="","",IF(C53&lt;&gt;"",SUM(C50:C53),""))</f>
        <v>386</v>
      </c>
      <c r="D65" s="43">
        <f t="shared" ref="D65:M65" si="16">IF($A$65="","",IF(D53&lt;&gt;"",SUM(D50:D53),""))</f>
        <v>58</v>
      </c>
      <c r="E65" s="99">
        <f t="shared" si="16"/>
        <v>87</v>
      </c>
      <c r="F65" s="43">
        <f t="shared" si="16"/>
        <v>295</v>
      </c>
      <c r="G65" s="43">
        <f t="shared" si="16"/>
        <v>168</v>
      </c>
      <c r="H65" s="99">
        <f t="shared" si="16"/>
        <v>112</v>
      </c>
      <c r="I65" s="43">
        <f t="shared" si="16"/>
        <v>1129</v>
      </c>
      <c r="J65" s="43">
        <f t="shared" si="16"/>
        <v>69</v>
      </c>
      <c r="K65" s="99">
        <f t="shared" si="16"/>
        <v>116</v>
      </c>
      <c r="L65" s="43">
        <f t="shared" si="16"/>
        <v>439</v>
      </c>
      <c r="M65" s="43">
        <f t="shared" si="16"/>
        <v>134</v>
      </c>
      <c r="N65" s="97">
        <f t="shared" si="12"/>
        <v>3387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443</v>
      </c>
      <c r="C66" s="43">
        <f>IF($A$64="","",IF(C54&lt;&gt;"",SUM(C51:C54),""))</f>
        <v>403</v>
      </c>
      <c r="D66" s="43">
        <f t="shared" ref="D66:M66" si="17">IF($A$64="","",IF(D54&lt;&gt;"",SUM(D51:D54),""))</f>
        <v>47</v>
      </c>
      <c r="E66" s="99">
        <f t="shared" si="17"/>
        <v>100</v>
      </c>
      <c r="F66" s="43">
        <f t="shared" si="17"/>
        <v>270</v>
      </c>
      <c r="G66" s="43">
        <f t="shared" si="17"/>
        <v>157</v>
      </c>
      <c r="H66" s="99">
        <f t="shared" si="17"/>
        <v>110</v>
      </c>
      <c r="I66" s="43">
        <f t="shared" si="17"/>
        <v>1152</v>
      </c>
      <c r="J66" s="43">
        <f t="shared" si="17"/>
        <v>62</v>
      </c>
      <c r="K66" s="99">
        <f t="shared" si="17"/>
        <v>116</v>
      </c>
      <c r="L66" s="43">
        <f t="shared" si="17"/>
        <v>459</v>
      </c>
      <c r="M66" s="43">
        <f t="shared" si="17"/>
        <v>141</v>
      </c>
      <c r="N66" s="97">
        <f>IF(SUM(B66:M66)&lt;=0,"",SUM(B66:M66))</f>
        <v>3460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437</v>
      </c>
      <c r="C67" s="43">
        <f>IF($A$65="","",IF(C55&lt;&gt;"",SUM(C52:C55),""))</f>
        <v>395</v>
      </c>
      <c r="D67" s="43">
        <f t="shared" ref="D67:M67" si="18">IF($A$65="","",IF(D55&lt;&gt;"",SUM(D52:D55),""))</f>
        <v>43</v>
      </c>
      <c r="E67" s="99">
        <f t="shared" si="18"/>
        <v>101</v>
      </c>
      <c r="F67" s="43">
        <f t="shared" si="18"/>
        <v>287</v>
      </c>
      <c r="G67" s="43">
        <f t="shared" si="18"/>
        <v>141</v>
      </c>
      <c r="H67" s="99">
        <f t="shared" si="18"/>
        <v>92</v>
      </c>
      <c r="I67" s="43">
        <f t="shared" si="18"/>
        <v>1071</v>
      </c>
      <c r="J67" s="43">
        <f t="shared" si="18"/>
        <v>49</v>
      </c>
      <c r="K67" s="99">
        <f t="shared" si="18"/>
        <v>135</v>
      </c>
      <c r="L67" s="43">
        <f t="shared" si="18"/>
        <v>455</v>
      </c>
      <c r="M67" s="43">
        <f t="shared" si="18"/>
        <v>155</v>
      </c>
      <c r="N67" s="97">
        <f>IF(SUM(B67:M67)&lt;=0,"",SUM(B67:M67))</f>
        <v>3361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521</v>
      </c>
      <c r="I76" s="56">
        <f>IF(D33="",0,INDEX($B$63:$M$71,$R$64,3))+IF(E33="",0,INDEX($B$63:$M$71,$R$64,4))+IF(L33="",0,INDEX($B$63:$M$71,$R$64,11))</f>
        <v>606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893</v>
      </c>
      <c r="F77" s="56">
        <f>IF(E33="",0,INDEX($B$63:$M$71,$R$64,4))+IF(F33="",0,INDEX($B$63:$M$71,$R$64,5))+IF(G33="",0,INDEX($B$63:$M$71,$R$64,6))</f>
        <v>527</v>
      </c>
      <c r="I77" s="56">
        <f>IF(H33="",0,INDEX($B$63:$M$71,$R$64,7))+IF(I33="",0,INDEX($B$63:$M$71,$R$64,8))+IF(J33="",0,INDEX($B$63:$M$71,$R$64,9))</f>
        <v>1324</v>
      </c>
      <c r="L77" s="56">
        <f>IF(K33="",0,INDEX($B$63:$M$71,$R$64,10))+IF(L33="",0,INDEX($B$63:$M$71,$R$64,11))+IF(M33="",0,INDEX($B$63:$M$71,$R$64,12))</f>
        <v>716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581</v>
      </c>
      <c r="L78" s="56">
        <f>IF(B33="",0,INDEX($B$63:$M$71,$R$64,1))+IF(G33="",0,INDEX($B$63:$M$71,$R$64,6))+IF(I33="",0,INDEX($B$63:$M$71,$R$64,8))</f>
        <v>1752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4" workbookViewId="0">
      <selection activeCell="P40" sqref="P40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0.67708333333333337</v>
      </c>
      <c r="D8" s="39"/>
      <c r="E8" s="40" t="s">
        <v>4</v>
      </c>
      <c r="F8" s="38">
        <f>Q61</f>
        <v>0.6875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Baring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13</v>
      </c>
      <c r="I15" s="37"/>
      <c r="J15" s="37"/>
      <c r="K15" s="37"/>
      <c r="L15" s="15"/>
      <c r="M15" s="58">
        <f>IF(F29="N/A","N/A",F77)</f>
        <v>13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</v>
      </c>
      <c r="C17" s="37"/>
      <c r="D17" s="37"/>
      <c r="E17" s="37"/>
      <c r="F17" s="61">
        <f>IF(F29="N/A","N/A",IF(C29="N/A","N/A",INDEX($B$63:$M$71,$R$64,5)))</f>
        <v>13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</v>
      </c>
      <c r="I19" s="37"/>
      <c r="J19" s="37"/>
      <c r="K19" s="37"/>
      <c r="L19" s="15"/>
      <c r="M19" s="58">
        <f>IF(F29="N/A","N/A",F78)</f>
        <v>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Baring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0.4642857142857143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0.5625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0</v>
      </c>
      <c r="D33" s="120"/>
      <c r="E33" s="120"/>
      <c r="F33" s="120">
        <v>4</v>
      </c>
      <c r="G33" s="120"/>
      <c r="H33" s="120"/>
      <c r="I33" s="120">
        <v>0</v>
      </c>
      <c r="J33" s="120"/>
      <c r="K33" s="120"/>
      <c r="L33" s="120">
        <v>2</v>
      </c>
      <c r="M33" s="120"/>
      <c r="N33" s="121">
        <f t="shared" ref="N33:N40" si="0">IF(SUM(B33:M33)&lt;=0,"",SUM(B33:M33))</f>
        <v>6</v>
      </c>
      <c r="O33" s="84"/>
      <c r="P33" s="84"/>
      <c r="Q33" s="98"/>
    </row>
    <row r="34" spans="1:28" s="83" customFormat="1">
      <c r="A34" s="94">
        <v>0.6875</v>
      </c>
      <c r="B34" s="95"/>
      <c r="C34" s="96">
        <v>1</v>
      </c>
      <c r="D34" s="96"/>
      <c r="E34" s="96"/>
      <c r="F34" s="96">
        <v>11</v>
      </c>
      <c r="G34" s="96"/>
      <c r="H34" s="96"/>
      <c r="I34" s="96">
        <v>0</v>
      </c>
      <c r="J34" s="96"/>
      <c r="K34" s="96"/>
      <c r="L34" s="96">
        <v>2</v>
      </c>
      <c r="M34" s="96"/>
      <c r="N34" s="121">
        <f t="shared" si="0"/>
        <v>14</v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2</v>
      </c>
      <c r="D35" s="96"/>
      <c r="E35" s="96"/>
      <c r="F35" s="96">
        <v>11</v>
      </c>
      <c r="G35" s="96"/>
      <c r="H35" s="96"/>
      <c r="I35" s="96">
        <v>0</v>
      </c>
      <c r="J35" s="96"/>
      <c r="K35" s="96"/>
      <c r="L35" s="96">
        <v>2</v>
      </c>
      <c r="M35" s="96"/>
      <c r="N35" s="121">
        <f t="shared" si="0"/>
        <v>15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3</v>
      </c>
      <c r="D36" s="96"/>
      <c r="E36" s="96"/>
      <c r="F36" s="96">
        <v>13</v>
      </c>
      <c r="G36" s="96"/>
      <c r="H36" s="96"/>
      <c r="I36" s="96">
        <v>0</v>
      </c>
      <c r="J36" s="96"/>
      <c r="K36" s="96"/>
      <c r="L36" s="96">
        <v>2</v>
      </c>
      <c r="M36" s="96"/>
      <c r="N36" s="121">
        <f t="shared" si="0"/>
        <v>18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6</v>
      </c>
      <c r="D37" s="96"/>
      <c r="E37" s="96"/>
      <c r="F37" s="96">
        <v>16</v>
      </c>
      <c r="G37" s="96"/>
      <c r="H37" s="96"/>
      <c r="I37" s="96">
        <v>0</v>
      </c>
      <c r="J37" s="96"/>
      <c r="K37" s="96"/>
      <c r="L37" s="96">
        <v>2</v>
      </c>
      <c r="M37" s="96"/>
      <c r="N37" s="121">
        <f t="shared" si="0"/>
        <v>24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6</v>
      </c>
      <c r="D38" s="96"/>
      <c r="E38" s="96"/>
      <c r="F38" s="96">
        <v>16</v>
      </c>
      <c r="G38" s="96"/>
      <c r="H38" s="96"/>
      <c r="I38" s="96">
        <v>0</v>
      </c>
      <c r="J38" s="96"/>
      <c r="K38" s="96"/>
      <c r="L38" s="96">
        <v>2</v>
      </c>
      <c r="M38" s="96"/>
      <c r="N38" s="121">
        <f t="shared" si="0"/>
        <v>24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7</v>
      </c>
      <c r="D39" s="96"/>
      <c r="E39" s="96"/>
      <c r="F39" s="96">
        <v>16</v>
      </c>
      <c r="G39" s="96"/>
      <c r="H39" s="96"/>
      <c r="I39" s="96">
        <v>0</v>
      </c>
      <c r="J39" s="96"/>
      <c r="K39" s="96"/>
      <c r="L39" s="96">
        <v>2</v>
      </c>
      <c r="M39" s="96"/>
      <c r="N39" s="121">
        <f t="shared" si="0"/>
        <v>25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7</v>
      </c>
      <c r="D40" s="125"/>
      <c r="E40" s="125"/>
      <c r="F40" s="125">
        <v>18</v>
      </c>
      <c r="G40" s="125"/>
      <c r="H40" s="125"/>
      <c r="I40" s="125">
        <v>2</v>
      </c>
      <c r="J40" s="125"/>
      <c r="K40" s="125"/>
      <c r="L40" s="125">
        <v>2</v>
      </c>
      <c r="M40" s="125"/>
      <c r="N40" s="121">
        <f t="shared" si="0"/>
        <v>29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4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2</v>
      </c>
      <c r="M48" s="43" t="str">
        <f t="shared" si="1"/>
        <v/>
      </c>
      <c r="N48" s="97">
        <f t="shared" ref="N48:N58" si="2">IF(SUM(B48:M48)&lt;=0,"",SUM(B48:M48))</f>
        <v>6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4</v>
      </c>
      <c r="T48" s="106">
        <f t="shared" ref="T48:T59" si="6">SUM(H48:J48)</f>
        <v>0</v>
      </c>
      <c r="U48" s="106">
        <f t="shared" ref="U48:U59" si="7">SUM(K48:M48)</f>
        <v>2</v>
      </c>
      <c r="V48" s="106">
        <f t="shared" ref="V48:V59" si="8">SUM(R48:U48)</f>
        <v>6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7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8</v>
      </c>
      <c r="O49" s="84"/>
      <c r="P49" s="84"/>
      <c r="Q49" s="98">
        <f t="shared" si="3"/>
        <v>0.6875</v>
      </c>
      <c r="R49" s="106">
        <f t="shared" si="4"/>
        <v>1</v>
      </c>
      <c r="S49" s="106">
        <f t="shared" si="5"/>
        <v>7</v>
      </c>
      <c r="T49" s="106">
        <f t="shared" si="6"/>
        <v>0</v>
      </c>
      <c r="U49" s="106">
        <f t="shared" si="7"/>
        <v>0</v>
      </c>
      <c r="V49" s="106">
        <f t="shared" si="8"/>
        <v>8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0.69791666666666663</v>
      </c>
      <c r="R50" s="106">
        <f t="shared" si="4"/>
        <v>1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1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2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3</v>
      </c>
      <c r="O51" s="84"/>
      <c r="P51" s="84"/>
      <c r="Q51" s="98">
        <f t="shared" si="3"/>
        <v>0.70833333333333326</v>
      </c>
      <c r="R51" s="106">
        <f t="shared" si="4"/>
        <v>1</v>
      </c>
      <c r="S51" s="106">
        <f t="shared" si="5"/>
        <v>2</v>
      </c>
      <c r="T51" s="106">
        <f t="shared" si="6"/>
        <v>0</v>
      </c>
      <c r="U51" s="106">
        <f t="shared" si="7"/>
        <v>0</v>
      </c>
      <c r="V51" s="106">
        <f t="shared" si="8"/>
        <v>3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3</v>
      </c>
      <c r="D52" s="43" t="str">
        <f t="shared" si="10"/>
        <v/>
      </c>
      <c r="E52" s="99" t="str">
        <f t="shared" si="10"/>
        <v/>
      </c>
      <c r="F52" s="43">
        <f t="shared" si="10"/>
        <v>3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6</v>
      </c>
      <c r="O52" s="84"/>
      <c r="P52" s="84"/>
      <c r="Q52" s="98">
        <f t="shared" si="3"/>
        <v>0.71874999999999989</v>
      </c>
      <c r="R52" s="106">
        <f t="shared" si="4"/>
        <v>3</v>
      </c>
      <c r="S52" s="106">
        <f t="shared" si="5"/>
        <v>3</v>
      </c>
      <c r="T52" s="106">
        <f t="shared" si="6"/>
        <v>0</v>
      </c>
      <c r="U52" s="106">
        <f t="shared" si="7"/>
        <v>0</v>
      </c>
      <c r="V52" s="106">
        <f t="shared" si="8"/>
        <v>6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0.73958333333333315</v>
      </c>
      <c r="R54" s="106">
        <f t="shared" si="4"/>
        <v>1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2</v>
      </c>
      <c r="G55" s="43" t="str">
        <f t="shared" si="10"/>
        <v/>
      </c>
      <c r="H55" s="99" t="str">
        <f t="shared" si="10"/>
        <v/>
      </c>
      <c r="I55" s="43">
        <f t="shared" si="10"/>
        <v>2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4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2</v>
      </c>
      <c r="T55" s="106">
        <f t="shared" si="6"/>
        <v>2</v>
      </c>
      <c r="U55" s="106">
        <f t="shared" si="7"/>
        <v>0</v>
      </c>
      <c r="V55" s="106">
        <f t="shared" si="8"/>
        <v>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0.6875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7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8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3</v>
      </c>
      <c r="D63" s="43" t="str">
        <f t="shared" si="11"/>
        <v/>
      </c>
      <c r="E63" s="99" t="str">
        <f t="shared" si="11"/>
        <v/>
      </c>
      <c r="F63" s="43">
        <f t="shared" si="11"/>
        <v>13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2</v>
      </c>
      <c r="M63" s="43" t="str">
        <f t="shared" si="11"/>
        <v/>
      </c>
      <c r="N63" s="97">
        <f t="shared" ref="N63:N71" si="12">IF(SUM(B63:M63)&lt;=0,"",SUM(B63:M63))</f>
        <v>18</v>
      </c>
      <c r="O63" s="84"/>
      <c r="P63" s="84"/>
      <c r="Q63" s="98">
        <f t="shared" ref="Q63:Q71" si="13">$A63</f>
        <v>0.66666666666666674</v>
      </c>
      <c r="R63" s="83">
        <f>MAX(N63:N71)</f>
        <v>18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6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12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18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5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5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10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5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5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10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4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5</v>
      </c>
      <c r="G67" s="43" t="str">
        <f t="shared" si="18"/>
        <v/>
      </c>
      <c r="H67" s="99" t="str">
        <f t="shared" si="18"/>
        <v/>
      </c>
      <c r="I67" s="43">
        <f t="shared" si="18"/>
        <v>2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11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13</v>
      </c>
      <c r="I76" s="56">
        <f>IF(D33="",0,INDEX($B$63:$M$71,$R$64,3))+IF(E33="",0,INDEX($B$63:$M$71,$R$64,4))+IF(L33="",0,INDEX($B$63:$M$71,$R$64,11))</f>
        <v>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</v>
      </c>
      <c r="F77" s="56">
        <f>IF(E33="",0,INDEX($B$63:$M$71,$R$64,4))+IF(F33="",0,INDEX($B$63:$M$71,$R$64,5))+IF(G33="",0,INDEX($B$63:$M$71,$R$64,6))</f>
        <v>13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2011-03-16T19:15:33Z</dcterms:modified>
</cp:coreProperties>
</file>