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55" i="1" l="1"/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L78" i="1"/>
  <c r="I77" i="1"/>
  <c r="J63" i="1"/>
  <c r="I63" i="1"/>
  <c r="H63" i="1"/>
  <c r="G63" i="1"/>
  <c r="B63" i="1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T48" i="1" s="1"/>
  <c r="G48" i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K23" i="1"/>
  <c r="F22" i="1"/>
  <c r="B12" i="1"/>
  <c r="K11" i="1"/>
  <c r="D9" i="1"/>
  <c r="T49" i="1" l="1"/>
  <c r="T50" i="1"/>
  <c r="T51" i="1"/>
  <c r="R52" i="1"/>
  <c r="T52" i="1"/>
  <c r="R53" i="1"/>
  <c r="T53" i="1"/>
  <c r="R54" i="1"/>
  <c r="T54" i="1"/>
  <c r="T55" i="1"/>
  <c r="R57" i="1"/>
  <c r="V57" i="1" s="1"/>
  <c r="T57" i="1"/>
  <c r="R59" i="1"/>
  <c r="T59" i="1"/>
  <c r="U56" i="1"/>
  <c r="U53" i="1"/>
  <c r="U52" i="1"/>
  <c r="U51" i="1"/>
  <c r="U50" i="1"/>
  <c r="U48" i="1"/>
  <c r="U49" i="1"/>
  <c r="K63" i="1"/>
  <c r="S56" i="1"/>
  <c r="S52" i="1"/>
  <c r="S51" i="1"/>
  <c r="S50" i="1"/>
  <c r="S48" i="1"/>
  <c r="S49" i="1"/>
  <c r="V54" i="1"/>
  <c r="E63" i="1"/>
  <c r="R51" i="1"/>
  <c r="V51" i="1" s="1"/>
  <c r="R50" i="1"/>
  <c r="R48" i="1"/>
  <c r="V48" i="1" s="1"/>
  <c r="R49" i="1"/>
  <c r="U56" i="2"/>
  <c r="U52" i="2"/>
  <c r="U51" i="2"/>
  <c r="U50" i="2"/>
  <c r="U48" i="2"/>
  <c r="U49" i="2"/>
  <c r="T52" i="2"/>
  <c r="T51" i="2"/>
  <c r="T49" i="2"/>
  <c r="T50" i="2"/>
  <c r="S56" i="2"/>
  <c r="S53" i="2"/>
  <c r="V53" i="2" s="1"/>
  <c r="V54" i="2"/>
  <c r="S52" i="2"/>
  <c r="S51" i="2"/>
  <c r="S50" i="2"/>
  <c r="S48" i="2"/>
  <c r="S49" i="2"/>
  <c r="R52" i="2"/>
  <c r="R51" i="2"/>
  <c r="R50" i="2"/>
  <c r="N63" i="2"/>
  <c r="R48" i="2"/>
  <c r="V48" i="2" s="1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8" i="1" l="1"/>
  <c r="V53" i="1"/>
  <c r="V50" i="1"/>
  <c r="V49" i="1"/>
  <c r="V56" i="1"/>
  <c r="V52" i="1"/>
  <c r="N70" i="1"/>
  <c r="N68" i="1"/>
  <c r="N63" i="1"/>
  <c r="V52" i="2"/>
  <c r="V49" i="2"/>
  <c r="V51" i="2"/>
  <c r="V50" i="2"/>
  <c r="V58" i="2"/>
  <c r="V56" i="2"/>
  <c r="V55" i="2"/>
  <c r="A51" i="2"/>
  <c r="Q50" i="2"/>
  <c r="V55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N67" i="2"/>
  <c r="N65" i="2"/>
  <c r="A67" i="2"/>
  <c r="Q66" i="2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R63" i="1" s="1"/>
  <c r="N69" i="1"/>
  <c r="N69" i="2"/>
  <c r="R63" i="2" s="1"/>
  <c r="R64" i="2" l="1"/>
  <c r="D18" i="2"/>
  <c r="R64" i="1"/>
  <c r="D18" i="1"/>
  <c r="C76" i="1" l="1"/>
  <c r="H15" i="1" s="1"/>
  <c r="L77" i="1"/>
  <c r="J11" i="1" s="1"/>
  <c r="I76" i="1"/>
  <c r="J23" i="1" s="1"/>
  <c r="F77" i="1"/>
  <c r="M15" i="1" s="1"/>
  <c r="F78" i="1"/>
  <c r="M19" i="1" s="1"/>
  <c r="C77" i="1"/>
  <c r="H19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T61" i="2" l="1"/>
  <c r="K25" i="2" s="1"/>
  <c r="S61" i="2"/>
  <c r="M22" i="2" s="1"/>
  <c r="R61" i="2"/>
  <c r="I12" i="2" s="1"/>
  <c r="V61" i="2"/>
  <c r="U61" i="2"/>
  <c r="K9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2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<sst xmlns="http://schemas.openxmlformats.org/spreadsheetml/2006/main" count="207" uniqueCount="55">
  <si>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</si>
  <si>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</si>
  <si>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</si>
  <si>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</si>
  <si>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</si>
  <si>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</si>
  <si>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</si>
  <si>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</si>
  <si>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</si>
  <si>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</si>
  <si>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</si>
  <si>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</si>
  <si>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</si>
  <si>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</si>
  <si>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</si>
  <si>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</si>
  <si>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</si>
  <si>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</si>
  <si>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</si>
  <si>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</si>
  <si>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</si>
  <si>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</si>
  <si>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</si>
  <si>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</si>
  <si>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</si>
  <si>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</si>
  <si>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</si>
  <si>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</si>
  <si>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</si>
  <si>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</si>
  <si>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</si>
  <si>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</si>
  <si>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</si>
  <si>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</si>
  <si>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</si>
  <si>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</si>
  <si>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</si>
  <si>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</si>
  <si>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</si>
  <si>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</si>
  <si>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</si>
  <si>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</si>
  <si>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</si>
  <si>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</si>
  <si>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</si>
  <si>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</si>
  <si>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</si>
  <si>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</si>
  <si>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</si>
  <si>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</si>
  <si>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</si>
  <si>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</si>
  <si>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-O'Callaghan</t>
  </si>
  <si>
    <t xml:space="preserve">  3-16-11</t>
  </si>
  <si>
    <t>O'Callaghan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</si>
</sst>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43" sqref="P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0.83016627078384797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56</v>
      </c>
      <c r="D11" s="50">
        <f>IF(L29="N/A","N/A",IF(I29="N/A","N/A",INDEX($B$63:$M$71,$R$64,11)))</f>
        <v>1313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1398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O'Callaghan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0.71835443037974689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127</v>
      </c>
      <c r="I15" s="37"/>
      <c r="J15" s="37"/>
      <c r="K15" s="37"/>
      <c r="L15" s="15"/>
      <c r="M15" s="58">
        <f>IF(F29="N/A","N/A",F77)</f>
        <v>291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166</v>
      </c>
      <c r="C17" s="37"/>
      <c r="D17" s="37"/>
      <c r="E17" s="37"/>
      <c r="F17" s="61">
        <f>IF(F29="N/A","N/A",IF(C29="N/A","N/A",INDEX($B$63:$M$71,$R$64,5)))</f>
        <v>71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61</v>
      </c>
      <c r="C19" s="37"/>
      <c r="D19" s="37"/>
      <c r="E19" s="37"/>
      <c r="F19" s="56">
        <f>IF(F29="N/A","N/A",IF(I29="N/A","N/A",INDEX($B$63:$M$71,$R$64,4)))</f>
        <v>220</v>
      </c>
      <c r="G19" s="37"/>
      <c r="H19" s="57">
        <f>IF(C29="N/A","N/A",C77)</f>
        <v>227</v>
      </c>
      <c r="I19" s="37"/>
      <c r="J19" s="37"/>
      <c r="K19" s="37"/>
      <c r="L19" s="15"/>
      <c r="M19" s="58">
        <f>IF(F29="N/A","N/A",F78)</f>
        <v>195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O'Callaghan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0.76578947368421058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1594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0.85996409335727109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17</v>
      </c>
      <c r="D33" s="120">
        <v>6</v>
      </c>
      <c r="E33" s="120">
        <v>36</v>
      </c>
      <c r="F33" s="120">
        <v>7</v>
      </c>
      <c r="G33" s="120"/>
      <c r="H33" s="120"/>
      <c r="I33" s="120"/>
      <c r="J33" s="120"/>
      <c r="K33" s="120">
        <v>7</v>
      </c>
      <c r="L33" s="120">
        <v>190</v>
      </c>
      <c r="M33" s="120">
        <v>5</v>
      </c>
      <c r="N33" s="121">
        <f t="shared" ref="N33:N40" si="0">IF(SUM(B33:M33)&lt;=0,"",SUM(B33:M33))</f>
        <v>268</v>
      </c>
      <c r="O33" s="84"/>
      <c r="P33" s="84"/>
      <c r="Q33" s="98"/>
    </row>
    <row r="34" spans="1:28" s="83" customFormat="1">
      <c r="A34" s="94">
        <v>0.3125</v>
      </c>
      <c r="B34" s="95"/>
      <c r="C34" s="96">
        <v>64</v>
      </c>
      <c r="D34" s="96">
        <v>19</v>
      </c>
      <c r="E34" s="96">
        <v>87</v>
      </c>
      <c r="F34" s="96">
        <v>24</v>
      </c>
      <c r="G34" s="96"/>
      <c r="H34" s="96"/>
      <c r="I34" s="96"/>
      <c r="J34" s="96"/>
      <c r="K34" s="96">
        <v>23</v>
      </c>
      <c r="L34" s="96">
        <v>518</v>
      </c>
      <c r="M34" s="96">
        <v>9</v>
      </c>
      <c r="N34" s="121">
        <f t="shared" si="0"/>
        <v>744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98</v>
      </c>
      <c r="D35" s="96">
        <v>47</v>
      </c>
      <c r="E35" s="96">
        <v>153</v>
      </c>
      <c r="F35" s="96">
        <v>53</v>
      </c>
      <c r="G35" s="96"/>
      <c r="H35" s="96"/>
      <c r="I35" s="96"/>
      <c r="J35" s="96"/>
      <c r="K35" s="96">
        <v>29</v>
      </c>
      <c r="L35" s="96">
        <v>872</v>
      </c>
      <c r="M35" s="61">
        <v>19</v>
      </c>
      <c r="N35" s="121">
        <f t="shared" si="0"/>
        <v>1271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173</v>
      </c>
      <c r="D36" s="96">
        <v>51</v>
      </c>
      <c r="E36" s="96">
        <v>198</v>
      </c>
      <c r="F36" s="96">
        <v>65</v>
      </c>
      <c r="G36" s="96"/>
      <c r="H36" s="96"/>
      <c r="I36" s="96"/>
      <c r="J36" s="96"/>
      <c r="K36" s="96">
        <v>32</v>
      </c>
      <c r="L36" s="96">
        <v>1276</v>
      </c>
      <c r="M36" s="96">
        <v>42</v>
      </c>
      <c r="N36" s="121">
        <f t="shared" si="0"/>
        <v>1837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183</v>
      </c>
      <c r="D37" s="96">
        <v>67</v>
      </c>
      <c r="E37" s="96">
        <v>256</v>
      </c>
      <c r="F37" s="96">
        <v>78</v>
      </c>
      <c r="G37" s="96"/>
      <c r="H37" s="96"/>
      <c r="I37" s="96"/>
      <c r="J37" s="96"/>
      <c r="K37" s="96">
        <v>36</v>
      </c>
      <c r="L37" s="96">
        <v>1503</v>
      </c>
      <c r="M37" s="96">
        <v>56</v>
      </c>
      <c r="N37" s="121">
        <f t="shared" si="0"/>
        <v>2179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188</v>
      </c>
      <c r="D38" s="96">
        <v>78</v>
      </c>
      <c r="E38" s="96">
        <v>292</v>
      </c>
      <c r="F38" s="96">
        <v>89</v>
      </c>
      <c r="G38" s="96"/>
      <c r="H38" s="96"/>
      <c r="I38" s="96"/>
      <c r="J38" s="96"/>
      <c r="K38" s="96">
        <v>41</v>
      </c>
      <c r="L38" s="96">
        <v>1670</v>
      </c>
      <c r="M38" s="96">
        <v>61</v>
      </c>
      <c r="N38" s="121">
        <f t="shared" si="0"/>
        <v>2419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202</v>
      </c>
      <c r="D39" s="96">
        <v>89</v>
      </c>
      <c r="E39" s="96">
        <v>333</v>
      </c>
      <c r="F39" s="96">
        <v>106</v>
      </c>
      <c r="G39" s="96"/>
      <c r="H39" s="96"/>
      <c r="I39" s="96"/>
      <c r="J39" s="96"/>
      <c r="K39" s="96">
        <v>45</v>
      </c>
      <c r="L39" s="96">
        <v>1846</v>
      </c>
      <c r="M39" s="96">
        <v>67</v>
      </c>
      <c r="N39" s="121">
        <f t="shared" si="0"/>
        <v>2688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221</v>
      </c>
      <c r="D40" s="125">
        <v>102</v>
      </c>
      <c r="E40" s="125">
        <v>379</v>
      </c>
      <c r="F40" s="125">
        <v>120</v>
      </c>
      <c r="G40" s="125"/>
      <c r="H40" s="125"/>
      <c r="I40" s="125"/>
      <c r="J40" s="125"/>
      <c r="K40" s="125">
        <v>47</v>
      </c>
      <c r="L40" s="125">
        <v>2046</v>
      </c>
      <c r="M40" s="96">
        <v>79</v>
      </c>
      <c r="N40" s="121">
        <f>IF(SUM(B40:M40)&lt;=0,"",SUM(B40:M40))</f>
        <v>2994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 t="s">
        <v>17</v>
      </c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17</v>
      </c>
      <c r="D48" s="43">
        <f>IF(D33="","",D33)</f>
        <v>6</v>
      </c>
      <c r="E48" s="99">
        <f t="shared" ref="E48:M48" si="1">IF(E33="","",E33)</f>
        <v>36</v>
      </c>
      <c r="F48" s="43">
        <f t="shared" si="1"/>
        <v>7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7</v>
      </c>
      <c r="L48" s="43">
        <f t="shared" si="1"/>
        <v>190</v>
      </c>
      <c r="M48" s="43">
        <f t="shared" si="1"/>
        <v>5</v>
      </c>
      <c r="N48" s="97">
        <f t="shared" ref="N48:N58" si="2">IF(SUM(B48:M48)&lt;=0,"",SUM(B48:M48))</f>
        <v>268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23</v>
      </c>
      <c r="S48" s="106">
        <f t="shared" ref="S48:S59" si="5">SUM(E48:G48)</f>
        <v>43</v>
      </c>
      <c r="T48" s="106">
        <f t="shared" ref="T48:T59" si="6">SUM(H48:J48)</f>
        <v>0</v>
      </c>
      <c r="U48" s="106">
        <f t="shared" ref="U48:U59" si="7">SUM(K48:M48)</f>
        <v>202</v>
      </c>
      <c r="V48" s="106">
        <f t="shared" ref="V48:V59" si="8">SUM(R48:U48)</f>
        <v>268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47</v>
      </c>
      <c r="D49" s="43">
        <f t="shared" si="10"/>
        <v>13</v>
      </c>
      <c r="E49" s="99">
        <f t="shared" si="10"/>
        <v>51</v>
      </c>
      <c r="F49" s="43">
        <f t="shared" si="10"/>
        <v>17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16</v>
      </c>
      <c r="L49" s="43">
        <f t="shared" si="10"/>
        <v>328</v>
      </c>
      <c r="M49" s="43">
        <f t="shared" si="10"/>
        <v>4</v>
      </c>
      <c r="N49" s="97">
        <f t="shared" si="2"/>
        <v>476</v>
      </c>
      <c r="O49" s="84"/>
      <c r="P49" s="84"/>
      <c r="Q49" s="98">
        <f t="shared" si="3"/>
        <v>0.3125</v>
      </c>
      <c r="R49" s="106">
        <f t="shared" si="4"/>
        <v>60</v>
      </c>
      <c r="S49" s="106">
        <f t="shared" si="5"/>
        <v>68</v>
      </c>
      <c r="T49" s="106">
        <f t="shared" si="6"/>
        <v>0</v>
      </c>
      <c r="U49" s="106">
        <f t="shared" si="7"/>
        <v>348</v>
      </c>
      <c r="V49" s="106">
        <f t="shared" si="8"/>
        <v>476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34</v>
      </c>
      <c r="D50" s="43">
        <f t="shared" si="10"/>
        <v>28</v>
      </c>
      <c r="E50" s="99">
        <f t="shared" si="10"/>
        <v>66</v>
      </c>
      <c r="F50" s="43">
        <f t="shared" si="10"/>
        <v>29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6</v>
      </c>
      <c r="L50" s="43">
        <f t="shared" si="10"/>
        <v>354</v>
      </c>
      <c r="M50" s="43">
        <f>IF(M36="","",M36-M34)</f>
        <v>33</v>
      </c>
      <c r="N50" s="97">
        <f t="shared" si="2"/>
        <v>550</v>
      </c>
      <c r="O50" s="84"/>
      <c r="P50" s="84"/>
      <c r="Q50" s="98">
        <f t="shared" si="3"/>
        <v>0.32291666666666669</v>
      </c>
      <c r="R50" s="106">
        <f t="shared" si="4"/>
        <v>62</v>
      </c>
      <c r="S50" s="106">
        <f t="shared" si="5"/>
        <v>95</v>
      </c>
      <c r="T50" s="106">
        <f t="shared" si="6"/>
        <v>0</v>
      </c>
      <c r="U50" s="106">
        <f t="shared" si="7"/>
        <v>393</v>
      </c>
      <c r="V50" s="106">
        <f t="shared" si="8"/>
        <v>550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75</v>
      </c>
      <c r="D51" s="43">
        <f t="shared" si="10"/>
        <v>4</v>
      </c>
      <c r="E51" s="99">
        <f t="shared" si="10"/>
        <v>45</v>
      </c>
      <c r="F51" s="43">
        <f t="shared" si="10"/>
        <v>12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3</v>
      </c>
      <c r="L51" s="43">
        <f t="shared" si="10"/>
        <v>404</v>
      </c>
      <c r="M51" s="43">
        <f>IF(M37="","",M37-M36)</f>
        <v>14</v>
      </c>
      <c r="N51" s="97">
        <f t="shared" si="2"/>
        <v>557</v>
      </c>
      <c r="O51" s="84"/>
      <c r="P51" s="84"/>
      <c r="Q51" s="98">
        <f t="shared" si="3"/>
        <v>0.33333333333333337</v>
      </c>
      <c r="R51" s="106">
        <f t="shared" si="4"/>
        <v>79</v>
      </c>
      <c r="S51" s="106">
        <f t="shared" si="5"/>
        <v>57</v>
      </c>
      <c r="T51" s="106">
        <f t="shared" si="6"/>
        <v>0</v>
      </c>
      <c r="U51" s="106">
        <f t="shared" si="7"/>
        <v>421</v>
      </c>
      <c r="V51" s="106">
        <f t="shared" si="8"/>
        <v>557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10</v>
      </c>
      <c r="D52" s="43">
        <f t="shared" si="10"/>
        <v>16</v>
      </c>
      <c r="E52" s="99">
        <f t="shared" si="10"/>
        <v>58</v>
      </c>
      <c r="F52" s="43">
        <f t="shared" si="10"/>
        <v>13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4</v>
      </c>
      <c r="L52" s="43">
        <f t="shared" si="10"/>
        <v>227</v>
      </c>
      <c r="M52" s="43">
        <f>IF(M38="","",M38-M37)</f>
        <v>5</v>
      </c>
      <c r="N52" s="97">
        <f t="shared" si="2"/>
        <v>333</v>
      </c>
      <c r="O52" s="84"/>
      <c r="P52" s="84"/>
      <c r="Q52" s="98">
        <f t="shared" si="3"/>
        <v>0.34375000000000006</v>
      </c>
      <c r="R52" s="106">
        <f t="shared" si="4"/>
        <v>26</v>
      </c>
      <c r="S52" s="106">
        <f t="shared" si="5"/>
        <v>71</v>
      </c>
      <c r="T52" s="106">
        <f t="shared" si="6"/>
        <v>0</v>
      </c>
      <c r="U52" s="106">
        <f t="shared" si="7"/>
        <v>236</v>
      </c>
      <c r="V52" s="106">
        <f t="shared" si="8"/>
        <v>333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5</v>
      </c>
      <c r="D53" s="43">
        <f t="shared" si="10"/>
        <v>11</v>
      </c>
      <c r="E53" s="99">
        <f t="shared" si="10"/>
        <v>36</v>
      </c>
      <c r="F53" s="43">
        <f t="shared" si="10"/>
        <v>11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5</v>
      </c>
      <c r="L53" s="43">
        <f t="shared" si="10"/>
        <v>167</v>
      </c>
      <c r="M53" s="43">
        <f>IF(M39="","",M39-M38)</f>
        <v>6</v>
      </c>
      <c r="N53" s="97">
        <f t="shared" si="2"/>
        <v>241</v>
      </c>
      <c r="O53" s="84"/>
      <c r="P53" s="84"/>
      <c r="Q53" s="98">
        <f t="shared" si="3"/>
        <v>0.35416666666666674</v>
      </c>
      <c r="R53" s="106">
        <f t="shared" si="4"/>
        <v>16</v>
      </c>
      <c r="S53" s="106">
        <f t="shared" si="5"/>
        <v>47</v>
      </c>
      <c r="T53" s="106">
        <f t="shared" si="6"/>
        <v>0</v>
      </c>
      <c r="U53" s="106">
        <f t="shared" si="7"/>
        <v>178</v>
      </c>
      <c r="V53" s="106">
        <f t="shared" si="8"/>
        <v>241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14</v>
      </c>
      <c r="D54" s="43">
        <f t="shared" si="10"/>
        <v>11</v>
      </c>
      <c r="E54" s="99">
        <f t="shared" si="10"/>
        <v>41</v>
      </c>
      <c r="F54" s="43">
        <f t="shared" si="10"/>
        <v>17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4</v>
      </c>
      <c r="L54" s="43">
        <f t="shared" si="10"/>
        <v>176</v>
      </c>
      <c r="M54" s="43">
        <f>IF(M40="","",M40-M39)</f>
        <v>12</v>
      </c>
      <c r="N54" s="97">
        <f t="shared" si="2"/>
        <v>275</v>
      </c>
      <c r="O54" s="84"/>
      <c r="P54" s="84"/>
      <c r="Q54" s="98">
        <f t="shared" si="3"/>
        <v>0.36458333333333343</v>
      </c>
      <c r="R54" s="106">
        <f t="shared" si="4"/>
        <v>25</v>
      </c>
      <c r="S54" s="106">
        <f t="shared" si="5"/>
        <v>58</v>
      </c>
      <c r="T54" s="106">
        <f t="shared" si="6"/>
        <v>0</v>
      </c>
      <c r="U54" s="106">
        <f t="shared" si="7"/>
        <v>192</v>
      </c>
      <c r="V54" s="106">
        <f t="shared" si="8"/>
        <v>275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19</v>
      </c>
      <c r="D55" s="43">
        <f t="shared" si="10"/>
        <v>13</v>
      </c>
      <c r="E55" s="99">
        <f t="shared" si="10"/>
        <v>46</v>
      </c>
      <c r="F55" s="43">
        <f t="shared" si="10"/>
        <v>14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</v>
      </c>
      <c r="L55" s="43">
        <f t="shared" si="10"/>
        <v>200</v>
      </c>
      <c r="M55" s="43">
        <f t="shared" si="10"/>
        <v>12</v>
      </c>
      <c r="N55" s="97">
        <f t="shared" si="2"/>
        <v>306</v>
      </c>
      <c r="O55" s="84"/>
      <c r="P55" s="84"/>
      <c r="Q55" s="98">
        <f t="shared" si="3"/>
        <v>0.37500000000000011</v>
      </c>
      <c r="R55" s="106">
        <f t="shared" si="4"/>
        <v>32</v>
      </c>
      <c r="S55" s="106">
        <f t="shared" si="5"/>
        <v>60</v>
      </c>
      <c r="T55" s="106">
        <f t="shared" si="6"/>
        <v>0</v>
      </c>
      <c r="U55" s="106">
        <f t="shared" si="7"/>
        <v>214</v>
      </c>
      <c r="V55" s="106">
        <f t="shared" si="8"/>
        <v>306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>IF(M41="","",M41-#REF!)</f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79</v>
      </c>
      <c r="S61" s="106">
        <f>MAX(INDEX(R48:V59,W48,2),INDEX(R48:V59,W49,2),INDEX(R48:V59,W50,2),INDEX(R48:V59,W51,2))</f>
        <v>95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421</v>
      </c>
      <c r="V61" s="106">
        <f>MAX(INDEX(V48:V59,W48,1),INDEX(V48:V59,W49,1),INDEX(V48:V59,W50,1),INDEX(V48:V59,W51,1))</f>
        <v>557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173</v>
      </c>
      <c r="D63" s="43">
        <f t="shared" si="11"/>
        <v>51</v>
      </c>
      <c r="E63" s="99">
        <f t="shared" si="11"/>
        <v>198</v>
      </c>
      <c r="F63" s="43">
        <f t="shared" si="11"/>
        <v>65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32</v>
      </c>
      <c r="L63" s="43">
        <f t="shared" si="11"/>
        <v>1276</v>
      </c>
      <c r="M63" s="43">
        <f t="shared" si="11"/>
        <v>56</v>
      </c>
      <c r="N63" s="97">
        <f t="shared" ref="N63:N71" si="12">IF(SUM(B63:M63)&lt;=0,"",SUM(B63:M63))</f>
        <v>1851</v>
      </c>
      <c r="O63" s="84"/>
      <c r="P63" s="84"/>
      <c r="Q63" s="98">
        <f t="shared" ref="Q63:Q71" si="13">$A63</f>
        <v>0.29166666666666663</v>
      </c>
      <c r="R63" s="83">
        <f>MAX(N63:N71)</f>
        <v>1916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166</v>
      </c>
      <c r="D64" s="43">
        <f t="shared" ref="D64:M64" si="15">IF($A$64="","",IF(D52&lt;&gt;"",SUM(D49:D52),""))</f>
        <v>61</v>
      </c>
      <c r="E64" s="99">
        <f t="shared" si="15"/>
        <v>220</v>
      </c>
      <c r="F64" s="43">
        <f t="shared" si="15"/>
        <v>71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29</v>
      </c>
      <c r="L64" s="43">
        <f t="shared" si="15"/>
        <v>1313</v>
      </c>
      <c r="M64" s="43">
        <f t="shared" si="15"/>
        <v>56</v>
      </c>
      <c r="N64" s="97">
        <f t="shared" si="12"/>
        <v>1916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124</v>
      </c>
      <c r="D65" s="43">
        <f t="shared" ref="D65:M65" si="16">IF($A$65="","",IF(D53&lt;&gt;"",SUM(D50:D53),""))</f>
        <v>59</v>
      </c>
      <c r="E65" s="99">
        <f t="shared" si="16"/>
        <v>205</v>
      </c>
      <c r="F65" s="43">
        <f t="shared" si="16"/>
        <v>65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18</v>
      </c>
      <c r="L65" s="43">
        <f t="shared" si="16"/>
        <v>1152</v>
      </c>
      <c r="M65" s="43">
        <f t="shared" si="16"/>
        <v>58</v>
      </c>
      <c r="N65" s="97">
        <f t="shared" si="12"/>
        <v>1681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104</v>
      </c>
      <c r="D66" s="43">
        <f t="shared" ref="D66:M66" si="17">IF($A$64="","",IF(D54&lt;&gt;"",SUM(D51:D54),""))</f>
        <v>42</v>
      </c>
      <c r="E66" s="99">
        <f t="shared" si="17"/>
        <v>180</v>
      </c>
      <c r="F66" s="43">
        <f t="shared" si="17"/>
        <v>53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16</v>
      </c>
      <c r="L66" s="43">
        <f t="shared" si="17"/>
        <v>974</v>
      </c>
      <c r="M66" s="43">
        <f t="shared" si="17"/>
        <v>37</v>
      </c>
      <c r="N66" s="97">
        <f>IF(SUM(B66:M66)&lt;=0,"",SUM(B66:M66))</f>
        <v>1406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48</v>
      </c>
      <c r="D67" s="43">
        <f t="shared" ref="D67:M67" si="18">IF($A$65="","",IF(D55&lt;&gt;"",SUM(D52:D55),""))</f>
        <v>51</v>
      </c>
      <c r="E67" s="99">
        <f t="shared" si="18"/>
        <v>181</v>
      </c>
      <c r="F67" s="43">
        <f t="shared" si="18"/>
        <v>55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15</v>
      </c>
      <c r="L67" s="43">
        <f t="shared" si="18"/>
        <v>770</v>
      </c>
      <c r="M67" s="43">
        <f t="shared" si="18"/>
        <v>35</v>
      </c>
      <c r="N67" s="97">
        <f>IF(SUM(B67:M67)&lt;=0,"",SUM(B67:M67))</f>
        <v>1155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127</v>
      </c>
      <c r="I76" s="56">
        <f>IF(D33="",0,INDEX($B$63:$M$71,$R$64,3))+IF(E33="",0,INDEX($B$63:$M$71,$R$64,4))+IF(L33="",0,INDEX($B$63:$M$71,$R$64,11))</f>
        <v>1594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227</v>
      </c>
      <c r="F77" s="56">
        <f>IF(E33="",0,INDEX($B$63:$M$71,$R$64,4))+IF(F33="",0,INDEX($B$63:$M$71,$R$64,5))+IF(G33="",0,INDEX($B$63:$M$71,$R$64,6))</f>
        <v>291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1398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K34" sqref="K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O'Callaghan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16</v>
      </c>
      <c r="I19" s="37"/>
      <c r="J19" s="37"/>
      <c r="K19" s="37"/>
      <c r="L19" s="15"/>
      <c r="M19" s="58">
        <f>IF(F29="N/A","N/A",F78)</f>
        <v>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O'Callaghan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5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10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10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16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16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16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16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16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16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16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0.3125</v>
      </c>
      <c r="R49" s="106">
        <f t="shared" si="4"/>
        <v>4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4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0.32291666666666669</v>
      </c>
      <c r="R50" s="106">
        <f t="shared" si="4"/>
        <v>5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5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6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6</v>
      </c>
      <c r="O51" s="84"/>
      <c r="P51" s="84"/>
      <c r="Q51" s="98">
        <f t="shared" si="3"/>
        <v>0.33333333333333337</v>
      </c>
      <c r="R51" s="106">
        <f t="shared" si="4"/>
        <v>6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6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16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0.29166666666666663</v>
      </c>
      <c r="R63" s="83">
        <f>MAX(N63:N71)</f>
        <v>16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2011-05-03T21:33:02Z</dcterms:modified>
</cp:coreProperties>
</file>