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ydneyballard/Box/COVID19SD/"/>
    </mc:Choice>
  </mc:AlternateContent>
  <xr:revisionPtr revIDLastSave="0" documentId="8_{4F641331-5949-134C-9788-1F5C399A5DDA}" xr6:coauthVersionLast="45" xr6:coauthVersionMax="45" xr10:uidLastSave="{00000000-0000-0000-0000-000000000000}"/>
  <bookViews>
    <workbookView xWindow="0" yWindow="460" windowWidth="23600" windowHeight="19600" xr2:uid="{00000000-000D-0000-FFFF-FFFF00000000}"/>
  </bookViews>
  <sheets>
    <sheet name="Table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03" i="1" l="1"/>
  <c r="E64" i="1"/>
  <c r="E59" i="1"/>
  <c r="E56" i="1"/>
  <c r="E53" i="1"/>
  <c r="E48" i="1"/>
  <c r="E43" i="1"/>
  <c r="E40" i="1"/>
  <c r="E39" i="1"/>
  <c r="E38" i="1"/>
  <c r="E36" i="1"/>
  <c r="E32" i="1"/>
  <c r="E34" i="1"/>
  <c r="E33" i="1"/>
  <c r="E31" i="1"/>
  <c r="E35" i="1"/>
  <c r="E21" i="1"/>
  <c r="E15" i="1"/>
  <c r="E13" i="1"/>
  <c r="E7" i="1"/>
  <c r="E6" i="1"/>
  <c r="E3" i="1"/>
</calcChain>
</file>

<file path=xl/sharedStrings.xml><?xml version="1.0" encoding="utf-8"?>
<sst xmlns="http://schemas.openxmlformats.org/spreadsheetml/2006/main" count="138" uniqueCount="72">
  <si>
    <t>Zip Code</t>
  </si>
  <si>
    <t>**</t>
  </si>
  <si>
    <t>Unknown***</t>
  </si>
  <si>
    <t>San Diego County Total</t>
  </si>
  <si>
    <t>City</t>
  </si>
  <si>
    <t>Alpine</t>
  </si>
  <si>
    <t>National City, Chula Vista, Bonita, La Presa</t>
  </si>
  <si>
    <t>Boulevard, Live Oak Springs, Tierra del Sol, Manzanita</t>
  </si>
  <si>
    <t>Campo, Morena Village, Canyon City, Clover Flat, Boulder Oaks</t>
  </si>
  <si>
    <t>Chula Vista, Bonita</t>
  </si>
  <si>
    <t>San Diego, Chula Vista, Fruitdale, Boal</t>
  </si>
  <si>
    <t>Chula Vista</t>
  </si>
  <si>
    <t>Descanso</t>
  </si>
  <si>
    <t>Dulzura</t>
  </si>
  <si>
    <t>San Diego, Imperial Beach, Coronado</t>
  </si>
  <si>
    <t>Jamul</t>
  </si>
  <si>
    <t>La Mesa, Casa de Oro-Mount Helix, Rancho San Diego, Spring Valley, Calavo Gardens, Grossmont</t>
  </si>
  <si>
    <t>La Mesa</t>
  </si>
  <si>
    <t>Lemon Grove</t>
  </si>
  <si>
    <t>National City</t>
  </si>
  <si>
    <t>Pine Valley</t>
  </si>
  <si>
    <t>Potrero</t>
  </si>
  <si>
    <t>Spring Valley, La Presa, Casa de Oro-Mount Helix, Homelands</t>
  </si>
  <si>
    <t>Spring Valley, Rancho San Diego, Jamul</t>
  </si>
  <si>
    <t>Tecate</t>
  </si>
  <si>
    <t>Bonsall</t>
  </si>
  <si>
    <t>COVID-19 Diagnosis Count</t>
  </si>
  <si>
    <t>Borrego Springs, Kane Spring, Ocotillo Wells</t>
  </si>
  <si>
    <t>Encinitas</t>
  </si>
  <si>
    <t>Carlsbad</t>
  </si>
  <si>
    <t>San Diego, Solana Beach, Rancho Santa Fe, Del Mar, Fairbanks Ranch</t>
  </si>
  <si>
    <t>El Cajon, Rancho San Diego, Casa de Oro-Mount Helix, Bostonia</t>
  </si>
  <si>
    <t>El Cajon, Jamul, Casa de Oro-Mount Helix, Rancho San Diego, Harbison Canyon, Jamacha, Alpine, Crest, Granite Hills, Hillsdale, Dehesa</t>
  </si>
  <si>
    <t>El Cajon, Harbison Canyon, Blossom Valley, Flinn Springs, Lakeside, Crest, Bostonia, Granite Hills, Winter Gardens, La Cresta, Suncrest</t>
  </si>
  <si>
    <t>Encinitas, Carlsbad</t>
  </si>
  <si>
    <t>San Diego, Escondido</t>
  </si>
  <si>
    <t>Escondido, Hidden Meadows</t>
  </si>
  <si>
    <t>San Diego, Valley Center, Escondido</t>
  </si>
  <si>
    <t>Fallbrook, Rainbow, Deluz, De Luz Heights, Pala Mesa, Winterwarm</t>
  </si>
  <si>
    <t>Escondido, San Marcos, Del Dios</t>
  </si>
  <si>
    <t>Julian, Wynola, Shelter Valley, Banner, Pine Hills, Harrison Park</t>
  </si>
  <si>
    <t>San Diego</t>
  </si>
  <si>
    <t>Lakeside, Santee, Bostonia, Winter Gardens, Lakeview, Eucalyptus Hills, Glenview</t>
  </si>
  <si>
    <t>Oceanside</t>
  </si>
  <si>
    <t>Camp Pendleton, Oceanside, Fallbrook</t>
  </si>
  <si>
    <t>Camp Pendleton, Oceanside</t>
  </si>
  <si>
    <t>Camp Pendleton, Oceanside, Yaldora</t>
  </si>
  <si>
    <t>Pala</t>
  </si>
  <si>
    <t>Palomar Mountain</t>
  </si>
  <si>
    <t>Pauma Valley, La Jolla Amago, Palomar Mountain, Rincon</t>
  </si>
  <si>
    <t>Poway</t>
  </si>
  <si>
    <t>Ramona, Poway, Four Corners, Fernbrook, Ballena</t>
  </si>
  <si>
    <t>Ranchita, Hellhole Palms</t>
  </si>
  <si>
    <t>Rancho Santa Fe, Fairbanks Ranch</t>
  </si>
  <si>
    <t>San Marcos</t>
  </si>
  <si>
    <t>Santa Ysabel, Morettis Junction, Mesa Grande</t>
  </si>
  <si>
    <t>San Diego, Santee</t>
  </si>
  <si>
    <t>Solana Beach, Encinitas</t>
  </si>
  <si>
    <t>San Marcos, Lake San Marcos</t>
  </si>
  <si>
    <t>Vista</t>
  </si>
  <si>
    <t>Valley Center, Escondido, Hidden Meadows, Lilac</t>
  </si>
  <si>
    <t>Vista, Bonsall</t>
  </si>
  <si>
    <t>Warner Springs, Holcomb Village, San Felipe, Eagles Nest, San Ignacio, Oak Grove</t>
  </si>
  <si>
    <t>San Diego, Five Points</t>
  </si>
  <si>
    <t>Coronado</t>
  </si>
  <si>
    <t>San Diego, Rancho Santa Fe, Fairbanks Ranch</t>
  </si>
  <si>
    <t>San Diego, Fairbanks Ranch</t>
  </si>
  <si>
    <t>San Diego, National City</t>
  </si>
  <si>
    <t>San Diego, Chula Vista, Imperial Beach</t>
  </si>
  <si>
    <t>Aguanga, Radec, Lake Riverside</t>
  </si>
  <si>
    <r>
      <t xml:space="preserve">Median household income (2018 census) - </t>
    </r>
    <r>
      <rPr>
        <sz val="9"/>
        <rFont val="Times New Roman"/>
        <family val="1"/>
      </rPr>
      <t>https://www.census.gov/quickfacts/fact/table/US/PST045219</t>
    </r>
  </si>
  <si>
    <r>
      <t xml:space="preserve">Diagnosis </t>
    </r>
    <r>
      <rPr>
        <b/>
        <sz val="15"/>
        <color theme="3"/>
        <rFont val="Century"/>
        <family val="1"/>
      </rPr>
      <t>Rate</t>
    </r>
    <r>
      <rPr>
        <sz val="15"/>
        <color theme="3"/>
        <rFont val="Century"/>
        <family val="1"/>
      </rPr>
      <t xml:space="preserve"> per 100,000*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</si>
</sst>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0.0"/>
    <numFmt numFmtId="165" formatCode="#,##0.0"/>
  </numFmts>
  <fonts count="12" x14ac:knownFonts="1">
    <font>
      <sz val="10"/>
      <color rgb="FF000000"/>
      <name val="Times New Roman"/>
      <charset val="204"/>
    </font>
    <font>
      <sz val="10"/>
      <color rgb="FF000000"/>
      <name val="Times New Roman"/>
      <charset val="204"/>
    </font>
    <font>
      <b/>
      <sz val="15"/>
      <color theme="3"/>
      <name val="Calibri"/>
      <family val="2"/>
      <scheme val="minor"/>
    </font>
    <font>
      <b/>
      <sz val="15"/>
      <color theme="3"/>
      <name val="Century"/>
      <family val="1"/>
    </font>
    <font>
      <sz val="11"/>
      <color rgb="FF000000"/>
      <name val="Century"/>
      <family val="1"/>
    </font>
    <font>
      <sz val="11"/>
      <color rgb="FF0D0D0D"/>
      <name val="Century"/>
      <family val="1"/>
    </font>
    <font>
      <sz val="10"/>
      <color rgb="FF000000"/>
      <name val="Century"/>
      <family val="1"/>
    </font>
    <font>
      <sz val="11"/>
      <name val="Century"/>
      <family val="1"/>
    </font>
    <font>
      <b/>
      <sz val="11"/>
      <name val="Century"/>
      <family val="1"/>
    </font>
    <font>
      <b/>
      <sz val="11"/>
      <color rgb="FF000000"/>
      <name val="Century"/>
      <family val="1"/>
    </font>
    <font>
      <sz val="15"/>
      <color theme="3"/>
      <name val="Century"/>
      <family val="1"/>
    </font>
    <font>
      <sz val="9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ck">
        <color theme="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2" applyNumberFormat="0" applyFill="0" applyAlignment="0" applyProtection="0"/>
  </cellStyleXfs>
  <cellXfs count="22">
    <xf numFmtId="0" fontId="0" fillId="0" borderId="0" xfId="0" applyFill="1" applyBorder="1" applyAlignment="1">
      <alignment horizontal="left" vertical="top"/>
    </xf>
    <xf numFmtId="1" fontId="4" fillId="0" borderId="1" xfId="0" applyNumberFormat="1" applyFont="1" applyFill="1" applyBorder="1" applyAlignment="1">
      <alignment horizontal="right" vertical="top" shrinkToFit="1"/>
    </xf>
    <xf numFmtId="1" fontId="5" fillId="0" borderId="1" xfId="0" applyNumberFormat="1" applyFont="1" applyFill="1" applyBorder="1" applyAlignment="1">
      <alignment horizontal="right" vertical="top" shrinkToFit="1"/>
    </xf>
    <xf numFmtId="164" fontId="4" fillId="0" borderId="1" xfId="0" applyNumberFormat="1" applyFont="1" applyFill="1" applyBorder="1" applyAlignment="1">
      <alignment horizontal="right" vertical="top" shrinkToFit="1"/>
    </xf>
    <xf numFmtId="44" fontId="6" fillId="0" borderId="0" xfId="1" applyFont="1" applyFill="1" applyBorder="1" applyAlignment="1">
      <alignment horizontal="left" vertical="top"/>
    </xf>
    <xf numFmtId="0" fontId="6" fillId="0" borderId="0" xfId="0" applyFont="1" applyFill="1" applyBorder="1" applyAlignment="1">
      <alignment horizontal="left" vertical="top"/>
    </xf>
    <xf numFmtId="3" fontId="5" fillId="0" borderId="1" xfId="0" applyNumberFormat="1" applyFont="1" applyFill="1" applyBorder="1" applyAlignment="1">
      <alignment horizontal="right" vertical="top" shrinkToFit="1"/>
    </xf>
    <xf numFmtId="165" fontId="4" fillId="0" borderId="1" xfId="0" applyNumberFormat="1" applyFont="1" applyFill="1" applyBorder="1" applyAlignment="1">
      <alignment horizontal="right" vertical="top" shrinkToFit="1"/>
    </xf>
    <xf numFmtId="3" fontId="4" fillId="0" borderId="1" xfId="0" applyNumberFormat="1" applyFont="1" applyFill="1" applyBorder="1" applyAlignment="1">
      <alignment horizontal="right" vertical="top" shrinkToFit="1"/>
    </xf>
    <xf numFmtId="0" fontId="8" fillId="0" borderId="1" xfId="0" applyFont="1" applyFill="1" applyBorder="1" applyAlignment="1">
      <alignment horizontal="left" vertical="top" wrapText="1"/>
    </xf>
    <xf numFmtId="3" fontId="9" fillId="0" borderId="1" xfId="0" applyNumberFormat="1" applyFont="1" applyFill="1" applyBorder="1" applyAlignment="1">
      <alignment horizontal="right" vertical="top" shrinkToFit="1"/>
    </xf>
    <xf numFmtId="164" fontId="9" fillId="0" borderId="1" xfId="0" applyNumberFormat="1" applyFont="1" applyFill="1" applyBorder="1" applyAlignment="1">
      <alignment horizontal="right" vertical="top" shrinkToFit="1"/>
    </xf>
    <xf numFmtId="1" fontId="4" fillId="2" borderId="1" xfId="0" applyNumberFormat="1" applyFont="1" applyFill="1" applyBorder="1" applyAlignment="1">
      <alignment horizontal="right" vertical="top" shrinkToFit="1"/>
    </xf>
    <xf numFmtId="1" fontId="5" fillId="2" borderId="1" xfId="0" applyNumberFormat="1" applyFont="1" applyFill="1" applyBorder="1" applyAlignment="1">
      <alignment horizontal="right" vertical="top" shrinkToFit="1"/>
    </xf>
    <xf numFmtId="0" fontId="7" fillId="2" borderId="1" xfId="0" applyFont="1" applyFill="1" applyBorder="1" applyAlignment="1">
      <alignment horizontal="right" vertical="top" wrapText="1"/>
    </xf>
    <xf numFmtId="0" fontId="6" fillId="2" borderId="0" xfId="0" applyFont="1" applyFill="1" applyBorder="1" applyAlignment="1">
      <alignment horizontal="left" vertical="top"/>
    </xf>
    <xf numFmtId="44" fontId="6" fillId="2" borderId="0" xfId="1" applyFont="1" applyFill="1" applyBorder="1" applyAlignment="1">
      <alignment horizontal="left" vertical="top"/>
    </xf>
    <xf numFmtId="0" fontId="7" fillId="2" borderId="1" xfId="0" applyFont="1" applyFill="1" applyBorder="1" applyAlignment="1">
      <alignment horizontal="left" vertical="top" wrapText="1"/>
    </xf>
    <xf numFmtId="0" fontId="10" fillId="0" borderId="2" xfId="2" applyFont="1" applyFill="1" applyAlignment="1">
      <alignment horizontal="left" wrapText="1" indent="2"/>
    </xf>
    <xf numFmtId="0" fontId="10" fillId="0" borderId="2" xfId="2" applyFont="1" applyFill="1" applyAlignment="1">
      <alignment horizontal="left" wrapText="1" indent="1"/>
    </xf>
    <xf numFmtId="44" fontId="10" fillId="0" borderId="2" xfId="2" applyNumberFormat="1" applyFont="1" applyFill="1" applyAlignment="1">
      <alignment horizontal="left"/>
    </xf>
    <xf numFmtId="0" fontId="10" fillId="0" borderId="2" xfId="2" applyFont="1" applyFill="1" applyAlignment="1">
      <alignment horizontal="left"/>
    </xf>
  </cellXfs>
  <cellStyles count="3">
    <cellStyle name="Currency" xfId="1" builtinId="4"/>
    <cellStyle name="Heading 1" xfId="2" builtinId="16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E107"/>
  <sheetViews>
    <sheetView tabSelected="1" zoomScale="158" zoomScaleNormal="100" workbookViewId="0"/>
  </sheetViews>
  <sheetFormatPr baseColWidth="10" defaultColWidth="8.796875" defaultRowHeight="13" x14ac:dyDescent="0.15"/>
  <cols>
    <col min="1" max="1" width="13.3984375" style="5" customWidth="1"/>
    <col min="2" max="2" width="33.3984375" style="5" customWidth="1"/>
    <col min="3" max="3" width="24.19921875" style="5" customWidth="1"/>
    <col min="4" max="4" width="21.3984375" style="5" customWidth="1"/>
    <col min="5" max="5" width="14.59765625" style="4" bestFit="1" customWidth="1"/>
    <col min="6" max="16384" width="8.796875" style="5"/>
  </cols>
  <sheetData>
    <row r="1" spans="1:5" s="21" customFormat="1" ht="78.5" customHeight="1" thickBot="1" x14ac:dyDescent="0.25">
      <c r="A1" s="18" t="s">
        <v>0</v>
      </c>
      <c r="B1" s="18" t="s">
        <v>4</v>
      </c>
      <c r="C1" s="18" t="s">
        <v>26</v>
      </c>
      <c r="D1" s="19" t="s">
        <v>71</v>
      </c>
      <c r="E1" s="20" t="s">
        <v>70</v>
      </c>
    </row>
    <row r="2" spans="1:5" ht="15" thickTop="1" x14ac:dyDescent="0.15">
      <c r="A2" s="1">
        <v>91901</v>
      </c>
      <c r="B2" s="1" t="s">
        <v>5</v>
      </c>
      <c r="C2" s="2">
        <v>79</v>
      </c>
      <c r="D2" s="3">
        <v>439.2</v>
      </c>
      <c r="E2" s="4">
        <v>93400</v>
      </c>
    </row>
    <row r="3" spans="1:5" ht="14" x14ac:dyDescent="0.15">
      <c r="A3" s="1">
        <v>91902</v>
      </c>
      <c r="B3" s="1" t="s">
        <v>6</v>
      </c>
      <c r="C3" s="2">
        <v>171</v>
      </c>
      <c r="D3" s="3">
        <v>969.9</v>
      </c>
      <c r="E3" s="4">
        <f>AVERAGE(92607,76354,64230,46032)</f>
        <v>69805.75</v>
      </c>
    </row>
    <row r="4" spans="1:5" s="15" customFormat="1" ht="15" x14ac:dyDescent="0.15">
      <c r="A4" s="12">
        <v>91905</v>
      </c>
      <c r="B4" s="12" t="s">
        <v>7</v>
      </c>
      <c r="C4" s="13">
        <v>6</v>
      </c>
      <c r="D4" s="14" t="s">
        <v>1</v>
      </c>
    </row>
    <row r="5" spans="1:5" s="15" customFormat="1" ht="15" x14ac:dyDescent="0.15">
      <c r="A5" s="12">
        <v>91906</v>
      </c>
      <c r="B5" s="12" t="s">
        <v>8</v>
      </c>
      <c r="C5" s="13">
        <v>16</v>
      </c>
      <c r="D5" s="14" t="s">
        <v>1</v>
      </c>
      <c r="E5" s="16"/>
    </row>
    <row r="6" spans="1:5" ht="14" x14ac:dyDescent="0.15">
      <c r="A6" s="1">
        <v>91910</v>
      </c>
      <c r="B6" s="1" t="s">
        <v>9</v>
      </c>
      <c r="C6" s="6">
        <v>1259</v>
      </c>
      <c r="D6" s="7">
        <v>1501.8</v>
      </c>
      <c r="E6" s="4">
        <f>AVERAGE(92607,76354)</f>
        <v>84480.5</v>
      </c>
    </row>
    <row r="7" spans="1:5" ht="14" x14ac:dyDescent="0.15">
      <c r="A7" s="1">
        <v>91911</v>
      </c>
      <c r="B7" s="1" t="s">
        <v>10</v>
      </c>
      <c r="C7" s="6">
        <v>1522</v>
      </c>
      <c r="D7" s="7">
        <v>1794.4</v>
      </c>
      <c r="E7" s="4">
        <f>AVERAGE(76354,75456)</f>
        <v>75905</v>
      </c>
    </row>
    <row r="8" spans="1:5" ht="14" x14ac:dyDescent="0.15">
      <c r="A8" s="1">
        <v>91913</v>
      </c>
      <c r="B8" s="1" t="s">
        <v>11</v>
      </c>
      <c r="C8" s="2">
        <v>569</v>
      </c>
      <c r="D8" s="7">
        <v>1114</v>
      </c>
      <c r="E8" s="4">
        <v>76354</v>
      </c>
    </row>
    <row r="9" spans="1:5" ht="14" x14ac:dyDescent="0.15">
      <c r="A9" s="1">
        <v>91914</v>
      </c>
      <c r="B9" s="1" t="s">
        <v>11</v>
      </c>
      <c r="C9" s="2">
        <v>181</v>
      </c>
      <c r="D9" s="7">
        <v>1078.5999999999999</v>
      </c>
      <c r="E9" s="4">
        <v>76354</v>
      </c>
    </row>
    <row r="10" spans="1:5" ht="14" x14ac:dyDescent="0.15">
      <c r="A10" s="1">
        <v>91915</v>
      </c>
      <c r="B10" s="1" t="s">
        <v>11</v>
      </c>
      <c r="C10" s="2">
        <v>334</v>
      </c>
      <c r="D10" s="7">
        <v>1073.3</v>
      </c>
      <c r="E10" s="4">
        <v>76354</v>
      </c>
    </row>
    <row r="11" spans="1:5" s="15" customFormat="1" ht="15" x14ac:dyDescent="0.15">
      <c r="A11" s="12">
        <v>91916</v>
      </c>
      <c r="B11" s="12" t="s">
        <v>12</v>
      </c>
      <c r="C11" s="13">
        <v>9</v>
      </c>
      <c r="D11" s="14" t="s">
        <v>1</v>
      </c>
      <c r="E11" s="16"/>
    </row>
    <row r="12" spans="1:5" s="15" customFormat="1" ht="15" x14ac:dyDescent="0.15">
      <c r="A12" s="12">
        <v>91917</v>
      </c>
      <c r="B12" s="12" t="s">
        <v>13</v>
      </c>
      <c r="C12" s="13">
        <v>37</v>
      </c>
      <c r="D12" s="14" t="s">
        <v>1</v>
      </c>
      <c r="E12" s="16"/>
    </row>
    <row r="13" spans="1:5" ht="14" x14ac:dyDescent="0.15">
      <c r="A13" s="1">
        <v>91932</v>
      </c>
      <c r="B13" s="1" t="s">
        <v>14</v>
      </c>
      <c r="C13" s="2">
        <v>391</v>
      </c>
      <c r="D13" s="7">
        <v>1424.5</v>
      </c>
      <c r="E13" s="4">
        <f>AVERAGE(101520,51838,75456)</f>
        <v>76271.333333333328</v>
      </c>
    </row>
    <row r="14" spans="1:5" s="15" customFormat="1" ht="15" x14ac:dyDescent="0.15">
      <c r="A14" s="12">
        <v>91935</v>
      </c>
      <c r="B14" s="12" t="s">
        <v>15</v>
      </c>
      <c r="C14" s="13">
        <v>60</v>
      </c>
      <c r="D14" s="14" t="s">
        <v>1</v>
      </c>
      <c r="E14" s="16"/>
    </row>
    <row r="15" spans="1:5" ht="14" x14ac:dyDescent="0.15">
      <c r="A15" s="1">
        <v>91941</v>
      </c>
      <c r="B15" s="1" t="s">
        <v>16</v>
      </c>
      <c r="C15" s="2">
        <v>236</v>
      </c>
      <c r="D15" s="3">
        <v>689.6</v>
      </c>
      <c r="E15" s="4">
        <f>AVERAGE(96678,52593,63947,62004,88495,76354,75456)</f>
        <v>73646.71428571429</v>
      </c>
    </row>
    <row r="16" spans="1:5" ht="14" x14ac:dyDescent="0.15">
      <c r="A16" s="1">
        <v>91942</v>
      </c>
      <c r="B16" s="1" t="s">
        <v>17</v>
      </c>
      <c r="C16" s="2">
        <v>344</v>
      </c>
      <c r="D16" s="3">
        <v>859.4</v>
      </c>
      <c r="E16" s="4">
        <v>63947</v>
      </c>
    </row>
    <row r="17" spans="1:5" ht="14" x14ac:dyDescent="0.15">
      <c r="A17" s="1">
        <v>91945</v>
      </c>
      <c r="B17" s="1" t="s">
        <v>18</v>
      </c>
      <c r="C17" s="2">
        <v>326</v>
      </c>
      <c r="D17" s="7">
        <v>1198.2</v>
      </c>
      <c r="E17" s="4">
        <v>62004</v>
      </c>
    </row>
    <row r="18" spans="1:5" ht="14" x14ac:dyDescent="0.15">
      <c r="A18" s="1">
        <v>91950</v>
      </c>
      <c r="B18" s="1" t="s">
        <v>19</v>
      </c>
      <c r="C18" s="6">
        <v>1174</v>
      </c>
      <c r="D18" s="7">
        <v>2005.6</v>
      </c>
      <c r="E18" s="4">
        <v>46032</v>
      </c>
    </row>
    <row r="19" spans="1:5" s="15" customFormat="1" ht="15" x14ac:dyDescent="0.15">
      <c r="A19" s="12">
        <v>91962</v>
      </c>
      <c r="B19" s="12" t="s">
        <v>20</v>
      </c>
      <c r="C19" s="13">
        <v>5</v>
      </c>
      <c r="D19" s="14" t="s">
        <v>1</v>
      </c>
      <c r="E19" s="16"/>
    </row>
    <row r="20" spans="1:5" s="15" customFormat="1" ht="15" x14ac:dyDescent="0.15">
      <c r="A20" s="12">
        <v>91963</v>
      </c>
      <c r="B20" s="12" t="s">
        <v>21</v>
      </c>
      <c r="C20" s="13">
        <v>25</v>
      </c>
      <c r="D20" s="14" t="s">
        <v>1</v>
      </c>
      <c r="E20" s="16"/>
    </row>
    <row r="21" spans="1:5" ht="14" x14ac:dyDescent="0.15">
      <c r="A21" s="1">
        <v>91977</v>
      </c>
      <c r="B21" s="1" t="s">
        <v>22</v>
      </c>
      <c r="C21" s="2">
        <v>922</v>
      </c>
      <c r="D21" s="7">
        <v>1511.6</v>
      </c>
      <c r="E21" s="4">
        <f>AVERAGE(96678,68838,62004,64230)</f>
        <v>72937.5</v>
      </c>
    </row>
    <row r="22" spans="1:5" s="15" customFormat="1" ht="15" x14ac:dyDescent="0.15">
      <c r="A22" s="12">
        <v>91978</v>
      </c>
      <c r="B22" s="12" t="s">
        <v>23</v>
      </c>
      <c r="C22" s="13">
        <v>92</v>
      </c>
      <c r="D22" s="14" t="s">
        <v>1</v>
      </c>
      <c r="E22" s="16"/>
    </row>
    <row r="23" spans="1:5" s="15" customFormat="1" ht="15" x14ac:dyDescent="0.15">
      <c r="A23" s="12">
        <v>91980</v>
      </c>
      <c r="B23" s="12" t="s">
        <v>24</v>
      </c>
      <c r="C23" s="13">
        <v>14</v>
      </c>
      <c r="D23" s="14" t="s">
        <v>1</v>
      </c>
      <c r="E23" s="16"/>
    </row>
    <row r="24" spans="1:5" s="15" customFormat="1" ht="15" x14ac:dyDescent="0.15">
      <c r="A24" s="12">
        <v>92003</v>
      </c>
      <c r="B24" s="12" t="s">
        <v>25</v>
      </c>
      <c r="C24" s="13">
        <v>34</v>
      </c>
      <c r="D24" s="14" t="s">
        <v>1</v>
      </c>
      <c r="E24" s="16"/>
    </row>
    <row r="25" spans="1:5" s="15" customFormat="1" ht="15" x14ac:dyDescent="0.15">
      <c r="A25" s="12">
        <v>92004</v>
      </c>
      <c r="B25" s="12" t="s">
        <v>27</v>
      </c>
      <c r="C25" s="13">
        <v>16</v>
      </c>
      <c r="D25" s="14" t="s">
        <v>1</v>
      </c>
      <c r="E25" s="16"/>
    </row>
    <row r="26" spans="1:5" ht="14" x14ac:dyDescent="0.15">
      <c r="A26" s="1">
        <v>92007</v>
      </c>
      <c r="B26" s="1" t="s">
        <v>28</v>
      </c>
      <c r="C26" s="2">
        <v>36</v>
      </c>
      <c r="D26" s="3">
        <v>313.5</v>
      </c>
      <c r="E26" s="4">
        <v>113175</v>
      </c>
    </row>
    <row r="27" spans="1:5" ht="14" x14ac:dyDescent="0.15">
      <c r="A27" s="1">
        <v>92008</v>
      </c>
      <c r="B27" s="1" t="s">
        <v>29</v>
      </c>
      <c r="C27" s="2">
        <v>131</v>
      </c>
      <c r="D27" s="3">
        <v>441.8</v>
      </c>
      <c r="E27" s="4">
        <v>107172</v>
      </c>
    </row>
    <row r="28" spans="1:5" ht="14" x14ac:dyDescent="0.15">
      <c r="A28" s="1">
        <v>92009</v>
      </c>
      <c r="B28" s="1" t="s">
        <v>29</v>
      </c>
      <c r="C28" s="2">
        <v>191</v>
      </c>
      <c r="D28" s="3">
        <v>440.7</v>
      </c>
      <c r="E28" s="4">
        <v>107172</v>
      </c>
    </row>
    <row r="29" spans="1:5" ht="14" x14ac:dyDescent="0.15">
      <c r="A29" s="1">
        <v>92010</v>
      </c>
      <c r="B29" s="1" t="s">
        <v>29</v>
      </c>
      <c r="C29" s="2">
        <v>72</v>
      </c>
      <c r="D29" s="3">
        <v>431.6</v>
      </c>
      <c r="E29" s="4">
        <v>107172</v>
      </c>
    </row>
    <row r="30" spans="1:5" ht="14" x14ac:dyDescent="0.15">
      <c r="A30" s="1">
        <v>92011</v>
      </c>
      <c r="B30" s="1" t="s">
        <v>29</v>
      </c>
      <c r="C30" s="2">
        <v>95</v>
      </c>
      <c r="D30" s="3">
        <v>396.5</v>
      </c>
      <c r="E30" s="4">
        <v>107172</v>
      </c>
    </row>
    <row r="31" spans="1:5" ht="14" x14ac:dyDescent="0.15">
      <c r="A31" s="1">
        <v>92014</v>
      </c>
      <c r="B31" s="1" t="s">
        <v>30</v>
      </c>
      <c r="C31" s="2">
        <v>58</v>
      </c>
      <c r="D31" s="3">
        <v>410.2</v>
      </c>
      <c r="E31" s="4">
        <f>105821</f>
        <v>105821</v>
      </c>
    </row>
    <row r="32" spans="1:5" ht="14" x14ac:dyDescent="0.15">
      <c r="A32" s="1">
        <v>92019</v>
      </c>
      <c r="B32" s="1" t="s">
        <v>32</v>
      </c>
      <c r="C32" s="2">
        <v>455</v>
      </c>
      <c r="D32" s="7">
        <v>1009</v>
      </c>
      <c r="E32" s="4">
        <f>AVERAGE(88495,111932,52593,96678,93400)</f>
        <v>88619.6</v>
      </c>
    </row>
    <row r="33" spans="1:5" ht="14" x14ac:dyDescent="0.15">
      <c r="A33" s="1">
        <v>92020</v>
      </c>
      <c r="B33" s="1" t="s">
        <v>31</v>
      </c>
      <c r="C33" s="2">
        <v>853</v>
      </c>
      <c r="D33" s="7">
        <v>1378.1</v>
      </c>
      <c r="E33" s="4">
        <f>AVERAGE(88495,52593,96678,51365)</f>
        <v>72282.75</v>
      </c>
    </row>
    <row r="34" spans="1:5" ht="14" x14ac:dyDescent="0.15">
      <c r="A34" s="1">
        <v>92021</v>
      </c>
      <c r="B34" s="1" t="s">
        <v>33</v>
      </c>
      <c r="C34" s="2">
        <v>778</v>
      </c>
      <c r="D34" s="7">
        <v>1133.2</v>
      </c>
      <c r="E34" s="4">
        <f>AVERAGE(67976,72426,52593,51365)</f>
        <v>61090</v>
      </c>
    </row>
    <row r="35" spans="1:5" ht="14" x14ac:dyDescent="0.15">
      <c r="A35" s="1">
        <v>92024</v>
      </c>
      <c r="B35" s="1" t="s">
        <v>34</v>
      </c>
      <c r="C35" s="2">
        <v>234</v>
      </c>
      <c r="D35" s="3">
        <v>415</v>
      </c>
      <c r="E35" s="4">
        <f>AVERAGE(113175,107172)</f>
        <v>110173.5</v>
      </c>
    </row>
    <row r="36" spans="1:5" ht="14" x14ac:dyDescent="0.15">
      <c r="A36" s="1">
        <v>92025</v>
      </c>
      <c r="B36" s="1" t="s">
        <v>35</v>
      </c>
      <c r="C36" s="2">
        <v>415</v>
      </c>
      <c r="D36" s="3">
        <v>800.8</v>
      </c>
      <c r="E36" s="4">
        <f>AVERAGE(75456,105732,62319)</f>
        <v>81169</v>
      </c>
    </row>
    <row r="37" spans="1:5" ht="14" x14ac:dyDescent="0.15">
      <c r="A37" s="1">
        <v>92026</v>
      </c>
      <c r="B37" s="1" t="s">
        <v>36</v>
      </c>
      <c r="C37" s="2">
        <v>406</v>
      </c>
      <c r="D37" s="3">
        <v>721.5</v>
      </c>
      <c r="E37" s="4">
        <v>62319</v>
      </c>
    </row>
    <row r="38" spans="1:5" ht="14" x14ac:dyDescent="0.15">
      <c r="A38" s="1">
        <v>92027</v>
      </c>
      <c r="B38" s="1" t="s">
        <v>37</v>
      </c>
      <c r="C38" s="2">
        <v>495</v>
      </c>
      <c r="D38" s="3">
        <v>913.2</v>
      </c>
      <c r="E38" s="4">
        <f>AVERAGE(85625,75456,62319)</f>
        <v>74466.666666666672</v>
      </c>
    </row>
    <row r="39" spans="1:5" ht="14" x14ac:dyDescent="0.15">
      <c r="A39" s="1">
        <v>92028</v>
      </c>
      <c r="B39" s="1" t="s">
        <v>38</v>
      </c>
      <c r="C39" s="2">
        <v>304</v>
      </c>
      <c r="D39" s="3">
        <v>620.29999999999995</v>
      </c>
      <c r="E39" s="4">
        <f>AVERAGE(60223,68652)</f>
        <v>64437.5</v>
      </c>
    </row>
    <row r="40" spans="1:5" ht="14" x14ac:dyDescent="0.15">
      <c r="A40" s="1">
        <v>92029</v>
      </c>
      <c r="B40" s="1" t="s">
        <v>39</v>
      </c>
      <c r="C40" s="2">
        <v>78</v>
      </c>
      <c r="D40" s="3">
        <v>367.9</v>
      </c>
      <c r="E40" s="4">
        <f>AVERAGE(76619,62319)</f>
        <v>69469</v>
      </c>
    </row>
    <row r="41" spans="1:5" s="15" customFormat="1" ht="15" x14ac:dyDescent="0.15">
      <c r="A41" s="12">
        <v>92036</v>
      </c>
      <c r="B41" s="12" t="s">
        <v>40</v>
      </c>
      <c r="C41" s="13">
        <v>5</v>
      </c>
      <c r="D41" s="14" t="s">
        <v>1</v>
      </c>
      <c r="E41" s="16"/>
    </row>
    <row r="42" spans="1:5" ht="14" x14ac:dyDescent="0.15">
      <c r="A42" s="1">
        <v>92037</v>
      </c>
      <c r="B42" s="1" t="s">
        <v>41</v>
      </c>
      <c r="C42" s="2">
        <v>207</v>
      </c>
      <c r="D42" s="3">
        <v>478.2</v>
      </c>
      <c r="E42" s="4">
        <v>75456</v>
      </c>
    </row>
    <row r="43" spans="1:5" ht="14" x14ac:dyDescent="0.15">
      <c r="A43" s="1">
        <v>92040</v>
      </c>
      <c r="B43" s="1" t="s">
        <v>42</v>
      </c>
      <c r="C43" s="2">
        <v>251</v>
      </c>
      <c r="D43" s="3">
        <v>569.1</v>
      </c>
      <c r="E43" s="4">
        <f>AVERAGE(67976,83533,72426,92422)</f>
        <v>79089.25</v>
      </c>
    </row>
    <row r="44" spans="1:5" ht="14" x14ac:dyDescent="0.15">
      <c r="A44" s="1">
        <v>92054</v>
      </c>
      <c r="B44" s="1" t="s">
        <v>43</v>
      </c>
      <c r="C44" s="2">
        <v>250</v>
      </c>
      <c r="D44" s="3">
        <v>589.1</v>
      </c>
      <c r="E44" s="4">
        <v>68652</v>
      </c>
    </row>
    <row r="45" spans="1:5" ht="14" x14ac:dyDescent="0.15">
      <c r="A45" s="1">
        <v>92055</v>
      </c>
      <c r="B45" s="1" t="s">
        <v>44</v>
      </c>
      <c r="C45" s="2">
        <v>61</v>
      </c>
      <c r="D45" s="3">
        <v>166.1</v>
      </c>
      <c r="E45" s="4">
        <v>41700</v>
      </c>
    </row>
    <row r="46" spans="1:5" ht="14" x14ac:dyDescent="0.15">
      <c r="A46" s="1">
        <v>92056</v>
      </c>
      <c r="B46" s="1" t="s">
        <v>43</v>
      </c>
      <c r="C46" s="2">
        <v>275</v>
      </c>
      <c r="D46" s="3">
        <v>496.7</v>
      </c>
      <c r="E46" s="4">
        <v>68652</v>
      </c>
    </row>
    <row r="47" spans="1:5" ht="14" x14ac:dyDescent="0.15">
      <c r="A47" s="1">
        <v>92057</v>
      </c>
      <c r="B47" s="1" t="s">
        <v>45</v>
      </c>
      <c r="C47" s="2">
        <v>317</v>
      </c>
      <c r="D47" s="3">
        <v>568.6</v>
      </c>
      <c r="E47" s="4">
        <v>68652</v>
      </c>
    </row>
    <row r="48" spans="1:5" ht="14" x14ac:dyDescent="0.15">
      <c r="A48" s="1">
        <v>92058</v>
      </c>
      <c r="B48" s="1" t="s">
        <v>46</v>
      </c>
      <c r="C48" s="2">
        <v>172</v>
      </c>
      <c r="D48" s="3">
        <v>711.6</v>
      </c>
      <c r="E48" s="4">
        <f>AVERAGE(68652,48092,41700)</f>
        <v>52814.666666666664</v>
      </c>
    </row>
    <row r="49" spans="1:5" s="15" customFormat="1" ht="15" x14ac:dyDescent="0.15">
      <c r="A49" s="12">
        <v>92059</v>
      </c>
      <c r="B49" s="12" t="s">
        <v>47</v>
      </c>
      <c r="C49" s="13">
        <v>51</v>
      </c>
      <c r="D49" s="14" t="s">
        <v>1</v>
      </c>
      <c r="E49" s="16"/>
    </row>
    <row r="50" spans="1:5" s="15" customFormat="1" ht="15" x14ac:dyDescent="0.15">
      <c r="A50" s="12">
        <v>92060</v>
      </c>
      <c r="B50" s="12" t="s">
        <v>48</v>
      </c>
      <c r="C50" s="13">
        <v>1</v>
      </c>
      <c r="D50" s="14" t="s">
        <v>1</v>
      </c>
      <c r="E50" s="16"/>
    </row>
    <row r="51" spans="1:5" s="15" customFormat="1" ht="15" x14ac:dyDescent="0.15">
      <c r="A51" s="12">
        <v>92061</v>
      </c>
      <c r="B51" s="12" t="s">
        <v>49</v>
      </c>
      <c r="C51" s="13">
        <v>13</v>
      </c>
      <c r="D51" s="14" t="s">
        <v>1</v>
      </c>
      <c r="E51" s="16"/>
    </row>
    <row r="52" spans="1:5" ht="14" x14ac:dyDescent="0.15">
      <c r="A52" s="1">
        <v>92064</v>
      </c>
      <c r="B52" s="1" t="s">
        <v>50</v>
      </c>
      <c r="C52" s="2">
        <v>186</v>
      </c>
      <c r="D52" s="3">
        <v>368.8</v>
      </c>
      <c r="E52" s="4">
        <v>105732</v>
      </c>
    </row>
    <row r="53" spans="1:5" ht="14" x14ac:dyDescent="0.15">
      <c r="A53" s="1">
        <v>92065</v>
      </c>
      <c r="B53" s="1" t="s">
        <v>51</v>
      </c>
      <c r="C53" s="2">
        <v>172</v>
      </c>
      <c r="D53" s="3">
        <v>474.4</v>
      </c>
      <c r="E53" s="4">
        <f>AVERAGE(79075,105732)</f>
        <v>92403.5</v>
      </c>
    </row>
    <row r="54" spans="1:5" s="15" customFormat="1" ht="15" x14ac:dyDescent="0.15">
      <c r="A54" s="12">
        <v>92066</v>
      </c>
      <c r="B54" s="12" t="s">
        <v>52</v>
      </c>
      <c r="C54" s="13">
        <v>3</v>
      </c>
      <c r="D54" s="14" t="s">
        <v>1</v>
      </c>
      <c r="E54" s="16"/>
    </row>
    <row r="55" spans="1:5" s="15" customFormat="1" ht="15" x14ac:dyDescent="0.15">
      <c r="A55" s="12">
        <v>92067</v>
      </c>
      <c r="B55" s="12" t="s">
        <v>53</v>
      </c>
      <c r="C55" s="12">
        <v>39</v>
      </c>
      <c r="D55" s="14" t="s">
        <v>1</v>
      </c>
      <c r="E55" s="16"/>
    </row>
    <row r="56" spans="1:5" ht="14" x14ac:dyDescent="0.15">
      <c r="A56" s="1">
        <v>92069</v>
      </c>
      <c r="B56" s="1" t="s">
        <v>54</v>
      </c>
      <c r="C56" s="1">
        <v>364</v>
      </c>
      <c r="D56" s="3">
        <v>711.3</v>
      </c>
      <c r="E56" s="4">
        <f>AVERAGE(76619,62319)</f>
        <v>69469</v>
      </c>
    </row>
    <row r="57" spans="1:5" s="15" customFormat="1" ht="15" x14ac:dyDescent="0.15">
      <c r="A57" s="12">
        <v>92070</v>
      </c>
      <c r="B57" s="12" t="s">
        <v>55</v>
      </c>
      <c r="C57" s="12">
        <v>3</v>
      </c>
      <c r="D57" s="14" t="s">
        <v>1</v>
      </c>
      <c r="E57" s="16"/>
    </row>
    <row r="58" spans="1:5" ht="14" x14ac:dyDescent="0.15">
      <c r="A58" s="1">
        <v>92071</v>
      </c>
      <c r="B58" s="1" t="s">
        <v>56</v>
      </c>
      <c r="C58" s="1">
        <v>289</v>
      </c>
      <c r="D58" s="3">
        <v>496.5</v>
      </c>
      <c r="E58" s="4">
        <v>83533</v>
      </c>
    </row>
    <row r="59" spans="1:5" ht="14" x14ac:dyDescent="0.15">
      <c r="A59" s="1">
        <v>92075</v>
      </c>
      <c r="B59" s="1" t="s">
        <v>57</v>
      </c>
      <c r="C59" s="1">
        <v>39</v>
      </c>
      <c r="D59" s="3">
        <v>300.5</v>
      </c>
      <c r="E59" s="4">
        <f>AVERAGE(105821,113175)</f>
        <v>109498</v>
      </c>
    </row>
    <row r="60" spans="1:5" ht="14" x14ac:dyDescent="0.15">
      <c r="A60" s="1">
        <v>92078</v>
      </c>
      <c r="B60" s="1" t="s">
        <v>58</v>
      </c>
      <c r="C60" s="1">
        <v>257</v>
      </c>
      <c r="D60" s="3">
        <v>504.2</v>
      </c>
      <c r="E60" s="4">
        <v>76619</v>
      </c>
    </row>
    <row r="61" spans="1:5" ht="14" x14ac:dyDescent="0.15">
      <c r="A61" s="1">
        <v>92081</v>
      </c>
      <c r="B61" s="1" t="s">
        <v>59</v>
      </c>
      <c r="C61" s="1">
        <v>126</v>
      </c>
      <c r="D61" s="3">
        <v>383.1</v>
      </c>
      <c r="E61" s="4">
        <v>65696</v>
      </c>
    </row>
    <row r="62" spans="1:5" ht="14" x14ac:dyDescent="0.15">
      <c r="A62" s="1">
        <v>92082</v>
      </c>
      <c r="B62" s="1" t="s">
        <v>60</v>
      </c>
      <c r="C62" s="1">
        <v>100</v>
      </c>
      <c r="D62" s="3">
        <v>565.6</v>
      </c>
      <c r="E62" s="4">
        <v>85625</v>
      </c>
    </row>
    <row r="63" spans="1:5" ht="14" x14ac:dyDescent="0.15">
      <c r="A63" s="1">
        <v>92083</v>
      </c>
      <c r="B63" s="1" t="s">
        <v>59</v>
      </c>
      <c r="C63" s="1">
        <v>344</v>
      </c>
      <c r="D63" s="3">
        <v>878.6</v>
      </c>
      <c r="E63" s="4">
        <v>65696</v>
      </c>
    </row>
    <row r="64" spans="1:5" ht="14" x14ac:dyDescent="0.15">
      <c r="A64" s="1">
        <v>92084</v>
      </c>
      <c r="B64" s="1" t="s">
        <v>61</v>
      </c>
      <c r="C64" s="1">
        <v>376</v>
      </c>
      <c r="D64" s="3">
        <v>766.7</v>
      </c>
      <c r="E64" s="4">
        <f>AVERAGE(65696,76619)</f>
        <v>71157.5</v>
      </c>
    </row>
    <row r="65" spans="1:5" s="15" customFormat="1" ht="15" x14ac:dyDescent="0.15">
      <c r="A65" s="12">
        <v>92086</v>
      </c>
      <c r="B65" s="12" t="s">
        <v>62</v>
      </c>
      <c r="C65" s="12">
        <v>5</v>
      </c>
      <c r="D65" s="14" t="s">
        <v>1</v>
      </c>
      <c r="E65" s="16"/>
    </row>
    <row r="66" spans="1:5" s="15" customFormat="1" ht="15" x14ac:dyDescent="0.15">
      <c r="A66" s="12">
        <v>92091</v>
      </c>
      <c r="B66" s="12" t="s">
        <v>53</v>
      </c>
      <c r="C66" s="12">
        <v>7</v>
      </c>
      <c r="D66" s="14" t="s">
        <v>1</v>
      </c>
      <c r="E66" s="16"/>
    </row>
    <row r="67" spans="1:5" ht="14" x14ac:dyDescent="0.15">
      <c r="A67" s="1">
        <v>92093</v>
      </c>
      <c r="B67" s="1" t="s">
        <v>41</v>
      </c>
      <c r="C67" s="1">
        <v>6</v>
      </c>
      <c r="D67" s="3">
        <v>53.1</v>
      </c>
      <c r="E67" s="4">
        <v>75456</v>
      </c>
    </row>
    <row r="68" spans="1:5" ht="14" x14ac:dyDescent="0.15">
      <c r="A68" s="1">
        <v>92101</v>
      </c>
      <c r="B68" s="1" t="s">
        <v>41</v>
      </c>
      <c r="C68" s="1">
        <v>466</v>
      </c>
      <c r="D68" s="3">
        <v>767.8</v>
      </c>
      <c r="E68" s="4">
        <v>75456</v>
      </c>
    </row>
    <row r="69" spans="1:5" ht="14" x14ac:dyDescent="0.15">
      <c r="A69" s="1">
        <v>92102</v>
      </c>
      <c r="B69" s="1" t="s">
        <v>41</v>
      </c>
      <c r="C69" s="1">
        <v>724</v>
      </c>
      <c r="D69" s="7">
        <v>1710.4</v>
      </c>
      <c r="E69" s="4">
        <v>75456</v>
      </c>
    </row>
    <row r="70" spans="1:5" ht="14" x14ac:dyDescent="0.15">
      <c r="A70" s="1">
        <v>92103</v>
      </c>
      <c r="B70" s="1" t="s">
        <v>41</v>
      </c>
      <c r="C70" s="1">
        <v>285</v>
      </c>
      <c r="D70" s="3">
        <v>718.1</v>
      </c>
      <c r="E70" s="4">
        <v>75456</v>
      </c>
    </row>
    <row r="71" spans="1:5" ht="14" x14ac:dyDescent="0.15">
      <c r="A71" s="1">
        <v>92104</v>
      </c>
      <c r="B71" s="1" t="s">
        <v>41</v>
      </c>
      <c r="C71" s="1">
        <v>390</v>
      </c>
      <c r="D71" s="3">
        <v>748.6</v>
      </c>
      <c r="E71" s="4">
        <v>75456</v>
      </c>
    </row>
    <row r="72" spans="1:5" ht="14" x14ac:dyDescent="0.15">
      <c r="A72" s="1">
        <v>92105</v>
      </c>
      <c r="B72" s="1" t="s">
        <v>41</v>
      </c>
      <c r="C72" s="1">
        <v>946</v>
      </c>
      <c r="D72" s="7">
        <v>1410.3</v>
      </c>
      <c r="E72" s="4">
        <v>75456</v>
      </c>
    </row>
    <row r="73" spans="1:5" ht="14" x14ac:dyDescent="0.15">
      <c r="A73" s="1">
        <v>92106</v>
      </c>
      <c r="B73" s="1" t="s">
        <v>41</v>
      </c>
      <c r="C73" s="1">
        <v>89</v>
      </c>
      <c r="D73" s="3">
        <v>400.7</v>
      </c>
      <c r="E73" s="4">
        <v>75456</v>
      </c>
    </row>
    <row r="74" spans="1:5" ht="14" x14ac:dyDescent="0.15">
      <c r="A74" s="1">
        <v>92107</v>
      </c>
      <c r="B74" s="1" t="s">
        <v>41</v>
      </c>
      <c r="C74" s="1">
        <v>146</v>
      </c>
      <c r="D74" s="3">
        <v>471.4</v>
      </c>
      <c r="E74" s="4">
        <v>75456</v>
      </c>
    </row>
    <row r="75" spans="1:5" ht="14" x14ac:dyDescent="0.15">
      <c r="A75" s="1">
        <v>92108</v>
      </c>
      <c r="B75" s="1" t="s">
        <v>41</v>
      </c>
      <c r="C75" s="1">
        <v>242</v>
      </c>
      <c r="D75" s="3">
        <v>885.1</v>
      </c>
      <c r="E75" s="4">
        <v>75456</v>
      </c>
    </row>
    <row r="76" spans="1:5" ht="14" x14ac:dyDescent="0.15">
      <c r="A76" s="1">
        <v>92109</v>
      </c>
      <c r="B76" s="1" t="s">
        <v>41</v>
      </c>
      <c r="C76" s="1">
        <v>460</v>
      </c>
      <c r="D76" s="3">
        <v>850</v>
      </c>
      <c r="E76" s="4">
        <v>75456</v>
      </c>
    </row>
    <row r="77" spans="1:5" ht="14" x14ac:dyDescent="0.15">
      <c r="A77" s="1">
        <v>92110</v>
      </c>
      <c r="B77" s="1" t="s">
        <v>63</v>
      </c>
      <c r="C77" s="1">
        <v>196</v>
      </c>
      <c r="D77" s="3">
        <v>656</v>
      </c>
      <c r="E77" s="4">
        <v>75456</v>
      </c>
    </row>
    <row r="78" spans="1:5" ht="14" x14ac:dyDescent="0.15">
      <c r="A78" s="1">
        <v>92111</v>
      </c>
      <c r="B78" s="1" t="s">
        <v>41</v>
      </c>
      <c r="C78" s="1">
        <v>319</v>
      </c>
      <c r="D78" s="3">
        <v>665.4</v>
      </c>
      <c r="E78" s="4">
        <v>75456</v>
      </c>
    </row>
    <row r="79" spans="1:5" ht="14" x14ac:dyDescent="0.15">
      <c r="A79" s="1">
        <v>92113</v>
      </c>
      <c r="B79" s="1" t="s">
        <v>41</v>
      </c>
      <c r="C79" s="8">
        <v>1168</v>
      </c>
      <c r="D79" s="7">
        <v>2405.8000000000002</v>
      </c>
      <c r="E79" s="4">
        <v>75456</v>
      </c>
    </row>
    <row r="80" spans="1:5" ht="14" x14ac:dyDescent="0.15">
      <c r="A80" s="1">
        <v>92114</v>
      </c>
      <c r="B80" s="1" t="s">
        <v>41</v>
      </c>
      <c r="C80" s="1">
        <v>933</v>
      </c>
      <c r="D80" s="7">
        <v>1607.7</v>
      </c>
      <c r="E80" s="4">
        <v>75456</v>
      </c>
    </row>
    <row r="81" spans="1:5" ht="14" x14ac:dyDescent="0.15">
      <c r="A81" s="1">
        <v>92115</v>
      </c>
      <c r="B81" s="1" t="s">
        <v>41</v>
      </c>
      <c r="C81" s="1">
        <v>705</v>
      </c>
      <c r="D81" s="7">
        <v>1147</v>
      </c>
      <c r="E81" s="4">
        <v>75456</v>
      </c>
    </row>
    <row r="82" spans="1:5" ht="14" x14ac:dyDescent="0.15">
      <c r="A82" s="1">
        <v>92116</v>
      </c>
      <c r="B82" s="1" t="s">
        <v>41</v>
      </c>
      <c r="C82" s="1">
        <v>206</v>
      </c>
      <c r="D82" s="3">
        <v>557.6</v>
      </c>
      <c r="E82" s="4">
        <v>75456</v>
      </c>
    </row>
    <row r="83" spans="1:5" ht="14" x14ac:dyDescent="0.15">
      <c r="A83" s="1">
        <v>92117</v>
      </c>
      <c r="B83" s="1" t="s">
        <v>41</v>
      </c>
      <c r="C83" s="1">
        <v>313</v>
      </c>
      <c r="D83" s="3">
        <v>600.5</v>
      </c>
      <c r="E83" s="4">
        <v>75456</v>
      </c>
    </row>
    <row r="84" spans="1:5" ht="14" x14ac:dyDescent="0.15">
      <c r="A84" s="1">
        <v>92118</v>
      </c>
      <c r="B84" s="1" t="s">
        <v>64</v>
      </c>
      <c r="C84" s="1">
        <v>105</v>
      </c>
      <c r="D84" s="3">
        <v>584.70000000000005</v>
      </c>
      <c r="E84" s="4">
        <v>101520</v>
      </c>
    </row>
    <row r="85" spans="1:5" ht="14" x14ac:dyDescent="0.15">
      <c r="A85" s="1">
        <v>92119</v>
      </c>
      <c r="B85" s="1" t="s">
        <v>41</v>
      </c>
      <c r="C85" s="1">
        <v>104</v>
      </c>
      <c r="D85" s="3">
        <v>438.3</v>
      </c>
      <c r="E85" s="4">
        <v>75456</v>
      </c>
    </row>
    <row r="86" spans="1:5" ht="14" x14ac:dyDescent="0.15">
      <c r="A86" s="1">
        <v>92120</v>
      </c>
      <c r="B86" s="1" t="s">
        <v>41</v>
      </c>
      <c r="C86" s="1">
        <v>159</v>
      </c>
      <c r="D86" s="3">
        <v>540</v>
      </c>
      <c r="E86" s="4">
        <v>75456</v>
      </c>
    </row>
    <row r="87" spans="1:5" s="15" customFormat="1" ht="15" x14ac:dyDescent="0.15">
      <c r="A87" s="12">
        <v>92121</v>
      </c>
      <c r="B87" s="12" t="s">
        <v>41</v>
      </c>
      <c r="C87" s="12">
        <v>19</v>
      </c>
      <c r="D87" s="14" t="s">
        <v>1</v>
      </c>
      <c r="E87" s="16">
        <v>75456</v>
      </c>
    </row>
    <row r="88" spans="1:5" ht="14" x14ac:dyDescent="0.15">
      <c r="A88" s="1">
        <v>92122</v>
      </c>
      <c r="B88" s="1" t="s">
        <v>41</v>
      </c>
      <c r="C88" s="1">
        <v>133</v>
      </c>
      <c r="D88" s="3">
        <v>271.7</v>
      </c>
      <c r="E88" s="4">
        <v>75456</v>
      </c>
    </row>
    <row r="89" spans="1:5" ht="14" x14ac:dyDescent="0.15">
      <c r="A89" s="1">
        <v>92123</v>
      </c>
      <c r="B89" s="1" t="s">
        <v>41</v>
      </c>
      <c r="C89" s="1">
        <v>184</v>
      </c>
      <c r="D89" s="3">
        <v>546.9</v>
      </c>
      <c r="E89" s="4">
        <v>75456</v>
      </c>
    </row>
    <row r="90" spans="1:5" ht="14" x14ac:dyDescent="0.15">
      <c r="A90" s="1">
        <v>92124</v>
      </c>
      <c r="B90" s="1" t="s">
        <v>41</v>
      </c>
      <c r="C90" s="1">
        <v>132</v>
      </c>
      <c r="D90" s="3">
        <v>416.3</v>
      </c>
      <c r="E90" s="4">
        <v>75456</v>
      </c>
    </row>
    <row r="91" spans="1:5" ht="14" x14ac:dyDescent="0.15">
      <c r="A91" s="1">
        <v>92126</v>
      </c>
      <c r="B91" s="1" t="s">
        <v>41</v>
      </c>
      <c r="C91" s="1">
        <v>372</v>
      </c>
      <c r="D91" s="3">
        <v>484.7</v>
      </c>
      <c r="E91" s="4">
        <v>75456</v>
      </c>
    </row>
    <row r="92" spans="1:5" ht="14" x14ac:dyDescent="0.15">
      <c r="A92" s="1">
        <v>92127</v>
      </c>
      <c r="B92" s="1" t="s">
        <v>65</v>
      </c>
      <c r="C92" s="1">
        <v>169</v>
      </c>
      <c r="D92" s="3">
        <v>341.3</v>
      </c>
      <c r="E92" s="4">
        <v>75456</v>
      </c>
    </row>
    <row r="93" spans="1:5" ht="14" x14ac:dyDescent="0.15">
      <c r="A93" s="1">
        <v>92128</v>
      </c>
      <c r="B93" s="1" t="s">
        <v>41</v>
      </c>
      <c r="C93" s="1">
        <v>185</v>
      </c>
      <c r="D93" s="3">
        <v>357.6</v>
      </c>
      <c r="E93" s="4">
        <v>75456</v>
      </c>
    </row>
    <row r="94" spans="1:5" ht="14" x14ac:dyDescent="0.15">
      <c r="A94" s="1">
        <v>92129</v>
      </c>
      <c r="B94" s="1" t="s">
        <v>41</v>
      </c>
      <c r="C94" s="1">
        <v>176</v>
      </c>
      <c r="D94" s="3">
        <v>334.4</v>
      </c>
      <c r="E94" s="4">
        <v>75456</v>
      </c>
    </row>
    <row r="95" spans="1:5" ht="14" x14ac:dyDescent="0.15">
      <c r="A95" s="1">
        <v>92130</v>
      </c>
      <c r="B95" s="1" t="s">
        <v>66</v>
      </c>
      <c r="C95" s="1">
        <v>215</v>
      </c>
      <c r="D95" s="3">
        <v>360.8</v>
      </c>
      <c r="E95" s="4">
        <v>75456</v>
      </c>
    </row>
    <row r="96" spans="1:5" ht="14" x14ac:dyDescent="0.15">
      <c r="A96" s="1">
        <v>92131</v>
      </c>
      <c r="B96" s="1" t="s">
        <v>41</v>
      </c>
      <c r="C96" s="1">
        <v>120</v>
      </c>
      <c r="D96" s="3">
        <v>332.5</v>
      </c>
      <c r="E96" s="4">
        <v>75456</v>
      </c>
    </row>
    <row r="97" spans="1:5" s="15" customFormat="1" ht="15" x14ac:dyDescent="0.15">
      <c r="A97" s="12">
        <v>92134</v>
      </c>
      <c r="B97" s="12" t="s">
        <v>41</v>
      </c>
      <c r="C97" s="12">
        <v>10</v>
      </c>
      <c r="D97" s="14" t="s">
        <v>1</v>
      </c>
      <c r="E97" s="16"/>
    </row>
    <row r="98" spans="1:5" s="15" customFormat="1" ht="15" x14ac:dyDescent="0.15">
      <c r="A98" s="12">
        <v>92135</v>
      </c>
      <c r="B98" s="12" t="s">
        <v>64</v>
      </c>
      <c r="C98" s="12">
        <v>36</v>
      </c>
      <c r="D98" s="14" t="s">
        <v>1</v>
      </c>
      <c r="E98" s="16"/>
    </row>
    <row r="99" spans="1:5" ht="14" x14ac:dyDescent="0.15">
      <c r="A99" s="1">
        <v>92136</v>
      </c>
      <c r="B99" s="1" t="s">
        <v>67</v>
      </c>
      <c r="C99" s="1">
        <v>80</v>
      </c>
      <c r="D99" s="3">
        <v>640.5</v>
      </c>
      <c r="E99" s="4">
        <v>75456</v>
      </c>
    </row>
    <row r="100" spans="1:5" ht="14" x14ac:dyDescent="0.15">
      <c r="A100" s="1">
        <v>92139</v>
      </c>
      <c r="B100" s="1" t="s">
        <v>41</v>
      </c>
      <c r="C100" s="1">
        <v>537</v>
      </c>
      <c r="D100" s="7">
        <v>1614</v>
      </c>
      <c r="E100" s="4">
        <v>75456</v>
      </c>
    </row>
    <row r="101" spans="1:5" s="15" customFormat="1" ht="15" x14ac:dyDescent="0.15">
      <c r="A101" s="12">
        <v>92140</v>
      </c>
      <c r="B101" s="12" t="s">
        <v>41</v>
      </c>
      <c r="C101" s="12">
        <v>63</v>
      </c>
      <c r="D101" s="14" t="s">
        <v>1</v>
      </c>
      <c r="E101" s="16"/>
    </row>
    <row r="102" spans="1:5" s="15" customFormat="1" ht="15" x14ac:dyDescent="0.15">
      <c r="A102" s="12">
        <v>92145</v>
      </c>
      <c r="B102" s="12" t="s">
        <v>41</v>
      </c>
      <c r="C102" s="12">
        <v>7</v>
      </c>
      <c r="D102" s="14" t="s">
        <v>1</v>
      </c>
      <c r="E102" s="16"/>
    </row>
    <row r="103" spans="1:5" ht="14" x14ac:dyDescent="0.15">
      <c r="A103" s="1">
        <v>92154</v>
      </c>
      <c r="B103" s="1" t="s">
        <v>68</v>
      </c>
      <c r="C103" s="8">
        <v>1845</v>
      </c>
      <c r="D103" s="7">
        <v>2306.4</v>
      </c>
      <c r="E103" s="4">
        <f>AVERAGE(51838,76354)</f>
        <v>64096</v>
      </c>
    </row>
    <row r="104" spans="1:5" ht="14" x14ac:dyDescent="0.15">
      <c r="A104" s="1">
        <v>92173</v>
      </c>
      <c r="B104" s="1" t="s">
        <v>41</v>
      </c>
      <c r="C104" s="1">
        <v>977</v>
      </c>
      <c r="D104" s="7">
        <v>3605.6</v>
      </c>
      <c r="E104" s="4">
        <v>75456</v>
      </c>
    </row>
    <row r="105" spans="1:5" s="15" customFormat="1" ht="15" x14ac:dyDescent="0.15">
      <c r="A105" s="12">
        <v>92536</v>
      </c>
      <c r="B105" s="12" t="s">
        <v>69</v>
      </c>
      <c r="C105" s="12">
        <v>1</v>
      </c>
      <c r="D105" s="14" t="s">
        <v>1</v>
      </c>
      <c r="E105" s="16"/>
    </row>
    <row r="106" spans="1:5" s="15" customFormat="1" ht="30" x14ac:dyDescent="0.15">
      <c r="A106" s="17" t="s">
        <v>2</v>
      </c>
      <c r="B106" s="17"/>
      <c r="C106" s="12">
        <v>667</v>
      </c>
      <c r="D106" s="14" t="s">
        <v>1</v>
      </c>
      <c r="E106" s="16"/>
    </row>
    <row r="107" spans="1:5" ht="45" x14ac:dyDescent="0.15">
      <c r="A107" s="9" t="s">
        <v>3</v>
      </c>
      <c r="B107" s="9"/>
      <c r="C107" s="10">
        <v>30226</v>
      </c>
      <c r="D107" s="11">
        <v>901.8</v>
      </c>
    </row>
  </sheetData>
  <pageMargins left="0.7" right="0.7" top="0.75" bottom="0.75" header="0.3" footer="0.3"/>
  <pageSetup scale="42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Nelson, Jennifer A.</dc:creator>
  <cp:lastModifiedBy>Sydney Ballard</cp:lastModifiedBy>
  <cp:lastPrinted>2020-08-10T19:41:41Z</cp:lastPrinted>
  <dcterms:created xsi:type="dcterms:W3CDTF">2020-08-04T03:01:23Z</dcterms:created>
  <dcterms:modified xsi:type="dcterms:W3CDTF">2020-11-08T06:58:05Z</dcterms:modified>
</cp:coreProperties>
</file>