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xl/ctrlProps/ctrlProp2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หน้ารวม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<sst xmlns="http://schemas.openxmlformats.org/spreadsheetml/2006/main" uniqueCount="49">
  <si>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รหัส</t>
  </si>
  <si>
    <t>ชื่อ สกุล</t>
  </si>
  <si>
    <t>โรงเรียน</t>
  </si>
  <si>
    <t>จังหวัด</t>
  </si>
  <si>
    <t>แข่ง</t>
  </si>
  <si>
    <t>ชนะ</t>
  </si>
  <si>
    <t>เสมอ</t>
  </si>
  <si>
    <t>แพ้</t>
  </si>
  <si>
    <t>คะแนน</t>
  </si>
  <si>
    <t>แต้มที่ได้</t>
  </si>
  <si>
    <t>ผลต่าง</t>
  </si>
  <si>
    <t>ผลต่างสะสม</t>
  </si>
  <si>
    <t>ร้อยละ</t>
  </si>
  <si>
    <t>ระดับเหรียญ</t>
  </si>
  <si>
    <t>เกมที่ 1</t>
  </si>
  <si>
    <t>เกมที่ 2</t>
  </si>
  <si>
    <t>เกมที่ 3</t>
  </si>
  <si>
    <t>เกมที่ 4</t>
  </si>
  <si>
    <t>เกมที่ 5</t>
  </si>
  <si>
    <t>เกมที่ 6</t>
  </si>
  <si>
    <t>ผล WTL</t>
  </si>
  <si>
    <t>แต้มคู่แข่งขัน</t>
  </si>
  <si>
    <t>Maximum Point</t>
  </si>
  <si>
    <t>ก</t>
  </si>
  <si>
    <t>โคราช ก</t>
  </si>
  <si>
    <t>นครราชสีมา 1</t>
  </si>
  <si>
    <t>ข</t>
  </si>
  <si>
    <t>โคราช ข</t>
  </si>
  <si>
    <t>นครราชสีมา 2</t>
  </si>
  <si>
    <t>ค</t>
  </si>
  <si>
    <t>โคราช ค</t>
  </si>
  <si>
    <t>นครราชสีมา 3</t>
  </si>
  <si>
    <t>ง</t>
  </si>
  <si>
    <t>โคราช ง</t>
  </si>
  <si>
    <t>นครราชสีมา 4</t>
  </si>
  <si>
    <t>จ</t>
  </si>
  <si>
    <t>โคราช จ</t>
  </si>
  <si>
    <t>นครราชสีมา 5</t>
  </si>
  <si>
    <t>ฉ</t>
  </si>
  <si>
    <t>โคราช ฉ</t>
  </si>
  <si>
    <t>นครราชสีมา 6</t>
  </si>
  <si>
    <t>ช</t>
  </si>
  <si>
    <t>โคราช ช</t>
  </si>
  <si>
    <t>นครราชสีมา 7</t>
  </si>
  <si>
    <t>ฌ</t>
  </si>
  <si>
    <t>โคราช ฌ</t>
  </si>
  <si>
    <t>นครราชสีมา 8</t>
  </si>
  <si>
    <t>ซ่อน</t>
  </si>
  <si>
    <t>ข้อมูลมาจาก หน้าแรก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</si>
</sst>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"/>
  </numFmts>
  <fonts count="8">
    <font>
      <b val="0"/>
      <i val="0"/>
      <strike val="0"/>
      <u val="none"/>
      <sz val="12"/>
      <color rgb="FF000000"/>
      <name val="Tahoma"/>
      <scheme val="minor"/>
    </font>
    <font>
      <b val="1"/>
      <i val="0"/>
      <strike val="0"/>
      <u val="none"/>
      <sz val="16"/>
      <color rgb="FF000000"/>
      <name val="Angsana New"/>
    </font>
    <font>
      <b val="0"/>
      <i val="0"/>
      <strike val="0"/>
      <u val="none"/>
      <sz val="16"/>
      <color rgb="FF000000"/>
      <name val="TH SarabunPSK"/>
    </font>
    <font>
      <b val="1"/>
      <i val="0"/>
      <strike val="0"/>
      <u val="none"/>
      <sz val="16"/>
      <color rgb="FF0000FF"/>
      <name val="TH SarabunPSK"/>
    </font>
    <font>
      <b val="1"/>
      <i val="0"/>
      <strike val="0"/>
      <u val="none"/>
      <sz val="16"/>
      <color rgb="FF000000"/>
      <name val="TH SarabunPSK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FF"/>
      <name val="Angsana New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90" wrapText="false" shrinkToFit="false"/>
    </xf>
    <xf xfId="0" fontId="1" numFmtId="0" fillId="3" borderId="1" applyFont="1" applyNumberFormat="0" applyFill="1" applyBorder="1" applyAlignment="1">
      <alignment horizontal="center" vertical="center" textRotation="90" wrapText="false" shrinkToFit="false"/>
    </xf>
    <xf xfId="0" fontId="0" numFmtId="0" fillId="4" borderId="0" applyFont="0" applyNumberFormat="0" applyFill="1" applyBorder="0" applyAlignment="0"/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0"/>
    <xf xfId="0" fontId="6" numFmtId="0" fillId="2" borderId="1" applyFont="1" applyNumberFormat="0" applyFill="1" applyBorder="1" applyAlignment="1">
      <alignment horizontal="center" vertical="center" textRotation="90" wrapText="false" shrinkToFit="false"/>
    </xf>
    <xf xfId="0" fontId="1" numFmtId="0" fillId="2" borderId="1" applyFont="1" applyNumberFormat="0" applyFill="1" applyBorder="1" applyAlignment="1">
      <alignment horizontal="center" vertical="center" textRotation="9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90" wrapText="false" shrinkToFit="false"/>
    </xf>
    <xf xfId="0" fontId="7" numFmtId="0" fillId="0" borderId="1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70AD47"/>
    <outlinePr summaryBelow="1" summaryRight="1"/>
  </sheetPr>
  <dimension ref="A1:AR999"/>
  <sheetViews>
    <sheetView tabSelected="1" workbookViewId="0" showGridLines="true" showRowColHeaders="1" topLeftCell="D1">
      <selection activeCell="Q3" sqref="Q3"/>
    </sheetView>
  </sheetViews>
  <sheetFormatPr defaultRowHeight="14.4" outlineLevelRow="0" outlineLevelCol="0"/>
  <cols>
    <col min="2" max="2" width="23.5703125" customWidth="true" style="0"/>
    <col min="3" max="3" width="23.5703125" customWidth="true" style="0"/>
    <col min="4" max="4" width="23.5703125" customWidth="true" style="0"/>
    <col min="5" max="5" width="8.42578125" customWidth="true" style="0"/>
    <col min="6" max="6" width="8.42578125" customWidth="true" style="0"/>
    <col min="7" max="7" width="8.42578125" customWidth="true" style="0"/>
    <col min="8" max="8" width="8.42578125" customWidth="true" style="0"/>
    <col min="9" max="9" width="8.42578125" customWidth="true" style="0"/>
    <col min="10" max="10" width="8.42578125" customWidth="true" style="0"/>
    <col min="11" max="11" width="8.42578125" customWidth="true" style="0"/>
    <col min="12" max="12" width="8.42578125" customWidth="true" style="0"/>
    <col min="13" max="13" width="8.42578125" customWidth="true" style="0"/>
    <col min="14" max="14" width="8.42578125" customWidth="true" style="0"/>
  </cols>
  <sheetData>
    <row r="1" spans="1:44" customHeight="1" ht="15">
      <c r="A1" s="7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3" t="s">
        <v>9</v>
      </c>
      <c r="K1" s="17" t="s">
        <v>10</v>
      </c>
      <c r="L1" s="12" t="s">
        <v>11</v>
      </c>
      <c r="M1" s="13" t="s">
        <v>12</v>
      </c>
      <c r="N1" s="13" t="s">
        <v>13</v>
      </c>
      <c r="O1" s="8" t="s">
        <v>14</v>
      </c>
      <c r="P1" s="8"/>
      <c r="Q1" s="8"/>
      <c r="R1" s="8"/>
      <c r="S1" s="8"/>
      <c r="T1" s="8" t="s">
        <v>15</v>
      </c>
      <c r="U1" s="8"/>
      <c r="V1" s="8"/>
      <c r="W1" s="8"/>
      <c r="X1" s="8"/>
      <c r="Y1" s="8" t="s">
        <v>16</v>
      </c>
      <c r="Z1" s="8"/>
      <c r="AA1" s="8"/>
      <c r="AB1" s="8"/>
      <c r="AC1" s="8"/>
      <c r="AD1" s="8" t="s">
        <v>17</v>
      </c>
      <c r="AE1" s="8"/>
      <c r="AF1" s="8"/>
      <c r="AG1" s="8"/>
      <c r="AH1" s="8"/>
      <c r="AI1" s="8" t="s">
        <v>18</v>
      </c>
      <c r="AJ1" s="8"/>
      <c r="AK1" s="8"/>
      <c r="AL1" s="8"/>
      <c r="AM1" s="8"/>
      <c r="AN1" s="8" t="s">
        <v>19</v>
      </c>
      <c r="AO1" s="8"/>
      <c r="AP1" s="8"/>
      <c r="AQ1" s="8"/>
      <c r="AR1" s="8"/>
    </row>
    <row r="2" spans="1:44" customHeight="1" ht="94">
      <c r="A2" s="7"/>
      <c r="B2" s="9"/>
      <c r="C2" s="9"/>
      <c r="D2" s="9"/>
      <c r="E2" s="11"/>
      <c r="F2" s="11"/>
      <c r="G2" s="11"/>
      <c r="H2" s="11"/>
      <c r="I2" s="11"/>
      <c r="J2" s="11"/>
      <c r="K2" s="18"/>
      <c r="L2" s="11"/>
      <c r="M2" s="11"/>
      <c r="N2" s="11"/>
      <c r="O2" s="2" t="s">
        <v>20</v>
      </c>
      <c r="P2" s="2" t="s">
        <v>9</v>
      </c>
      <c r="Q2" s="2" t="s">
        <v>21</v>
      </c>
      <c r="R2" s="1" t="s">
        <v>10</v>
      </c>
      <c r="S2" s="1" t="s">
        <v>22</v>
      </c>
      <c r="T2" s="2" t="s">
        <v>20</v>
      </c>
      <c r="U2" s="2" t="s">
        <v>9</v>
      </c>
      <c r="V2" s="2" t="s">
        <v>21</v>
      </c>
      <c r="W2" s="1" t="s">
        <v>10</v>
      </c>
      <c r="X2" s="1" t="s">
        <v>22</v>
      </c>
      <c r="Y2" s="2" t="s">
        <v>20</v>
      </c>
      <c r="Z2" s="2" t="s">
        <v>9</v>
      </c>
      <c r="AA2" s="2" t="s">
        <v>21</v>
      </c>
      <c r="AB2" s="1" t="s">
        <v>10</v>
      </c>
      <c r="AC2" s="1" t="s">
        <v>22</v>
      </c>
      <c r="AD2" s="2" t="s">
        <v>20</v>
      </c>
      <c r="AE2" s="2" t="s">
        <v>9</v>
      </c>
      <c r="AF2" s="2" t="s">
        <v>21</v>
      </c>
      <c r="AG2" s="1" t="s">
        <v>10</v>
      </c>
      <c r="AH2" s="1" t="s">
        <v>22</v>
      </c>
      <c r="AI2" s="2" t="s">
        <v>20</v>
      </c>
      <c r="AJ2" s="2" t="s">
        <v>9</v>
      </c>
      <c r="AK2" s="2" t="s">
        <v>21</v>
      </c>
      <c r="AL2" s="1" t="s">
        <v>10</v>
      </c>
      <c r="AM2" s="1" t="s">
        <v>22</v>
      </c>
      <c r="AN2" s="2" t="s">
        <v>20</v>
      </c>
      <c r="AO2" s="2" t="s">
        <v>9</v>
      </c>
      <c r="AP2" s="2" t="s">
        <v>21</v>
      </c>
      <c r="AQ2" s="1" t="s">
        <v>10</v>
      </c>
      <c r="AR2" s="1" t="s">
        <v>22</v>
      </c>
    </row>
    <row r="3" spans="1:44" customHeight="1" ht="22">
      <c r="A3" s="5">
        <v>1</v>
      </c>
      <c r="B3" s="5" t="s">
        <v>23</v>
      </c>
      <c r="C3" s="5" t="s">
        <v>24</v>
      </c>
      <c r="D3" s="5" t="s">
        <v>25</v>
      </c>
      <c r="E3" s="5">
        <f>SUM(F3:H3)</f>
        <v>6</v>
      </c>
      <c r="F3" s="5">
        <f>COUNTIF($O3:$AR3,"W")</f>
        <v>6</v>
      </c>
      <c r="G3" s="5">
        <f>COUNTIF($O3:$AR3,"T")</f>
        <v>0</v>
      </c>
      <c r="H3" s="5">
        <f>COUNTIF($O3:$AR3,"L")</f>
        <v>0</v>
      </c>
      <c r="I3" s="6">
        <f>(F3*2)+(G3*1)</f>
        <v>12</v>
      </c>
      <c r="J3" s="5">
        <f>P3+U3+Z3+AE3+AJ3+AO3</f>
        <v>1800</v>
      </c>
      <c r="K3" s="5">
        <f>R3+W3+AB3+AG3+AL3+AQ3</f>
        <v>700</v>
      </c>
      <c r="L3" s="14">
        <f>S3+X3+AC3+AH3+AM3+AR3</f>
        <v>700</v>
      </c>
      <c r="M3" s="15">
        <f>50+(F3*8)+(G3*6)+(H3*4)+(L3/100)</f>
        <v>105</v>
      </c>
      <c r="N3" s="5" t="str">
        <f>IF(M3&gt;=80,"ทอง",IF(M3&gt;=70,"เงิน",IF(M3&gt;=60,"ทองแดง",IF(M3&lt;60,"ชมเชย"))))</f>
        <v>ทอง</v>
      </c>
      <c r="O3" s="4" t="str">
        <f>IF(R3&gt;0, "W",IF(R3=0, "T", "L"))</f>
        <v>W</v>
      </c>
      <c r="P3" s="4">
        <v>300</v>
      </c>
      <c r="Q3" s="4">
        <v>100</v>
      </c>
      <c r="R3" s="4">
        <f>P3-Q3</f>
        <v>200</v>
      </c>
      <c r="S3" s="5">
        <f>IF(R3&gt;250, "250", IF(R3&lt;-250,"-250",R3))</f>
        <v>200</v>
      </c>
      <c r="T3" s="4" t="str">
        <f>IF(W3&gt;0, "W",IF(W3=0, "T", "L"))</f>
        <v>W</v>
      </c>
      <c r="U3" s="4">
        <v>300</v>
      </c>
      <c r="V3" s="4">
        <v>200</v>
      </c>
      <c r="W3" s="4">
        <f>U3-V3</f>
        <v>100</v>
      </c>
      <c r="X3" s="5">
        <f>IF(W3&gt;250, "250", IF(W3&lt;-250,"-250",W3))</f>
        <v>100</v>
      </c>
      <c r="Y3" s="4" t="str">
        <f>IF(AB3&gt;0, "W",IF(AB3=0, "T", "L"))</f>
        <v>W</v>
      </c>
      <c r="Z3" s="4">
        <v>300</v>
      </c>
      <c r="AA3" s="4">
        <v>200</v>
      </c>
      <c r="AB3" s="4">
        <f>Z3-AA3</f>
        <v>100</v>
      </c>
      <c r="AC3" s="5">
        <f>IF(AB3&gt;250, "250", IF(AB3&lt;-250,"-250",AB3))</f>
        <v>100</v>
      </c>
      <c r="AD3" s="4" t="str">
        <f>IF(AG3&gt;0, "W",IF(AG3=0, "T", "L"))</f>
        <v>W</v>
      </c>
      <c r="AE3" s="4">
        <v>300</v>
      </c>
      <c r="AF3" s="4">
        <v>200</v>
      </c>
      <c r="AG3" s="4">
        <f>AE3-AF3</f>
        <v>100</v>
      </c>
      <c r="AH3" s="5">
        <f>IF(AG3&gt;250, "250", IF(AG3&lt;-250,"-250",AG3))</f>
        <v>100</v>
      </c>
      <c r="AI3" s="4" t="str">
        <f>IF(AL3&gt;0, "W",IF(AL3=0, "T", "L"))</f>
        <v>W</v>
      </c>
      <c r="AJ3" s="4">
        <v>300</v>
      </c>
      <c r="AK3" s="4">
        <v>200</v>
      </c>
      <c r="AL3" s="4">
        <f>AJ3-AK3</f>
        <v>100</v>
      </c>
      <c r="AM3" s="5">
        <f>IF(AL3&gt;250, "250", IF(AL3&lt;-250,"-250",AL3))</f>
        <v>100</v>
      </c>
      <c r="AN3" s="4" t="str">
        <f>IF(AQ3&gt;0, "W",IF(AQ3=0, "T", "L"))</f>
        <v>W</v>
      </c>
      <c r="AO3" s="4">
        <v>300</v>
      </c>
      <c r="AP3" s="4">
        <v>200</v>
      </c>
      <c r="AQ3" s="4">
        <f>AO3-AP3</f>
        <v>100</v>
      </c>
      <c r="AR3" s="5">
        <f>IF(AQ3&gt;250, "250", IF(AQ3&lt;-250,"-250",AQ3))</f>
        <v>100</v>
      </c>
    </row>
    <row r="4" spans="1:44" customHeight="1" ht="22">
      <c r="A4" s="5">
        <v>2</v>
      </c>
      <c r="B4" s="5" t="s">
        <v>26</v>
      </c>
      <c r="C4" s="5" t="s">
        <v>27</v>
      </c>
      <c r="D4" s="5" t="s">
        <v>28</v>
      </c>
      <c r="E4" s="5">
        <f>SUM(F4:H4)</f>
        <v>6</v>
      </c>
      <c r="F4" s="5">
        <f>COUNTIF($O4:$AR4,"W")</f>
        <v>0</v>
      </c>
      <c r="G4" s="5">
        <f>COUNTIF($O4:$AR4,"T")</f>
        <v>0</v>
      </c>
      <c r="H4" s="5">
        <f>COUNTIF($O4:$AR4,"L")</f>
        <v>6</v>
      </c>
      <c r="I4" s="6">
        <f>(F4*2)+(G4*1)</f>
        <v>0</v>
      </c>
      <c r="J4" s="5">
        <f>P4+U4+Z4+AE4+AJ4+AO4</f>
        <v>1100</v>
      </c>
      <c r="K4" s="5">
        <f>R4+W4+AB4+AG4+AL4+AQ4</f>
        <v>-700</v>
      </c>
      <c r="L4" s="14">
        <f>S4+X4+AC4+AH4+AM4+AR4</f>
        <v>-700</v>
      </c>
      <c r="M4" s="15">
        <f>50+(F4*8)+(G4*6)+(H4*4)+(L4/100)</f>
        <v>67</v>
      </c>
      <c r="N4" s="5" t="str">
        <f>IF(M4&gt;=80,"ทอง",IF(M4&gt;=70,"เงิน",IF(M4&gt;=60,"ทองแดง",IF(M4&lt;60,"ชมเชย"))))</f>
        <v>ทองแดง</v>
      </c>
      <c r="O4" s="4" t="str">
        <f>IF(R4&gt;0, "W",IF(R4=0, "T", "L"))</f>
        <v>L</v>
      </c>
      <c r="P4" s="4">
        <v>100</v>
      </c>
      <c r="Q4" s="4">
        <v>300</v>
      </c>
      <c r="R4" s="4">
        <f>P4-Q4</f>
        <v>-200</v>
      </c>
      <c r="S4" s="5">
        <f>IF(R4&gt;250, "250", IF(R4&lt;-250,"-250",R4))</f>
        <v>-200</v>
      </c>
      <c r="T4" s="4" t="str">
        <f>IF(W4&gt;0, "W",IF(W4=0, "T", "L"))</f>
        <v>L</v>
      </c>
      <c r="U4" s="4">
        <v>200</v>
      </c>
      <c r="V4" s="4">
        <v>300</v>
      </c>
      <c r="W4" s="4">
        <f>U4-V4</f>
        <v>-100</v>
      </c>
      <c r="X4" s="5">
        <f>IF(W4&gt;250, "250", IF(W4&lt;-250,"-250",W4))</f>
        <v>-100</v>
      </c>
      <c r="Y4" s="4" t="str">
        <f>IF(AB4&gt;0, "W",IF(AB4=0, "T", "L"))</f>
        <v>L</v>
      </c>
      <c r="Z4" s="4">
        <v>200</v>
      </c>
      <c r="AA4" s="4">
        <v>300</v>
      </c>
      <c r="AB4" s="4">
        <f>Z4-AA4</f>
        <v>-100</v>
      </c>
      <c r="AC4" s="5">
        <f>IF(AB4&gt;250, "250", IF(AB4&lt;-250,"-250",AB4))</f>
        <v>-100</v>
      </c>
      <c r="AD4" s="4" t="str">
        <f>IF(AG4&gt;0, "W",IF(AG4=0, "T", "L"))</f>
        <v>L</v>
      </c>
      <c r="AE4" s="4">
        <v>200</v>
      </c>
      <c r="AF4" s="4">
        <v>300</v>
      </c>
      <c r="AG4" s="4">
        <f>AE4-AF4</f>
        <v>-100</v>
      </c>
      <c r="AH4" s="5">
        <f>IF(AG4&gt;250, "250", IF(AG4&lt;-250,"-250",AG4))</f>
        <v>-100</v>
      </c>
      <c r="AI4" s="4" t="str">
        <f>IF(AL4&gt;0, "W",IF(AL4=0, "T", "L"))</f>
        <v>L</v>
      </c>
      <c r="AJ4" s="4">
        <v>200</v>
      </c>
      <c r="AK4" s="4">
        <v>300</v>
      </c>
      <c r="AL4" s="4">
        <f>AJ4-AK4</f>
        <v>-100</v>
      </c>
      <c r="AM4" s="5">
        <f>IF(AL4&gt;250, "250", IF(AL4&lt;-250,"-250",AL4))</f>
        <v>-100</v>
      </c>
      <c r="AN4" s="4" t="str">
        <f>IF(AQ4&gt;0, "W",IF(AQ4=0, "T", "L"))</f>
        <v>L</v>
      </c>
      <c r="AO4" s="4">
        <v>200</v>
      </c>
      <c r="AP4" s="4">
        <v>300</v>
      </c>
      <c r="AQ4" s="4">
        <f>AO4-AP4</f>
        <v>-100</v>
      </c>
      <c r="AR4" s="5">
        <f>IF(AQ4&gt;250, "250", IF(AQ4&lt;-250,"-250",AQ4))</f>
        <v>-100</v>
      </c>
    </row>
    <row r="5" spans="1:44" customHeight="1" ht="22">
      <c r="A5" s="5">
        <v>3</v>
      </c>
      <c r="B5" s="5" t="s">
        <v>29</v>
      </c>
      <c r="C5" s="5" t="s">
        <v>30</v>
      </c>
      <c r="D5" s="5" t="s">
        <v>31</v>
      </c>
      <c r="E5" s="5">
        <f>SUM(F5:H5)</f>
        <v>6</v>
      </c>
      <c r="F5" s="5">
        <f>COUNTIF($O5:$AR5,"W")</f>
        <v>5</v>
      </c>
      <c r="G5" s="5">
        <f>COUNTIF($O5:$AR5,"T")</f>
        <v>0</v>
      </c>
      <c r="H5" s="5">
        <f>COUNTIF($O5:$AR5,"L")</f>
        <v>1</v>
      </c>
      <c r="I5" s="6">
        <f>(F5*2)+(G5*1)</f>
        <v>10</v>
      </c>
      <c r="J5" s="5">
        <f>P5+U5+Z5+AE5+AJ5+AO5</f>
        <v>1630</v>
      </c>
      <c r="K5" s="5">
        <f>R5+W5+AB5+AG5+AL5+AQ5</f>
        <v>380</v>
      </c>
      <c r="L5" s="14">
        <f>S5+X5+AC5+AH5+AM5+AR5</f>
        <v>380</v>
      </c>
      <c r="M5" s="15">
        <f>50+(F5*8)+(G5*6)+(H5*4)+(L5/100)</f>
        <v>97.8</v>
      </c>
      <c r="N5" s="5" t="str">
        <f>IF(M5&gt;=80,"ทอง",IF(M5&gt;=70,"เงิน",IF(M5&gt;=60,"ทองแดง",IF(M5&lt;60,"ชมเชย"))))</f>
        <v>ทอง</v>
      </c>
      <c r="O5" s="4" t="str">
        <f>IF(R5&gt;0, "W",IF(R5=0, "T", "L"))</f>
        <v>W</v>
      </c>
      <c r="P5" s="4">
        <v>300</v>
      </c>
      <c r="Q5" s="4">
        <v>200</v>
      </c>
      <c r="R5" s="4">
        <f>P5-Q5</f>
        <v>100</v>
      </c>
      <c r="S5" s="5">
        <f>IF(R5&gt;250, "250", IF(R5&lt;-250,"-250",R5))</f>
        <v>100</v>
      </c>
      <c r="T5" s="4" t="str">
        <f>IF(W5&gt;0, "W",IF(W5=0, "T", "L"))</f>
        <v>L</v>
      </c>
      <c r="U5" s="4">
        <v>250</v>
      </c>
      <c r="V5" s="4">
        <v>300</v>
      </c>
      <c r="W5" s="4">
        <f>U5-V5</f>
        <v>-50</v>
      </c>
      <c r="X5" s="5">
        <f>IF(W5&gt;250, "250", IF(W5&lt;-250,"-250",W5))</f>
        <v>-50</v>
      </c>
      <c r="Y5" s="4" t="str">
        <f>IF(AB5&gt;0, "W",IF(AB5=0, "T", "L"))</f>
        <v>W</v>
      </c>
      <c r="Z5" s="4">
        <v>250</v>
      </c>
      <c r="AA5" s="4">
        <v>200</v>
      </c>
      <c r="AB5" s="4">
        <f>Z5-AA5</f>
        <v>50</v>
      </c>
      <c r="AC5" s="5">
        <f>IF(AB5&gt;250, "250", IF(AB5&lt;-250,"-250",AB5))</f>
        <v>50</v>
      </c>
      <c r="AD5" s="4" t="str">
        <f>IF(AG5&gt;0, "W",IF(AG5=0, "T", "L"))</f>
        <v>W</v>
      </c>
      <c r="AE5" s="4">
        <v>300</v>
      </c>
      <c r="AF5" s="4">
        <v>200</v>
      </c>
      <c r="AG5" s="4">
        <f>AE5-AF5</f>
        <v>100</v>
      </c>
      <c r="AH5" s="5">
        <f>IF(AG5&gt;250, "250", IF(AG5&lt;-250,"-250",AG5))</f>
        <v>100</v>
      </c>
      <c r="AI5" s="4" t="str">
        <f>IF(AL5&gt;0, "W",IF(AL5=0, "T", "L"))</f>
        <v>W</v>
      </c>
      <c r="AJ5" s="4">
        <v>250</v>
      </c>
      <c r="AK5" s="4">
        <v>100</v>
      </c>
      <c r="AL5" s="4">
        <f>AJ5-AK5</f>
        <v>150</v>
      </c>
      <c r="AM5" s="5">
        <f>IF(AL5&gt;250, "250", IF(AL5&lt;-250,"-250",AL5))</f>
        <v>150</v>
      </c>
      <c r="AN5" s="4" t="str">
        <f>IF(AQ5&gt;0, "W",IF(AQ5=0, "T", "L"))</f>
        <v>W</v>
      </c>
      <c r="AO5" s="4">
        <v>280</v>
      </c>
      <c r="AP5" s="4">
        <v>250</v>
      </c>
      <c r="AQ5" s="4">
        <f>AO5-AP5</f>
        <v>30</v>
      </c>
      <c r="AR5" s="5">
        <f>IF(AQ5&gt;250, "250", IF(AQ5&lt;-250,"-250",AQ5))</f>
        <v>30</v>
      </c>
    </row>
    <row r="6" spans="1:44" customHeight="1" ht="22">
      <c r="A6" s="5">
        <v>4</v>
      </c>
      <c r="B6" s="5" t="s">
        <v>32</v>
      </c>
      <c r="C6" s="5" t="s">
        <v>33</v>
      </c>
      <c r="D6" s="5" t="s">
        <v>34</v>
      </c>
      <c r="E6" s="5">
        <f>SUM(F6:H6)</f>
        <v>6</v>
      </c>
      <c r="F6" s="5">
        <f>COUNTIF($O6:$AR6,"W")</f>
        <v>2</v>
      </c>
      <c r="G6" s="5">
        <f>COUNTIF($O6:$AR6,"T")</f>
        <v>0</v>
      </c>
      <c r="H6" s="5">
        <f>COUNTIF($O6:$AR6,"L")</f>
        <v>4</v>
      </c>
      <c r="I6" s="6">
        <f>(F6*2)+(G6*1)</f>
        <v>4</v>
      </c>
      <c r="J6" s="5">
        <f>P6+U6+Z6+AE6+AJ6+AO6</f>
        <v>1314</v>
      </c>
      <c r="K6" s="5">
        <f>R6+W6+AB6+AG6+AL6+AQ6</f>
        <v>-35</v>
      </c>
      <c r="L6" s="14">
        <f>S6+X6+AC6+AH6+AM6+AR6</f>
        <v>-35</v>
      </c>
      <c r="M6" s="15">
        <f>50+(F6*8)+(G6*6)+(H6*4)+(L6/100)</f>
        <v>81.65</v>
      </c>
      <c r="N6" s="5" t="str">
        <f>IF(M6&gt;=80,"ทอง",IF(M6&gt;=70,"เงิน",IF(M6&gt;=60,"ทองแดง",IF(M6&lt;60,"ชมเชย"))))</f>
        <v>ทอง</v>
      </c>
      <c r="O6" s="4" t="str">
        <f>IF(R6&gt;0, "W",IF(R6=0, "T", "L"))</f>
        <v>L</v>
      </c>
      <c r="P6" s="4">
        <v>120</v>
      </c>
      <c r="Q6" s="4">
        <v>200</v>
      </c>
      <c r="R6" s="4">
        <f>P6-Q6</f>
        <v>-80</v>
      </c>
      <c r="S6" s="5">
        <f>IF(R6&gt;250, "250", IF(R6&lt;-250,"-250",R6))</f>
        <v>-80</v>
      </c>
      <c r="T6" s="4" t="str">
        <f>IF(W6&gt;0, "W",IF(W6=0, "T", "L"))</f>
        <v>L</v>
      </c>
      <c r="U6" s="4">
        <v>100</v>
      </c>
      <c r="V6" s="4">
        <v>250</v>
      </c>
      <c r="W6" s="4">
        <f>U6-V6</f>
        <v>-150</v>
      </c>
      <c r="X6" s="5">
        <f>IF(W6&gt;250, "250", IF(W6&lt;-250,"-250",W6))</f>
        <v>-150</v>
      </c>
      <c r="Y6" s="4" t="str">
        <f>IF(AB6&gt;0, "W",IF(AB6=0, "T", "L"))</f>
        <v>L</v>
      </c>
      <c r="Z6" s="4">
        <v>200</v>
      </c>
      <c r="AA6" s="4">
        <v>250</v>
      </c>
      <c r="AB6" s="4">
        <f>Z6-AA6</f>
        <v>-50</v>
      </c>
      <c r="AC6" s="5">
        <f>IF(AB6&gt;250, "250", IF(AB6&lt;-250,"-250",AB6))</f>
        <v>-50</v>
      </c>
      <c r="AD6" s="4" t="str">
        <f>IF(AG6&gt;0, "W",IF(AG6=0, "T", "L"))</f>
        <v>W</v>
      </c>
      <c r="AE6" s="4">
        <v>350</v>
      </c>
      <c r="AF6" s="4">
        <v>250</v>
      </c>
      <c r="AG6" s="4">
        <f>AE6-AF6</f>
        <v>100</v>
      </c>
      <c r="AH6" s="5">
        <f>IF(AG6&gt;250, "250", IF(AG6&lt;-250,"-250",AG6))</f>
        <v>100</v>
      </c>
      <c r="AI6" s="4" t="str">
        <f>IF(AL6&gt;0, "W",IF(AL6=0, "T", "L"))</f>
        <v>L</v>
      </c>
      <c r="AJ6" s="4">
        <v>199</v>
      </c>
      <c r="AK6" s="4">
        <v>200</v>
      </c>
      <c r="AL6" s="4">
        <f>AJ6-AK6</f>
        <v>-1</v>
      </c>
      <c r="AM6" s="5">
        <f>IF(AL6&gt;250, "250", IF(AL6&lt;-250,"-250",AL6))</f>
        <v>-1</v>
      </c>
      <c r="AN6" s="4" t="str">
        <f>IF(AQ6&gt;0, "W",IF(AQ6=0, "T", "L"))</f>
        <v>W</v>
      </c>
      <c r="AO6" s="4">
        <v>345</v>
      </c>
      <c r="AP6" s="4">
        <v>199</v>
      </c>
      <c r="AQ6" s="4">
        <f>AO6-AP6</f>
        <v>146</v>
      </c>
      <c r="AR6" s="5">
        <f>IF(AQ6&gt;250, "250", IF(AQ6&lt;-250,"-250",AQ6))</f>
        <v>146</v>
      </c>
    </row>
    <row r="7" spans="1:44" customHeight="1" ht="22">
      <c r="A7" s="5">
        <v>5</v>
      </c>
      <c r="B7" s="5" t="s">
        <v>35</v>
      </c>
      <c r="C7" s="5" t="s">
        <v>36</v>
      </c>
      <c r="D7" s="5" t="s">
        <v>37</v>
      </c>
      <c r="E7" s="5">
        <f>SUM(F7:H7)</f>
        <v>6</v>
      </c>
      <c r="F7" s="5">
        <f>COUNTIF($O7:$AR7,"W")</f>
        <v>2</v>
      </c>
      <c r="G7" s="5">
        <f>COUNTIF($O7:$AR7,"T")</f>
        <v>0</v>
      </c>
      <c r="H7" s="5">
        <f>COUNTIF($O7:$AR7,"L")</f>
        <v>4</v>
      </c>
      <c r="I7" s="6">
        <f>(F7*2)+(G7*1)</f>
        <v>4</v>
      </c>
      <c r="J7" s="5">
        <f>P7+U7+Z7+AE7+AJ7+AO7</f>
        <v>1750</v>
      </c>
      <c r="K7" s="5">
        <f>R7+W7+AB7+AG7+AL7+AQ7</f>
        <v>-299</v>
      </c>
      <c r="L7" s="14">
        <f>S7+X7+AC7+AH7+AM7+AR7</f>
        <v>-249</v>
      </c>
      <c r="M7" s="15">
        <f>50+(F7*8)+(G7*6)+(H7*4)+(L7/100)</f>
        <v>79.51</v>
      </c>
      <c r="N7" s="5" t="str">
        <f>IF(M7&gt;=80,"ทอง",IF(M7&gt;=70,"เงิน",IF(M7&gt;=60,"ทองแดง",IF(M7&lt;60,"ชมเชย"))))</f>
        <v>เงิน</v>
      </c>
      <c r="O7" s="4" t="str">
        <f>IF(R7&gt;0, "W",IF(R7=0, "T", "L"))</f>
        <v>L</v>
      </c>
      <c r="P7" s="4">
        <v>400</v>
      </c>
      <c r="Q7" s="4">
        <v>500</v>
      </c>
      <c r="R7" s="4">
        <f>P7-Q7</f>
        <v>-100</v>
      </c>
      <c r="S7" s="5">
        <f>IF(R7&gt;250, "250", IF(R7&lt;-250,"-250",R7))</f>
        <v>-100</v>
      </c>
      <c r="T7" s="4" t="str">
        <f>IF(W7&gt;0, "W",IF(W7=0, "T", "L"))</f>
        <v>L</v>
      </c>
      <c r="U7" s="4">
        <v>200</v>
      </c>
      <c r="V7" s="4">
        <v>300</v>
      </c>
      <c r="W7" s="4">
        <f>U7-V7</f>
        <v>-100</v>
      </c>
      <c r="X7" s="5">
        <f>IF(W7&gt;250, "250", IF(W7&lt;-250,"-250",W7))</f>
        <v>-100</v>
      </c>
      <c r="Y7" s="4" t="str">
        <f>IF(AB7&gt;0, "W",IF(AB7=0, "T", "L"))</f>
        <v>W</v>
      </c>
      <c r="Z7" s="4">
        <v>250</v>
      </c>
      <c r="AA7" s="4">
        <v>200</v>
      </c>
      <c r="AB7" s="4">
        <f>Z7-AA7</f>
        <v>50</v>
      </c>
      <c r="AC7" s="5">
        <f>IF(AB7&gt;250, "250", IF(AB7&lt;-250,"-250",AB7))</f>
        <v>50</v>
      </c>
      <c r="AD7" s="4" t="str">
        <f>IF(AG7&gt;0, "W",IF(AG7=0, "T", "L"))</f>
        <v>L</v>
      </c>
      <c r="AE7" s="4">
        <v>100</v>
      </c>
      <c r="AF7" s="4">
        <v>199</v>
      </c>
      <c r="AG7" s="4">
        <f>AE7-AF7</f>
        <v>-99</v>
      </c>
      <c r="AH7" s="5">
        <f>IF(AG7&gt;250, "250", IF(AG7&lt;-250,"-250",AG7))</f>
        <v>-99</v>
      </c>
      <c r="AI7" s="4" t="str">
        <f>IF(AL7&gt;0, "W",IF(AL7=0, "T", "L"))</f>
        <v>W</v>
      </c>
      <c r="AJ7" s="4">
        <v>600</v>
      </c>
      <c r="AK7" s="4">
        <v>250</v>
      </c>
      <c r="AL7" s="4">
        <f>AJ7-AK7</f>
        <v>350</v>
      </c>
      <c r="AM7" s="5" t="str">
        <f>IF(AL7&gt;250, "250", IF(AL7&lt;-250,"-250",AL7))</f>
        <v>250</v>
      </c>
      <c r="AN7" s="4" t="str">
        <f>IF(AQ7&gt;0, "W",IF(AQ7=0, "T", "L"))</f>
        <v>L</v>
      </c>
      <c r="AO7" s="4">
        <v>200</v>
      </c>
      <c r="AP7" s="4">
        <v>600</v>
      </c>
      <c r="AQ7" s="4">
        <f>AO7-AP7</f>
        <v>-400</v>
      </c>
      <c r="AR7" s="5" t="str">
        <f>IF(AQ7&gt;250, "250", IF(AQ7&lt;-250,"-250",AQ7))</f>
        <v>-250</v>
      </c>
    </row>
    <row r="8" spans="1:44" customHeight="1" ht="22">
      <c r="A8" s="5">
        <v>6</v>
      </c>
      <c r="B8" s="5" t="s">
        <v>38</v>
      </c>
      <c r="C8" s="5" t="s">
        <v>39</v>
      </c>
      <c r="D8" s="5" t="s">
        <v>40</v>
      </c>
      <c r="E8" s="5">
        <f>SUM(F8:H8)</f>
        <v>6</v>
      </c>
      <c r="F8" s="5">
        <f>COUNTIF($O8:$AR8,"W")</f>
        <v>4</v>
      </c>
      <c r="G8" s="5">
        <f>COUNTIF($O8:$AR8,"T")</f>
        <v>0</v>
      </c>
      <c r="H8" s="5">
        <f>COUNTIF($O8:$AR8,"L")</f>
        <v>2</v>
      </c>
      <c r="I8" s="6">
        <f>(F8*2)+(G8*1)</f>
        <v>8</v>
      </c>
      <c r="J8" s="5">
        <f>P8+U8+Z8+AE8+AJ8+AO8</f>
        <v>1005</v>
      </c>
      <c r="K8" s="5">
        <f>R8+W8+AB8+AG8+AL8+AQ8</f>
        <v>-388</v>
      </c>
      <c r="L8" s="14">
        <f>S8+X8+AC8+AH8+AM8+AR8</f>
        <v>-238</v>
      </c>
      <c r="M8" s="15">
        <f>50+(F8*8)+(G8*6)+(H8*4)+(L8/100)</f>
        <v>87.62</v>
      </c>
      <c r="N8" s="5" t="str">
        <f>IF(M8&gt;=80,"ทอง",IF(M8&gt;=70,"เงิน",IF(M8&gt;=60,"ทองแดง",IF(M8&lt;60,"ชมเชย"))))</f>
        <v>ทอง</v>
      </c>
      <c r="O8" s="4" t="str">
        <f>IF(R8&gt;0, "W",IF(R8=0, "T", "L"))</f>
        <v>W</v>
      </c>
      <c r="P8" s="4">
        <v>50</v>
      </c>
      <c r="Q8" s="4">
        <v>10</v>
      </c>
      <c r="R8" s="4">
        <f>P8-Q8</f>
        <v>40</v>
      </c>
      <c r="S8" s="5">
        <f>IF(R8&gt;250, "250", IF(R8&lt;-250,"-250",R8))</f>
        <v>40</v>
      </c>
      <c r="T8" s="4" t="str">
        <f>IF(W8&gt;0, "W",IF(W8=0, "T", "L"))</f>
        <v>W</v>
      </c>
      <c r="U8" s="4">
        <v>5</v>
      </c>
      <c r="V8" s="4">
        <v>1</v>
      </c>
      <c r="W8" s="4">
        <f>U8-V8</f>
        <v>4</v>
      </c>
      <c r="X8" s="5">
        <f>IF(W8&gt;250, "250", IF(W8&lt;-250,"-250",W8))</f>
        <v>4</v>
      </c>
      <c r="Y8" s="4" t="str">
        <f>IF(AB8&gt;0, "W",IF(AB8=0, "T", "L"))</f>
        <v>W</v>
      </c>
      <c r="Z8" s="4">
        <v>300</v>
      </c>
      <c r="AA8" s="4">
        <v>250</v>
      </c>
      <c r="AB8" s="4">
        <f>Z8-AA8</f>
        <v>50</v>
      </c>
      <c r="AC8" s="5">
        <f>IF(AB8&gt;250, "250", IF(AB8&lt;-250,"-250",AB8))</f>
        <v>50</v>
      </c>
      <c r="AD8" s="4" t="str">
        <f>IF(AG8&gt;0, "W",IF(AG8=0, "T", "L"))</f>
        <v>L</v>
      </c>
      <c r="AE8" s="4">
        <v>200</v>
      </c>
      <c r="AF8" s="4">
        <v>600</v>
      </c>
      <c r="AG8" s="4">
        <f>AE8-AF8</f>
        <v>-400</v>
      </c>
      <c r="AH8" s="5" t="str">
        <f>IF(AG8&gt;250, "250", IF(AG8&lt;-250,"-250",AG8))</f>
        <v>-250</v>
      </c>
      <c r="AI8" s="4" t="str">
        <f>IF(AL8&gt;0, "W",IF(AL8=0, "T", "L"))</f>
        <v>W</v>
      </c>
      <c r="AJ8" s="4">
        <v>200</v>
      </c>
      <c r="AK8" s="4">
        <v>199</v>
      </c>
      <c r="AL8" s="4">
        <f>AJ8-AK8</f>
        <v>1</v>
      </c>
      <c r="AM8" s="5">
        <f>IF(AL8&gt;250, "250", IF(AL8&lt;-250,"-250",AL8))</f>
        <v>1</v>
      </c>
      <c r="AN8" s="4" t="str">
        <f>IF(AQ8&gt;0, "W",IF(AQ8=0, "T", "L"))</f>
        <v>L</v>
      </c>
      <c r="AO8" s="4">
        <v>250</v>
      </c>
      <c r="AP8" s="4">
        <v>333</v>
      </c>
      <c r="AQ8" s="4">
        <f>AO8-AP8</f>
        <v>-83</v>
      </c>
      <c r="AR8" s="5">
        <f>IF(AQ8&gt;250, "250", IF(AQ8&lt;-250,"-250",AQ8))</f>
        <v>-83</v>
      </c>
    </row>
    <row r="9" spans="1:44" customHeight="1" ht="22">
      <c r="A9" s="5">
        <v>7</v>
      </c>
      <c r="B9" s="5" t="s">
        <v>41</v>
      </c>
      <c r="C9" s="5" t="s">
        <v>42</v>
      </c>
      <c r="D9" s="5" t="s">
        <v>43</v>
      </c>
      <c r="E9" s="5">
        <f>SUM(F9:H9)</f>
        <v>6</v>
      </c>
      <c r="F9" s="5">
        <f>COUNTIF($O9:$AR9,"W")</f>
        <v>3</v>
      </c>
      <c r="G9" s="5">
        <f>COUNTIF($O9:$AR9,"T")</f>
        <v>0</v>
      </c>
      <c r="H9" s="5">
        <f>COUNTIF($O9:$AR9,"L")</f>
        <v>3</v>
      </c>
      <c r="I9" s="6">
        <f>(F9*2)+(G9*1)</f>
        <v>6</v>
      </c>
      <c r="J9" s="5">
        <f>P9+U9+Z9+AE9+AJ9+AO9</f>
        <v>1798</v>
      </c>
      <c r="K9" s="5">
        <f>R9+W9+AB9+AG9+AL9+AQ9</f>
        <v>-375</v>
      </c>
      <c r="L9" s="14">
        <f>S9+X9+AC9+AH9+AM9+AR9</f>
        <v>-300</v>
      </c>
      <c r="M9" s="15">
        <f>50+(F9*8)+(G9*6)+(H9*4)+(L9/100)</f>
        <v>83</v>
      </c>
      <c r="N9" s="5" t="str">
        <f>IF(M9&gt;=80,"ทอง",IF(M9&gt;=70,"เงิน",IF(M9&gt;=60,"ทองแดง",IF(M9&lt;60,"ชมเชย"))))</f>
        <v>ทอง</v>
      </c>
      <c r="O9" s="4" t="str">
        <f>IF(R9&gt;0, "W",IF(R9=0, "T", "L"))</f>
        <v>W</v>
      </c>
      <c r="P9" s="4">
        <v>400</v>
      </c>
      <c r="Q9" s="4">
        <v>250</v>
      </c>
      <c r="R9" s="4">
        <f>P9-Q9</f>
        <v>150</v>
      </c>
      <c r="S9" s="5">
        <f>IF(R9&gt;250, "250", IF(R9&lt;-250,"-250",R9))</f>
        <v>150</v>
      </c>
      <c r="T9" s="4" t="str">
        <f>IF(W9&gt;0, "W",IF(W9=0, "T", "L"))</f>
        <v>L</v>
      </c>
      <c r="U9" s="4">
        <v>199</v>
      </c>
      <c r="V9" s="4">
        <v>400</v>
      </c>
      <c r="W9" s="4">
        <f>U9-V9</f>
        <v>-201</v>
      </c>
      <c r="X9" s="5">
        <f>IF(W9&gt;250, "250", IF(W9&lt;-250,"-250",W9))</f>
        <v>-201</v>
      </c>
      <c r="Y9" s="4" t="str">
        <f>IF(AB9&gt;0, "W",IF(AB9=0, "T", "L"))</f>
        <v>W</v>
      </c>
      <c r="Z9" s="4">
        <v>350</v>
      </c>
      <c r="AA9" s="4">
        <v>199</v>
      </c>
      <c r="AB9" s="4">
        <f>Z9-AA9</f>
        <v>151</v>
      </c>
      <c r="AC9" s="5">
        <f>IF(AB9&gt;250, "250", IF(AB9&lt;-250,"-250",AB9))</f>
        <v>151</v>
      </c>
      <c r="AD9" s="4" t="str">
        <f>IF(AG9&gt;0, "W",IF(AG9=0, "T", "L"))</f>
        <v>W</v>
      </c>
      <c r="AE9" s="4">
        <v>250</v>
      </c>
      <c r="AF9" s="4">
        <v>200</v>
      </c>
      <c r="AG9" s="4">
        <f>AE9-AF9</f>
        <v>50</v>
      </c>
      <c r="AH9" s="5">
        <f>IF(AG9&gt;250, "250", IF(AG9&lt;-250,"-250",AG9))</f>
        <v>50</v>
      </c>
      <c r="AI9" s="4" t="str">
        <f>IF(AL9&gt;0, "W",IF(AL9=0, "T", "L"))</f>
        <v>L</v>
      </c>
      <c r="AJ9" s="4">
        <v>400</v>
      </c>
      <c r="AK9" s="4">
        <v>600</v>
      </c>
      <c r="AL9" s="4">
        <f>AJ9-AK9</f>
        <v>-200</v>
      </c>
      <c r="AM9" s="5">
        <f>IF(AL9&gt;250, "250", IF(AL9&lt;-250,"-250",AL9))</f>
        <v>-200</v>
      </c>
      <c r="AN9" s="4" t="str">
        <f>IF(AQ9&gt;0, "W",IF(AQ9=0, "T", "L"))</f>
        <v>L</v>
      </c>
      <c r="AO9" s="4">
        <v>199</v>
      </c>
      <c r="AP9" s="4">
        <v>524</v>
      </c>
      <c r="AQ9" s="4">
        <f>AO9-AP9</f>
        <v>-325</v>
      </c>
      <c r="AR9" s="5" t="str">
        <f>IF(AQ9&gt;250, "250", IF(AQ9&lt;-250,"-250",AQ9))</f>
        <v>-250</v>
      </c>
    </row>
    <row r="10" spans="1:44" customHeight="1" ht="22">
      <c r="A10" s="5">
        <v>8</v>
      </c>
      <c r="B10" s="5" t="s">
        <v>44</v>
      </c>
      <c r="C10" s="5" t="s">
        <v>45</v>
      </c>
      <c r="D10" s="5" t="s">
        <v>46</v>
      </c>
      <c r="E10" s="5">
        <f>SUM(F10:H10)</f>
        <v>6</v>
      </c>
      <c r="F10" s="5">
        <f>COUNTIF($O10:$AR10,"W")</f>
        <v>3</v>
      </c>
      <c r="G10" s="5">
        <f>COUNTIF($O10:$AR10,"T")</f>
        <v>1</v>
      </c>
      <c r="H10" s="5">
        <f>COUNTIF($O10:$AR10,"L")</f>
        <v>2</v>
      </c>
      <c r="I10" s="6">
        <f>(F10*2)+(G10*1)</f>
        <v>7</v>
      </c>
      <c r="J10" s="5">
        <f>P10+U10+Z10+AE10+AJ10+AO10</f>
        <v>2549</v>
      </c>
      <c r="K10" s="5">
        <f>R10+W10+AB10+AG10+AL10+AQ10</f>
        <v>169</v>
      </c>
      <c r="L10" s="14">
        <f>S10+X10+AC10+AH10+AM10+AR10</f>
        <v>99</v>
      </c>
      <c r="M10" s="15">
        <f>50+(F10*8)+(G10*6)+(H10*4)+(L10/100)</f>
        <v>88.99</v>
      </c>
      <c r="N10" s="5" t="str">
        <f>IF(M10&gt;=80,"ทอง",IF(M10&gt;=70,"เงิน",IF(M10&gt;=60,"ทองแดง",IF(M10&lt;60,"ชมเชย"))))</f>
        <v>ทอง</v>
      </c>
      <c r="O10" s="4" t="str">
        <f>IF(R10&gt;0, "W",IF(R10=0, "T", "L"))</f>
        <v>T</v>
      </c>
      <c r="P10" s="4">
        <v>450</v>
      </c>
      <c r="Q10" s="4">
        <v>450</v>
      </c>
      <c r="R10" s="4">
        <f>P10-Q10</f>
        <v>0</v>
      </c>
      <c r="S10" s="5">
        <f>IF(R10&gt;250, "250", IF(R10&lt;-250,"-250",R10))</f>
        <v>0</v>
      </c>
      <c r="T10" s="4" t="str">
        <f>IF(W10&gt;0, "W",IF(W10=0, "T", "L"))</f>
        <v>W</v>
      </c>
      <c r="U10" s="4">
        <v>600</v>
      </c>
      <c r="V10" s="4">
        <v>450</v>
      </c>
      <c r="W10" s="4">
        <f>U10-V10</f>
        <v>150</v>
      </c>
      <c r="X10" s="5">
        <f>IF(W10&gt;250, "250", IF(W10&lt;-250,"-250",W10))</f>
        <v>150</v>
      </c>
      <c r="Y10" s="4" t="str">
        <f>IF(AB10&gt;0, "W",IF(AB10=0, "T", "L"))</f>
        <v>L</v>
      </c>
      <c r="Z10" s="4">
        <v>400</v>
      </c>
      <c r="AA10" s="4">
        <v>600</v>
      </c>
      <c r="AB10" s="4">
        <f>Z10-AA10</f>
        <v>-200</v>
      </c>
      <c r="AC10" s="5">
        <f>IF(AB10&gt;250, "250", IF(AB10&lt;-250,"-250",AB10))</f>
        <v>-200</v>
      </c>
      <c r="AD10" s="4" t="str">
        <f>IF(AG10&gt;0, "W",IF(AG10=0, "T", "L"))</f>
        <v>L</v>
      </c>
      <c r="AE10" s="4">
        <v>199</v>
      </c>
      <c r="AF10" s="4">
        <v>400</v>
      </c>
      <c r="AG10" s="4">
        <f>AE10-AF10</f>
        <v>-201</v>
      </c>
      <c r="AH10" s="5">
        <f>IF(AG10&gt;250, "250", IF(AG10&lt;-250,"-250",AG10))</f>
        <v>-201</v>
      </c>
      <c r="AI10" s="4" t="str">
        <f>IF(AL10&gt;0, "W",IF(AL10=0, "T", "L"))</f>
        <v>W</v>
      </c>
      <c r="AJ10" s="4">
        <v>300</v>
      </c>
      <c r="AK10" s="4">
        <v>200</v>
      </c>
      <c r="AL10" s="4">
        <f>AJ10-AK10</f>
        <v>100</v>
      </c>
      <c r="AM10" s="5">
        <f>IF(AL10&gt;250, "250", IF(AL10&lt;-250,"-250",AL10))</f>
        <v>100</v>
      </c>
      <c r="AN10" s="4" t="str">
        <f>IF(AQ10&gt;0, "W",IF(AQ10=0, "T", "L"))</f>
        <v>W</v>
      </c>
      <c r="AO10" s="4">
        <v>600</v>
      </c>
      <c r="AP10" s="4">
        <v>280</v>
      </c>
      <c r="AQ10" s="4">
        <f>AO10-AP10</f>
        <v>320</v>
      </c>
      <c r="AR10" s="5" t="str">
        <f>IF(AQ10&gt;250, "250", IF(AQ10&lt;-250,"-250",AQ10))</f>
        <v>250</v>
      </c>
    </row>
    <row r="11" spans="1:44">
      <c r="J11" s="3"/>
      <c r="K11" s="3"/>
    </row>
    <row r="12" spans="1:44">
      <c r="J12" s="16" t="s">
        <v>47</v>
      </c>
      <c r="K12" s="16"/>
      <c r="M12" s="16" t="s">
        <v>47</v>
      </c>
      <c r="N12" s="16"/>
      <c r="P12" s="3" t="s">
        <v>48</v>
      </c>
      <c r="Q12" s="3"/>
    </row>
    <row r="999" spans="1:44">
      <c r="P999">
        <v>400</v>
      </c>
      <c r="Q999">
        <v>500</v>
      </c>
      <c r="AO999">
        <v>200</v>
      </c>
      <c r="AP999">
        <v>400</v>
      </c>
    </row>
  </sheetData>
  <mergeCells>
    <mergeCell ref="J12:K12"/>
    <mergeCell ref="M12:N12"/>
    <mergeCell ref="O1:S1"/>
    <mergeCell ref="T1:X1"/>
    <mergeCell ref="Y1:AC1"/>
    <mergeCell ref="AD1:AH1"/>
    <mergeCell ref="AI1:AM1"/>
    <mergeCell ref="AN1:AR1"/>
    <mergeCell ref="I1:I2"/>
    <mergeCell ref="J1:J2"/>
    <mergeCell ref="K1:K2"/>
    <mergeCell ref="L1:L2"/>
    <mergeCell ref="M1:M2"/>
    <mergeCell ref="N1:N2"/>
    <mergeCell ref="A1:A2"/>
    <mergeCell ref="B1:B2"/>
    <mergeCell ref="E1:E2"/>
    <mergeCell ref="F1:F2"/>
    <mergeCell ref="G1:G2"/>
    <mergeCell ref="H1:H2"/>
    <mergeCell ref="C1:C2"/>
    <mergeCell ref="D1:D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หน้ารวม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Raweewat Wutichaiya</dc:creator>
  <cp:lastModifiedBy>Raweewat Wutichaiya</cp:lastModifiedBy>
  <dcterms:created xsi:type="dcterms:W3CDTF">2024-12-08T11:35:06+01:00</dcterms:created>
  <dcterms:modified xsi:type="dcterms:W3CDTF">2024-12-19T15:49:04+01:00</dcterms:modified>
  <dc:title/>
  <dc:description/>
  <dc:subject/>
  <cp:keywords/>
  <cp:category/>
</cp:coreProperties>
</file>