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3256" windowHeight="13056" tabRatio="742"/>
  </bookViews>
  <sheets>
    <sheet name="汇总" sheetId="1" r:id="rId1"/>
    <sheet name="销售退款情况" sheetId="2" state="hidden" r:id="rId2"/>
    <sheet name="预热下单情况" sheetId="3" state="hidden" r:id="rId3"/>
    <sheet name="时间点及下单数量" sheetId="6" state="hidden" r:id="rId4"/>
    <sheet name="时间点展现" sheetId="7" state="hidden" r:id="rId5"/>
    <sheet name="销售下单rank" sheetId="5" state="hidden" r:id="rId6"/>
    <sheet name="rank展现" sheetId="4" state="hidden" r:id="rId7"/>
  </sheets>
  <definedNames>
    <definedName name="_xlnm._FilterDatabase" localSheetId="6" hidden="1">rank展现!$O$1:$W$40</definedName>
    <definedName name="_xlnm._FilterDatabase" localSheetId="0" hidden="1">汇总!$A$1:$AJ$334</definedName>
    <definedName name="_xlnm._FilterDatabase" localSheetId="3" hidden="1">时间点及下单数量!$A$1:$K$230</definedName>
    <definedName name="_xlnm._FilterDatabase" localSheetId="4" hidden="1">时间点展现!$A$1:$E$230</definedName>
    <definedName name="_xlnm._FilterDatabase" localSheetId="1" hidden="1">销售退款情况!$A$1:$O$230</definedName>
    <definedName name="_xlnm._FilterDatabase" localSheetId="5" hidden="1">销售下单rank!$A$1:$P$230</definedName>
    <definedName name="_xlnm._FilterDatabase" localSheetId="2" hidden="1">预热下单情况!$A$1:$T$230</definedName>
  </definedNames>
  <calcPr calcId="144525"/>
</workbook>
</file>

<file path=xl/calcChain.xml><?xml version="1.0" encoding="utf-8"?>
<calcChain xmlns="http://schemas.openxmlformats.org/spreadsheetml/2006/main">
  <c r="W40" i="4" l="1"/>
  <c r="V40" i="4"/>
  <c r="U40" i="4"/>
  <c r="T40" i="4"/>
  <c r="S40" i="4"/>
  <c r="R40" i="4"/>
  <c r="Q40" i="4"/>
  <c r="P40" i="4"/>
  <c r="O40" i="4"/>
  <c r="M40" i="4"/>
  <c r="L40" i="4"/>
  <c r="K40" i="4"/>
  <c r="J40" i="4"/>
  <c r="I40" i="4"/>
  <c r="H40" i="4"/>
  <c r="G40" i="4"/>
  <c r="F40" i="4"/>
  <c r="E40" i="4"/>
  <c r="D40" i="4" a="1"/>
  <c r="D40" i="4"/>
  <c r="W39" i="4"/>
  <c r="V39" i="4"/>
  <c r="U39" i="4"/>
  <c r="T39" i="4"/>
  <c r="S39" i="4"/>
  <c r="R39" i="4"/>
  <c r="Q39" i="4"/>
  <c r="P39" i="4"/>
  <c r="O39" i="4"/>
  <c r="M39" i="4"/>
  <c r="L39" i="4"/>
  <c r="K39" i="4"/>
  <c r="J39" i="4"/>
  <c r="I39" i="4"/>
  <c r="H39" i="4"/>
  <c r="G39" i="4"/>
  <c r="F39" i="4"/>
  <c r="E39" i="4"/>
  <c r="D39" i="4" a="1"/>
  <c r="D39" i="4"/>
  <c r="W38" i="4"/>
  <c r="V38" i="4"/>
  <c r="U38" i="4"/>
  <c r="T38" i="4"/>
  <c r="S38" i="4"/>
  <c r="R38" i="4"/>
  <c r="Q38" i="4"/>
  <c r="P38" i="4"/>
  <c r="O38" i="4"/>
  <c r="M38" i="4"/>
  <c r="L38" i="4"/>
  <c r="K38" i="4"/>
  <c r="J38" i="4"/>
  <c r="I38" i="4"/>
  <c r="H38" i="4"/>
  <c r="G38" i="4"/>
  <c r="F38" i="4"/>
  <c r="E38" i="4"/>
  <c r="D38" i="4" a="1"/>
  <c r="D38" i="4"/>
  <c r="W37" i="4"/>
  <c r="V37" i="4"/>
  <c r="U37" i="4"/>
  <c r="T37" i="4"/>
  <c r="S37" i="4"/>
  <c r="R37" i="4"/>
  <c r="Q37" i="4"/>
  <c r="P37" i="4"/>
  <c r="O37" i="4"/>
  <c r="M37" i="4"/>
  <c r="L37" i="4"/>
  <c r="K37" i="4"/>
  <c r="J37" i="4"/>
  <c r="I37" i="4"/>
  <c r="H37" i="4"/>
  <c r="G37" i="4"/>
  <c r="F37" i="4"/>
  <c r="E37" i="4"/>
  <c r="D37" i="4" a="1"/>
  <c r="D37" i="4"/>
  <c r="W36" i="4"/>
  <c r="V36" i="4"/>
  <c r="U36" i="4"/>
  <c r="T36" i="4"/>
  <c r="S36" i="4"/>
  <c r="R36" i="4"/>
  <c r="Q36" i="4"/>
  <c r="P36" i="4"/>
  <c r="O36" i="4"/>
  <c r="M36" i="4"/>
  <c r="L36" i="4"/>
  <c r="K36" i="4"/>
  <c r="J36" i="4"/>
  <c r="I36" i="4"/>
  <c r="H36" i="4"/>
  <c r="G36" i="4"/>
  <c r="F36" i="4"/>
  <c r="E36" i="4"/>
  <c r="D36" i="4" a="1"/>
  <c r="D36" i="4"/>
  <c r="W35" i="4"/>
  <c r="V35" i="4"/>
  <c r="U35" i="4"/>
  <c r="T35" i="4"/>
  <c r="S35" i="4"/>
  <c r="R35" i="4"/>
  <c r="Q35" i="4"/>
  <c r="P35" i="4"/>
  <c r="O35" i="4"/>
  <c r="M35" i="4"/>
  <c r="L35" i="4"/>
  <c r="K35" i="4"/>
  <c r="J35" i="4"/>
  <c r="I35" i="4"/>
  <c r="H35" i="4"/>
  <c r="G35" i="4"/>
  <c r="F35" i="4"/>
  <c r="E35" i="4"/>
  <c r="D35" i="4" a="1"/>
  <c r="D35" i="4"/>
  <c r="W34" i="4"/>
  <c r="V34" i="4"/>
  <c r="U34" i="4"/>
  <c r="T34" i="4"/>
  <c r="S34" i="4"/>
  <c r="R34" i="4"/>
  <c r="Q34" i="4"/>
  <c r="P34" i="4"/>
  <c r="O34" i="4"/>
  <c r="M34" i="4"/>
  <c r="L34" i="4"/>
  <c r="K34" i="4"/>
  <c r="J34" i="4"/>
  <c r="I34" i="4"/>
  <c r="H34" i="4"/>
  <c r="G34" i="4"/>
  <c r="F34" i="4"/>
  <c r="E34" i="4"/>
  <c r="D34" i="4" a="1"/>
  <c r="D34" i="4"/>
  <c r="W33" i="4"/>
  <c r="V33" i="4"/>
  <c r="U33" i="4"/>
  <c r="T33" i="4"/>
  <c r="S33" i="4"/>
  <c r="R33" i="4"/>
  <c r="Q33" i="4"/>
  <c r="P33" i="4"/>
  <c r="O33" i="4"/>
  <c r="M33" i="4"/>
  <c r="L33" i="4"/>
  <c r="K33" i="4"/>
  <c r="J33" i="4"/>
  <c r="I33" i="4"/>
  <c r="H33" i="4"/>
  <c r="G33" i="4"/>
  <c r="F33" i="4"/>
  <c r="E33" i="4"/>
  <c r="D33" i="4" a="1"/>
  <c r="D33" i="4"/>
  <c r="W32" i="4"/>
  <c r="V32" i="4"/>
  <c r="U32" i="4"/>
  <c r="T32" i="4"/>
  <c r="S32" i="4"/>
  <c r="R32" i="4"/>
  <c r="Q32" i="4"/>
  <c r="P32" i="4"/>
  <c r="O32" i="4"/>
  <c r="M32" i="4"/>
  <c r="L32" i="4"/>
  <c r="K32" i="4"/>
  <c r="J32" i="4"/>
  <c r="I32" i="4"/>
  <c r="H32" i="4"/>
  <c r="G32" i="4"/>
  <c r="F32" i="4"/>
  <c r="E32" i="4"/>
  <c r="D32" i="4" a="1"/>
  <c r="D32" i="4"/>
  <c r="W31" i="4"/>
  <c r="V31" i="4"/>
  <c r="U31" i="4"/>
  <c r="T31" i="4"/>
  <c r="S31" i="4"/>
  <c r="R31" i="4"/>
  <c r="Q31" i="4"/>
  <c r="P31" i="4"/>
  <c r="O31" i="4"/>
  <c r="M31" i="4"/>
  <c r="L31" i="4"/>
  <c r="K31" i="4"/>
  <c r="J31" i="4"/>
  <c r="I31" i="4"/>
  <c r="H31" i="4"/>
  <c r="G31" i="4"/>
  <c r="F31" i="4"/>
  <c r="E31" i="4"/>
  <c r="D31" i="4" a="1"/>
  <c r="D31" i="4"/>
  <c r="W30" i="4"/>
  <c r="V30" i="4"/>
  <c r="U30" i="4"/>
  <c r="T30" i="4"/>
  <c r="S30" i="4"/>
  <c r="R30" i="4"/>
  <c r="Q30" i="4"/>
  <c r="P30" i="4"/>
  <c r="O30" i="4"/>
  <c r="M30" i="4"/>
  <c r="L30" i="4"/>
  <c r="K30" i="4"/>
  <c r="J30" i="4"/>
  <c r="I30" i="4"/>
  <c r="H30" i="4"/>
  <c r="G30" i="4"/>
  <c r="F30" i="4"/>
  <c r="E30" i="4"/>
  <c r="D30" i="4" a="1"/>
  <c r="D30" i="4"/>
  <c r="W29" i="4"/>
  <c r="V29" i="4"/>
  <c r="U29" i="4"/>
  <c r="T29" i="4"/>
  <c r="S29" i="4"/>
  <c r="R29" i="4"/>
  <c r="Q29" i="4"/>
  <c r="P29" i="4"/>
  <c r="O29" i="4"/>
  <c r="M29" i="4"/>
  <c r="L29" i="4"/>
  <c r="K29" i="4"/>
  <c r="J29" i="4"/>
  <c r="I29" i="4"/>
  <c r="H29" i="4"/>
  <c r="G29" i="4"/>
  <c r="F29" i="4"/>
  <c r="E29" i="4"/>
  <c r="D29" i="4" a="1"/>
  <c r="D29" i="4"/>
  <c r="W28" i="4"/>
  <c r="V28" i="4"/>
  <c r="U28" i="4"/>
  <c r="T28" i="4"/>
  <c r="S28" i="4"/>
  <c r="R28" i="4"/>
  <c r="Q28" i="4"/>
  <c r="P28" i="4"/>
  <c r="O28" i="4"/>
  <c r="M28" i="4"/>
  <c r="L28" i="4"/>
  <c r="K28" i="4"/>
  <c r="J28" i="4"/>
  <c r="I28" i="4"/>
  <c r="H28" i="4"/>
  <c r="G28" i="4"/>
  <c r="F28" i="4"/>
  <c r="E28" i="4"/>
  <c r="D28" i="4" a="1"/>
  <c r="D28" i="4"/>
  <c r="W27" i="4"/>
  <c r="V27" i="4"/>
  <c r="U27" i="4"/>
  <c r="T27" i="4"/>
  <c r="S27" i="4"/>
  <c r="R27" i="4"/>
  <c r="Q27" i="4"/>
  <c r="P27" i="4"/>
  <c r="O27" i="4"/>
  <c r="M27" i="4"/>
  <c r="L27" i="4"/>
  <c r="K27" i="4"/>
  <c r="J27" i="4"/>
  <c r="I27" i="4"/>
  <c r="H27" i="4"/>
  <c r="G27" i="4"/>
  <c r="F27" i="4"/>
  <c r="E27" i="4"/>
  <c r="D27" i="4" a="1"/>
  <c r="D27" i="4"/>
  <c r="W26" i="4"/>
  <c r="V26" i="4"/>
  <c r="U26" i="4"/>
  <c r="T26" i="4"/>
  <c r="S26" i="4"/>
  <c r="R26" i="4"/>
  <c r="Q26" i="4"/>
  <c r="P26" i="4"/>
  <c r="O26" i="4"/>
  <c r="M26" i="4"/>
  <c r="L26" i="4"/>
  <c r="K26" i="4"/>
  <c r="J26" i="4"/>
  <c r="I26" i="4"/>
  <c r="H26" i="4"/>
  <c r="G26" i="4"/>
  <c r="F26" i="4"/>
  <c r="E26" i="4"/>
  <c r="D26" i="4" a="1"/>
  <c r="D26" i="4"/>
  <c r="W25" i="4"/>
  <c r="V25" i="4"/>
  <c r="U25" i="4"/>
  <c r="T25" i="4"/>
  <c r="S25" i="4"/>
  <c r="R25" i="4"/>
  <c r="Q25" i="4"/>
  <c r="P25" i="4"/>
  <c r="O25" i="4"/>
  <c r="M25" i="4"/>
  <c r="L25" i="4"/>
  <c r="K25" i="4"/>
  <c r="J25" i="4"/>
  <c r="I25" i="4"/>
  <c r="H25" i="4"/>
  <c r="G25" i="4"/>
  <c r="F25" i="4"/>
  <c r="E25" i="4"/>
  <c r="D25" i="4" a="1"/>
  <c r="D25" i="4"/>
  <c r="W24" i="4"/>
  <c r="V24" i="4"/>
  <c r="U24" i="4"/>
  <c r="T24" i="4"/>
  <c r="S24" i="4"/>
  <c r="R24" i="4"/>
  <c r="Q24" i="4"/>
  <c r="P24" i="4"/>
  <c r="O24" i="4"/>
  <c r="M24" i="4"/>
  <c r="L24" i="4"/>
  <c r="K24" i="4"/>
  <c r="J24" i="4"/>
  <c r="I24" i="4"/>
  <c r="H24" i="4"/>
  <c r="G24" i="4"/>
  <c r="F24" i="4"/>
  <c r="E24" i="4"/>
  <c r="D24" i="4" a="1"/>
  <c r="D24" i="4"/>
  <c r="W23" i="4"/>
  <c r="V23" i="4"/>
  <c r="U23" i="4"/>
  <c r="T23" i="4"/>
  <c r="S23" i="4"/>
  <c r="R23" i="4"/>
  <c r="Q23" i="4"/>
  <c r="P23" i="4"/>
  <c r="O23" i="4"/>
  <c r="M23" i="4"/>
  <c r="L23" i="4"/>
  <c r="K23" i="4"/>
  <c r="J23" i="4"/>
  <c r="I23" i="4"/>
  <c r="H23" i="4"/>
  <c r="G23" i="4"/>
  <c r="F23" i="4"/>
  <c r="E23" i="4"/>
  <c r="D23" i="4" a="1"/>
  <c r="D23" i="4"/>
  <c r="W22" i="4"/>
  <c r="V22" i="4"/>
  <c r="U22" i="4"/>
  <c r="T22" i="4"/>
  <c r="S22" i="4"/>
  <c r="R22" i="4"/>
  <c r="Q22" i="4"/>
  <c r="P22" i="4"/>
  <c r="O22" i="4"/>
  <c r="M22" i="4"/>
  <c r="L22" i="4"/>
  <c r="K22" i="4"/>
  <c r="J22" i="4"/>
  <c r="I22" i="4"/>
  <c r="H22" i="4"/>
  <c r="G22" i="4"/>
  <c r="F22" i="4"/>
  <c r="E22" i="4"/>
  <c r="D22" i="4" a="1"/>
  <c r="D22" i="4"/>
  <c r="W21" i="4"/>
  <c r="V21" i="4"/>
  <c r="U21" i="4"/>
  <c r="T21" i="4"/>
  <c r="S21" i="4"/>
  <c r="R21" i="4"/>
  <c r="Q21" i="4"/>
  <c r="P21" i="4"/>
  <c r="O21" i="4"/>
  <c r="M21" i="4"/>
  <c r="L21" i="4"/>
  <c r="K21" i="4"/>
  <c r="J21" i="4"/>
  <c r="I21" i="4"/>
  <c r="H21" i="4"/>
  <c r="G21" i="4"/>
  <c r="F21" i="4"/>
  <c r="E21" i="4"/>
  <c r="D21" i="4" a="1"/>
  <c r="D21" i="4"/>
  <c r="W20" i="4"/>
  <c r="V20" i="4"/>
  <c r="U20" i="4"/>
  <c r="T20" i="4"/>
  <c r="S20" i="4"/>
  <c r="R20" i="4"/>
  <c r="Q20" i="4"/>
  <c r="P20" i="4"/>
  <c r="O20" i="4"/>
  <c r="M20" i="4"/>
  <c r="L20" i="4"/>
  <c r="K20" i="4"/>
  <c r="J20" i="4"/>
  <c r="I20" i="4"/>
  <c r="H20" i="4"/>
  <c r="G20" i="4"/>
  <c r="F20" i="4"/>
  <c r="E20" i="4"/>
  <c r="D20" i="4" a="1"/>
  <c r="D20" i="4"/>
  <c r="W19" i="4"/>
  <c r="V19" i="4"/>
  <c r="U19" i="4"/>
  <c r="T19" i="4"/>
  <c r="S19" i="4"/>
  <c r="R19" i="4"/>
  <c r="Q19" i="4"/>
  <c r="P19" i="4"/>
  <c r="O19" i="4"/>
  <c r="M19" i="4"/>
  <c r="L19" i="4"/>
  <c r="K19" i="4"/>
  <c r="J19" i="4"/>
  <c r="I19" i="4"/>
  <c r="H19" i="4"/>
  <c r="G19" i="4"/>
  <c r="F19" i="4"/>
  <c r="E19" i="4"/>
  <c r="D19" i="4" a="1"/>
  <c r="D19" i="4"/>
  <c r="W18" i="4"/>
  <c r="V18" i="4"/>
  <c r="U18" i="4"/>
  <c r="T18" i="4"/>
  <c r="S18" i="4"/>
  <c r="R18" i="4"/>
  <c r="Q18" i="4"/>
  <c r="P18" i="4"/>
  <c r="O18" i="4"/>
  <c r="M18" i="4"/>
  <c r="L18" i="4"/>
  <c r="K18" i="4"/>
  <c r="J18" i="4"/>
  <c r="I18" i="4"/>
  <c r="H18" i="4"/>
  <c r="G18" i="4"/>
  <c r="F18" i="4"/>
  <c r="E18" i="4"/>
  <c r="D18" i="4" a="1"/>
  <c r="D18" i="4"/>
  <c r="W17" i="4"/>
  <c r="V17" i="4"/>
  <c r="U17" i="4"/>
  <c r="T17" i="4"/>
  <c r="S17" i="4"/>
  <c r="R17" i="4"/>
  <c r="Q17" i="4"/>
  <c r="P17" i="4"/>
  <c r="O17" i="4"/>
  <c r="M17" i="4"/>
  <c r="L17" i="4"/>
  <c r="K17" i="4"/>
  <c r="J17" i="4"/>
  <c r="I17" i="4"/>
  <c r="H17" i="4"/>
  <c r="G17" i="4"/>
  <c r="F17" i="4"/>
  <c r="E17" i="4"/>
  <c r="D17" i="4" a="1"/>
  <c r="D17" i="4"/>
  <c r="W16" i="4"/>
  <c r="V16" i="4"/>
  <c r="U16" i="4"/>
  <c r="T16" i="4"/>
  <c r="S16" i="4"/>
  <c r="R16" i="4"/>
  <c r="Q16" i="4"/>
  <c r="P16" i="4"/>
  <c r="O16" i="4"/>
  <c r="M16" i="4"/>
  <c r="L16" i="4"/>
  <c r="K16" i="4"/>
  <c r="J16" i="4"/>
  <c r="I16" i="4"/>
  <c r="H16" i="4"/>
  <c r="G16" i="4"/>
  <c r="F16" i="4"/>
  <c r="E16" i="4"/>
  <c r="D16" i="4" a="1"/>
  <c r="D16" i="4"/>
  <c r="W15" i="4"/>
  <c r="V15" i="4"/>
  <c r="U15" i="4"/>
  <c r="T15" i="4"/>
  <c r="S15" i="4"/>
  <c r="R15" i="4"/>
  <c r="Q15" i="4"/>
  <c r="P15" i="4"/>
  <c r="O15" i="4"/>
  <c r="M15" i="4"/>
  <c r="L15" i="4"/>
  <c r="K15" i="4"/>
  <c r="J15" i="4"/>
  <c r="I15" i="4"/>
  <c r="H15" i="4"/>
  <c r="G15" i="4"/>
  <c r="F15" i="4"/>
  <c r="E15" i="4"/>
  <c r="D15" i="4" a="1"/>
  <c r="D15" i="4"/>
  <c r="W14" i="4"/>
  <c r="V14" i="4"/>
  <c r="U14" i="4"/>
  <c r="T14" i="4"/>
  <c r="S14" i="4"/>
  <c r="R14" i="4"/>
  <c r="Q14" i="4"/>
  <c r="P14" i="4"/>
  <c r="O14" i="4"/>
  <c r="M14" i="4"/>
  <c r="L14" i="4"/>
  <c r="K14" i="4"/>
  <c r="J14" i="4"/>
  <c r="I14" i="4"/>
  <c r="H14" i="4"/>
  <c r="G14" i="4"/>
  <c r="F14" i="4"/>
  <c r="E14" i="4"/>
  <c r="D14" i="4" a="1"/>
  <c r="D14" i="4"/>
  <c r="W13" i="4"/>
  <c r="V13" i="4"/>
  <c r="U13" i="4"/>
  <c r="T13" i="4"/>
  <c r="S13" i="4"/>
  <c r="R13" i="4"/>
  <c r="Q13" i="4"/>
  <c r="P13" i="4"/>
  <c r="O13" i="4"/>
  <c r="M13" i="4"/>
  <c r="L13" i="4"/>
  <c r="K13" i="4"/>
  <c r="J13" i="4"/>
  <c r="I13" i="4"/>
  <c r="H13" i="4"/>
  <c r="G13" i="4"/>
  <c r="F13" i="4"/>
  <c r="E13" i="4"/>
  <c r="D13" i="4" a="1"/>
  <c r="D13" i="4"/>
  <c r="W12" i="4"/>
  <c r="V12" i="4"/>
  <c r="U12" i="4"/>
  <c r="T12" i="4"/>
  <c r="S12" i="4"/>
  <c r="R12" i="4"/>
  <c r="Q12" i="4"/>
  <c r="P12" i="4"/>
  <c r="O12" i="4"/>
  <c r="M12" i="4"/>
  <c r="L12" i="4"/>
  <c r="K12" i="4"/>
  <c r="J12" i="4"/>
  <c r="I12" i="4"/>
  <c r="H12" i="4"/>
  <c r="G12" i="4"/>
  <c r="F12" i="4"/>
  <c r="E12" i="4"/>
  <c r="D12" i="4" a="1"/>
  <c r="D12" i="4"/>
  <c r="W11" i="4"/>
  <c r="V11" i="4"/>
  <c r="U11" i="4"/>
  <c r="T11" i="4"/>
  <c r="S11" i="4"/>
  <c r="R11" i="4"/>
  <c r="Q11" i="4"/>
  <c r="P11" i="4"/>
  <c r="O11" i="4"/>
  <c r="M11" i="4"/>
  <c r="L11" i="4"/>
  <c r="K11" i="4"/>
  <c r="J11" i="4"/>
  <c r="I11" i="4"/>
  <c r="H11" i="4"/>
  <c r="G11" i="4"/>
  <c r="F11" i="4"/>
  <c r="E11" i="4"/>
  <c r="D11" i="4" a="1"/>
  <c r="D11" i="4"/>
  <c r="W10" i="4"/>
  <c r="V10" i="4"/>
  <c r="U10" i="4"/>
  <c r="T10" i="4"/>
  <c r="S10" i="4"/>
  <c r="R10" i="4"/>
  <c r="Q10" i="4"/>
  <c r="P10" i="4"/>
  <c r="O10" i="4"/>
  <c r="M10" i="4"/>
  <c r="L10" i="4"/>
  <c r="K10" i="4"/>
  <c r="J10" i="4"/>
  <c r="I10" i="4"/>
  <c r="H10" i="4"/>
  <c r="G10" i="4"/>
  <c r="F10" i="4"/>
  <c r="E10" i="4"/>
  <c r="D10" i="4" a="1"/>
  <c r="D10" i="4"/>
  <c r="W9" i="4"/>
  <c r="V9" i="4"/>
  <c r="U9" i="4"/>
  <c r="T9" i="4"/>
  <c r="S9" i="4"/>
  <c r="R9" i="4"/>
  <c r="Q9" i="4"/>
  <c r="P9" i="4"/>
  <c r="O9" i="4"/>
  <c r="M9" i="4"/>
  <c r="L9" i="4"/>
  <c r="K9" i="4"/>
  <c r="J9" i="4"/>
  <c r="I9" i="4"/>
  <c r="H9" i="4"/>
  <c r="G9" i="4"/>
  <c r="F9" i="4"/>
  <c r="E9" i="4"/>
  <c r="D9" i="4" a="1"/>
  <c r="D9" i="4"/>
  <c r="W8" i="4"/>
  <c r="V8" i="4"/>
  <c r="U8" i="4"/>
  <c r="T8" i="4"/>
  <c r="S8" i="4"/>
  <c r="R8" i="4"/>
  <c r="Q8" i="4"/>
  <c r="P8" i="4"/>
  <c r="O8" i="4"/>
  <c r="M8" i="4"/>
  <c r="L8" i="4"/>
  <c r="K8" i="4"/>
  <c r="J8" i="4"/>
  <c r="I8" i="4"/>
  <c r="H8" i="4"/>
  <c r="G8" i="4"/>
  <c r="F8" i="4"/>
  <c r="E8" i="4"/>
  <c r="D8" i="4" a="1"/>
  <c r="D8" i="4"/>
  <c r="W7" i="4"/>
  <c r="V7" i="4"/>
  <c r="U7" i="4"/>
  <c r="T7" i="4"/>
  <c r="S7" i="4"/>
  <c r="R7" i="4"/>
  <c r="Q7" i="4"/>
  <c r="P7" i="4"/>
  <c r="O7" i="4"/>
  <c r="M7" i="4"/>
  <c r="L7" i="4"/>
  <c r="K7" i="4"/>
  <c r="J7" i="4"/>
  <c r="I7" i="4"/>
  <c r="H7" i="4"/>
  <c r="G7" i="4"/>
  <c r="F7" i="4"/>
  <c r="E7" i="4"/>
  <c r="D7" i="4" a="1"/>
  <c r="D7" i="4"/>
  <c r="W6" i="4"/>
  <c r="V6" i="4"/>
  <c r="U6" i="4"/>
  <c r="T6" i="4"/>
  <c r="S6" i="4"/>
  <c r="R6" i="4"/>
  <c r="Q6" i="4"/>
  <c r="P6" i="4"/>
  <c r="O6" i="4"/>
  <c r="M6" i="4"/>
  <c r="L6" i="4"/>
  <c r="K6" i="4"/>
  <c r="J6" i="4"/>
  <c r="I6" i="4"/>
  <c r="H6" i="4"/>
  <c r="G6" i="4"/>
  <c r="F6" i="4"/>
  <c r="E6" i="4"/>
  <c r="D6" i="4" a="1"/>
  <c r="D6" i="4"/>
  <c r="W5" i="4"/>
  <c r="V5" i="4"/>
  <c r="U5" i="4"/>
  <c r="T5" i="4"/>
  <c r="S5" i="4"/>
  <c r="R5" i="4"/>
  <c r="Q5" i="4"/>
  <c r="P5" i="4"/>
  <c r="O5" i="4"/>
  <c r="M5" i="4"/>
  <c r="L5" i="4"/>
  <c r="K5" i="4"/>
  <c r="J5" i="4"/>
  <c r="I5" i="4"/>
  <c r="H5" i="4"/>
  <c r="G5" i="4"/>
  <c r="F5" i="4"/>
  <c r="E5" i="4"/>
  <c r="D5" i="4" a="1"/>
  <c r="D5" i="4"/>
  <c r="W4" i="4"/>
  <c r="V4" i="4"/>
  <c r="U4" i="4"/>
  <c r="T4" i="4"/>
  <c r="S4" i="4"/>
  <c r="R4" i="4"/>
  <c r="Q4" i="4"/>
  <c r="P4" i="4"/>
  <c r="O4" i="4"/>
  <c r="M4" i="4"/>
  <c r="L4" i="4"/>
  <c r="K4" i="4"/>
  <c r="J4" i="4"/>
  <c r="I4" i="4"/>
  <c r="H4" i="4"/>
  <c r="G4" i="4"/>
  <c r="F4" i="4"/>
  <c r="E4" i="4"/>
  <c r="D4" i="4" a="1"/>
  <c r="D4" i="4"/>
  <c r="W3" i="4"/>
  <c r="V3" i="4"/>
  <c r="U3" i="4"/>
  <c r="T3" i="4"/>
  <c r="S3" i="4"/>
  <c r="R3" i="4"/>
  <c r="Q3" i="4"/>
  <c r="P3" i="4"/>
  <c r="O3" i="4"/>
  <c r="M3" i="4"/>
  <c r="L3" i="4"/>
  <c r="K3" i="4"/>
  <c r="J3" i="4"/>
  <c r="I3" i="4"/>
  <c r="H3" i="4"/>
  <c r="G3" i="4"/>
  <c r="F3" i="4"/>
  <c r="E3" i="4"/>
  <c r="D3" i="4" a="1"/>
  <c r="D3" i="4"/>
  <c r="W2" i="4"/>
  <c r="V2" i="4"/>
  <c r="U2" i="4"/>
  <c r="T2" i="4"/>
  <c r="S2" i="4"/>
  <c r="R2" i="4"/>
  <c r="Q2" i="4"/>
  <c r="P2" i="4"/>
  <c r="O2" i="4"/>
  <c r="M2" i="4"/>
  <c r="L2" i="4"/>
  <c r="K2" i="4"/>
  <c r="J2" i="4"/>
  <c r="I2" i="4"/>
  <c r="H2" i="4"/>
  <c r="G2" i="4"/>
  <c r="F2" i="4"/>
  <c r="E2" i="4"/>
  <c r="D2" i="4" a="1"/>
  <c r="D2" i="4"/>
  <c r="Q230" i="5"/>
  <c r="P230" i="5"/>
  <c r="O230" i="5"/>
  <c r="M230" i="5"/>
  <c r="L230" i="5"/>
  <c r="K230" i="5"/>
  <c r="I230" i="5"/>
  <c r="H230" i="5"/>
  <c r="F230" i="5"/>
  <c r="E230" i="5"/>
  <c r="Q229" i="5"/>
  <c r="P229" i="5"/>
  <c r="O229" i="5"/>
  <c r="M229" i="5"/>
  <c r="L229" i="5"/>
  <c r="K229" i="5"/>
  <c r="I229" i="5"/>
  <c r="H229" i="5"/>
  <c r="F229" i="5"/>
  <c r="E229" i="5"/>
  <c r="Q228" i="5"/>
  <c r="P228" i="5"/>
  <c r="O228" i="5"/>
  <c r="M228" i="5"/>
  <c r="L228" i="5"/>
  <c r="K228" i="5"/>
  <c r="I228" i="5"/>
  <c r="H228" i="5"/>
  <c r="F228" i="5"/>
  <c r="E228" i="5"/>
  <c r="Q227" i="5"/>
  <c r="P227" i="5"/>
  <c r="O227" i="5"/>
  <c r="M227" i="5"/>
  <c r="L227" i="5"/>
  <c r="K227" i="5"/>
  <c r="I227" i="5"/>
  <c r="H227" i="5"/>
  <c r="F227" i="5"/>
  <c r="E227" i="5"/>
  <c r="Q226" i="5"/>
  <c r="P226" i="5"/>
  <c r="O226" i="5"/>
  <c r="M226" i="5"/>
  <c r="L226" i="5"/>
  <c r="K226" i="5"/>
  <c r="I226" i="5"/>
  <c r="H226" i="5"/>
  <c r="F226" i="5"/>
  <c r="E226" i="5"/>
  <c r="Q225" i="5"/>
  <c r="P225" i="5"/>
  <c r="O225" i="5"/>
  <c r="M225" i="5"/>
  <c r="L225" i="5"/>
  <c r="K225" i="5"/>
  <c r="I225" i="5"/>
  <c r="H225" i="5"/>
  <c r="F225" i="5"/>
  <c r="E225" i="5"/>
  <c r="Q224" i="5"/>
  <c r="P224" i="5"/>
  <c r="O224" i="5"/>
  <c r="M224" i="5"/>
  <c r="L224" i="5"/>
  <c r="K224" i="5"/>
  <c r="I224" i="5"/>
  <c r="H224" i="5"/>
  <c r="F224" i="5"/>
  <c r="E224" i="5"/>
  <c r="Q223" i="5"/>
  <c r="P223" i="5"/>
  <c r="O223" i="5"/>
  <c r="M223" i="5"/>
  <c r="L223" i="5"/>
  <c r="K223" i="5"/>
  <c r="I223" i="5"/>
  <c r="H223" i="5"/>
  <c r="F223" i="5"/>
  <c r="E223" i="5"/>
  <c r="Q222" i="5"/>
  <c r="P222" i="5"/>
  <c r="O222" i="5"/>
  <c r="M222" i="5"/>
  <c r="L222" i="5"/>
  <c r="K222" i="5"/>
  <c r="I222" i="5"/>
  <c r="H222" i="5"/>
  <c r="F222" i="5"/>
  <c r="E222" i="5"/>
  <c r="Q221" i="5"/>
  <c r="P221" i="5"/>
  <c r="O221" i="5"/>
  <c r="M221" i="5"/>
  <c r="L221" i="5"/>
  <c r="K221" i="5"/>
  <c r="I221" i="5"/>
  <c r="H221" i="5"/>
  <c r="F221" i="5"/>
  <c r="E221" i="5"/>
  <c r="Q220" i="5"/>
  <c r="P220" i="5"/>
  <c r="O220" i="5"/>
  <c r="M220" i="5"/>
  <c r="L220" i="5"/>
  <c r="K220" i="5"/>
  <c r="I220" i="5"/>
  <c r="H220" i="5"/>
  <c r="F220" i="5"/>
  <c r="E220" i="5"/>
  <c r="Q219" i="5"/>
  <c r="P219" i="5"/>
  <c r="O219" i="5"/>
  <c r="M219" i="5"/>
  <c r="L219" i="5"/>
  <c r="K219" i="5"/>
  <c r="I219" i="5"/>
  <c r="H219" i="5"/>
  <c r="F219" i="5"/>
  <c r="E219" i="5"/>
  <c r="Q218" i="5"/>
  <c r="P218" i="5"/>
  <c r="O218" i="5"/>
  <c r="M218" i="5"/>
  <c r="L218" i="5"/>
  <c r="K218" i="5"/>
  <c r="I218" i="5"/>
  <c r="H218" i="5"/>
  <c r="F218" i="5"/>
  <c r="E218" i="5"/>
  <c r="Q217" i="5"/>
  <c r="P217" i="5"/>
  <c r="O217" i="5"/>
  <c r="M217" i="5"/>
  <c r="L217" i="5"/>
  <c r="K217" i="5"/>
  <c r="I217" i="5"/>
  <c r="H217" i="5"/>
  <c r="F217" i="5"/>
  <c r="E217" i="5"/>
  <c r="Q216" i="5"/>
  <c r="P216" i="5"/>
  <c r="O216" i="5"/>
  <c r="M216" i="5"/>
  <c r="L216" i="5"/>
  <c r="K216" i="5"/>
  <c r="I216" i="5"/>
  <c r="H216" i="5"/>
  <c r="F216" i="5"/>
  <c r="E216" i="5"/>
  <c r="Q215" i="5"/>
  <c r="P215" i="5"/>
  <c r="O215" i="5"/>
  <c r="M215" i="5"/>
  <c r="L215" i="5"/>
  <c r="K215" i="5"/>
  <c r="I215" i="5"/>
  <c r="H215" i="5"/>
  <c r="F215" i="5"/>
  <c r="E215" i="5"/>
  <c r="Q214" i="5"/>
  <c r="P214" i="5"/>
  <c r="O214" i="5"/>
  <c r="M214" i="5"/>
  <c r="L214" i="5"/>
  <c r="K214" i="5"/>
  <c r="I214" i="5"/>
  <c r="H214" i="5"/>
  <c r="F214" i="5"/>
  <c r="E214" i="5"/>
  <c r="Q213" i="5"/>
  <c r="P213" i="5"/>
  <c r="O213" i="5"/>
  <c r="M213" i="5"/>
  <c r="L213" i="5"/>
  <c r="K213" i="5"/>
  <c r="I213" i="5"/>
  <c r="H213" i="5"/>
  <c r="F213" i="5"/>
  <c r="E213" i="5"/>
  <c r="Q212" i="5"/>
  <c r="P212" i="5"/>
  <c r="O212" i="5"/>
  <c r="M212" i="5"/>
  <c r="L212" i="5"/>
  <c r="K212" i="5"/>
  <c r="I212" i="5"/>
  <c r="H212" i="5"/>
  <c r="F212" i="5"/>
  <c r="E212" i="5"/>
  <c r="Q211" i="5"/>
  <c r="P211" i="5"/>
  <c r="O211" i="5"/>
  <c r="M211" i="5"/>
  <c r="L211" i="5"/>
  <c r="K211" i="5"/>
  <c r="I211" i="5"/>
  <c r="H211" i="5"/>
  <c r="F211" i="5"/>
  <c r="E211" i="5"/>
  <c r="Q210" i="5"/>
  <c r="P210" i="5"/>
  <c r="O210" i="5"/>
  <c r="M210" i="5"/>
  <c r="L210" i="5"/>
  <c r="K210" i="5"/>
  <c r="I210" i="5"/>
  <c r="H210" i="5"/>
  <c r="F210" i="5"/>
  <c r="E210" i="5"/>
  <c r="Q209" i="5"/>
  <c r="P209" i="5"/>
  <c r="O209" i="5"/>
  <c r="M209" i="5"/>
  <c r="L209" i="5"/>
  <c r="K209" i="5"/>
  <c r="I209" i="5"/>
  <c r="H209" i="5"/>
  <c r="F209" i="5"/>
  <c r="E209" i="5"/>
  <c r="Q208" i="5"/>
  <c r="P208" i="5"/>
  <c r="O208" i="5"/>
  <c r="M208" i="5"/>
  <c r="L208" i="5"/>
  <c r="K208" i="5"/>
  <c r="I208" i="5"/>
  <c r="H208" i="5"/>
  <c r="F208" i="5"/>
  <c r="E208" i="5"/>
  <c r="Q207" i="5"/>
  <c r="P207" i="5"/>
  <c r="O207" i="5"/>
  <c r="M207" i="5"/>
  <c r="L207" i="5"/>
  <c r="K207" i="5"/>
  <c r="I207" i="5"/>
  <c r="H207" i="5"/>
  <c r="F207" i="5"/>
  <c r="E207" i="5"/>
  <c r="Q206" i="5"/>
  <c r="P206" i="5"/>
  <c r="O206" i="5"/>
  <c r="M206" i="5"/>
  <c r="L206" i="5"/>
  <c r="K206" i="5"/>
  <c r="I206" i="5"/>
  <c r="H206" i="5"/>
  <c r="F206" i="5"/>
  <c r="E206" i="5"/>
  <c r="Q205" i="5"/>
  <c r="P205" i="5"/>
  <c r="O205" i="5"/>
  <c r="M205" i="5"/>
  <c r="L205" i="5"/>
  <c r="K205" i="5"/>
  <c r="I205" i="5"/>
  <c r="H205" i="5"/>
  <c r="F205" i="5"/>
  <c r="E205" i="5"/>
  <c r="Q204" i="5"/>
  <c r="P204" i="5"/>
  <c r="O204" i="5"/>
  <c r="M204" i="5"/>
  <c r="L204" i="5"/>
  <c r="K204" i="5"/>
  <c r="I204" i="5"/>
  <c r="H204" i="5"/>
  <c r="F204" i="5"/>
  <c r="E204" i="5"/>
  <c r="Q203" i="5"/>
  <c r="P203" i="5"/>
  <c r="O203" i="5"/>
  <c r="M203" i="5"/>
  <c r="L203" i="5"/>
  <c r="K203" i="5"/>
  <c r="I203" i="5"/>
  <c r="H203" i="5"/>
  <c r="F203" i="5"/>
  <c r="E203" i="5"/>
  <c r="Q202" i="5"/>
  <c r="P202" i="5"/>
  <c r="O202" i="5"/>
  <c r="M202" i="5"/>
  <c r="L202" i="5"/>
  <c r="K202" i="5"/>
  <c r="I202" i="5"/>
  <c r="H202" i="5"/>
  <c r="F202" i="5"/>
  <c r="E202" i="5"/>
  <c r="Q201" i="5"/>
  <c r="P201" i="5"/>
  <c r="O201" i="5"/>
  <c r="M201" i="5"/>
  <c r="L201" i="5"/>
  <c r="K201" i="5"/>
  <c r="I201" i="5"/>
  <c r="H201" i="5"/>
  <c r="F201" i="5"/>
  <c r="E201" i="5"/>
  <c r="Q200" i="5"/>
  <c r="P200" i="5"/>
  <c r="O200" i="5"/>
  <c r="M200" i="5"/>
  <c r="L200" i="5"/>
  <c r="K200" i="5"/>
  <c r="I200" i="5"/>
  <c r="H200" i="5"/>
  <c r="F200" i="5"/>
  <c r="E200" i="5"/>
  <c r="Q199" i="5"/>
  <c r="P199" i="5"/>
  <c r="O199" i="5"/>
  <c r="M199" i="5"/>
  <c r="L199" i="5"/>
  <c r="K199" i="5"/>
  <c r="I199" i="5"/>
  <c r="H199" i="5"/>
  <c r="F199" i="5"/>
  <c r="E199" i="5"/>
  <c r="Q198" i="5"/>
  <c r="P198" i="5"/>
  <c r="O198" i="5"/>
  <c r="M198" i="5"/>
  <c r="L198" i="5"/>
  <c r="K198" i="5"/>
  <c r="I198" i="5"/>
  <c r="H198" i="5"/>
  <c r="F198" i="5"/>
  <c r="E198" i="5"/>
  <c r="Q197" i="5"/>
  <c r="P197" i="5"/>
  <c r="O197" i="5"/>
  <c r="M197" i="5"/>
  <c r="L197" i="5"/>
  <c r="K197" i="5"/>
  <c r="I197" i="5"/>
  <c r="H197" i="5"/>
  <c r="F197" i="5"/>
  <c r="E197" i="5"/>
  <c r="Q196" i="5"/>
  <c r="P196" i="5"/>
  <c r="O196" i="5"/>
  <c r="M196" i="5"/>
  <c r="L196" i="5"/>
  <c r="K196" i="5"/>
  <c r="I196" i="5"/>
  <c r="H196" i="5"/>
  <c r="F196" i="5"/>
  <c r="E196" i="5"/>
  <c r="Q195" i="5"/>
  <c r="P195" i="5"/>
  <c r="O195" i="5"/>
  <c r="M195" i="5"/>
  <c r="L195" i="5"/>
  <c r="K195" i="5"/>
  <c r="I195" i="5"/>
  <c r="H195" i="5"/>
  <c r="F195" i="5"/>
  <c r="E195" i="5"/>
  <c r="Q194" i="5"/>
  <c r="P194" i="5"/>
  <c r="O194" i="5"/>
  <c r="M194" i="5"/>
  <c r="L194" i="5"/>
  <c r="K194" i="5"/>
  <c r="I194" i="5"/>
  <c r="H194" i="5"/>
  <c r="F194" i="5"/>
  <c r="E194" i="5"/>
  <c r="Q193" i="5"/>
  <c r="P193" i="5"/>
  <c r="O193" i="5"/>
  <c r="M193" i="5"/>
  <c r="L193" i="5"/>
  <c r="K193" i="5"/>
  <c r="I193" i="5"/>
  <c r="H193" i="5"/>
  <c r="F193" i="5"/>
  <c r="E193" i="5"/>
  <c r="Q192" i="5"/>
  <c r="P192" i="5"/>
  <c r="O192" i="5"/>
  <c r="M192" i="5"/>
  <c r="L192" i="5"/>
  <c r="K192" i="5"/>
  <c r="I192" i="5"/>
  <c r="H192" i="5"/>
  <c r="F192" i="5"/>
  <c r="E192" i="5"/>
  <c r="Q191" i="5"/>
  <c r="P191" i="5"/>
  <c r="O191" i="5"/>
  <c r="M191" i="5"/>
  <c r="L191" i="5"/>
  <c r="K191" i="5"/>
  <c r="I191" i="5"/>
  <c r="H191" i="5"/>
  <c r="F191" i="5"/>
  <c r="E191" i="5"/>
  <c r="Q190" i="5"/>
  <c r="P190" i="5"/>
  <c r="O190" i="5"/>
  <c r="M190" i="5"/>
  <c r="L190" i="5"/>
  <c r="K190" i="5"/>
  <c r="I190" i="5"/>
  <c r="H190" i="5"/>
  <c r="F190" i="5"/>
  <c r="E190" i="5"/>
  <c r="Q189" i="5"/>
  <c r="P189" i="5"/>
  <c r="O189" i="5"/>
  <c r="M189" i="5"/>
  <c r="L189" i="5"/>
  <c r="K189" i="5"/>
  <c r="I189" i="5"/>
  <c r="H189" i="5"/>
  <c r="F189" i="5"/>
  <c r="E189" i="5"/>
  <c r="Q188" i="5"/>
  <c r="P188" i="5"/>
  <c r="O188" i="5"/>
  <c r="M188" i="5"/>
  <c r="L188" i="5"/>
  <c r="K188" i="5"/>
  <c r="I188" i="5"/>
  <c r="H188" i="5"/>
  <c r="F188" i="5"/>
  <c r="E188" i="5"/>
  <c r="Q187" i="5"/>
  <c r="P187" i="5"/>
  <c r="O187" i="5"/>
  <c r="M187" i="5"/>
  <c r="L187" i="5"/>
  <c r="K187" i="5"/>
  <c r="I187" i="5"/>
  <c r="H187" i="5"/>
  <c r="F187" i="5"/>
  <c r="E187" i="5"/>
  <c r="Q186" i="5"/>
  <c r="P186" i="5"/>
  <c r="O186" i="5"/>
  <c r="M186" i="5"/>
  <c r="L186" i="5"/>
  <c r="K186" i="5"/>
  <c r="I186" i="5"/>
  <c r="H186" i="5"/>
  <c r="F186" i="5"/>
  <c r="E186" i="5"/>
  <c r="Q185" i="5"/>
  <c r="P185" i="5"/>
  <c r="O185" i="5"/>
  <c r="M185" i="5"/>
  <c r="L185" i="5"/>
  <c r="K185" i="5"/>
  <c r="I185" i="5"/>
  <c r="H185" i="5"/>
  <c r="F185" i="5"/>
  <c r="E185" i="5"/>
  <c r="Q184" i="5"/>
  <c r="P184" i="5"/>
  <c r="O184" i="5"/>
  <c r="M184" i="5"/>
  <c r="L184" i="5"/>
  <c r="K184" i="5"/>
  <c r="I184" i="5"/>
  <c r="H184" i="5"/>
  <c r="F184" i="5"/>
  <c r="E184" i="5"/>
  <c r="Q183" i="5"/>
  <c r="P183" i="5"/>
  <c r="O183" i="5"/>
  <c r="M183" i="5"/>
  <c r="L183" i="5"/>
  <c r="K183" i="5"/>
  <c r="I183" i="5"/>
  <c r="H183" i="5"/>
  <c r="F183" i="5"/>
  <c r="E183" i="5"/>
  <c r="Q182" i="5"/>
  <c r="P182" i="5"/>
  <c r="O182" i="5"/>
  <c r="M182" i="5"/>
  <c r="L182" i="5"/>
  <c r="K182" i="5"/>
  <c r="I182" i="5"/>
  <c r="H182" i="5"/>
  <c r="F182" i="5"/>
  <c r="E182" i="5"/>
  <c r="Q181" i="5"/>
  <c r="P181" i="5"/>
  <c r="O181" i="5"/>
  <c r="M181" i="5"/>
  <c r="L181" i="5"/>
  <c r="K181" i="5"/>
  <c r="I181" i="5"/>
  <c r="H181" i="5"/>
  <c r="F181" i="5"/>
  <c r="E181" i="5"/>
  <c r="Q180" i="5"/>
  <c r="P180" i="5"/>
  <c r="O180" i="5"/>
  <c r="M180" i="5"/>
  <c r="L180" i="5"/>
  <c r="K180" i="5"/>
  <c r="I180" i="5"/>
  <c r="H180" i="5"/>
  <c r="F180" i="5"/>
  <c r="E180" i="5"/>
  <c r="Q179" i="5"/>
  <c r="P179" i="5"/>
  <c r="O179" i="5"/>
  <c r="M179" i="5"/>
  <c r="L179" i="5"/>
  <c r="K179" i="5"/>
  <c r="I179" i="5"/>
  <c r="H179" i="5"/>
  <c r="F179" i="5"/>
  <c r="E179" i="5"/>
  <c r="Q178" i="5"/>
  <c r="P178" i="5"/>
  <c r="O178" i="5"/>
  <c r="M178" i="5"/>
  <c r="L178" i="5"/>
  <c r="K178" i="5"/>
  <c r="I178" i="5"/>
  <c r="H178" i="5"/>
  <c r="F178" i="5"/>
  <c r="E178" i="5"/>
  <c r="Q177" i="5"/>
  <c r="P177" i="5"/>
  <c r="O177" i="5"/>
  <c r="M177" i="5"/>
  <c r="L177" i="5"/>
  <c r="K177" i="5"/>
  <c r="I177" i="5"/>
  <c r="H177" i="5"/>
  <c r="F177" i="5"/>
  <c r="E177" i="5"/>
  <c r="Q176" i="5"/>
  <c r="P176" i="5"/>
  <c r="O176" i="5"/>
  <c r="M176" i="5"/>
  <c r="L176" i="5"/>
  <c r="K176" i="5"/>
  <c r="I176" i="5"/>
  <c r="H176" i="5"/>
  <c r="F176" i="5"/>
  <c r="E176" i="5"/>
  <c r="Q175" i="5"/>
  <c r="P175" i="5"/>
  <c r="O175" i="5"/>
  <c r="M175" i="5"/>
  <c r="L175" i="5"/>
  <c r="K175" i="5"/>
  <c r="I175" i="5"/>
  <c r="H175" i="5"/>
  <c r="F175" i="5"/>
  <c r="E175" i="5"/>
  <c r="Q174" i="5"/>
  <c r="P174" i="5"/>
  <c r="O174" i="5"/>
  <c r="M174" i="5"/>
  <c r="L174" i="5"/>
  <c r="K174" i="5"/>
  <c r="I174" i="5"/>
  <c r="H174" i="5"/>
  <c r="F174" i="5"/>
  <c r="E174" i="5"/>
  <c r="Q173" i="5"/>
  <c r="P173" i="5"/>
  <c r="O173" i="5"/>
  <c r="M173" i="5"/>
  <c r="L173" i="5"/>
  <c r="K173" i="5"/>
  <c r="I173" i="5"/>
  <c r="H173" i="5"/>
  <c r="F173" i="5"/>
  <c r="E173" i="5"/>
  <c r="Q172" i="5"/>
  <c r="P172" i="5"/>
  <c r="O172" i="5"/>
  <c r="M172" i="5"/>
  <c r="L172" i="5"/>
  <c r="K172" i="5"/>
  <c r="I172" i="5"/>
  <c r="H172" i="5"/>
  <c r="F172" i="5"/>
  <c r="E172" i="5"/>
  <c r="Q171" i="5"/>
  <c r="P171" i="5"/>
  <c r="O171" i="5"/>
  <c r="M171" i="5"/>
  <c r="L171" i="5"/>
  <c r="K171" i="5"/>
  <c r="I171" i="5"/>
  <c r="H171" i="5"/>
  <c r="F171" i="5"/>
  <c r="E171" i="5"/>
  <c r="Q170" i="5"/>
  <c r="P170" i="5"/>
  <c r="O170" i="5"/>
  <c r="M170" i="5"/>
  <c r="L170" i="5"/>
  <c r="K170" i="5"/>
  <c r="I170" i="5"/>
  <c r="H170" i="5"/>
  <c r="F170" i="5"/>
  <c r="E170" i="5"/>
  <c r="Q169" i="5"/>
  <c r="P169" i="5"/>
  <c r="O169" i="5"/>
  <c r="M169" i="5"/>
  <c r="L169" i="5"/>
  <c r="K169" i="5"/>
  <c r="I169" i="5"/>
  <c r="H169" i="5"/>
  <c r="F169" i="5"/>
  <c r="E169" i="5"/>
  <c r="Q168" i="5"/>
  <c r="P168" i="5"/>
  <c r="O168" i="5"/>
  <c r="M168" i="5"/>
  <c r="L168" i="5"/>
  <c r="K168" i="5"/>
  <c r="I168" i="5"/>
  <c r="H168" i="5"/>
  <c r="F168" i="5"/>
  <c r="E168" i="5"/>
  <c r="Q167" i="5"/>
  <c r="P167" i="5"/>
  <c r="O167" i="5"/>
  <c r="M167" i="5"/>
  <c r="L167" i="5"/>
  <c r="K167" i="5"/>
  <c r="I167" i="5"/>
  <c r="H167" i="5"/>
  <c r="F167" i="5"/>
  <c r="E167" i="5"/>
  <c r="Q166" i="5"/>
  <c r="P166" i="5"/>
  <c r="O166" i="5"/>
  <c r="M166" i="5"/>
  <c r="L166" i="5"/>
  <c r="K166" i="5"/>
  <c r="I166" i="5"/>
  <c r="H166" i="5"/>
  <c r="F166" i="5"/>
  <c r="E166" i="5"/>
  <c r="Q165" i="5"/>
  <c r="P165" i="5"/>
  <c r="O165" i="5"/>
  <c r="M165" i="5"/>
  <c r="L165" i="5"/>
  <c r="K165" i="5"/>
  <c r="I165" i="5"/>
  <c r="H165" i="5"/>
  <c r="F165" i="5"/>
  <c r="E165" i="5"/>
  <c r="Q164" i="5"/>
  <c r="P164" i="5"/>
  <c r="O164" i="5"/>
  <c r="M164" i="5"/>
  <c r="L164" i="5"/>
  <c r="K164" i="5"/>
  <c r="I164" i="5"/>
  <c r="H164" i="5"/>
  <c r="F164" i="5"/>
  <c r="E164" i="5"/>
  <c r="Q163" i="5"/>
  <c r="P163" i="5"/>
  <c r="O163" i="5"/>
  <c r="M163" i="5"/>
  <c r="L163" i="5"/>
  <c r="K163" i="5"/>
  <c r="I163" i="5"/>
  <c r="H163" i="5"/>
  <c r="F163" i="5"/>
  <c r="E163" i="5"/>
  <c r="Q162" i="5"/>
  <c r="P162" i="5"/>
  <c r="O162" i="5"/>
  <c r="M162" i="5"/>
  <c r="L162" i="5"/>
  <c r="K162" i="5"/>
  <c r="I162" i="5"/>
  <c r="H162" i="5"/>
  <c r="F162" i="5"/>
  <c r="E162" i="5"/>
  <c r="Q161" i="5"/>
  <c r="P161" i="5"/>
  <c r="O161" i="5"/>
  <c r="M161" i="5"/>
  <c r="L161" i="5"/>
  <c r="K161" i="5"/>
  <c r="I161" i="5"/>
  <c r="H161" i="5"/>
  <c r="F161" i="5"/>
  <c r="E161" i="5"/>
  <c r="Q160" i="5"/>
  <c r="P160" i="5"/>
  <c r="O160" i="5"/>
  <c r="M160" i="5"/>
  <c r="L160" i="5"/>
  <c r="K160" i="5"/>
  <c r="I160" i="5"/>
  <c r="H160" i="5"/>
  <c r="F160" i="5"/>
  <c r="E160" i="5"/>
  <c r="Q159" i="5"/>
  <c r="P159" i="5"/>
  <c r="O159" i="5"/>
  <c r="M159" i="5"/>
  <c r="L159" i="5"/>
  <c r="K159" i="5"/>
  <c r="I159" i="5"/>
  <c r="H159" i="5"/>
  <c r="F159" i="5"/>
  <c r="E159" i="5"/>
  <c r="Q158" i="5"/>
  <c r="P158" i="5"/>
  <c r="O158" i="5"/>
  <c r="M158" i="5"/>
  <c r="L158" i="5"/>
  <c r="K158" i="5"/>
  <c r="I158" i="5"/>
  <c r="H158" i="5"/>
  <c r="F158" i="5"/>
  <c r="E158" i="5"/>
  <c r="Q157" i="5"/>
  <c r="P157" i="5"/>
  <c r="O157" i="5"/>
  <c r="M157" i="5"/>
  <c r="L157" i="5"/>
  <c r="K157" i="5"/>
  <c r="I157" i="5"/>
  <c r="H157" i="5"/>
  <c r="F157" i="5"/>
  <c r="E157" i="5"/>
  <c r="Q156" i="5"/>
  <c r="P156" i="5"/>
  <c r="O156" i="5"/>
  <c r="M156" i="5"/>
  <c r="L156" i="5"/>
  <c r="K156" i="5"/>
  <c r="I156" i="5"/>
  <c r="H156" i="5"/>
  <c r="F156" i="5"/>
  <c r="E156" i="5"/>
  <c r="Q155" i="5"/>
  <c r="P155" i="5"/>
  <c r="O155" i="5"/>
  <c r="M155" i="5"/>
  <c r="L155" i="5"/>
  <c r="K155" i="5"/>
  <c r="I155" i="5"/>
  <c r="H155" i="5"/>
  <c r="F155" i="5"/>
  <c r="E155" i="5"/>
  <c r="Q154" i="5"/>
  <c r="P154" i="5"/>
  <c r="O154" i="5"/>
  <c r="M154" i="5"/>
  <c r="L154" i="5"/>
  <c r="K154" i="5"/>
  <c r="I154" i="5"/>
  <c r="H154" i="5"/>
  <c r="F154" i="5"/>
  <c r="E154" i="5"/>
  <c r="Q153" i="5"/>
  <c r="P153" i="5"/>
  <c r="O153" i="5"/>
  <c r="M153" i="5"/>
  <c r="L153" i="5"/>
  <c r="K153" i="5"/>
  <c r="I153" i="5"/>
  <c r="H153" i="5"/>
  <c r="F153" i="5"/>
  <c r="E153" i="5"/>
  <c r="Q152" i="5"/>
  <c r="P152" i="5"/>
  <c r="O152" i="5"/>
  <c r="M152" i="5"/>
  <c r="L152" i="5"/>
  <c r="K152" i="5"/>
  <c r="I152" i="5"/>
  <c r="H152" i="5"/>
  <c r="F152" i="5"/>
  <c r="E152" i="5"/>
  <c r="Q151" i="5"/>
  <c r="P151" i="5"/>
  <c r="O151" i="5"/>
  <c r="M151" i="5"/>
  <c r="L151" i="5"/>
  <c r="K151" i="5"/>
  <c r="I151" i="5"/>
  <c r="H151" i="5"/>
  <c r="F151" i="5"/>
  <c r="E151" i="5"/>
  <c r="Q150" i="5"/>
  <c r="P150" i="5"/>
  <c r="O150" i="5"/>
  <c r="M150" i="5"/>
  <c r="L150" i="5"/>
  <c r="K150" i="5"/>
  <c r="I150" i="5"/>
  <c r="H150" i="5"/>
  <c r="F150" i="5"/>
  <c r="E150" i="5"/>
  <c r="Q149" i="5"/>
  <c r="P149" i="5"/>
  <c r="O149" i="5"/>
  <c r="M149" i="5"/>
  <c r="L149" i="5"/>
  <c r="K149" i="5"/>
  <c r="I149" i="5"/>
  <c r="H149" i="5"/>
  <c r="F149" i="5"/>
  <c r="E149" i="5"/>
  <c r="Q148" i="5"/>
  <c r="P148" i="5"/>
  <c r="O148" i="5"/>
  <c r="M148" i="5"/>
  <c r="L148" i="5"/>
  <c r="K148" i="5"/>
  <c r="I148" i="5"/>
  <c r="H148" i="5"/>
  <c r="F148" i="5"/>
  <c r="E148" i="5"/>
  <c r="Q147" i="5"/>
  <c r="P147" i="5"/>
  <c r="O147" i="5"/>
  <c r="M147" i="5"/>
  <c r="L147" i="5"/>
  <c r="K147" i="5"/>
  <c r="I147" i="5"/>
  <c r="H147" i="5"/>
  <c r="F147" i="5"/>
  <c r="E147" i="5"/>
  <c r="Q146" i="5"/>
  <c r="P146" i="5"/>
  <c r="O146" i="5"/>
  <c r="M146" i="5"/>
  <c r="L146" i="5"/>
  <c r="K146" i="5"/>
  <c r="I146" i="5"/>
  <c r="H146" i="5"/>
  <c r="F146" i="5"/>
  <c r="E146" i="5"/>
  <c r="Q145" i="5"/>
  <c r="P145" i="5"/>
  <c r="O145" i="5"/>
  <c r="M145" i="5"/>
  <c r="L145" i="5"/>
  <c r="K145" i="5"/>
  <c r="I145" i="5"/>
  <c r="H145" i="5"/>
  <c r="F145" i="5"/>
  <c r="E145" i="5"/>
  <c r="Q144" i="5"/>
  <c r="P144" i="5"/>
  <c r="O144" i="5"/>
  <c r="M144" i="5"/>
  <c r="L144" i="5"/>
  <c r="K144" i="5"/>
  <c r="I144" i="5"/>
  <c r="H144" i="5"/>
  <c r="F144" i="5"/>
  <c r="E144" i="5"/>
  <c r="Q143" i="5"/>
  <c r="P143" i="5"/>
  <c r="O143" i="5"/>
  <c r="M143" i="5"/>
  <c r="L143" i="5"/>
  <c r="K143" i="5"/>
  <c r="I143" i="5"/>
  <c r="H143" i="5"/>
  <c r="F143" i="5"/>
  <c r="E143" i="5"/>
  <c r="Q142" i="5"/>
  <c r="P142" i="5"/>
  <c r="O142" i="5"/>
  <c r="M142" i="5"/>
  <c r="L142" i="5"/>
  <c r="K142" i="5"/>
  <c r="I142" i="5"/>
  <c r="H142" i="5"/>
  <c r="F142" i="5"/>
  <c r="E142" i="5"/>
  <c r="Q141" i="5"/>
  <c r="P141" i="5"/>
  <c r="O141" i="5"/>
  <c r="M141" i="5"/>
  <c r="L141" i="5"/>
  <c r="K141" i="5"/>
  <c r="I141" i="5"/>
  <c r="H141" i="5"/>
  <c r="F141" i="5"/>
  <c r="E141" i="5"/>
  <c r="Q140" i="5"/>
  <c r="P140" i="5"/>
  <c r="O140" i="5"/>
  <c r="M140" i="5"/>
  <c r="L140" i="5"/>
  <c r="K140" i="5"/>
  <c r="I140" i="5"/>
  <c r="H140" i="5"/>
  <c r="F140" i="5"/>
  <c r="E140" i="5"/>
  <c r="Q139" i="5"/>
  <c r="P139" i="5"/>
  <c r="O139" i="5"/>
  <c r="M139" i="5"/>
  <c r="L139" i="5"/>
  <c r="K139" i="5"/>
  <c r="I139" i="5"/>
  <c r="H139" i="5"/>
  <c r="F139" i="5"/>
  <c r="E139" i="5"/>
  <c r="Q138" i="5"/>
  <c r="P138" i="5"/>
  <c r="O138" i="5"/>
  <c r="M138" i="5"/>
  <c r="L138" i="5"/>
  <c r="K138" i="5"/>
  <c r="I138" i="5"/>
  <c r="H138" i="5"/>
  <c r="F138" i="5"/>
  <c r="E138" i="5"/>
  <c r="Q137" i="5"/>
  <c r="P137" i="5"/>
  <c r="O137" i="5"/>
  <c r="M137" i="5"/>
  <c r="L137" i="5"/>
  <c r="K137" i="5"/>
  <c r="I137" i="5"/>
  <c r="H137" i="5"/>
  <c r="F137" i="5"/>
  <c r="E137" i="5"/>
  <c r="Q136" i="5"/>
  <c r="P136" i="5"/>
  <c r="O136" i="5"/>
  <c r="M136" i="5"/>
  <c r="L136" i="5"/>
  <c r="K136" i="5"/>
  <c r="I136" i="5"/>
  <c r="H136" i="5"/>
  <c r="F136" i="5"/>
  <c r="E136" i="5"/>
  <c r="Q135" i="5"/>
  <c r="P135" i="5"/>
  <c r="O135" i="5"/>
  <c r="M135" i="5"/>
  <c r="L135" i="5"/>
  <c r="K135" i="5"/>
  <c r="I135" i="5"/>
  <c r="H135" i="5"/>
  <c r="F135" i="5"/>
  <c r="E135" i="5"/>
  <c r="Q134" i="5"/>
  <c r="P134" i="5"/>
  <c r="O134" i="5"/>
  <c r="M134" i="5"/>
  <c r="L134" i="5"/>
  <c r="K134" i="5"/>
  <c r="I134" i="5"/>
  <c r="H134" i="5"/>
  <c r="F134" i="5"/>
  <c r="E134" i="5"/>
  <c r="Q133" i="5"/>
  <c r="P133" i="5"/>
  <c r="O133" i="5"/>
  <c r="M133" i="5"/>
  <c r="L133" i="5"/>
  <c r="K133" i="5"/>
  <c r="I133" i="5"/>
  <c r="H133" i="5"/>
  <c r="F133" i="5"/>
  <c r="E133" i="5"/>
  <c r="Q132" i="5"/>
  <c r="P132" i="5"/>
  <c r="O132" i="5"/>
  <c r="M132" i="5"/>
  <c r="L132" i="5"/>
  <c r="K132" i="5"/>
  <c r="I132" i="5"/>
  <c r="H132" i="5"/>
  <c r="F132" i="5"/>
  <c r="E132" i="5"/>
  <c r="Q131" i="5"/>
  <c r="P131" i="5"/>
  <c r="O131" i="5"/>
  <c r="M131" i="5"/>
  <c r="L131" i="5"/>
  <c r="K131" i="5"/>
  <c r="I131" i="5"/>
  <c r="H131" i="5"/>
  <c r="F131" i="5"/>
  <c r="E131" i="5"/>
  <c r="Q130" i="5"/>
  <c r="P130" i="5"/>
  <c r="O130" i="5"/>
  <c r="M130" i="5"/>
  <c r="L130" i="5"/>
  <c r="K130" i="5"/>
  <c r="I130" i="5"/>
  <c r="H130" i="5"/>
  <c r="F130" i="5"/>
  <c r="E130" i="5"/>
  <c r="Q129" i="5"/>
  <c r="P129" i="5"/>
  <c r="O129" i="5"/>
  <c r="M129" i="5"/>
  <c r="L129" i="5"/>
  <c r="K129" i="5"/>
  <c r="I129" i="5"/>
  <c r="H129" i="5"/>
  <c r="F129" i="5"/>
  <c r="E129" i="5"/>
  <c r="Q128" i="5"/>
  <c r="P128" i="5"/>
  <c r="O128" i="5"/>
  <c r="M128" i="5"/>
  <c r="L128" i="5"/>
  <c r="K128" i="5"/>
  <c r="I128" i="5"/>
  <c r="H128" i="5"/>
  <c r="F128" i="5"/>
  <c r="E128" i="5"/>
  <c r="Q127" i="5"/>
  <c r="P127" i="5"/>
  <c r="O127" i="5"/>
  <c r="M127" i="5"/>
  <c r="L127" i="5"/>
  <c r="K127" i="5"/>
  <c r="I127" i="5"/>
  <c r="H127" i="5"/>
  <c r="F127" i="5"/>
  <c r="E127" i="5"/>
  <c r="Q126" i="5"/>
  <c r="P126" i="5"/>
  <c r="O126" i="5"/>
  <c r="M126" i="5"/>
  <c r="L126" i="5"/>
  <c r="K126" i="5"/>
  <c r="I126" i="5"/>
  <c r="H126" i="5"/>
  <c r="F126" i="5"/>
  <c r="E126" i="5"/>
  <c r="Q125" i="5"/>
  <c r="P125" i="5"/>
  <c r="O125" i="5"/>
  <c r="M125" i="5"/>
  <c r="L125" i="5"/>
  <c r="K125" i="5"/>
  <c r="I125" i="5"/>
  <c r="H125" i="5"/>
  <c r="F125" i="5"/>
  <c r="E125" i="5"/>
  <c r="Q124" i="5"/>
  <c r="P124" i="5"/>
  <c r="O124" i="5"/>
  <c r="M124" i="5"/>
  <c r="L124" i="5"/>
  <c r="K124" i="5"/>
  <c r="I124" i="5"/>
  <c r="H124" i="5"/>
  <c r="F124" i="5"/>
  <c r="E124" i="5"/>
  <c r="Q123" i="5"/>
  <c r="P123" i="5"/>
  <c r="O123" i="5"/>
  <c r="M123" i="5"/>
  <c r="L123" i="5"/>
  <c r="K123" i="5"/>
  <c r="I123" i="5"/>
  <c r="H123" i="5"/>
  <c r="F123" i="5"/>
  <c r="E123" i="5"/>
  <c r="Q122" i="5"/>
  <c r="P122" i="5"/>
  <c r="O122" i="5"/>
  <c r="M122" i="5"/>
  <c r="L122" i="5"/>
  <c r="K122" i="5"/>
  <c r="I122" i="5"/>
  <c r="H122" i="5"/>
  <c r="F122" i="5"/>
  <c r="E122" i="5"/>
  <c r="Q121" i="5"/>
  <c r="P121" i="5"/>
  <c r="O121" i="5"/>
  <c r="M121" i="5"/>
  <c r="L121" i="5"/>
  <c r="K121" i="5"/>
  <c r="I121" i="5"/>
  <c r="H121" i="5"/>
  <c r="F121" i="5"/>
  <c r="E121" i="5"/>
  <c r="Q120" i="5"/>
  <c r="P120" i="5"/>
  <c r="O120" i="5"/>
  <c r="M120" i="5"/>
  <c r="L120" i="5"/>
  <c r="K120" i="5"/>
  <c r="I120" i="5"/>
  <c r="H120" i="5"/>
  <c r="F120" i="5"/>
  <c r="E120" i="5"/>
  <c r="Q119" i="5"/>
  <c r="P119" i="5"/>
  <c r="O119" i="5"/>
  <c r="M119" i="5"/>
  <c r="L119" i="5"/>
  <c r="K119" i="5"/>
  <c r="I119" i="5"/>
  <c r="H119" i="5"/>
  <c r="F119" i="5"/>
  <c r="E119" i="5"/>
  <c r="Q118" i="5"/>
  <c r="P118" i="5"/>
  <c r="O118" i="5"/>
  <c r="M118" i="5"/>
  <c r="L118" i="5"/>
  <c r="K118" i="5"/>
  <c r="I118" i="5"/>
  <c r="H118" i="5"/>
  <c r="F118" i="5"/>
  <c r="E118" i="5"/>
  <c r="Q117" i="5"/>
  <c r="P117" i="5"/>
  <c r="O117" i="5"/>
  <c r="M117" i="5"/>
  <c r="L117" i="5"/>
  <c r="K117" i="5"/>
  <c r="I117" i="5"/>
  <c r="H117" i="5"/>
  <c r="F117" i="5"/>
  <c r="E117" i="5"/>
  <c r="Q116" i="5"/>
  <c r="P116" i="5"/>
  <c r="O116" i="5"/>
  <c r="M116" i="5"/>
  <c r="L116" i="5"/>
  <c r="K116" i="5"/>
  <c r="I116" i="5"/>
  <c r="H116" i="5"/>
  <c r="F116" i="5"/>
  <c r="E116" i="5"/>
  <c r="Q115" i="5"/>
  <c r="P115" i="5"/>
  <c r="O115" i="5"/>
  <c r="M115" i="5"/>
  <c r="L115" i="5"/>
  <c r="K115" i="5"/>
  <c r="I115" i="5"/>
  <c r="H115" i="5"/>
  <c r="F115" i="5"/>
  <c r="E115" i="5"/>
  <c r="Q114" i="5"/>
  <c r="P114" i="5"/>
  <c r="O114" i="5"/>
  <c r="M114" i="5"/>
  <c r="L114" i="5"/>
  <c r="K114" i="5"/>
  <c r="I114" i="5"/>
  <c r="H114" i="5"/>
  <c r="F114" i="5"/>
  <c r="E114" i="5"/>
  <c r="Q113" i="5"/>
  <c r="P113" i="5"/>
  <c r="O113" i="5"/>
  <c r="M113" i="5"/>
  <c r="L113" i="5"/>
  <c r="K113" i="5"/>
  <c r="I113" i="5"/>
  <c r="H113" i="5"/>
  <c r="F113" i="5"/>
  <c r="E113" i="5"/>
  <c r="Q112" i="5"/>
  <c r="P112" i="5"/>
  <c r="O112" i="5"/>
  <c r="M112" i="5"/>
  <c r="L112" i="5"/>
  <c r="K112" i="5"/>
  <c r="I112" i="5"/>
  <c r="H112" i="5"/>
  <c r="F112" i="5"/>
  <c r="E112" i="5"/>
  <c r="Q111" i="5"/>
  <c r="P111" i="5"/>
  <c r="O111" i="5"/>
  <c r="M111" i="5"/>
  <c r="L111" i="5"/>
  <c r="K111" i="5"/>
  <c r="I111" i="5"/>
  <c r="H111" i="5"/>
  <c r="F111" i="5"/>
  <c r="E111" i="5"/>
  <c r="Q110" i="5"/>
  <c r="P110" i="5"/>
  <c r="O110" i="5"/>
  <c r="M110" i="5"/>
  <c r="L110" i="5"/>
  <c r="K110" i="5"/>
  <c r="I110" i="5"/>
  <c r="H110" i="5"/>
  <c r="F110" i="5"/>
  <c r="E110" i="5"/>
  <c r="Q109" i="5"/>
  <c r="P109" i="5"/>
  <c r="O109" i="5"/>
  <c r="M109" i="5"/>
  <c r="L109" i="5"/>
  <c r="K109" i="5"/>
  <c r="I109" i="5"/>
  <c r="H109" i="5"/>
  <c r="F109" i="5"/>
  <c r="E109" i="5"/>
  <c r="Q108" i="5"/>
  <c r="P108" i="5"/>
  <c r="O108" i="5"/>
  <c r="M108" i="5"/>
  <c r="L108" i="5"/>
  <c r="K108" i="5"/>
  <c r="I108" i="5"/>
  <c r="H108" i="5"/>
  <c r="F108" i="5"/>
  <c r="E108" i="5"/>
  <c r="Q107" i="5"/>
  <c r="P107" i="5"/>
  <c r="O107" i="5"/>
  <c r="M107" i="5"/>
  <c r="L107" i="5"/>
  <c r="K107" i="5"/>
  <c r="I107" i="5"/>
  <c r="H107" i="5"/>
  <c r="F107" i="5"/>
  <c r="E107" i="5"/>
  <c r="Q106" i="5"/>
  <c r="P106" i="5"/>
  <c r="O106" i="5"/>
  <c r="M106" i="5"/>
  <c r="L106" i="5"/>
  <c r="K106" i="5"/>
  <c r="I106" i="5"/>
  <c r="H106" i="5"/>
  <c r="F106" i="5"/>
  <c r="E106" i="5"/>
  <c r="Q105" i="5"/>
  <c r="P105" i="5"/>
  <c r="O105" i="5"/>
  <c r="M105" i="5"/>
  <c r="L105" i="5"/>
  <c r="K105" i="5"/>
  <c r="I105" i="5"/>
  <c r="H105" i="5"/>
  <c r="F105" i="5"/>
  <c r="E105" i="5"/>
  <c r="Q104" i="5"/>
  <c r="P104" i="5"/>
  <c r="O104" i="5"/>
  <c r="M104" i="5"/>
  <c r="L104" i="5"/>
  <c r="K104" i="5"/>
  <c r="I104" i="5"/>
  <c r="H104" i="5"/>
  <c r="F104" i="5"/>
  <c r="E104" i="5"/>
  <c r="Q103" i="5"/>
  <c r="P103" i="5"/>
  <c r="O103" i="5"/>
  <c r="M103" i="5"/>
  <c r="L103" i="5"/>
  <c r="K103" i="5"/>
  <c r="I103" i="5"/>
  <c r="H103" i="5"/>
  <c r="F103" i="5"/>
  <c r="E103" i="5"/>
  <c r="Q102" i="5"/>
  <c r="P102" i="5"/>
  <c r="O102" i="5"/>
  <c r="M102" i="5"/>
  <c r="L102" i="5"/>
  <c r="K102" i="5"/>
  <c r="I102" i="5"/>
  <c r="H102" i="5"/>
  <c r="F102" i="5"/>
  <c r="E102" i="5"/>
  <c r="Q101" i="5"/>
  <c r="P101" i="5"/>
  <c r="O101" i="5"/>
  <c r="M101" i="5"/>
  <c r="L101" i="5"/>
  <c r="K101" i="5"/>
  <c r="I101" i="5"/>
  <c r="H101" i="5"/>
  <c r="F101" i="5"/>
  <c r="E101" i="5"/>
  <c r="Q100" i="5"/>
  <c r="P100" i="5"/>
  <c r="O100" i="5"/>
  <c r="M100" i="5"/>
  <c r="L100" i="5"/>
  <c r="K100" i="5"/>
  <c r="I100" i="5"/>
  <c r="H100" i="5"/>
  <c r="F100" i="5"/>
  <c r="E100" i="5"/>
  <c r="Q99" i="5"/>
  <c r="P99" i="5"/>
  <c r="O99" i="5"/>
  <c r="M99" i="5"/>
  <c r="L99" i="5"/>
  <c r="K99" i="5"/>
  <c r="I99" i="5"/>
  <c r="H99" i="5"/>
  <c r="F99" i="5"/>
  <c r="E99" i="5"/>
  <c r="Q98" i="5"/>
  <c r="P98" i="5"/>
  <c r="O98" i="5"/>
  <c r="M98" i="5"/>
  <c r="L98" i="5"/>
  <c r="K98" i="5"/>
  <c r="I98" i="5"/>
  <c r="H98" i="5"/>
  <c r="F98" i="5"/>
  <c r="E98" i="5"/>
  <c r="Q97" i="5"/>
  <c r="P97" i="5"/>
  <c r="O97" i="5"/>
  <c r="M97" i="5"/>
  <c r="L97" i="5"/>
  <c r="K97" i="5"/>
  <c r="I97" i="5"/>
  <c r="H97" i="5"/>
  <c r="F97" i="5"/>
  <c r="E97" i="5"/>
  <c r="Q96" i="5"/>
  <c r="P96" i="5"/>
  <c r="O96" i="5"/>
  <c r="M96" i="5"/>
  <c r="L96" i="5"/>
  <c r="K96" i="5"/>
  <c r="I96" i="5"/>
  <c r="H96" i="5"/>
  <c r="F96" i="5"/>
  <c r="E96" i="5"/>
  <c r="Q95" i="5"/>
  <c r="P95" i="5"/>
  <c r="O95" i="5"/>
  <c r="M95" i="5"/>
  <c r="L95" i="5"/>
  <c r="K95" i="5"/>
  <c r="I95" i="5"/>
  <c r="H95" i="5"/>
  <c r="F95" i="5"/>
  <c r="E95" i="5"/>
  <c r="Q94" i="5"/>
  <c r="P94" i="5"/>
  <c r="O94" i="5"/>
  <c r="M94" i="5"/>
  <c r="L94" i="5"/>
  <c r="K94" i="5"/>
  <c r="I94" i="5"/>
  <c r="H94" i="5"/>
  <c r="F94" i="5"/>
  <c r="E94" i="5"/>
  <c r="Q93" i="5"/>
  <c r="P93" i="5"/>
  <c r="O93" i="5"/>
  <c r="M93" i="5"/>
  <c r="L93" i="5"/>
  <c r="K93" i="5"/>
  <c r="I93" i="5"/>
  <c r="H93" i="5"/>
  <c r="F93" i="5"/>
  <c r="E93" i="5"/>
  <c r="Q92" i="5"/>
  <c r="P92" i="5"/>
  <c r="O92" i="5"/>
  <c r="M92" i="5"/>
  <c r="L92" i="5"/>
  <c r="K92" i="5"/>
  <c r="I92" i="5"/>
  <c r="H92" i="5"/>
  <c r="F92" i="5"/>
  <c r="E92" i="5"/>
  <c r="Q91" i="5"/>
  <c r="P91" i="5"/>
  <c r="O91" i="5"/>
  <c r="M91" i="5"/>
  <c r="L91" i="5"/>
  <c r="K91" i="5"/>
  <c r="I91" i="5"/>
  <c r="H91" i="5"/>
  <c r="F91" i="5"/>
  <c r="E91" i="5"/>
  <c r="Q90" i="5"/>
  <c r="P90" i="5"/>
  <c r="O90" i="5"/>
  <c r="M90" i="5"/>
  <c r="L90" i="5"/>
  <c r="K90" i="5"/>
  <c r="I90" i="5"/>
  <c r="H90" i="5"/>
  <c r="F90" i="5"/>
  <c r="E90" i="5"/>
  <c r="Q89" i="5"/>
  <c r="P89" i="5"/>
  <c r="O89" i="5"/>
  <c r="M89" i="5"/>
  <c r="L89" i="5"/>
  <c r="K89" i="5"/>
  <c r="I89" i="5"/>
  <c r="H89" i="5"/>
  <c r="F89" i="5"/>
  <c r="E89" i="5"/>
  <c r="Q88" i="5"/>
  <c r="P88" i="5"/>
  <c r="O88" i="5"/>
  <c r="M88" i="5"/>
  <c r="L88" i="5"/>
  <c r="K88" i="5"/>
  <c r="I88" i="5"/>
  <c r="H88" i="5"/>
  <c r="F88" i="5"/>
  <c r="E88" i="5"/>
  <c r="Q87" i="5"/>
  <c r="P87" i="5"/>
  <c r="O87" i="5"/>
  <c r="M87" i="5"/>
  <c r="L87" i="5"/>
  <c r="K87" i="5"/>
  <c r="I87" i="5"/>
  <c r="H87" i="5"/>
  <c r="F87" i="5"/>
  <c r="E87" i="5"/>
  <c r="Q86" i="5"/>
  <c r="P86" i="5"/>
  <c r="O86" i="5"/>
  <c r="M86" i="5"/>
  <c r="L86" i="5"/>
  <c r="K86" i="5"/>
  <c r="I86" i="5"/>
  <c r="H86" i="5"/>
  <c r="F86" i="5"/>
  <c r="E86" i="5"/>
  <c r="Q85" i="5"/>
  <c r="P85" i="5"/>
  <c r="O85" i="5"/>
  <c r="M85" i="5"/>
  <c r="L85" i="5"/>
  <c r="K85" i="5"/>
  <c r="I85" i="5"/>
  <c r="H85" i="5"/>
  <c r="F85" i="5"/>
  <c r="E85" i="5"/>
  <c r="Q84" i="5"/>
  <c r="P84" i="5"/>
  <c r="O84" i="5"/>
  <c r="M84" i="5"/>
  <c r="L84" i="5"/>
  <c r="K84" i="5"/>
  <c r="I84" i="5"/>
  <c r="H84" i="5"/>
  <c r="F84" i="5"/>
  <c r="E84" i="5"/>
  <c r="Q83" i="5"/>
  <c r="P83" i="5"/>
  <c r="O83" i="5"/>
  <c r="M83" i="5"/>
  <c r="L83" i="5"/>
  <c r="K83" i="5"/>
  <c r="I83" i="5"/>
  <c r="H83" i="5"/>
  <c r="F83" i="5"/>
  <c r="E83" i="5"/>
  <c r="Q82" i="5"/>
  <c r="P82" i="5"/>
  <c r="O82" i="5"/>
  <c r="M82" i="5"/>
  <c r="L82" i="5"/>
  <c r="K82" i="5"/>
  <c r="I82" i="5"/>
  <c r="H82" i="5"/>
  <c r="F82" i="5"/>
  <c r="E82" i="5"/>
  <c r="Q81" i="5"/>
  <c r="P81" i="5"/>
  <c r="O81" i="5"/>
  <c r="M81" i="5"/>
  <c r="L81" i="5"/>
  <c r="K81" i="5"/>
  <c r="I81" i="5"/>
  <c r="H81" i="5"/>
  <c r="F81" i="5"/>
  <c r="E81" i="5"/>
  <c r="Q80" i="5"/>
  <c r="P80" i="5"/>
  <c r="O80" i="5"/>
  <c r="M80" i="5"/>
  <c r="L80" i="5"/>
  <c r="K80" i="5"/>
  <c r="I80" i="5"/>
  <c r="H80" i="5"/>
  <c r="F80" i="5"/>
  <c r="E80" i="5"/>
  <c r="Q79" i="5"/>
  <c r="P79" i="5"/>
  <c r="O79" i="5"/>
  <c r="M79" i="5"/>
  <c r="L79" i="5"/>
  <c r="K79" i="5"/>
  <c r="I79" i="5"/>
  <c r="H79" i="5"/>
  <c r="F79" i="5"/>
  <c r="E79" i="5"/>
  <c r="Q78" i="5"/>
  <c r="P78" i="5"/>
  <c r="O78" i="5"/>
  <c r="M78" i="5"/>
  <c r="L78" i="5"/>
  <c r="K78" i="5"/>
  <c r="I78" i="5"/>
  <c r="H78" i="5"/>
  <c r="F78" i="5"/>
  <c r="E78" i="5"/>
  <c r="Q77" i="5"/>
  <c r="P77" i="5"/>
  <c r="O77" i="5"/>
  <c r="M77" i="5"/>
  <c r="L77" i="5"/>
  <c r="K77" i="5"/>
  <c r="I77" i="5"/>
  <c r="H77" i="5"/>
  <c r="F77" i="5"/>
  <c r="E77" i="5"/>
  <c r="Q76" i="5"/>
  <c r="P76" i="5"/>
  <c r="O76" i="5"/>
  <c r="M76" i="5"/>
  <c r="L76" i="5"/>
  <c r="K76" i="5"/>
  <c r="I76" i="5"/>
  <c r="H76" i="5"/>
  <c r="F76" i="5"/>
  <c r="E76" i="5"/>
  <c r="Q75" i="5"/>
  <c r="P75" i="5"/>
  <c r="O75" i="5"/>
  <c r="M75" i="5"/>
  <c r="L75" i="5"/>
  <c r="K75" i="5"/>
  <c r="I75" i="5"/>
  <c r="H75" i="5"/>
  <c r="F75" i="5"/>
  <c r="E75" i="5"/>
  <c r="Q74" i="5"/>
  <c r="P74" i="5"/>
  <c r="O74" i="5"/>
  <c r="M74" i="5"/>
  <c r="L74" i="5"/>
  <c r="K74" i="5"/>
  <c r="I74" i="5"/>
  <c r="H74" i="5"/>
  <c r="F74" i="5"/>
  <c r="E74" i="5"/>
  <c r="Q73" i="5"/>
  <c r="P73" i="5"/>
  <c r="O73" i="5"/>
  <c r="M73" i="5"/>
  <c r="L73" i="5"/>
  <c r="K73" i="5"/>
  <c r="I73" i="5"/>
  <c r="H73" i="5"/>
  <c r="F73" i="5"/>
  <c r="E73" i="5"/>
  <c r="Q72" i="5"/>
  <c r="P72" i="5"/>
  <c r="O72" i="5"/>
  <c r="M72" i="5"/>
  <c r="L72" i="5"/>
  <c r="K72" i="5"/>
  <c r="I72" i="5"/>
  <c r="H72" i="5"/>
  <c r="F72" i="5"/>
  <c r="E72" i="5"/>
  <c r="Q71" i="5"/>
  <c r="P71" i="5"/>
  <c r="O71" i="5"/>
  <c r="M71" i="5"/>
  <c r="L71" i="5"/>
  <c r="K71" i="5"/>
  <c r="I71" i="5"/>
  <c r="H71" i="5"/>
  <c r="F71" i="5"/>
  <c r="E71" i="5"/>
  <c r="Q70" i="5"/>
  <c r="P70" i="5"/>
  <c r="O70" i="5"/>
  <c r="M70" i="5"/>
  <c r="L70" i="5"/>
  <c r="K70" i="5"/>
  <c r="I70" i="5"/>
  <c r="H70" i="5"/>
  <c r="F70" i="5"/>
  <c r="E70" i="5"/>
  <c r="Q69" i="5"/>
  <c r="P69" i="5"/>
  <c r="O69" i="5"/>
  <c r="M69" i="5"/>
  <c r="L69" i="5"/>
  <c r="K69" i="5"/>
  <c r="I69" i="5"/>
  <c r="H69" i="5"/>
  <c r="F69" i="5"/>
  <c r="E69" i="5"/>
  <c r="Q68" i="5"/>
  <c r="P68" i="5"/>
  <c r="O68" i="5"/>
  <c r="M68" i="5"/>
  <c r="L68" i="5"/>
  <c r="K68" i="5"/>
  <c r="I68" i="5"/>
  <c r="H68" i="5"/>
  <c r="F68" i="5"/>
  <c r="E68" i="5"/>
  <c r="Q67" i="5"/>
  <c r="P67" i="5"/>
  <c r="O67" i="5"/>
  <c r="M67" i="5"/>
  <c r="L67" i="5"/>
  <c r="K67" i="5"/>
  <c r="I67" i="5"/>
  <c r="H67" i="5"/>
  <c r="F67" i="5"/>
  <c r="E67" i="5"/>
  <c r="Q66" i="5"/>
  <c r="P66" i="5"/>
  <c r="O66" i="5"/>
  <c r="M66" i="5"/>
  <c r="L66" i="5"/>
  <c r="K66" i="5"/>
  <c r="I66" i="5"/>
  <c r="H66" i="5"/>
  <c r="F66" i="5"/>
  <c r="E66" i="5"/>
  <c r="Q65" i="5"/>
  <c r="P65" i="5"/>
  <c r="O65" i="5"/>
  <c r="M65" i="5"/>
  <c r="L65" i="5"/>
  <c r="K65" i="5"/>
  <c r="I65" i="5"/>
  <c r="H65" i="5"/>
  <c r="F65" i="5"/>
  <c r="E65" i="5"/>
  <c r="Q64" i="5"/>
  <c r="P64" i="5"/>
  <c r="O64" i="5"/>
  <c r="M64" i="5"/>
  <c r="L64" i="5"/>
  <c r="K64" i="5"/>
  <c r="I64" i="5"/>
  <c r="H64" i="5"/>
  <c r="F64" i="5"/>
  <c r="E64" i="5"/>
  <c r="Q63" i="5"/>
  <c r="P63" i="5"/>
  <c r="O63" i="5"/>
  <c r="M63" i="5"/>
  <c r="L63" i="5"/>
  <c r="K63" i="5"/>
  <c r="I63" i="5"/>
  <c r="H63" i="5"/>
  <c r="F63" i="5"/>
  <c r="E63" i="5"/>
  <c r="Q62" i="5"/>
  <c r="P62" i="5"/>
  <c r="O62" i="5"/>
  <c r="M62" i="5"/>
  <c r="L62" i="5"/>
  <c r="K62" i="5"/>
  <c r="I62" i="5"/>
  <c r="H62" i="5"/>
  <c r="F62" i="5"/>
  <c r="E62" i="5"/>
  <c r="Q61" i="5"/>
  <c r="P61" i="5"/>
  <c r="O61" i="5"/>
  <c r="M61" i="5"/>
  <c r="L61" i="5"/>
  <c r="K61" i="5"/>
  <c r="I61" i="5"/>
  <c r="H61" i="5"/>
  <c r="F61" i="5"/>
  <c r="E61" i="5"/>
  <c r="Q60" i="5"/>
  <c r="P60" i="5"/>
  <c r="O60" i="5"/>
  <c r="M60" i="5"/>
  <c r="L60" i="5"/>
  <c r="K60" i="5"/>
  <c r="I60" i="5"/>
  <c r="H60" i="5"/>
  <c r="F60" i="5"/>
  <c r="E60" i="5"/>
  <c r="Q59" i="5"/>
  <c r="P59" i="5"/>
  <c r="O59" i="5"/>
  <c r="M59" i="5"/>
  <c r="L59" i="5"/>
  <c r="K59" i="5"/>
  <c r="I59" i="5"/>
  <c r="H59" i="5"/>
  <c r="F59" i="5"/>
  <c r="E59" i="5"/>
  <c r="Q58" i="5"/>
  <c r="P58" i="5"/>
  <c r="O58" i="5"/>
  <c r="M58" i="5"/>
  <c r="L58" i="5"/>
  <c r="K58" i="5"/>
  <c r="I58" i="5"/>
  <c r="H58" i="5"/>
  <c r="F58" i="5"/>
  <c r="E58" i="5"/>
  <c r="Q57" i="5"/>
  <c r="P57" i="5"/>
  <c r="O57" i="5"/>
  <c r="M57" i="5"/>
  <c r="L57" i="5"/>
  <c r="K57" i="5"/>
  <c r="I57" i="5"/>
  <c r="H57" i="5"/>
  <c r="F57" i="5"/>
  <c r="E57" i="5"/>
  <c r="Q56" i="5"/>
  <c r="P56" i="5"/>
  <c r="O56" i="5"/>
  <c r="M56" i="5"/>
  <c r="L56" i="5"/>
  <c r="K56" i="5"/>
  <c r="I56" i="5"/>
  <c r="H56" i="5"/>
  <c r="F56" i="5"/>
  <c r="E56" i="5"/>
  <c r="Q55" i="5"/>
  <c r="P55" i="5"/>
  <c r="O55" i="5"/>
  <c r="M55" i="5"/>
  <c r="L55" i="5"/>
  <c r="K55" i="5"/>
  <c r="I55" i="5"/>
  <c r="H55" i="5"/>
  <c r="F55" i="5"/>
  <c r="E55" i="5"/>
  <c r="Q54" i="5"/>
  <c r="P54" i="5"/>
  <c r="O54" i="5"/>
  <c r="M54" i="5"/>
  <c r="L54" i="5"/>
  <c r="K54" i="5"/>
  <c r="I54" i="5"/>
  <c r="H54" i="5"/>
  <c r="F54" i="5"/>
  <c r="E54" i="5"/>
  <c r="Q53" i="5"/>
  <c r="P53" i="5"/>
  <c r="O53" i="5"/>
  <c r="M53" i="5"/>
  <c r="L53" i="5"/>
  <c r="K53" i="5"/>
  <c r="I53" i="5"/>
  <c r="H53" i="5"/>
  <c r="F53" i="5"/>
  <c r="E53" i="5"/>
  <c r="Q52" i="5"/>
  <c r="P52" i="5"/>
  <c r="O52" i="5"/>
  <c r="M52" i="5"/>
  <c r="L52" i="5"/>
  <c r="K52" i="5"/>
  <c r="I52" i="5"/>
  <c r="H52" i="5"/>
  <c r="F52" i="5"/>
  <c r="E52" i="5"/>
  <c r="Q51" i="5"/>
  <c r="P51" i="5"/>
  <c r="O51" i="5"/>
  <c r="M51" i="5"/>
  <c r="L51" i="5"/>
  <c r="K51" i="5"/>
  <c r="I51" i="5"/>
  <c r="H51" i="5"/>
  <c r="F51" i="5"/>
  <c r="E51" i="5"/>
  <c r="Q50" i="5"/>
  <c r="P50" i="5"/>
  <c r="O50" i="5"/>
  <c r="M50" i="5"/>
  <c r="L50" i="5"/>
  <c r="K50" i="5"/>
  <c r="I50" i="5"/>
  <c r="H50" i="5"/>
  <c r="F50" i="5"/>
  <c r="E50" i="5"/>
  <c r="Q49" i="5"/>
  <c r="P49" i="5"/>
  <c r="O49" i="5"/>
  <c r="M49" i="5"/>
  <c r="L49" i="5"/>
  <c r="K49" i="5"/>
  <c r="I49" i="5"/>
  <c r="H49" i="5"/>
  <c r="F49" i="5"/>
  <c r="E49" i="5"/>
  <c r="Q48" i="5"/>
  <c r="P48" i="5"/>
  <c r="O48" i="5"/>
  <c r="M48" i="5"/>
  <c r="L48" i="5"/>
  <c r="K48" i="5"/>
  <c r="I48" i="5"/>
  <c r="H48" i="5"/>
  <c r="F48" i="5"/>
  <c r="E48" i="5"/>
  <c r="Q47" i="5"/>
  <c r="P47" i="5"/>
  <c r="O47" i="5"/>
  <c r="M47" i="5"/>
  <c r="L47" i="5"/>
  <c r="K47" i="5"/>
  <c r="I47" i="5"/>
  <c r="H47" i="5"/>
  <c r="F47" i="5"/>
  <c r="E47" i="5"/>
  <c r="Q46" i="5"/>
  <c r="P46" i="5"/>
  <c r="O46" i="5"/>
  <c r="M46" i="5"/>
  <c r="L46" i="5"/>
  <c r="K46" i="5"/>
  <c r="I46" i="5"/>
  <c r="H46" i="5"/>
  <c r="F46" i="5"/>
  <c r="E46" i="5"/>
  <c r="Q45" i="5"/>
  <c r="P45" i="5"/>
  <c r="O45" i="5"/>
  <c r="M45" i="5"/>
  <c r="L45" i="5"/>
  <c r="K45" i="5"/>
  <c r="I45" i="5"/>
  <c r="H45" i="5"/>
  <c r="F45" i="5"/>
  <c r="E45" i="5"/>
  <c r="Q44" i="5"/>
  <c r="P44" i="5"/>
  <c r="O44" i="5"/>
  <c r="M44" i="5"/>
  <c r="L44" i="5"/>
  <c r="K44" i="5"/>
  <c r="I44" i="5"/>
  <c r="H44" i="5"/>
  <c r="F44" i="5"/>
  <c r="E44" i="5"/>
  <c r="Q43" i="5"/>
  <c r="P43" i="5"/>
  <c r="O43" i="5"/>
  <c r="M43" i="5"/>
  <c r="L43" i="5"/>
  <c r="K43" i="5"/>
  <c r="I43" i="5"/>
  <c r="H43" i="5"/>
  <c r="F43" i="5"/>
  <c r="E43" i="5"/>
  <c r="Q42" i="5"/>
  <c r="P42" i="5"/>
  <c r="O42" i="5"/>
  <c r="M42" i="5"/>
  <c r="L42" i="5"/>
  <c r="K42" i="5"/>
  <c r="I42" i="5"/>
  <c r="H42" i="5"/>
  <c r="F42" i="5"/>
  <c r="E42" i="5"/>
  <c r="Q41" i="5"/>
  <c r="P41" i="5"/>
  <c r="O41" i="5"/>
  <c r="M41" i="5"/>
  <c r="L41" i="5"/>
  <c r="K41" i="5"/>
  <c r="I41" i="5"/>
  <c r="H41" i="5"/>
  <c r="F41" i="5"/>
  <c r="E41" i="5"/>
  <c r="Q40" i="5"/>
  <c r="P40" i="5"/>
  <c r="O40" i="5"/>
  <c r="M40" i="5"/>
  <c r="L40" i="5"/>
  <c r="K40" i="5"/>
  <c r="I40" i="5"/>
  <c r="H40" i="5"/>
  <c r="F40" i="5"/>
  <c r="E40" i="5"/>
  <c r="Q39" i="5"/>
  <c r="P39" i="5"/>
  <c r="O39" i="5"/>
  <c r="M39" i="5"/>
  <c r="L39" i="5"/>
  <c r="K39" i="5"/>
  <c r="I39" i="5"/>
  <c r="H39" i="5"/>
  <c r="F39" i="5"/>
  <c r="E39" i="5"/>
  <c r="Q38" i="5"/>
  <c r="P38" i="5"/>
  <c r="O38" i="5"/>
  <c r="M38" i="5"/>
  <c r="L38" i="5"/>
  <c r="K38" i="5"/>
  <c r="I38" i="5"/>
  <c r="H38" i="5"/>
  <c r="F38" i="5"/>
  <c r="E38" i="5"/>
  <c r="Q37" i="5"/>
  <c r="P37" i="5"/>
  <c r="O37" i="5"/>
  <c r="M37" i="5"/>
  <c r="L37" i="5"/>
  <c r="K37" i="5"/>
  <c r="I37" i="5"/>
  <c r="H37" i="5"/>
  <c r="F37" i="5"/>
  <c r="E37" i="5"/>
  <c r="Q36" i="5"/>
  <c r="P36" i="5"/>
  <c r="O36" i="5"/>
  <c r="M36" i="5"/>
  <c r="L36" i="5"/>
  <c r="K36" i="5"/>
  <c r="I36" i="5"/>
  <c r="H36" i="5"/>
  <c r="F36" i="5"/>
  <c r="E36" i="5"/>
  <c r="Q35" i="5"/>
  <c r="P35" i="5"/>
  <c r="O35" i="5"/>
  <c r="M35" i="5"/>
  <c r="L35" i="5"/>
  <c r="K35" i="5"/>
  <c r="I35" i="5"/>
  <c r="H35" i="5"/>
  <c r="F35" i="5"/>
  <c r="E35" i="5"/>
  <c r="Q34" i="5"/>
  <c r="P34" i="5"/>
  <c r="O34" i="5"/>
  <c r="M34" i="5"/>
  <c r="L34" i="5"/>
  <c r="K34" i="5"/>
  <c r="I34" i="5"/>
  <c r="H34" i="5"/>
  <c r="F34" i="5"/>
  <c r="E34" i="5"/>
  <c r="Q33" i="5"/>
  <c r="P33" i="5"/>
  <c r="O33" i="5"/>
  <c r="M33" i="5"/>
  <c r="L33" i="5"/>
  <c r="K33" i="5"/>
  <c r="I33" i="5"/>
  <c r="H33" i="5"/>
  <c r="F33" i="5"/>
  <c r="E33" i="5"/>
  <c r="Q32" i="5"/>
  <c r="P32" i="5"/>
  <c r="O32" i="5"/>
  <c r="M32" i="5"/>
  <c r="L32" i="5"/>
  <c r="K32" i="5"/>
  <c r="I32" i="5"/>
  <c r="H32" i="5"/>
  <c r="F32" i="5"/>
  <c r="E32" i="5"/>
  <c r="Q31" i="5"/>
  <c r="P31" i="5"/>
  <c r="O31" i="5"/>
  <c r="M31" i="5"/>
  <c r="L31" i="5"/>
  <c r="K31" i="5"/>
  <c r="I31" i="5"/>
  <c r="H31" i="5"/>
  <c r="F31" i="5"/>
  <c r="E31" i="5"/>
  <c r="Q30" i="5"/>
  <c r="P30" i="5"/>
  <c r="O30" i="5"/>
  <c r="M30" i="5"/>
  <c r="L30" i="5"/>
  <c r="K30" i="5"/>
  <c r="I30" i="5"/>
  <c r="H30" i="5"/>
  <c r="F30" i="5"/>
  <c r="E30" i="5"/>
  <c r="Q29" i="5"/>
  <c r="P29" i="5"/>
  <c r="O29" i="5"/>
  <c r="M29" i="5"/>
  <c r="L29" i="5"/>
  <c r="K29" i="5"/>
  <c r="I29" i="5"/>
  <c r="H29" i="5"/>
  <c r="F29" i="5"/>
  <c r="E29" i="5"/>
  <c r="Q28" i="5"/>
  <c r="P28" i="5"/>
  <c r="O28" i="5"/>
  <c r="M28" i="5"/>
  <c r="L28" i="5"/>
  <c r="K28" i="5"/>
  <c r="I28" i="5"/>
  <c r="H28" i="5"/>
  <c r="F28" i="5"/>
  <c r="E28" i="5"/>
  <c r="Q27" i="5"/>
  <c r="P27" i="5"/>
  <c r="O27" i="5"/>
  <c r="M27" i="5"/>
  <c r="L27" i="5"/>
  <c r="K27" i="5"/>
  <c r="I27" i="5"/>
  <c r="H27" i="5"/>
  <c r="F27" i="5"/>
  <c r="E27" i="5"/>
  <c r="Q26" i="5"/>
  <c r="P26" i="5"/>
  <c r="O26" i="5"/>
  <c r="M26" i="5"/>
  <c r="L26" i="5"/>
  <c r="K26" i="5"/>
  <c r="I26" i="5"/>
  <c r="H26" i="5"/>
  <c r="F26" i="5"/>
  <c r="E26" i="5"/>
  <c r="Q25" i="5"/>
  <c r="P25" i="5"/>
  <c r="O25" i="5"/>
  <c r="M25" i="5"/>
  <c r="L25" i="5"/>
  <c r="K25" i="5"/>
  <c r="I25" i="5"/>
  <c r="H25" i="5"/>
  <c r="F25" i="5"/>
  <c r="E25" i="5"/>
  <c r="Q24" i="5"/>
  <c r="P24" i="5"/>
  <c r="O24" i="5"/>
  <c r="M24" i="5"/>
  <c r="L24" i="5"/>
  <c r="K24" i="5"/>
  <c r="I24" i="5"/>
  <c r="H24" i="5"/>
  <c r="F24" i="5"/>
  <c r="E24" i="5"/>
  <c r="Q23" i="5"/>
  <c r="P23" i="5"/>
  <c r="O23" i="5"/>
  <c r="M23" i="5"/>
  <c r="L23" i="5"/>
  <c r="K23" i="5"/>
  <c r="I23" i="5"/>
  <c r="H23" i="5"/>
  <c r="F23" i="5"/>
  <c r="E23" i="5"/>
  <c r="Q22" i="5"/>
  <c r="P22" i="5"/>
  <c r="O22" i="5"/>
  <c r="M22" i="5"/>
  <c r="L22" i="5"/>
  <c r="K22" i="5"/>
  <c r="I22" i="5"/>
  <c r="H22" i="5"/>
  <c r="F22" i="5"/>
  <c r="E22" i="5"/>
  <c r="Q21" i="5"/>
  <c r="P21" i="5"/>
  <c r="O21" i="5"/>
  <c r="M21" i="5"/>
  <c r="L21" i="5"/>
  <c r="K21" i="5"/>
  <c r="I21" i="5"/>
  <c r="H21" i="5"/>
  <c r="F21" i="5"/>
  <c r="E21" i="5"/>
  <c r="Q20" i="5"/>
  <c r="P20" i="5"/>
  <c r="O20" i="5"/>
  <c r="M20" i="5"/>
  <c r="L20" i="5"/>
  <c r="K20" i="5"/>
  <c r="I20" i="5"/>
  <c r="H20" i="5"/>
  <c r="F20" i="5"/>
  <c r="E20" i="5"/>
  <c r="Q19" i="5"/>
  <c r="P19" i="5"/>
  <c r="O19" i="5"/>
  <c r="M19" i="5"/>
  <c r="L19" i="5"/>
  <c r="K19" i="5"/>
  <c r="I19" i="5"/>
  <c r="H19" i="5"/>
  <c r="F19" i="5"/>
  <c r="E19" i="5"/>
  <c r="Q18" i="5"/>
  <c r="P18" i="5"/>
  <c r="O18" i="5"/>
  <c r="M18" i="5"/>
  <c r="L18" i="5"/>
  <c r="K18" i="5"/>
  <c r="I18" i="5"/>
  <c r="H18" i="5"/>
  <c r="F18" i="5"/>
  <c r="E18" i="5"/>
  <c r="Q17" i="5"/>
  <c r="P17" i="5"/>
  <c r="O17" i="5"/>
  <c r="M17" i="5"/>
  <c r="L17" i="5"/>
  <c r="K17" i="5"/>
  <c r="I17" i="5"/>
  <c r="H17" i="5"/>
  <c r="F17" i="5"/>
  <c r="E17" i="5"/>
  <c r="Q16" i="5"/>
  <c r="P16" i="5"/>
  <c r="O16" i="5"/>
  <c r="M16" i="5"/>
  <c r="L16" i="5"/>
  <c r="K16" i="5"/>
  <c r="I16" i="5"/>
  <c r="H16" i="5"/>
  <c r="F16" i="5"/>
  <c r="E16" i="5"/>
  <c r="Q15" i="5"/>
  <c r="P15" i="5"/>
  <c r="O15" i="5"/>
  <c r="M15" i="5"/>
  <c r="L15" i="5"/>
  <c r="K15" i="5"/>
  <c r="I15" i="5"/>
  <c r="H15" i="5"/>
  <c r="F15" i="5"/>
  <c r="E15" i="5"/>
  <c r="Q14" i="5"/>
  <c r="P14" i="5"/>
  <c r="O14" i="5"/>
  <c r="M14" i="5"/>
  <c r="L14" i="5"/>
  <c r="K14" i="5"/>
  <c r="I14" i="5"/>
  <c r="H14" i="5"/>
  <c r="F14" i="5"/>
  <c r="E14" i="5"/>
  <c r="Q13" i="5"/>
  <c r="P13" i="5"/>
  <c r="O13" i="5"/>
  <c r="M13" i="5"/>
  <c r="L13" i="5"/>
  <c r="K13" i="5"/>
  <c r="I13" i="5"/>
  <c r="H13" i="5"/>
  <c r="F13" i="5"/>
  <c r="E13" i="5"/>
  <c r="Q12" i="5"/>
  <c r="P12" i="5"/>
  <c r="O12" i="5"/>
  <c r="M12" i="5"/>
  <c r="L12" i="5"/>
  <c r="K12" i="5"/>
  <c r="I12" i="5"/>
  <c r="H12" i="5"/>
  <c r="F12" i="5"/>
  <c r="E12" i="5"/>
  <c r="Q11" i="5"/>
  <c r="P11" i="5"/>
  <c r="O11" i="5"/>
  <c r="M11" i="5"/>
  <c r="L11" i="5"/>
  <c r="K11" i="5"/>
  <c r="I11" i="5"/>
  <c r="H11" i="5"/>
  <c r="F11" i="5"/>
  <c r="E11" i="5"/>
  <c r="Q10" i="5"/>
  <c r="P10" i="5"/>
  <c r="O10" i="5"/>
  <c r="M10" i="5"/>
  <c r="L10" i="5"/>
  <c r="K10" i="5"/>
  <c r="I10" i="5"/>
  <c r="H10" i="5"/>
  <c r="F10" i="5"/>
  <c r="E10" i="5"/>
  <c r="Q9" i="5"/>
  <c r="P9" i="5"/>
  <c r="O9" i="5"/>
  <c r="M9" i="5"/>
  <c r="L9" i="5"/>
  <c r="K9" i="5"/>
  <c r="I9" i="5"/>
  <c r="H9" i="5"/>
  <c r="F9" i="5"/>
  <c r="E9" i="5"/>
  <c r="Q8" i="5"/>
  <c r="P8" i="5"/>
  <c r="O8" i="5"/>
  <c r="M8" i="5"/>
  <c r="L8" i="5"/>
  <c r="K8" i="5"/>
  <c r="I8" i="5"/>
  <c r="H8" i="5"/>
  <c r="F8" i="5"/>
  <c r="E8" i="5"/>
  <c r="Q7" i="5"/>
  <c r="P7" i="5"/>
  <c r="O7" i="5"/>
  <c r="M7" i="5"/>
  <c r="L7" i="5"/>
  <c r="K7" i="5"/>
  <c r="I7" i="5"/>
  <c r="H7" i="5"/>
  <c r="F7" i="5"/>
  <c r="E7" i="5"/>
  <c r="Q6" i="5"/>
  <c r="P6" i="5"/>
  <c r="O6" i="5"/>
  <c r="M6" i="5"/>
  <c r="L6" i="5"/>
  <c r="K6" i="5"/>
  <c r="I6" i="5"/>
  <c r="H6" i="5"/>
  <c r="F6" i="5"/>
  <c r="E6" i="5"/>
  <c r="Q5" i="5"/>
  <c r="P5" i="5"/>
  <c r="O5" i="5"/>
  <c r="M5" i="5"/>
  <c r="L5" i="5"/>
  <c r="K5" i="5"/>
  <c r="I5" i="5"/>
  <c r="H5" i="5"/>
  <c r="F5" i="5"/>
  <c r="E5" i="5"/>
  <c r="Q4" i="5"/>
  <c r="P4" i="5"/>
  <c r="O4" i="5"/>
  <c r="M4" i="5"/>
  <c r="L4" i="5"/>
  <c r="K4" i="5"/>
  <c r="I4" i="5"/>
  <c r="H4" i="5"/>
  <c r="F4" i="5"/>
  <c r="E4" i="5"/>
  <c r="Q3" i="5"/>
  <c r="P3" i="5"/>
  <c r="O3" i="5"/>
  <c r="M3" i="5"/>
  <c r="L3" i="5"/>
  <c r="K3" i="5"/>
  <c r="I3" i="5"/>
  <c r="H3" i="5"/>
  <c r="F3" i="5"/>
  <c r="E3" i="5"/>
  <c r="Q2" i="5"/>
  <c r="P2" i="5"/>
  <c r="O2" i="5"/>
  <c r="M2" i="5"/>
  <c r="L2" i="5"/>
  <c r="K2" i="5"/>
  <c r="I2" i="5"/>
  <c r="H2" i="5"/>
  <c r="F2" i="5"/>
  <c r="E2" i="5"/>
  <c r="L23" i="7"/>
  <c r="K23" i="7"/>
  <c r="J23" i="7"/>
  <c r="I23" i="7"/>
  <c r="L22" i="7"/>
  <c r="K22" i="7"/>
  <c r="J22" i="7"/>
  <c r="I22" i="7"/>
  <c r="L21" i="7"/>
  <c r="K21" i="7"/>
  <c r="J21" i="7"/>
  <c r="I21" i="7"/>
  <c r="L20" i="7"/>
  <c r="K20" i="7"/>
  <c r="J20" i="7"/>
  <c r="I20" i="7"/>
  <c r="L19" i="7"/>
  <c r="K19" i="7"/>
  <c r="J19" i="7"/>
  <c r="I19" i="7"/>
  <c r="L18" i="7"/>
  <c r="K18" i="7"/>
  <c r="J18" i="7"/>
  <c r="I18" i="7"/>
  <c r="L17" i="7"/>
  <c r="K17" i="7"/>
  <c r="J17" i="7"/>
  <c r="I17" i="7"/>
  <c r="L16" i="7"/>
  <c r="K16" i="7"/>
  <c r="J16" i="7"/>
  <c r="I16" i="7"/>
  <c r="L15" i="7"/>
  <c r="K15" i="7"/>
  <c r="J15" i="7"/>
  <c r="I15" i="7"/>
  <c r="L14" i="7"/>
  <c r="K14" i="7"/>
  <c r="J14" i="7"/>
  <c r="I14" i="7"/>
  <c r="L13" i="7"/>
  <c r="K13" i="7"/>
  <c r="J13" i="7"/>
  <c r="I13" i="7"/>
  <c r="L12" i="7"/>
  <c r="K12" i="7"/>
  <c r="J12" i="7"/>
  <c r="I12" i="7"/>
  <c r="L11" i="7"/>
  <c r="K11" i="7"/>
  <c r="J11" i="7"/>
  <c r="I11" i="7"/>
  <c r="L10" i="7"/>
  <c r="K10" i="7"/>
  <c r="J10" i="7"/>
  <c r="I10" i="7"/>
  <c r="L9" i="7"/>
  <c r="K9" i="7"/>
  <c r="J9" i="7"/>
  <c r="I9" i="7"/>
  <c r="L8" i="7"/>
  <c r="K8" i="7"/>
  <c r="J8" i="7"/>
  <c r="I8" i="7"/>
  <c r="L7" i="7"/>
  <c r="K7" i="7"/>
  <c r="J7" i="7"/>
  <c r="I7" i="7"/>
  <c r="L6" i="7"/>
  <c r="K6" i="7"/>
  <c r="J6" i="7"/>
  <c r="I6" i="7"/>
  <c r="L5" i="7"/>
  <c r="K5" i="7"/>
  <c r="J5" i="7"/>
  <c r="I5" i="7"/>
  <c r="L4" i="7"/>
  <c r="K4" i="7"/>
  <c r="J4" i="7"/>
  <c r="I4" i="7"/>
  <c r="L3" i="7"/>
  <c r="K3" i="7"/>
  <c r="J3" i="7"/>
  <c r="I3" i="7"/>
  <c r="L2" i="7"/>
  <c r="K2" i="7"/>
  <c r="J2" i="7"/>
  <c r="I2" i="7"/>
  <c r="O230" i="3"/>
  <c r="H230" i="3"/>
  <c r="E230" i="3"/>
  <c r="O229" i="3"/>
  <c r="H229" i="3"/>
  <c r="E229" i="3"/>
  <c r="O228" i="3"/>
  <c r="H228" i="3"/>
  <c r="E228" i="3"/>
  <c r="O227" i="3"/>
  <c r="K227" i="3"/>
  <c r="H227" i="3"/>
  <c r="E227" i="3"/>
  <c r="O226" i="3"/>
  <c r="H226" i="3"/>
  <c r="E226" i="3"/>
  <c r="O225" i="3"/>
  <c r="H225" i="3"/>
  <c r="E225" i="3"/>
  <c r="O224" i="3"/>
  <c r="K224" i="3"/>
  <c r="H224" i="3"/>
  <c r="E224" i="3"/>
  <c r="O223" i="3"/>
  <c r="H223" i="3"/>
  <c r="E223" i="3"/>
  <c r="O222" i="3"/>
  <c r="K222" i="3"/>
  <c r="H222" i="3"/>
  <c r="E222" i="3"/>
  <c r="O221" i="3"/>
  <c r="H221" i="3"/>
  <c r="E221" i="3"/>
  <c r="H220" i="3"/>
  <c r="E220" i="3"/>
  <c r="O219" i="3"/>
  <c r="H219" i="3"/>
  <c r="E219" i="3"/>
  <c r="O218" i="3"/>
  <c r="K218" i="3"/>
  <c r="H218" i="3"/>
  <c r="E218" i="3"/>
  <c r="H217" i="3"/>
  <c r="E217" i="3"/>
  <c r="O216" i="3"/>
  <c r="H216" i="3"/>
  <c r="E216" i="3"/>
  <c r="O215" i="3"/>
  <c r="H215" i="3"/>
  <c r="E215" i="3"/>
  <c r="O214" i="3"/>
  <c r="K214" i="3"/>
  <c r="H214" i="3"/>
  <c r="E214" i="3"/>
  <c r="O213" i="3"/>
  <c r="K213" i="3"/>
  <c r="H213" i="3"/>
  <c r="E213" i="3"/>
  <c r="O212" i="3"/>
  <c r="K212" i="3"/>
  <c r="H212" i="3"/>
  <c r="E212" i="3"/>
  <c r="O211" i="3"/>
  <c r="H211" i="3"/>
  <c r="E211" i="3"/>
  <c r="O210" i="3"/>
  <c r="H210" i="3"/>
  <c r="E210" i="3"/>
  <c r="O209" i="3"/>
  <c r="H209" i="3"/>
  <c r="E209" i="3"/>
  <c r="O208" i="3"/>
  <c r="H208" i="3"/>
  <c r="E208" i="3"/>
  <c r="O207" i="3"/>
  <c r="K207" i="3"/>
  <c r="H207" i="3"/>
  <c r="E207" i="3"/>
  <c r="O206" i="3"/>
  <c r="H206" i="3"/>
  <c r="E206" i="3"/>
  <c r="O205" i="3"/>
  <c r="H205" i="3"/>
  <c r="E205" i="3"/>
  <c r="O204" i="3"/>
  <c r="H204" i="3"/>
  <c r="E204" i="3"/>
  <c r="O203" i="3"/>
  <c r="K203" i="3"/>
  <c r="H203" i="3"/>
  <c r="E203" i="3"/>
  <c r="O202" i="3"/>
  <c r="H202" i="3"/>
  <c r="E202" i="3"/>
  <c r="O201" i="3"/>
  <c r="K201" i="3"/>
  <c r="H201" i="3"/>
  <c r="E201" i="3"/>
  <c r="O200" i="3"/>
  <c r="H200" i="3"/>
  <c r="E200" i="3"/>
  <c r="H199" i="3"/>
  <c r="E199" i="3"/>
  <c r="O198" i="3"/>
  <c r="K198" i="3"/>
  <c r="H198" i="3"/>
  <c r="E198" i="3"/>
  <c r="O197" i="3"/>
  <c r="H197" i="3"/>
  <c r="E197" i="3"/>
  <c r="O196" i="3"/>
  <c r="K196" i="3"/>
  <c r="H196" i="3"/>
  <c r="E196" i="3"/>
  <c r="O195" i="3"/>
  <c r="H195" i="3"/>
  <c r="E195" i="3"/>
  <c r="O194" i="3"/>
  <c r="K194" i="3"/>
  <c r="H194" i="3"/>
  <c r="E194" i="3"/>
  <c r="O193" i="3"/>
  <c r="K193" i="3"/>
  <c r="H193" i="3"/>
  <c r="E193" i="3"/>
  <c r="O192" i="3"/>
  <c r="K192" i="3"/>
  <c r="H192" i="3"/>
  <c r="E192" i="3"/>
  <c r="O191" i="3"/>
  <c r="H191" i="3"/>
  <c r="E191" i="3"/>
  <c r="O190" i="3"/>
  <c r="K190" i="3"/>
  <c r="H190" i="3"/>
  <c r="E190" i="3"/>
  <c r="O189" i="3"/>
  <c r="H189" i="3"/>
  <c r="E189" i="3"/>
  <c r="O188" i="3"/>
  <c r="H188" i="3"/>
  <c r="E188" i="3"/>
  <c r="O187" i="3"/>
  <c r="H187" i="3"/>
  <c r="E187" i="3"/>
  <c r="O186" i="3"/>
  <c r="K186" i="3"/>
  <c r="H186" i="3"/>
  <c r="E186" i="3"/>
  <c r="O185" i="3"/>
  <c r="K185" i="3"/>
  <c r="H185" i="3"/>
  <c r="E185" i="3"/>
  <c r="O184" i="3"/>
  <c r="K184" i="3"/>
  <c r="H184" i="3"/>
  <c r="E184" i="3"/>
  <c r="O183" i="3"/>
  <c r="H183" i="3"/>
  <c r="E183" i="3"/>
  <c r="O182" i="3"/>
  <c r="K182" i="3"/>
  <c r="H182" i="3"/>
  <c r="E182" i="3"/>
  <c r="O181" i="3"/>
  <c r="K181" i="3"/>
  <c r="H181" i="3"/>
  <c r="E181" i="3"/>
  <c r="K180" i="3"/>
  <c r="H180" i="3"/>
  <c r="E180" i="3"/>
  <c r="O179" i="3"/>
  <c r="K179" i="3"/>
  <c r="H179" i="3"/>
  <c r="E179" i="3"/>
  <c r="O178" i="3"/>
  <c r="K178" i="3"/>
  <c r="H178" i="3"/>
  <c r="E178" i="3"/>
  <c r="H177" i="3"/>
  <c r="E177" i="3"/>
  <c r="O176" i="3"/>
  <c r="K176" i="3"/>
  <c r="H176" i="3"/>
  <c r="E176" i="3"/>
  <c r="O175" i="3"/>
  <c r="K175" i="3"/>
  <c r="H175" i="3"/>
  <c r="E175" i="3"/>
  <c r="O174" i="3"/>
  <c r="H174" i="3"/>
  <c r="E174" i="3"/>
  <c r="O173" i="3"/>
  <c r="K173" i="3"/>
  <c r="H173" i="3"/>
  <c r="E173" i="3"/>
  <c r="O172" i="3"/>
  <c r="K172" i="3"/>
  <c r="H172" i="3"/>
  <c r="E172" i="3"/>
  <c r="O171" i="3"/>
  <c r="K171" i="3"/>
  <c r="H171" i="3"/>
  <c r="E171" i="3"/>
  <c r="O170" i="3"/>
  <c r="K170" i="3"/>
  <c r="H170" i="3"/>
  <c r="E170" i="3"/>
  <c r="O169" i="3"/>
  <c r="K169" i="3"/>
  <c r="H169" i="3"/>
  <c r="E169" i="3"/>
  <c r="H168" i="3"/>
  <c r="E168" i="3"/>
  <c r="O167" i="3"/>
  <c r="K167" i="3"/>
  <c r="H167" i="3"/>
  <c r="E167" i="3"/>
  <c r="O166" i="3"/>
  <c r="H166" i="3"/>
  <c r="E166" i="3"/>
  <c r="O165" i="3"/>
  <c r="K165" i="3"/>
  <c r="H165" i="3"/>
  <c r="E165" i="3"/>
  <c r="O164" i="3"/>
  <c r="K164" i="3"/>
  <c r="H164" i="3"/>
  <c r="E164" i="3"/>
  <c r="O163" i="3"/>
  <c r="H163" i="3"/>
  <c r="E163" i="3"/>
  <c r="O162" i="3"/>
  <c r="H162" i="3"/>
  <c r="E162" i="3"/>
  <c r="O161" i="3"/>
  <c r="H161" i="3"/>
  <c r="E161" i="3"/>
  <c r="O160" i="3"/>
  <c r="H160" i="3"/>
  <c r="E160" i="3"/>
  <c r="O159" i="3"/>
  <c r="K159" i="3"/>
  <c r="H159" i="3"/>
  <c r="E159" i="3"/>
  <c r="O158" i="3"/>
  <c r="K158" i="3"/>
  <c r="H158" i="3"/>
  <c r="E158" i="3"/>
  <c r="O157" i="3"/>
  <c r="H157" i="3"/>
  <c r="E157" i="3"/>
  <c r="O156" i="3"/>
  <c r="H156" i="3"/>
  <c r="E156" i="3"/>
  <c r="O155" i="3"/>
  <c r="H155" i="3"/>
  <c r="E155" i="3"/>
  <c r="O154" i="3"/>
  <c r="H154" i="3"/>
  <c r="E154" i="3"/>
  <c r="O153" i="3"/>
  <c r="H153" i="3"/>
  <c r="E153" i="3"/>
  <c r="O152" i="3"/>
  <c r="H152" i="3"/>
  <c r="E152" i="3"/>
  <c r="O151" i="3"/>
  <c r="H151" i="3"/>
  <c r="E151" i="3"/>
  <c r="O150" i="3"/>
  <c r="H150" i="3"/>
  <c r="E150" i="3"/>
  <c r="O149" i="3"/>
  <c r="H149" i="3"/>
  <c r="E149" i="3"/>
  <c r="O148" i="3"/>
  <c r="H148" i="3"/>
  <c r="E148" i="3"/>
  <c r="O147" i="3"/>
  <c r="H147" i="3"/>
  <c r="E147" i="3"/>
  <c r="O146" i="3"/>
  <c r="H146" i="3"/>
  <c r="E146" i="3"/>
  <c r="O145" i="3"/>
  <c r="H145" i="3"/>
  <c r="E145" i="3"/>
  <c r="O144" i="3"/>
  <c r="K144" i="3"/>
  <c r="H144" i="3"/>
  <c r="E144" i="3"/>
  <c r="O143" i="3"/>
  <c r="H143" i="3"/>
  <c r="E143" i="3"/>
  <c r="O142" i="3"/>
  <c r="H142" i="3"/>
  <c r="E142" i="3"/>
  <c r="O141" i="3"/>
  <c r="H141" i="3"/>
  <c r="E141" i="3"/>
  <c r="O140" i="3"/>
  <c r="H140" i="3"/>
  <c r="E140" i="3"/>
  <c r="O139" i="3"/>
  <c r="H139" i="3"/>
  <c r="E139" i="3"/>
  <c r="O138" i="3"/>
  <c r="H138" i="3"/>
  <c r="E138" i="3"/>
  <c r="O137" i="3"/>
  <c r="H137" i="3"/>
  <c r="E137" i="3"/>
  <c r="O136" i="3"/>
  <c r="K136" i="3"/>
  <c r="H136" i="3"/>
  <c r="E136" i="3"/>
  <c r="O135" i="3"/>
  <c r="H135" i="3"/>
  <c r="E135" i="3"/>
  <c r="O134" i="3"/>
  <c r="H134" i="3"/>
  <c r="E134" i="3"/>
  <c r="O133" i="3"/>
  <c r="H133" i="3"/>
  <c r="E133" i="3"/>
  <c r="O132" i="3"/>
  <c r="H132" i="3"/>
  <c r="E132" i="3"/>
  <c r="O131" i="3"/>
  <c r="H131" i="3"/>
  <c r="E131" i="3"/>
  <c r="O130" i="3"/>
  <c r="H130" i="3"/>
  <c r="E130" i="3"/>
  <c r="O129" i="3"/>
  <c r="K129" i="3"/>
  <c r="H129" i="3"/>
  <c r="E129" i="3"/>
  <c r="O128" i="3"/>
  <c r="K128" i="3"/>
  <c r="H128" i="3"/>
  <c r="E128" i="3"/>
  <c r="O127" i="3"/>
  <c r="H127" i="3"/>
  <c r="E127" i="3"/>
  <c r="H126" i="3"/>
  <c r="E126" i="3"/>
  <c r="O125" i="3"/>
  <c r="H125" i="3"/>
  <c r="E125" i="3"/>
  <c r="O124" i="3"/>
  <c r="H124" i="3"/>
  <c r="E124" i="3"/>
  <c r="O123" i="3"/>
  <c r="H123" i="3"/>
  <c r="E123" i="3"/>
  <c r="O122" i="3"/>
  <c r="H122" i="3"/>
  <c r="E122" i="3"/>
  <c r="O121" i="3"/>
  <c r="H121" i="3"/>
  <c r="E121" i="3"/>
  <c r="O120" i="3"/>
  <c r="H120" i="3"/>
  <c r="E120" i="3"/>
  <c r="O119" i="3"/>
  <c r="H119" i="3"/>
  <c r="E119" i="3"/>
  <c r="H118" i="3"/>
  <c r="E118" i="3"/>
  <c r="O117" i="3"/>
  <c r="H117" i="3"/>
  <c r="E117" i="3"/>
  <c r="O116" i="3"/>
  <c r="H116" i="3"/>
  <c r="E116" i="3"/>
  <c r="H115" i="3"/>
  <c r="E115" i="3"/>
  <c r="O114" i="3"/>
  <c r="H114" i="3"/>
  <c r="E114" i="3"/>
  <c r="H113" i="3"/>
  <c r="E113" i="3"/>
  <c r="O112" i="3"/>
  <c r="K112" i="3"/>
  <c r="H112" i="3"/>
  <c r="E112" i="3"/>
  <c r="O111" i="3"/>
  <c r="K111" i="3"/>
  <c r="H111" i="3"/>
  <c r="E111" i="3"/>
  <c r="O110" i="3"/>
  <c r="H110" i="3"/>
  <c r="E110" i="3"/>
  <c r="O109" i="3"/>
  <c r="K109" i="3"/>
  <c r="H109" i="3"/>
  <c r="E109" i="3"/>
  <c r="O108" i="3"/>
  <c r="H108" i="3"/>
  <c r="E108" i="3"/>
  <c r="O107" i="3"/>
  <c r="H107" i="3"/>
  <c r="E107" i="3"/>
  <c r="O106" i="3"/>
  <c r="H106" i="3"/>
  <c r="E106" i="3"/>
  <c r="O105" i="3"/>
  <c r="K105" i="3"/>
  <c r="H105" i="3"/>
  <c r="E105" i="3"/>
  <c r="O104" i="3"/>
  <c r="H104" i="3"/>
  <c r="E104" i="3"/>
  <c r="O103" i="3"/>
  <c r="K103" i="3"/>
  <c r="H103" i="3"/>
  <c r="E103" i="3"/>
  <c r="O102" i="3"/>
  <c r="K102" i="3"/>
  <c r="H102" i="3"/>
  <c r="E102" i="3"/>
  <c r="O101" i="3"/>
  <c r="H101" i="3"/>
  <c r="E101" i="3"/>
  <c r="O100" i="3"/>
  <c r="K100" i="3"/>
  <c r="H100" i="3"/>
  <c r="E100" i="3"/>
  <c r="H99" i="3"/>
  <c r="E99" i="3"/>
  <c r="O98" i="3"/>
  <c r="H98" i="3"/>
  <c r="E98" i="3"/>
  <c r="O97" i="3"/>
  <c r="H97" i="3"/>
  <c r="E97" i="3"/>
  <c r="O96" i="3"/>
  <c r="H96" i="3"/>
  <c r="E96" i="3"/>
  <c r="O95" i="3"/>
  <c r="H95" i="3"/>
  <c r="E95" i="3"/>
  <c r="O94" i="3"/>
  <c r="H94" i="3"/>
  <c r="E94" i="3"/>
  <c r="O93" i="3"/>
  <c r="H93" i="3"/>
  <c r="E93" i="3"/>
  <c r="O92" i="3"/>
  <c r="H92" i="3"/>
  <c r="E92" i="3"/>
  <c r="O91" i="3"/>
  <c r="K91" i="3"/>
  <c r="H91" i="3"/>
  <c r="E91" i="3"/>
  <c r="O90" i="3"/>
  <c r="H90" i="3"/>
  <c r="E90" i="3"/>
  <c r="O89" i="3"/>
  <c r="H89" i="3"/>
  <c r="E89" i="3"/>
  <c r="O88" i="3"/>
  <c r="H88" i="3"/>
  <c r="E88" i="3"/>
  <c r="O87" i="3"/>
  <c r="K87" i="3"/>
  <c r="H87" i="3"/>
  <c r="E87" i="3"/>
  <c r="O86" i="3"/>
  <c r="K86" i="3"/>
  <c r="H86" i="3"/>
  <c r="E86" i="3"/>
  <c r="O85" i="3"/>
  <c r="H85" i="3"/>
  <c r="E85" i="3"/>
  <c r="O84" i="3"/>
  <c r="H84" i="3"/>
  <c r="E84" i="3"/>
  <c r="O83" i="3"/>
  <c r="H83" i="3"/>
  <c r="E83" i="3"/>
  <c r="O82" i="3"/>
  <c r="H82" i="3"/>
  <c r="E82" i="3"/>
  <c r="O81" i="3"/>
  <c r="H81" i="3"/>
  <c r="E81" i="3"/>
  <c r="O80" i="3"/>
  <c r="H80" i="3"/>
  <c r="E80" i="3"/>
  <c r="O79" i="3"/>
  <c r="H79" i="3"/>
  <c r="E79" i="3"/>
  <c r="O78" i="3"/>
  <c r="H78" i="3"/>
  <c r="E78" i="3"/>
  <c r="O77" i="3"/>
  <c r="H77" i="3"/>
  <c r="E77" i="3"/>
  <c r="O76" i="3"/>
  <c r="H76" i="3"/>
  <c r="E76" i="3"/>
  <c r="O75" i="3"/>
  <c r="K75" i="3"/>
  <c r="H75" i="3"/>
  <c r="E75" i="3"/>
  <c r="O74" i="3"/>
  <c r="H74" i="3"/>
  <c r="E74" i="3"/>
  <c r="O73" i="3"/>
  <c r="H73" i="3"/>
  <c r="E73" i="3"/>
  <c r="O72" i="3"/>
  <c r="H72" i="3"/>
  <c r="E72" i="3"/>
  <c r="O71" i="3"/>
  <c r="H71" i="3"/>
  <c r="E71" i="3"/>
  <c r="O70" i="3"/>
  <c r="H70" i="3"/>
  <c r="E70" i="3"/>
  <c r="O69" i="3"/>
  <c r="K69" i="3"/>
  <c r="H69" i="3"/>
  <c r="E69" i="3"/>
  <c r="O68" i="3"/>
  <c r="H68" i="3"/>
  <c r="E68" i="3"/>
  <c r="O67" i="3"/>
  <c r="H67" i="3"/>
  <c r="E67" i="3"/>
  <c r="O66" i="3"/>
  <c r="H66" i="3"/>
  <c r="E66" i="3"/>
  <c r="O65" i="3"/>
  <c r="H65" i="3"/>
  <c r="E65" i="3"/>
  <c r="O64" i="3"/>
  <c r="K64" i="3"/>
  <c r="H64" i="3"/>
  <c r="E64" i="3"/>
  <c r="O63" i="3"/>
  <c r="H63" i="3"/>
  <c r="E63" i="3"/>
  <c r="O62" i="3"/>
  <c r="K62" i="3"/>
  <c r="H62" i="3"/>
  <c r="E62" i="3"/>
  <c r="O61" i="3"/>
  <c r="H61" i="3"/>
  <c r="E61" i="3"/>
  <c r="O60" i="3"/>
  <c r="K60" i="3"/>
  <c r="H60" i="3"/>
  <c r="E60" i="3"/>
  <c r="O59" i="3"/>
  <c r="H59" i="3"/>
  <c r="E59" i="3"/>
  <c r="O58" i="3"/>
  <c r="H58" i="3"/>
  <c r="E58" i="3"/>
  <c r="O57" i="3"/>
  <c r="H57" i="3"/>
  <c r="E57" i="3"/>
  <c r="O56" i="3"/>
  <c r="K56" i="3"/>
  <c r="H56" i="3"/>
  <c r="E56" i="3"/>
  <c r="O55" i="3"/>
  <c r="H55" i="3"/>
  <c r="E55" i="3"/>
  <c r="O54" i="3"/>
  <c r="H54" i="3"/>
  <c r="E54" i="3"/>
  <c r="O53" i="3"/>
  <c r="H53" i="3"/>
  <c r="E53" i="3"/>
  <c r="O52" i="3"/>
  <c r="K52" i="3"/>
  <c r="H52" i="3"/>
  <c r="E52" i="3"/>
  <c r="O51" i="3"/>
  <c r="H51" i="3"/>
  <c r="E51" i="3"/>
  <c r="O50" i="3"/>
  <c r="H50" i="3"/>
  <c r="E50" i="3"/>
  <c r="O49" i="3"/>
  <c r="K49" i="3"/>
  <c r="H49" i="3"/>
  <c r="E49" i="3"/>
  <c r="O48" i="3"/>
  <c r="K48" i="3"/>
  <c r="H48" i="3"/>
  <c r="E48" i="3"/>
  <c r="O47" i="3"/>
  <c r="H47" i="3"/>
  <c r="E47" i="3"/>
  <c r="O46" i="3"/>
  <c r="H46" i="3"/>
  <c r="E46" i="3"/>
  <c r="O45" i="3"/>
  <c r="H45" i="3"/>
  <c r="E45" i="3"/>
  <c r="O44" i="3"/>
  <c r="H44" i="3"/>
  <c r="E44" i="3"/>
  <c r="O43" i="3"/>
  <c r="H43" i="3"/>
  <c r="E43" i="3"/>
  <c r="O42" i="3"/>
  <c r="H42" i="3"/>
  <c r="E42" i="3"/>
  <c r="O41" i="3"/>
  <c r="H41" i="3"/>
  <c r="E41" i="3"/>
  <c r="O40" i="3"/>
  <c r="H40" i="3"/>
  <c r="E40" i="3"/>
  <c r="O39" i="3"/>
  <c r="H39" i="3"/>
  <c r="E39" i="3"/>
  <c r="O38" i="3"/>
  <c r="H38" i="3"/>
  <c r="E38" i="3"/>
  <c r="O37" i="3"/>
  <c r="H37" i="3"/>
  <c r="E37" i="3"/>
  <c r="O36" i="3"/>
  <c r="H36" i="3"/>
  <c r="E36" i="3"/>
  <c r="O35" i="3"/>
  <c r="H35" i="3"/>
  <c r="E35" i="3"/>
  <c r="O34" i="3"/>
  <c r="H34" i="3"/>
  <c r="E34" i="3"/>
  <c r="O33" i="3"/>
  <c r="H33" i="3"/>
  <c r="E33" i="3"/>
  <c r="O32" i="3"/>
  <c r="H32" i="3"/>
  <c r="E32" i="3"/>
  <c r="O31" i="3"/>
  <c r="H31" i="3"/>
  <c r="E31" i="3"/>
  <c r="O30" i="3"/>
  <c r="H30" i="3"/>
  <c r="E30" i="3"/>
  <c r="O29" i="3"/>
  <c r="H29" i="3"/>
  <c r="E29" i="3"/>
  <c r="O28" i="3"/>
  <c r="H28" i="3"/>
  <c r="E28" i="3"/>
  <c r="O27" i="3"/>
  <c r="H27" i="3"/>
  <c r="E27" i="3"/>
  <c r="O26" i="3"/>
  <c r="K26" i="3"/>
  <c r="H26" i="3"/>
  <c r="E26" i="3"/>
  <c r="O25" i="3"/>
  <c r="H25" i="3"/>
  <c r="E25" i="3"/>
  <c r="O24" i="3"/>
  <c r="H24" i="3"/>
  <c r="E24" i="3"/>
  <c r="O23" i="3"/>
  <c r="K23" i="3"/>
  <c r="H23" i="3"/>
  <c r="E23" i="3"/>
  <c r="H22" i="3"/>
  <c r="E22" i="3"/>
  <c r="O21" i="3"/>
  <c r="H21" i="3"/>
  <c r="E21" i="3"/>
  <c r="O20" i="3"/>
  <c r="H20" i="3"/>
  <c r="E20" i="3"/>
  <c r="O19" i="3"/>
  <c r="K19" i="3"/>
  <c r="H19" i="3"/>
  <c r="E19" i="3"/>
  <c r="O18" i="3"/>
  <c r="H18" i="3"/>
  <c r="E18" i="3"/>
  <c r="O17" i="3"/>
  <c r="H17" i="3"/>
  <c r="E17" i="3"/>
  <c r="O16" i="3"/>
  <c r="K16" i="3"/>
  <c r="H16" i="3"/>
  <c r="E16" i="3"/>
  <c r="O15" i="3"/>
  <c r="H15" i="3"/>
  <c r="E15" i="3"/>
  <c r="H14" i="3"/>
  <c r="E14" i="3"/>
  <c r="O13" i="3"/>
  <c r="K13" i="3"/>
  <c r="H13" i="3"/>
  <c r="E13" i="3"/>
  <c r="O12" i="3"/>
  <c r="K12" i="3"/>
  <c r="H12" i="3"/>
  <c r="E12" i="3"/>
  <c r="O11" i="3"/>
  <c r="H11" i="3"/>
  <c r="E11" i="3"/>
  <c r="O10" i="3"/>
  <c r="K10" i="3"/>
  <c r="H10" i="3"/>
  <c r="E10" i="3"/>
  <c r="H9" i="3"/>
  <c r="E9" i="3"/>
  <c r="O8" i="3"/>
  <c r="K8" i="3"/>
  <c r="H8" i="3"/>
  <c r="E8" i="3"/>
  <c r="H7" i="3"/>
  <c r="E7" i="3"/>
  <c r="O6" i="3"/>
  <c r="K6" i="3"/>
  <c r="H6" i="3"/>
  <c r="E6" i="3"/>
  <c r="O5" i="3"/>
  <c r="K5" i="3"/>
  <c r="H5" i="3"/>
  <c r="E5" i="3"/>
  <c r="H4" i="3"/>
  <c r="E4" i="3"/>
  <c r="H3" i="3"/>
  <c r="E3" i="3"/>
  <c r="H2" i="3"/>
  <c r="E2" i="3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AJ334" i="1"/>
  <c r="Z334" i="1"/>
  <c r="W334" i="1"/>
  <c r="AJ333" i="1"/>
  <c r="Z333" i="1"/>
  <c r="W333" i="1"/>
  <c r="AJ332" i="1"/>
  <c r="Z332" i="1"/>
  <c r="W332" i="1"/>
  <c r="AJ331" i="1"/>
  <c r="Z331" i="1"/>
  <c r="W331" i="1"/>
  <c r="AJ330" i="1"/>
  <c r="Z330" i="1"/>
  <c r="W330" i="1"/>
  <c r="AJ329" i="1"/>
  <c r="Z329" i="1"/>
  <c r="W329" i="1"/>
  <c r="AJ328" i="1"/>
  <c r="Z328" i="1"/>
  <c r="W328" i="1"/>
  <c r="AJ327" i="1"/>
  <c r="Z327" i="1"/>
  <c r="W327" i="1"/>
  <c r="AJ326" i="1"/>
  <c r="Z326" i="1"/>
  <c r="W326" i="1"/>
  <c r="AJ325" i="1"/>
  <c r="Z325" i="1"/>
  <c r="W325" i="1"/>
  <c r="AJ324" i="1"/>
  <c r="Z324" i="1"/>
  <c r="W324" i="1"/>
  <c r="AJ323" i="1"/>
  <c r="Z323" i="1"/>
  <c r="W323" i="1"/>
  <c r="AJ322" i="1"/>
  <c r="Z322" i="1"/>
  <c r="W322" i="1"/>
  <c r="AJ321" i="1"/>
  <c r="Z321" i="1"/>
  <c r="W321" i="1"/>
  <c r="AJ320" i="1"/>
  <c r="Z320" i="1"/>
  <c r="W320" i="1"/>
  <c r="AJ319" i="1"/>
  <c r="Z319" i="1"/>
  <c r="W319" i="1"/>
  <c r="AJ318" i="1"/>
  <c r="Z318" i="1"/>
  <c r="W318" i="1"/>
  <c r="AJ317" i="1"/>
  <c r="Z317" i="1"/>
  <c r="W317" i="1"/>
  <c r="AJ316" i="1"/>
  <c r="Z316" i="1"/>
  <c r="W316" i="1"/>
  <c r="AJ315" i="1"/>
  <c r="Z315" i="1"/>
  <c r="W315" i="1"/>
  <c r="AJ314" i="1"/>
  <c r="Z314" i="1"/>
  <c r="W314" i="1"/>
  <c r="AJ313" i="1"/>
  <c r="Z313" i="1"/>
  <c r="W313" i="1"/>
  <c r="AJ312" i="1"/>
  <c r="Z312" i="1"/>
  <c r="W312" i="1"/>
  <c r="AJ311" i="1"/>
  <c r="Z311" i="1"/>
  <c r="W311" i="1"/>
  <c r="AJ310" i="1"/>
  <c r="Z310" i="1"/>
  <c r="W310" i="1"/>
  <c r="AJ309" i="1"/>
  <c r="Z309" i="1"/>
  <c r="W309" i="1"/>
  <c r="AJ308" i="1"/>
  <c r="Z308" i="1"/>
  <c r="W308" i="1"/>
  <c r="AJ307" i="1"/>
  <c r="Z307" i="1"/>
  <c r="W307" i="1"/>
  <c r="AJ306" i="1"/>
  <c r="Z306" i="1"/>
  <c r="W306" i="1"/>
  <c r="AJ305" i="1"/>
  <c r="Z305" i="1"/>
  <c r="W305" i="1"/>
  <c r="AJ304" i="1"/>
  <c r="Z304" i="1"/>
  <c r="W304" i="1"/>
  <c r="AJ303" i="1"/>
  <c r="Z303" i="1"/>
  <c r="W303" i="1"/>
  <c r="AJ302" i="1"/>
  <c r="Z302" i="1"/>
  <c r="W302" i="1"/>
  <c r="AJ301" i="1"/>
  <c r="Z301" i="1"/>
  <c r="W301" i="1"/>
  <c r="AJ300" i="1"/>
  <c r="Z300" i="1"/>
  <c r="W300" i="1"/>
  <c r="AJ299" i="1"/>
  <c r="Z299" i="1"/>
  <c r="W299" i="1"/>
  <c r="AJ298" i="1"/>
  <c r="Z298" i="1"/>
  <c r="W298" i="1"/>
  <c r="AJ297" i="1"/>
  <c r="Z297" i="1"/>
  <c r="W297" i="1"/>
  <c r="AJ296" i="1"/>
  <c r="Z296" i="1"/>
  <c r="W296" i="1"/>
  <c r="AJ295" i="1"/>
  <c r="Z295" i="1"/>
  <c r="W295" i="1"/>
  <c r="AJ294" i="1"/>
  <c r="Z294" i="1"/>
  <c r="W294" i="1"/>
  <c r="AJ293" i="1"/>
  <c r="Z293" i="1"/>
  <c r="W293" i="1"/>
  <c r="AJ292" i="1"/>
  <c r="Z292" i="1"/>
  <c r="W292" i="1"/>
  <c r="AJ291" i="1"/>
  <c r="Z291" i="1"/>
  <c r="W291" i="1"/>
  <c r="AJ290" i="1"/>
  <c r="Z290" i="1"/>
  <c r="W290" i="1"/>
  <c r="AJ289" i="1"/>
  <c r="Z289" i="1"/>
  <c r="W289" i="1"/>
  <c r="AJ288" i="1"/>
  <c r="Z288" i="1"/>
  <c r="W288" i="1"/>
  <c r="AJ287" i="1"/>
  <c r="Z287" i="1"/>
  <c r="W287" i="1"/>
  <c r="AJ286" i="1"/>
  <c r="Z286" i="1"/>
  <c r="W286" i="1"/>
  <c r="AJ285" i="1"/>
  <c r="Z285" i="1"/>
  <c r="W285" i="1"/>
  <c r="AJ284" i="1"/>
  <c r="Z284" i="1"/>
  <c r="W284" i="1"/>
  <c r="AJ283" i="1"/>
  <c r="Z283" i="1"/>
  <c r="W283" i="1"/>
  <c r="AJ282" i="1"/>
  <c r="Z282" i="1"/>
  <c r="W282" i="1"/>
  <c r="AJ281" i="1"/>
  <c r="Z281" i="1"/>
  <c r="W281" i="1"/>
  <c r="AJ280" i="1"/>
  <c r="Z280" i="1"/>
  <c r="W280" i="1"/>
  <c r="AJ279" i="1"/>
  <c r="Z279" i="1"/>
  <c r="W279" i="1"/>
  <c r="AJ278" i="1"/>
  <c r="Z278" i="1"/>
  <c r="W278" i="1"/>
  <c r="AJ277" i="1"/>
  <c r="Z277" i="1"/>
  <c r="W277" i="1"/>
  <c r="AJ276" i="1"/>
  <c r="Z276" i="1"/>
  <c r="W276" i="1"/>
  <c r="AJ275" i="1"/>
  <c r="Z275" i="1"/>
  <c r="W275" i="1"/>
  <c r="AJ274" i="1"/>
  <c r="Z274" i="1"/>
  <c r="W274" i="1"/>
  <c r="AJ273" i="1"/>
  <c r="Z273" i="1"/>
  <c r="W273" i="1"/>
  <c r="AJ272" i="1"/>
  <c r="Z272" i="1"/>
  <c r="W272" i="1"/>
  <c r="AJ271" i="1"/>
  <c r="Z271" i="1"/>
  <c r="W271" i="1"/>
  <c r="AJ270" i="1"/>
  <c r="Z270" i="1"/>
  <c r="W270" i="1"/>
  <c r="AJ269" i="1"/>
  <c r="Z269" i="1"/>
  <c r="W269" i="1"/>
  <c r="AJ268" i="1"/>
  <c r="Z268" i="1"/>
  <c r="W268" i="1"/>
  <c r="AJ267" i="1"/>
  <c r="Z267" i="1"/>
  <c r="W267" i="1"/>
  <c r="AJ266" i="1"/>
  <c r="Z266" i="1"/>
  <c r="W266" i="1"/>
  <c r="AJ265" i="1"/>
  <c r="Z265" i="1"/>
  <c r="W265" i="1"/>
  <c r="AJ264" i="1"/>
  <c r="Z264" i="1"/>
  <c r="W264" i="1"/>
  <c r="AJ263" i="1"/>
  <c r="Z263" i="1"/>
  <c r="W263" i="1"/>
  <c r="AJ262" i="1"/>
  <c r="Z262" i="1"/>
  <c r="W262" i="1"/>
  <c r="AJ261" i="1"/>
  <c r="Z261" i="1"/>
  <c r="W261" i="1"/>
  <c r="AJ260" i="1"/>
  <c r="Z260" i="1"/>
  <c r="W260" i="1"/>
  <c r="AJ259" i="1"/>
  <c r="Z259" i="1"/>
  <c r="W259" i="1"/>
  <c r="AJ258" i="1"/>
  <c r="Z258" i="1"/>
  <c r="W258" i="1"/>
  <c r="AJ257" i="1"/>
  <c r="Z257" i="1"/>
  <c r="W257" i="1"/>
  <c r="AJ256" i="1"/>
  <c r="Z256" i="1"/>
  <c r="W256" i="1"/>
  <c r="AJ255" i="1"/>
  <c r="Z255" i="1"/>
  <c r="W255" i="1"/>
  <c r="AJ254" i="1"/>
  <c r="Z254" i="1"/>
  <c r="W254" i="1"/>
  <c r="AJ253" i="1"/>
  <c r="Z253" i="1"/>
  <c r="W253" i="1"/>
  <c r="AJ252" i="1"/>
  <c r="Z252" i="1"/>
  <c r="W252" i="1"/>
  <c r="AJ251" i="1"/>
  <c r="Z251" i="1"/>
  <c r="W251" i="1"/>
  <c r="AJ250" i="1"/>
  <c r="Z250" i="1"/>
  <c r="W250" i="1"/>
  <c r="AJ249" i="1"/>
  <c r="Z249" i="1"/>
  <c r="W249" i="1"/>
  <c r="AJ248" i="1"/>
  <c r="Z248" i="1"/>
  <c r="W248" i="1"/>
  <c r="AJ247" i="1"/>
  <c r="Z247" i="1"/>
  <c r="W247" i="1"/>
  <c r="AJ246" i="1"/>
  <c r="Z246" i="1"/>
  <c r="W246" i="1"/>
  <c r="AJ245" i="1"/>
  <c r="Z245" i="1"/>
  <c r="W245" i="1"/>
  <c r="AJ244" i="1"/>
  <c r="Z244" i="1"/>
  <c r="W244" i="1"/>
  <c r="AJ243" i="1"/>
  <c r="Z243" i="1"/>
  <c r="W243" i="1"/>
  <c r="AJ242" i="1"/>
  <c r="Z242" i="1"/>
  <c r="W242" i="1"/>
  <c r="AJ241" i="1"/>
  <c r="Z241" i="1"/>
  <c r="W241" i="1"/>
  <c r="AJ240" i="1"/>
  <c r="Z240" i="1"/>
  <c r="W240" i="1"/>
  <c r="AJ239" i="1"/>
  <c r="Z239" i="1"/>
  <c r="W239" i="1"/>
  <c r="AJ238" i="1"/>
  <c r="Z238" i="1"/>
  <c r="W238" i="1"/>
  <c r="AJ237" i="1"/>
  <c r="Z237" i="1"/>
  <c r="W237" i="1"/>
  <c r="AJ236" i="1"/>
  <c r="Z236" i="1"/>
  <c r="W236" i="1"/>
  <c r="AJ235" i="1"/>
  <c r="Z235" i="1"/>
  <c r="W235" i="1"/>
  <c r="AJ234" i="1"/>
  <c r="Z234" i="1"/>
  <c r="W234" i="1"/>
  <c r="AJ233" i="1"/>
  <c r="Z233" i="1"/>
  <c r="W233" i="1"/>
  <c r="AJ232" i="1"/>
  <c r="Z232" i="1"/>
  <c r="W232" i="1"/>
  <c r="AJ231" i="1"/>
  <c r="Z231" i="1"/>
  <c r="W231" i="1"/>
  <c r="AJ230" i="1"/>
  <c r="Z230" i="1"/>
  <c r="W230" i="1"/>
  <c r="AJ229" i="1"/>
  <c r="Z229" i="1"/>
  <c r="W229" i="1"/>
  <c r="AJ228" i="1"/>
  <c r="Z228" i="1"/>
  <c r="W228" i="1"/>
  <c r="AJ227" i="1"/>
  <c r="Z227" i="1"/>
  <c r="W227" i="1"/>
  <c r="AJ226" i="1"/>
  <c r="Z226" i="1"/>
  <c r="W226" i="1"/>
  <c r="AJ225" i="1"/>
  <c r="Z225" i="1"/>
  <c r="W225" i="1"/>
  <c r="AJ224" i="1"/>
  <c r="Z224" i="1"/>
  <c r="W224" i="1"/>
  <c r="AJ223" i="1"/>
  <c r="Z223" i="1"/>
  <c r="W223" i="1"/>
  <c r="AJ222" i="1"/>
  <c r="Z222" i="1"/>
  <c r="W222" i="1"/>
  <c r="AJ221" i="1"/>
  <c r="Z221" i="1"/>
  <c r="W221" i="1"/>
  <c r="AJ220" i="1"/>
  <c r="Z220" i="1"/>
  <c r="W220" i="1"/>
  <c r="AJ219" i="1"/>
  <c r="Z219" i="1"/>
  <c r="W219" i="1"/>
  <c r="AJ218" i="1"/>
  <c r="Z218" i="1"/>
  <c r="W218" i="1"/>
  <c r="AJ217" i="1"/>
  <c r="Z217" i="1"/>
  <c r="W217" i="1"/>
  <c r="AJ216" i="1"/>
  <c r="Z216" i="1"/>
  <c r="W216" i="1"/>
  <c r="AJ215" i="1"/>
  <c r="Z215" i="1"/>
  <c r="W215" i="1"/>
  <c r="AJ214" i="1"/>
  <c r="Z214" i="1"/>
  <c r="W214" i="1"/>
  <c r="AJ213" i="1"/>
  <c r="Z213" i="1"/>
  <c r="W213" i="1"/>
  <c r="AJ212" i="1"/>
  <c r="Z212" i="1"/>
  <c r="W212" i="1"/>
  <c r="AJ211" i="1"/>
  <c r="Z211" i="1"/>
  <c r="W211" i="1"/>
  <c r="AJ210" i="1"/>
  <c r="Z210" i="1"/>
  <c r="W210" i="1"/>
  <c r="AJ209" i="1"/>
  <c r="Z209" i="1"/>
  <c r="W209" i="1"/>
  <c r="AJ208" i="1"/>
  <c r="Z208" i="1"/>
  <c r="W208" i="1"/>
  <c r="AJ207" i="1"/>
  <c r="Z207" i="1"/>
  <c r="W207" i="1"/>
  <c r="AJ206" i="1"/>
  <c r="Z206" i="1"/>
  <c r="W206" i="1"/>
  <c r="AJ205" i="1"/>
  <c r="Z205" i="1"/>
  <c r="W205" i="1"/>
  <c r="AJ204" i="1"/>
  <c r="Z204" i="1"/>
  <c r="W204" i="1"/>
  <c r="AJ203" i="1"/>
  <c r="Z203" i="1"/>
  <c r="W203" i="1"/>
  <c r="AJ202" i="1"/>
  <c r="Z202" i="1"/>
  <c r="W202" i="1"/>
  <c r="AJ201" i="1"/>
  <c r="Z201" i="1"/>
  <c r="W201" i="1"/>
  <c r="AJ200" i="1"/>
  <c r="Z200" i="1"/>
  <c r="W200" i="1"/>
  <c r="AJ199" i="1"/>
  <c r="Z199" i="1"/>
  <c r="W199" i="1"/>
  <c r="AJ198" i="1"/>
  <c r="Z198" i="1"/>
  <c r="W198" i="1"/>
  <c r="AJ197" i="1"/>
  <c r="Z197" i="1"/>
  <c r="W197" i="1"/>
  <c r="AJ196" i="1"/>
  <c r="Z196" i="1"/>
  <c r="W196" i="1"/>
  <c r="AJ195" i="1"/>
  <c r="Z195" i="1"/>
  <c r="W195" i="1"/>
  <c r="AJ194" i="1"/>
  <c r="Z194" i="1"/>
  <c r="W194" i="1"/>
  <c r="AJ193" i="1"/>
  <c r="Z193" i="1"/>
  <c r="W193" i="1"/>
  <c r="AJ192" i="1"/>
  <c r="Z192" i="1"/>
  <c r="W192" i="1"/>
  <c r="AJ191" i="1"/>
  <c r="Z191" i="1"/>
  <c r="W191" i="1"/>
  <c r="AJ190" i="1"/>
  <c r="Z190" i="1"/>
  <c r="W190" i="1"/>
  <c r="AJ189" i="1"/>
  <c r="Z189" i="1"/>
  <c r="W189" i="1"/>
  <c r="AJ188" i="1"/>
  <c r="Z188" i="1"/>
  <c r="W188" i="1"/>
  <c r="AJ187" i="1"/>
  <c r="Z187" i="1"/>
  <c r="W187" i="1"/>
  <c r="AJ186" i="1"/>
  <c r="Z186" i="1"/>
  <c r="W186" i="1"/>
  <c r="AJ185" i="1"/>
  <c r="Z185" i="1"/>
  <c r="W185" i="1"/>
  <c r="AJ184" i="1"/>
  <c r="Z184" i="1"/>
  <c r="W184" i="1"/>
  <c r="AJ183" i="1"/>
  <c r="Z183" i="1"/>
  <c r="W183" i="1"/>
  <c r="AJ182" i="1"/>
  <c r="Z182" i="1"/>
  <c r="W182" i="1"/>
  <c r="AJ181" i="1"/>
  <c r="Z181" i="1"/>
  <c r="W181" i="1"/>
  <c r="AJ180" i="1"/>
  <c r="Z180" i="1"/>
  <c r="W180" i="1"/>
  <c r="AJ179" i="1"/>
  <c r="Z179" i="1"/>
  <c r="W179" i="1"/>
  <c r="AJ178" i="1"/>
  <c r="Z178" i="1"/>
  <c r="W178" i="1"/>
  <c r="AJ177" i="1"/>
  <c r="Z177" i="1"/>
  <c r="W177" i="1"/>
  <c r="AJ176" i="1"/>
  <c r="Z176" i="1"/>
  <c r="W176" i="1"/>
  <c r="AJ175" i="1"/>
  <c r="Z175" i="1"/>
  <c r="W175" i="1"/>
  <c r="AJ174" i="1"/>
  <c r="Z174" i="1"/>
  <c r="W174" i="1"/>
  <c r="AJ173" i="1"/>
  <c r="Z173" i="1"/>
  <c r="W173" i="1"/>
  <c r="AJ172" i="1"/>
  <c r="Z172" i="1"/>
  <c r="W172" i="1"/>
  <c r="AJ171" i="1"/>
  <c r="Z171" i="1"/>
  <c r="W171" i="1"/>
  <c r="AJ170" i="1"/>
  <c r="Z170" i="1"/>
  <c r="W170" i="1"/>
  <c r="AJ169" i="1"/>
  <c r="Z169" i="1"/>
  <c r="W169" i="1"/>
  <c r="AJ168" i="1"/>
  <c r="Z168" i="1"/>
  <c r="W168" i="1"/>
  <c r="AJ167" i="1"/>
  <c r="Z167" i="1"/>
  <c r="W167" i="1"/>
  <c r="AJ166" i="1"/>
  <c r="Z166" i="1"/>
  <c r="W166" i="1"/>
  <c r="AJ165" i="1"/>
  <c r="Z165" i="1"/>
  <c r="W165" i="1"/>
  <c r="AJ164" i="1"/>
  <c r="Z164" i="1"/>
  <c r="W164" i="1"/>
  <c r="AJ163" i="1"/>
  <c r="Z163" i="1"/>
  <c r="W163" i="1"/>
  <c r="AJ162" i="1"/>
  <c r="Z162" i="1"/>
  <c r="W162" i="1"/>
  <c r="AJ161" i="1"/>
  <c r="Z161" i="1"/>
  <c r="W161" i="1"/>
  <c r="AJ160" i="1"/>
  <c r="Z160" i="1"/>
  <c r="W160" i="1"/>
  <c r="AJ159" i="1"/>
  <c r="Z159" i="1"/>
  <c r="W159" i="1"/>
  <c r="AJ158" i="1"/>
  <c r="Z158" i="1"/>
  <c r="W158" i="1"/>
  <c r="AJ157" i="1"/>
  <c r="Z157" i="1"/>
  <c r="W157" i="1"/>
  <c r="AJ156" i="1"/>
  <c r="Z156" i="1"/>
  <c r="W156" i="1"/>
  <c r="AJ155" i="1"/>
  <c r="Z155" i="1"/>
  <c r="W155" i="1"/>
  <c r="AJ154" i="1"/>
  <c r="Z154" i="1"/>
  <c r="W154" i="1"/>
  <c r="AJ153" i="1"/>
  <c r="Z153" i="1"/>
  <c r="W153" i="1"/>
  <c r="AJ152" i="1"/>
  <c r="Z152" i="1"/>
  <c r="W152" i="1"/>
  <c r="AJ151" i="1"/>
  <c r="Z151" i="1"/>
  <c r="W151" i="1"/>
  <c r="AJ150" i="1"/>
  <c r="Z150" i="1"/>
  <c r="W150" i="1"/>
  <c r="AJ149" i="1"/>
  <c r="Z149" i="1"/>
  <c r="W149" i="1"/>
  <c r="AJ148" i="1"/>
  <c r="Z148" i="1"/>
  <c r="W148" i="1"/>
  <c r="AJ147" i="1"/>
  <c r="Z147" i="1"/>
  <c r="W147" i="1"/>
  <c r="AJ146" i="1"/>
  <c r="Z146" i="1"/>
  <c r="W146" i="1"/>
  <c r="AJ145" i="1"/>
  <c r="Z145" i="1"/>
  <c r="W145" i="1"/>
  <c r="AJ144" i="1"/>
  <c r="Z144" i="1"/>
  <c r="W144" i="1"/>
  <c r="AJ143" i="1"/>
  <c r="Z143" i="1"/>
  <c r="W143" i="1"/>
  <c r="AJ142" i="1"/>
  <c r="Z142" i="1"/>
  <c r="W142" i="1"/>
  <c r="AJ141" i="1"/>
  <c r="Z141" i="1"/>
  <c r="W141" i="1"/>
  <c r="AJ140" i="1"/>
  <c r="Z140" i="1"/>
  <c r="W140" i="1"/>
  <c r="AJ139" i="1"/>
  <c r="Z139" i="1"/>
  <c r="W139" i="1"/>
  <c r="AJ138" i="1"/>
  <c r="Z138" i="1"/>
  <c r="W138" i="1"/>
  <c r="AJ137" i="1"/>
  <c r="Z137" i="1"/>
  <c r="W137" i="1"/>
  <c r="AJ136" i="1"/>
  <c r="Z136" i="1"/>
  <c r="W136" i="1"/>
  <c r="AJ135" i="1"/>
  <c r="Z135" i="1"/>
  <c r="W135" i="1"/>
  <c r="AJ134" i="1"/>
  <c r="Z134" i="1"/>
  <c r="W134" i="1"/>
  <c r="AJ133" i="1"/>
  <c r="Z133" i="1"/>
  <c r="W133" i="1"/>
  <c r="AJ132" i="1"/>
  <c r="Z132" i="1"/>
  <c r="W132" i="1"/>
  <c r="AJ131" i="1"/>
  <c r="Z131" i="1"/>
  <c r="W131" i="1"/>
  <c r="AJ130" i="1"/>
  <c r="Z130" i="1"/>
  <c r="W130" i="1"/>
  <c r="AJ129" i="1"/>
  <c r="Z129" i="1"/>
  <c r="W129" i="1"/>
  <c r="AJ128" i="1"/>
  <c r="Z128" i="1"/>
  <c r="W128" i="1"/>
  <c r="AJ127" i="1"/>
  <c r="Z127" i="1"/>
  <c r="W127" i="1"/>
  <c r="AJ126" i="1"/>
  <c r="Z126" i="1"/>
  <c r="W126" i="1"/>
  <c r="AJ125" i="1"/>
  <c r="Z125" i="1"/>
  <c r="W125" i="1"/>
  <c r="AJ124" i="1"/>
  <c r="Z124" i="1"/>
  <c r="W124" i="1"/>
  <c r="AJ123" i="1"/>
  <c r="Z123" i="1"/>
  <c r="W123" i="1"/>
  <c r="AJ122" i="1"/>
  <c r="Z122" i="1"/>
  <c r="W122" i="1"/>
  <c r="AJ121" i="1"/>
  <c r="Z121" i="1"/>
  <c r="W121" i="1"/>
  <c r="AJ120" i="1"/>
  <c r="Z120" i="1"/>
  <c r="W120" i="1"/>
  <c r="AJ119" i="1"/>
  <c r="Z119" i="1"/>
  <c r="W119" i="1"/>
  <c r="AJ118" i="1"/>
  <c r="Z118" i="1"/>
  <c r="W118" i="1"/>
  <c r="AJ117" i="1"/>
  <c r="Z117" i="1"/>
  <c r="W117" i="1"/>
  <c r="AJ116" i="1"/>
  <c r="Z116" i="1"/>
  <c r="W116" i="1"/>
  <c r="AJ115" i="1"/>
  <c r="Z115" i="1"/>
  <c r="W115" i="1"/>
  <c r="AJ114" i="1"/>
  <c r="Z114" i="1"/>
  <c r="W114" i="1"/>
  <c r="AJ113" i="1"/>
  <c r="Z113" i="1"/>
  <c r="W113" i="1"/>
  <c r="AJ112" i="1"/>
  <c r="Z112" i="1"/>
  <c r="W112" i="1"/>
  <c r="AJ111" i="1"/>
  <c r="Z111" i="1"/>
  <c r="W111" i="1"/>
  <c r="AJ110" i="1"/>
  <c r="Z110" i="1"/>
  <c r="W110" i="1"/>
  <c r="AJ109" i="1"/>
  <c r="Z109" i="1"/>
  <c r="W109" i="1"/>
  <c r="AJ108" i="1"/>
  <c r="Z108" i="1"/>
  <c r="W108" i="1"/>
  <c r="AJ107" i="1"/>
  <c r="Z107" i="1"/>
  <c r="W107" i="1"/>
  <c r="AJ106" i="1"/>
  <c r="Z106" i="1"/>
  <c r="W106" i="1"/>
  <c r="AJ105" i="1"/>
  <c r="Z105" i="1"/>
  <c r="W105" i="1"/>
  <c r="AJ104" i="1"/>
  <c r="Z104" i="1"/>
  <c r="W104" i="1"/>
  <c r="AJ103" i="1"/>
  <c r="Z103" i="1"/>
  <c r="W103" i="1"/>
  <c r="AJ102" i="1"/>
  <c r="Z102" i="1"/>
  <c r="W102" i="1"/>
  <c r="AJ101" i="1"/>
  <c r="Z101" i="1"/>
  <c r="W101" i="1"/>
  <c r="AJ100" i="1"/>
  <c r="Z100" i="1"/>
  <c r="W100" i="1"/>
  <c r="AJ99" i="1"/>
  <c r="Z99" i="1"/>
  <c r="W99" i="1"/>
  <c r="AJ98" i="1"/>
  <c r="Z98" i="1"/>
  <c r="W98" i="1"/>
  <c r="AJ97" i="1"/>
  <c r="Z97" i="1"/>
  <c r="W97" i="1"/>
  <c r="AJ96" i="1"/>
  <c r="Z96" i="1"/>
  <c r="W96" i="1"/>
  <c r="AJ95" i="1"/>
  <c r="Z95" i="1"/>
  <c r="W95" i="1"/>
  <c r="AJ94" i="1"/>
  <c r="Z94" i="1"/>
  <c r="W94" i="1"/>
  <c r="AJ93" i="1"/>
  <c r="Z93" i="1"/>
  <c r="W93" i="1"/>
  <c r="AJ92" i="1"/>
  <c r="Z92" i="1"/>
  <c r="W92" i="1"/>
  <c r="AJ91" i="1"/>
  <c r="Z91" i="1"/>
  <c r="W91" i="1"/>
  <c r="AJ90" i="1"/>
  <c r="Z90" i="1"/>
  <c r="W90" i="1"/>
  <c r="AJ89" i="1"/>
  <c r="Z89" i="1"/>
  <c r="W89" i="1"/>
  <c r="AJ88" i="1"/>
  <c r="Z88" i="1"/>
  <c r="W88" i="1"/>
  <c r="AJ87" i="1"/>
  <c r="Z87" i="1"/>
  <c r="W87" i="1"/>
  <c r="AJ86" i="1"/>
  <c r="Z86" i="1"/>
  <c r="W86" i="1"/>
  <c r="AJ85" i="1"/>
  <c r="Z85" i="1"/>
  <c r="W85" i="1"/>
  <c r="AJ84" i="1"/>
  <c r="Z84" i="1"/>
  <c r="W84" i="1"/>
  <c r="AJ83" i="1"/>
  <c r="Z83" i="1"/>
  <c r="W83" i="1"/>
  <c r="AJ82" i="1"/>
  <c r="Z82" i="1"/>
  <c r="W82" i="1"/>
  <c r="AJ81" i="1"/>
  <c r="Z81" i="1"/>
  <c r="W81" i="1"/>
  <c r="AJ80" i="1"/>
  <c r="Z80" i="1"/>
  <c r="W80" i="1"/>
  <c r="AJ79" i="1"/>
  <c r="Z79" i="1"/>
  <c r="W79" i="1"/>
  <c r="AJ78" i="1"/>
  <c r="Z78" i="1"/>
  <c r="W78" i="1"/>
  <c r="AJ77" i="1"/>
  <c r="Z77" i="1"/>
  <c r="W77" i="1"/>
  <c r="AJ76" i="1"/>
  <c r="Z76" i="1"/>
  <c r="W76" i="1"/>
  <c r="AJ75" i="1"/>
  <c r="Z75" i="1"/>
  <c r="W75" i="1"/>
  <c r="AJ74" i="1"/>
  <c r="Z74" i="1"/>
  <c r="W74" i="1"/>
  <c r="AJ73" i="1"/>
  <c r="Z73" i="1"/>
  <c r="W73" i="1"/>
  <c r="AJ72" i="1"/>
  <c r="Z72" i="1"/>
  <c r="W72" i="1"/>
  <c r="AJ71" i="1"/>
  <c r="Z71" i="1"/>
  <c r="W71" i="1"/>
  <c r="AJ70" i="1"/>
  <c r="Z70" i="1"/>
  <c r="W70" i="1"/>
  <c r="AJ69" i="1"/>
  <c r="Z69" i="1"/>
  <c r="W69" i="1"/>
  <c r="AJ68" i="1"/>
  <c r="Z68" i="1"/>
  <c r="W68" i="1"/>
  <c r="AJ67" i="1"/>
  <c r="Z67" i="1"/>
  <c r="W67" i="1"/>
  <c r="AJ66" i="1"/>
  <c r="Z66" i="1"/>
  <c r="W66" i="1"/>
  <c r="AJ65" i="1"/>
  <c r="Z65" i="1"/>
  <c r="W65" i="1"/>
  <c r="AJ64" i="1"/>
  <c r="Z64" i="1"/>
  <c r="W64" i="1"/>
  <c r="AJ63" i="1"/>
  <c r="Z63" i="1"/>
  <c r="W63" i="1"/>
  <c r="AJ62" i="1"/>
  <c r="Z62" i="1"/>
  <c r="W62" i="1"/>
  <c r="AJ61" i="1"/>
  <c r="Z61" i="1"/>
  <c r="W61" i="1"/>
  <c r="AJ60" i="1"/>
  <c r="Z60" i="1"/>
  <c r="W60" i="1"/>
  <c r="AJ59" i="1"/>
  <c r="Z59" i="1"/>
  <c r="W59" i="1"/>
  <c r="AJ58" i="1"/>
  <c r="Z58" i="1"/>
  <c r="W58" i="1"/>
  <c r="AJ57" i="1"/>
  <c r="Z57" i="1"/>
  <c r="W57" i="1"/>
  <c r="AJ56" i="1"/>
  <c r="Z56" i="1"/>
  <c r="W56" i="1"/>
  <c r="AJ55" i="1"/>
  <c r="Z55" i="1"/>
  <c r="W55" i="1"/>
  <c r="AJ54" i="1"/>
  <c r="Z54" i="1"/>
  <c r="W54" i="1"/>
  <c r="AJ53" i="1"/>
  <c r="Z53" i="1"/>
  <c r="W53" i="1"/>
  <c r="AJ52" i="1"/>
  <c r="Z52" i="1"/>
  <c r="W52" i="1"/>
  <c r="AJ51" i="1"/>
  <c r="Z51" i="1"/>
  <c r="W51" i="1"/>
  <c r="AJ50" i="1"/>
  <c r="Z50" i="1"/>
  <c r="W50" i="1"/>
  <c r="AJ49" i="1"/>
  <c r="Z49" i="1"/>
  <c r="W49" i="1"/>
  <c r="AJ48" i="1"/>
  <c r="Z48" i="1"/>
  <c r="W48" i="1"/>
  <c r="AJ47" i="1"/>
  <c r="Z47" i="1"/>
  <c r="W47" i="1"/>
  <c r="AJ46" i="1"/>
  <c r="Z46" i="1"/>
  <c r="W46" i="1"/>
  <c r="AJ45" i="1"/>
  <c r="Z45" i="1"/>
  <c r="W45" i="1"/>
  <c r="AJ44" i="1"/>
  <c r="Z44" i="1"/>
  <c r="W44" i="1"/>
  <c r="AJ43" i="1"/>
  <c r="Z43" i="1"/>
  <c r="W43" i="1"/>
  <c r="AJ42" i="1"/>
  <c r="Z42" i="1"/>
  <c r="W42" i="1"/>
  <c r="AJ41" i="1"/>
  <c r="Z41" i="1"/>
  <c r="W41" i="1"/>
  <c r="AJ40" i="1"/>
  <c r="Z40" i="1"/>
  <c r="W40" i="1"/>
  <c r="AJ39" i="1"/>
  <c r="Z39" i="1"/>
  <c r="W39" i="1"/>
  <c r="AJ38" i="1"/>
  <c r="Z38" i="1"/>
  <c r="W38" i="1"/>
  <c r="AJ37" i="1"/>
  <c r="Z37" i="1"/>
  <c r="W37" i="1"/>
  <c r="AJ36" i="1"/>
  <c r="Z36" i="1"/>
  <c r="W36" i="1"/>
  <c r="AJ35" i="1"/>
  <c r="Z35" i="1"/>
  <c r="W35" i="1"/>
  <c r="AJ34" i="1"/>
  <c r="Z34" i="1"/>
  <c r="W34" i="1"/>
  <c r="AJ33" i="1"/>
  <c r="Z33" i="1"/>
  <c r="W33" i="1"/>
  <c r="AJ32" i="1"/>
  <c r="Z32" i="1"/>
  <c r="W32" i="1"/>
  <c r="AJ31" i="1"/>
  <c r="Z31" i="1"/>
  <c r="W31" i="1"/>
  <c r="AJ30" i="1"/>
  <c r="Z30" i="1"/>
  <c r="W30" i="1"/>
  <c r="AJ29" i="1"/>
  <c r="Z29" i="1"/>
  <c r="W29" i="1"/>
  <c r="AJ28" i="1"/>
  <c r="Z28" i="1"/>
  <c r="W28" i="1"/>
  <c r="AJ27" i="1"/>
  <c r="Z27" i="1"/>
  <c r="W27" i="1"/>
  <c r="AJ26" i="1"/>
  <c r="Z26" i="1"/>
  <c r="W26" i="1"/>
  <c r="AJ25" i="1"/>
  <c r="Z25" i="1"/>
  <c r="W25" i="1"/>
  <c r="AJ24" i="1"/>
  <c r="Z24" i="1"/>
  <c r="W24" i="1"/>
  <c r="AJ23" i="1"/>
  <c r="Z23" i="1"/>
  <c r="W23" i="1"/>
  <c r="AJ22" i="1"/>
  <c r="Z22" i="1"/>
  <c r="W22" i="1"/>
  <c r="AJ21" i="1"/>
  <c r="Z21" i="1"/>
  <c r="W21" i="1"/>
  <c r="AJ20" i="1"/>
  <c r="Z20" i="1"/>
  <c r="W20" i="1"/>
  <c r="AJ19" i="1"/>
  <c r="Z19" i="1"/>
  <c r="W19" i="1"/>
  <c r="AJ18" i="1"/>
  <c r="Z18" i="1"/>
  <c r="W18" i="1"/>
  <c r="AJ17" i="1"/>
  <c r="Z17" i="1"/>
  <c r="W17" i="1"/>
  <c r="AJ16" i="1"/>
  <c r="Z16" i="1"/>
  <c r="W16" i="1"/>
  <c r="AJ15" i="1"/>
  <c r="Z15" i="1"/>
  <c r="W15" i="1"/>
  <c r="AJ14" i="1"/>
  <c r="Z14" i="1"/>
  <c r="W14" i="1"/>
  <c r="AJ13" i="1"/>
  <c r="Z13" i="1"/>
  <c r="W13" i="1"/>
  <c r="AJ12" i="1"/>
  <c r="Z12" i="1"/>
  <c r="W12" i="1"/>
  <c r="AJ11" i="1"/>
  <c r="Z11" i="1"/>
  <c r="W11" i="1"/>
  <c r="AJ10" i="1"/>
  <c r="Z10" i="1"/>
  <c r="W10" i="1"/>
  <c r="AJ9" i="1"/>
  <c r="Z9" i="1"/>
  <c r="W9" i="1"/>
  <c r="AJ8" i="1"/>
  <c r="Z8" i="1"/>
  <c r="W8" i="1"/>
  <c r="AJ7" i="1"/>
  <c r="Z7" i="1"/>
  <c r="W7" i="1"/>
  <c r="AJ6" i="1"/>
  <c r="Z6" i="1"/>
  <c r="W6" i="1"/>
  <c r="AJ5" i="1"/>
  <c r="Z5" i="1"/>
  <c r="W5" i="1"/>
  <c r="AJ4" i="1"/>
  <c r="Z4" i="1"/>
  <c r="W4" i="1"/>
  <c r="AJ3" i="1"/>
  <c r="Z3" i="1"/>
  <c r="W3" i="1"/>
  <c r="AJ2" i="1"/>
  <c r="Z2" i="1"/>
  <c r="W2" i="1"/>
</calcChain>
</file>

<file path=xl/comments1.xml><?xml version="1.0" encoding="utf-8"?>
<comments xmlns="http://schemas.openxmlformats.org/spreadsheetml/2006/main">
  <authors>
    <author>guyunlong</author>
  </authors>
  <commentList>
    <comment ref="G1" authorId="0">
      <text>
        <r>
          <rPr>
            <sz val="10"/>
            <rFont val="微软雅黑"/>
            <charset val="134"/>
          </rPr>
          <t>数据截止2018.09.21</t>
        </r>
      </text>
    </comment>
    <comment ref="E292" authorId="0">
      <text>
        <r>
          <rPr>
            <sz val="10"/>
            <rFont val="微软雅黑"/>
            <charset val="134"/>
          </rPr>
          <t>作为内搭，与SS81551合并链接</t>
        </r>
      </text>
    </comment>
  </commentList>
</comments>
</file>

<file path=xl/sharedStrings.xml><?xml version="1.0" encoding="utf-8"?>
<sst xmlns="http://schemas.openxmlformats.org/spreadsheetml/2006/main" count="2233" uniqueCount="1060">
  <si>
    <t>图片链接</t>
  </si>
  <si>
    <t>上新日期</t>
  </si>
  <si>
    <t>商品ID</t>
  </si>
  <si>
    <t>货号</t>
  </si>
  <si>
    <t>上新日销量</t>
  </si>
  <si>
    <t>累计销售件数</t>
  </si>
  <si>
    <t>退款件数</t>
  </si>
  <si>
    <t>仅退款件数</t>
  </si>
  <si>
    <t>退货退款件数</t>
  </si>
  <si>
    <t>退款率</t>
  </si>
  <si>
    <t>仅退款率</t>
  </si>
  <si>
    <t>退货退款率</t>
  </si>
  <si>
    <t>预热开始时间点</t>
  </si>
  <si>
    <t>1天预热加购数据</t>
  </si>
  <si>
    <t>2天预热加购数据</t>
  </si>
  <si>
    <t>3天预热加购数据</t>
  </si>
  <si>
    <t>4天预热加购数据</t>
  </si>
  <si>
    <t>5天预热加购数据</t>
  </si>
  <si>
    <t>6天预热加购数据</t>
  </si>
  <si>
    <t>7天预热加购数据</t>
  </si>
  <si>
    <t>8天预热加购数据</t>
  </si>
  <si>
    <t>预热加购总数</t>
  </si>
  <si>
    <t>首次下单时间点</t>
  </si>
  <si>
    <t>首次下单量</t>
  </si>
  <si>
    <t>销售/首单</t>
  </si>
  <si>
    <t>上新前补单开始时间点</t>
  </si>
  <si>
    <t>上新前补单总下单量</t>
  </si>
  <si>
    <t>上新前下单总量</t>
  </si>
  <si>
    <t>上新后返单时间点</t>
  </si>
  <si>
    <t>上新后返单下单量</t>
  </si>
  <si>
    <t>总下单量</t>
  </si>
  <si>
    <t>总到货量</t>
  </si>
  <si>
    <t>总实收量</t>
  </si>
  <si>
    <t>总延期量</t>
  </si>
  <si>
    <t>延期比</t>
  </si>
  <si>
    <t>https://img.alicdn.com/bao/uploaded/i4/131077237/TB2UdeXm3LD8KJjSszeXXaGRpXa_!!131077237.jpg</t>
  </si>
  <si>
    <t>563855302705</t>
  </si>
  <si>
    <t>SS72817</t>
  </si>
  <si>
    <t>https://img.alicdn.com/bao/uploaded/i2/131077237/TB2dc9HXSBYBeNjy0FeXXbnmFXa_!!131077237.jpg</t>
  </si>
  <si>
    <t>561903109748</t>
  </si>
  <si>
    <t>SS73210</t>
  </si>
  <si>
    <t>https://img.alicdn.com/bao/uploaded/i2/131077237/TB2JwZvm_nI8KJjSszbXXb4KFXa_!!131077237.jpg</t>
  </si>
  <si>
    <t>561809276583</t>
  </si>
  <si>
    <t>SS73218</t>
  </si>
  <si>
    <t>https://img.alicdn.com/bao/uploaded/i2/131077237/TB2UBh5mnnI8KJjy0FfXXcdoVXa_!!131077237.jpg</t>
  </si>
  <si>
    <t>561975450083</t>
  </si>
  <si>
    <t>SS73252</t>
  </si>
  <si>
    <t>https://img.alicdn.com/bao/uploaded/i1/131077237/TB2bQJPlL1TBuNjy0FjXXajyXXa_!!131077237.jpg</t>
  </si>
  <si>
    <t>562044423395</t>
  </si>
  <si>
    <t>SS73242</t>
  </si>
  <si>
    <t>https://img.alicdn.com/bao/uploaded/i4/131077237/TB2CvvvXljTBKNjSZFNXXasFXXa_!!131077237.jpg</t>
  </si>
  <si>
    <t>560448309761</t>
  </si>
  <si>
    <t>SS73068</t>
  </si>
  <si>
    <t>https://img.alicdn.com/bao/uploaded/i3/131077237/TB2TlukmtbJ8KJjy1zjXXaqapXa_!!131077237.jpg</t>
  </si>
  <si>
    <t>563855530616</t>
  </si>
  <si>
    <t>SS81004</t>
  </si>
  <si>
    <t>https://img.alicdn.com/bao/uploaded/i3/131077237/TB1rsLml0fJ8KJjy0FeXXXKEXXa_!!0-item_pic.jpg</t>
  </si>
  <si>
    <t>563681916792</t>
  </si>
  <si>
    <t>SS81001</t>
  </si>
  <si>
    <t>https://img.alicdn.com/bao/uploaded/i4/131077237/TB158jTl8DH8KJjSspnXXbNAVXa_!!0-item_pic.jpg</t>
  </si>
  <si>
    <t>563935711114</t>
  </si>
  <si>
    <t>SS81002</t>
  </si>
  <si>
    <t>https://img.alicdn.com/bao/uploaded/i3/131077237/TB2rSJPmf6H8KJjSspmXXb2WXXa_!!131077237.jpg</t>
  </si>
  <si>
    <t>563682104858</t>
  </si>
  <si>
    <t>SS81003</t>
  </si>
  <si>
    <t>https://img.alicdn.com/bao/uploaded/i1/131077237/TB2iuBGmnnI8KJjSszbXXb4KFXa_!!131077237.jpg</t>
  </si>
  <si>
    <t>563788325759</t>
  </si>
  <si>
    <t>SS81006</t>
  </si>
  <si>
    <t>https://img.alicdn.com/bao/uploaded/i1/131077237/TB23nTJmv6H8KJjSspmXXb2WXXa_!!131077237.jpg</t>
  </si>
  <si>
    <t>563788445599</t>
  </si>
  <si>
    <t>SS81008</t>
  </si>
  <si>
    <t>https://img.alicdn.com/bao/uploaded/i3/131077237/TB2bEmHmtfJ8KJjy0FeXXXKEXXa_!!131077237.jpg</t>
  </si>
  <si>
    <t>563682268389/574831761408</t>
  </si>
  <si>
    <t>SS81011</t>
  </si>
  <si>
    <t>https://img.alicdn.com/bao/uploaded/i2/131077237/TB2yD0leval9eJjSZFzXXaITVXa_!!131077237.jpg</t>
  </si>
  <si>
    <t>563855054938</t>
  </si>
  <si>
    <t>SS81013</t>
  </si>
  <si>
    <t>https://img.alicdn.com/bao/uploaded/i2/131077237/TB28guomxTI8KJjSspiXXbM4FXa_!!131077237.jpg</t>
  </si>
  <si>
    <t>563935483495</t>
  </si>
  <si>
    <t>SS81014</t>
  </si>
  <si>
    <t>https://img.alicdn.com/bao/uploaded/i1/131077237/TB2WPzemsnI8KJjSsziXXb8QpXa_!!131077237.jpg</t>
  </si>
  <si>
    <t>563935871023</t>
  </si>
  <si>
    <t>SS81016</t>
  </si>
  <si>
    <t>https://img.alicdn.com/bao/uploaded/i2/131077237/TB2HWI3XqmWBuNjy1XaXXXCbXXa_!!131077237.jpg</t>
  </si>
  <si>
    <t>563788093897/574444482126</t>
  </si>
  <si>
    <t>SS81018</t>
  </si>
  <si>
    <t>https://img.alicdn.com/bao/uploaded/i2/131077237/TB1cL3bl3fH8KJjy1zcXXcTzpXa_!!0-item_pic.jpg</t>
  </si>
  <si>
    <t>563681716967</t>
  </si>
  <si>
    <t>SS81017</t>
  </si>
  <si>
    <t>https://img.alicdn.com/bao/uploaded/i2/131077237/TB1rizXl0bJ8KJjy1zjXXaqapXa_!!0-item_pic.jpg</t>
  </si>
  <si>
    <t>563855870098</t>
  </si>
  <si>
    <t>SS81024</t>
  </si>
  <si>
    <t>https://img.alicdn.com/bao/uploaded/i3/131077237/TB2aQXqmhHI8KJjy1zbXXaxdpXa_!!131077237.jpg</t>
  </si>
  <si>
    <t>563788333630</t>
  </si>
  <si>
    <t>SS81007</t>
  </si>
  <si>
    <t>https://img.alicdn.com/bao/uploaded/i4/131077237/TB2e4nedIic_eJjSZFnXXXVwVXa_!!131077237.jpg</t>
  </si>
  <si>
    <t>563935235895/575046355114</t>
  </si>
  <si>
    <t>SS81010</t>
  </si>
  <si>
    <t>https://img.alicdn.com/bao/uploaded/i4/131077237/TB2cFMsl3nH8KJjSspcXXb3QFXa_!!131077237.jpg</t>
  </si>
  <si>
    <t>563935863003</t>
  </si>
  <si>
    <t>SS81019</t>
  </si>
  <si>
    <t>https://img.alicdn.com/bao/uploaded/i4/131077237/TB1s3v4l8DH8KJjy1zeXXXjepXa_!!0-item_pic.jpg</t>
  </si>
  <si>
    <t>563788329746</t>
  </si>
  <si>
    <t>SS81012</t>
  </si>
  <si>
    <t>https://img.alicdn.com/bao/uploaded/i1/131077237/TB2jG7rmcrI8KJjy0FhXXbfnpXa_!!131077237.jpg</t>
  </si>
  <si>
    <t>563855638352</t>
  </si>
  <si>
    <t>SS81021</t>
  </si>
  <si>
    <t>https://img.alicdn.com/bao/uploaded/i4/131077237/TB2xmCBmDTI8KJjSsphXXcFppXa_!!131077237.jpg</t>
  </si>
  <si>
    <t>563682616079</t>
  </si>
  <si>
    <t>SS81023</t>
  </si>
  <si>
    <t>https://img.alicdn.com/bao/uploaded/i2/131077237/TB2B.dgmwDD8KJjy0FdXXcjvXXa_!!131077237.jpg</t>
  </si>
  <si>
    <t>563855550453</t>
  </si>
  <si>
    <t>SS81009</t>
  </si>
  <si>
    <t>https://img.alicdn.com/bao/uploaded/i4/131077237/TB2gRF6m22H8KJjy1zkXXXr7pXa_!!131077237.jpg</t>
  </si>
  <si>
    <t>563947525789</t>
  </si>
  <si>
    <t>SS81030</t>
  </si>
  <si>
    <t>https://img.alicdn.com/bao/uploaded/i2/131077237/TB1qM.BcNSYBuNjSsphXXbGvVXa_!!0-item_pic.jpg</t>
  </si>
  <si>
    <t>565704203857</t>
  </si>
  <si>
    <t>SS81045</t>
  </si>
  <si>
    <t>https://img.alicdn.com/bao/uploaded/i4/131077237/TB2oxkBcNSYBuNjSsphXXbGvVXa_!!131077237.jpg</t>
  </si>
  <si>
    <t>565620802169</t>
  </si>
  <si>
    <t>SS81048</t>
  </si>
  <si>
    <t>https://img.alicdn.com/bao/uploaded/i2/131077237/TB2alhAdhSYBuNjSsphXXbGvVXa_!!131077237.jpg</t>
  </si>
  <si>
    <t>565704479186/573366970584/574679236963/575048415246</t>
  </si>
  <si>
    <t>SS81052</t>
  </si>
  <si>
    <t>https://img.alicdn.com/bao/uploaded/i1/131077237/TB2eDdndxWYBuNjy1zkXXXGGpXa_!!131077237.jpg</t>
  </si>
  <si>
    <t>565620414783</t>
  </si>
  <si>
    <t>SS81064</t>
  </si>
  <si>
    <t>https://img.alicdn.com/bao/uploaded/i2/131077237/TB2K9cIcGSWBuNjSsrbXXa0mVXa_!!131077237.jpg</t>
  </si>
  <si>
    <t>565704211876</t>
  </si>
  <si>
    <t>SS81065</t>
  </si>
  <si>
    <t>https://img.alicdn.com/bao/uploaded/i4/131077237/TB1YJEFcQ9WBuNjSspeXXaz5VXa_!!0-item_pic.jpg</t>
  </si>
  <si>
    <t>565432240287/573118384618</t>
  </si>
  <si>
    <t>SS81066</t>
  </si>
  <si>
    <t>https://img.alicdn.com/bao/uploaded/i2/131077237/TB17LwVcKySBuNjy1zdXXXPxFXa_!!0-item_pic.jpg</t>
  </si>
  <si>
    <t>565620210549</t>
  </si>
  <si>
    <t>SS81067</t>
  </si>
  <si>
    <t>https://img.alicdn.com/bao/uploaded/i4/131077237/TB2Onipasj_B1NjSZFHXXaDWpXa_!!131077237.jpg</t>
  </si>
  <si>
    <t>565703583915/574945730932/574949073252</t>
  </si>
  <si>
    <t>SS81072</t>
  </si>
  <si>
    <t>https://img.alicdn.com/bao/uploaded/i1/131077237/TB1CxUWcNWYBuNjy1zkXXXGGpXa_!!0-item_pic.jpg</t>
  </si>
  <si>
    <t>565704211909</t>
  </si>
  <si>
    <t>SS81074</t>
  </si>
  <si>
    <t>https://img.alicdn.com/bao/uploaded/i2/131077237/TB1.VANcFuWBuNjSspnXXX1NVXa_!!0-item_pic.jpg</t>
  </si>
  <si>
    <t>565630442472</t>
  </si>
  <si>
    <t>SS81075</t>
  </si>
  <si>
    <t>https://img.alicdn.com/bao/uploaded/i1/131077237/TB2wR8CGH1YBuNjSszeXXablFXa_!!131077237.jpg</t>
  </si>
  <si>
    <t>565620802161</t>
  </si>
  <si>
    <t>SS81079</t>
  </si>
  <si>
    <t>https://img.alicdn.com/bao/uploaded/i1/131077237/TB1SccFcL9TBuNjy0FcXXbeiFXa_!!0-item_pic.jpg</t>
  </si>
  <si>
    <t>565704591112</t>
  </si>
  <si>
    <t>SS81080</t>
  </si>
  <si>
    <t>https://img.alicdn.com/bao/uploaded/i1/131077237/TB1S.mOarZnBKNjSZFGXXbt3FXa_!!0-item_pic.jpg</t>
  </si>
  <si>
    <t>565441584548/574183208592/574679836294</t>
  </si>
  <si>
    <t>SS81057</t>
  </si>
  <si>
    <t>https://img.alicdn.com/bao/uploaded/i1/131077237/TB2bb_MyfiSBuNkSnhJXXbDcpXa_!!131077237.jpg</t>
  </si>
  <si>
    <t>565630170870/574544579238/574831549554/575045579827</t>
  </si>
  <si>
    <t>SS81081</t>
  </si>
  <si>
    <t>https://img.alicdn.com/bao/uploaded/i3/131077237/TB1xKZCcHGYBuNjy0FoXXciBFXa_!!0-item_pic.jpg</t>
  </si>
  <si>
    <t>557240795893/565432180455/574946034497</t>
  </si>
  <si>
    <t>SS72822</t>
  </si>
  <si>
    <t>https://img.alicdn.com/bao/uploaded/i2/131077237/TB26yAFdbSYBuNjSspiXXXNzpXa_!!131077237.jpg</t>
  </si>
  <si>
    <t>557137949583/565630350586</t>
  </si>
  <si>
    <t>SS72823</t>
  </si>
  <si>
    <t>https://img.alicdn.com/bao/uploaded/i3/131077237/TB1Jt4AcYSYBuNjSspfXXcZCpXa_!!0-item_pic.jpg</t>
  </si>
  <si>
    <t>565837475870</t>
  </si>
  <si>
    <t>SS81051</t>
  </si>
  <si>
    <t>https://img.alicdn.com/bao/uploaded/i1/131077237/TB23_5jlRyWBuNkSmFPXXXguVXa_!!131077237.jpg</t>
  </si>
  <si>
    <t>565970930068/569431758584/569400701815/569581111700</t>
  </si>
  <si>
    <t>SS81132</t>
  </si>
  <si>
    <t>https://img.alicdn.com/bao/uploaded/i2/131077237/TB1SnXUARyWBuNkSmFPXXXguVXa_!!0-item_pic.jpg</t>
  </si>
  <si>
    <t>566205697530/574189156193/574832117214</t>
  </si>
  <si>
    <t>SS81101</t>
  </si>
  <si>
    <t>https://img.alicdn.com/bao/uploaded/i3/131077237/TB2ZBsBpVGWBuNjy0FbXXb4sXXa_!!131077237.jpg</t>
  </si>
  <si>
    <t>566271470721/569285754999</t>
  </si>
  <si>
    <t>SS81102</t>
  </si>
  <si>
    <t>https://img.alicdn.com/bao/uploaded/i2/131077237/TB2WUuifFOWBuNjy0FiXXXFxVXa_!!131077237.jpg</t>
  </si>
  <si>
    <t>566359771905</t>
  </si>
  <si>
    <t>SS81104</t>
  </si>
  <si>
    <t>https://img.alicdn.com/bao/uploaded/i2/131077237/TB2vaoGbm8YBeNkSnb4XXaevFXa_!!131077237.jpg</t>
  </si>
  <si>
    <t>566359419648</t>
  </si>
  <si>
    <t>SS81107</t>
  </si>
  <si>
    <t>https://img.alicdn.com/bao/uploaded/i1/131077237/TB2bFFkGHSYBuNjSspiXXXNzpXa_!!131077237.jpg</t>
  </si>
  <si>
    <t>566194749393/574183396386/574677784215</t>
  </si>
  <si>
    <t>SS81108</t>
  </si>
  <si>
    <t>https://img.alicdn.com/bao/uploaded/i2/131077237/TB2HpCDfXmWBuNjSspdXXbugXXa_!!131077237.jpg</t>
  </si>
  <si>
    <t>565814164426</t>
  </si>
  <si>
    <t>SS81109</t>
  </si>
  <si>
    <t>https://img.alicdn.com/bao/uploaded/i2/131077237/TB2vTSVfv1TBuNjy0FjXXajyXXa_!!131077237.jpg</t>
  </si>
  <si>
    <t>566359859650</t>
  </si>
  <si>
    <t>SS81110</t>
  </si>
  <si>
    <t>https://img.alicdn.com/bao/uploaded/i4/131077237/TB2vFcwfmBYBeNjy0FeXXbnmFXa_!!131077237.jpg</t>
  </si>
  <si>
    <t>566270730941</t>
  </si>
  <si>
    <t>SS81113</t>
  </si>
  <si>
    <t>https://img.alicdn.com/bao/uploaded/i2/131077237/TB2B7rvfTJYBeNjy1zeXXahzVXa_!!131077237.jpg</t>
  </si>
  <si>
    <t>566271994377</t>
  </si>
  <si>
    <t>SS81117</t>
  </si>
  <si>
    <t>https://img.alicdn.com/bao/uploaded/i2/131077237/TB2jnfrfb9YBuNjy0FgXXcxcXXa_!!131077237.jpg</t>
  </si>
  <si>
    <t>566195001120/574948629716</t>
  </si>
  <si>
    <t>SS81118</t>
  </si>
  <si>
    <t>https://img.alicdn.com/bao/uploaded/i2/131077237/TB2uTrSfamWBuNjy1XaXXXCbXXa_!!131077237.jpg</t>
  </si>
  <si>
    <t>566271306597/573366938634</t>
  </si>
  <si>
    <t>SS81120</t>
  </si>
  <si>
    <t>https://img.alicdn.com/bao/uploaded/i3/131077237/TB2TwK9fkSWBuNjSszdXXbeSpXa_!!131077237.jpg</t>
  </si>
  <si>
    <t>566271734743</t>
  </si>
  <si>
    <t>SS81121</t>
  </si>
  <si>
    <t>https://img.alicdn.com/bao/uploaded/i2/131077237/TB2z9DybdcnBKNjSZR0XXcFqFXa_!!131077237.jpg</t>
  </si>
  <si>
    <t>566078872174</t>
  </si>
  <si>
    <t>SS81124</t>
  </si>
  <si>
    <t>https://img.alicdn.com/bao/uploaded/i4/131077237/TB2twpZnYSYBuNjSspiXXXNzpXa_!!131077237.jpg</t>
  </si>
  <si>
    <t>566360143459</t>
  </si>
  <si>
    <t>SS81125</t>
  </si>
  <si>
    <t>https://img.alicdn.com/bao/uploaded/i1/131077237/TB2VKiIGL1TBuNjy0FjXXajyXXa_!!131077237.jpg</t>
  </si>
  <si>
    <t>566271606253/574444002452</t>
  </si>
  <si>
    <t>SS81128</t>
  </si>
  <si>
    <t>https://img.alicdn.com/bao/uploaded/i4/131077237/TB2HNb8bb3nBKNjSZFMXXaUSFXa_!!131077237.jpg</t>
  </si>
  <si>
    <t>566078612738</t>
  </si>
  <si>
    <t>SS81131</t>
  </si>
  <si>
    <t>https://img.alicdn.com/bao/uploaded/i2/131077237/TB2kRZ7d67nBKNjSZLeXXbxCFXa_!!131077237.jpg</t>
  </si>
  <si>
    <t>566078860129/574832229103</t>
  </si>
  <si>
    <t>SS81139</t>
  </si>
  <si>
    <t>https://img.alicdn.com/bao/uploaded/i3/131077237/TB2tHokfuOSBuNjy0FdXXbDnVXa_!!131077237.jpg</t>
  </si>
  <si>
    <t>566360211450</t>
  </si>
  <si>
    <t>SS81143</t>
  </si>
  <si>
    <t>https://img.alicdn.com/bao/uploaded/i3/131077237/TB2hS92fxSYBuNjSspjXXX73VXa_!!131077237.jpg</t>
  </si>
  <si>
    <t>566090176001</t>
  </si>
  <si>
    <t>SS81144</t>
  </si>
  <si>
    <t>https://img.alicdn.com/bao/uploaded/i1/131077237/TB2L9qlfAKWBuNjy1zjXXcOypXa_!!131077237.jpg</t>
  </si>
  <si>
    <t>566194933377</t>
  </si>
  <si>
    <t>SS81140</t>
  </si>
  <si>
    <t>https://img.alicdn.com/bao/uploaded/i2/131077237/TB2WykqbXkoBKNjSZFkXXb4tFXa_!!131077237.jpg</t>
  </si>
  <si>
    <t>566271734827</t>
  </si>
  <si>
    <t>SS81141</t>
  </si>
  <si>
    <t>https://img.alicdn.com/bao/uploaded/i4/131077237/TB2x83cbbZnBKNjSZFKXXcGOVXa_!!131077237.jpg</t>
  </si>
  <si>
    <t>566271854659/573869297255</t>
  </si>
  <si>
    <t>SS81136</t>
  </si>
  <si>
    <t>https://img.alicdn.com/bao/uploaded/i1/131077237/TB2ktmde7CWBuNjy0FaXXXUlXXa_!!131077237.jpg</t>
  </si>
  <si>
    <t>566271722142</t>
  </si>
  <si>
    <t>SS81058</t>
  </si>
  <si>
    <t>https://img.alicdn.com/bao/uploaded/i1/131077237/TB2psAsfmBYBeNjy0FeXXbnmFXa_!!131077237.jpg</t>
  </si>
  <si>
    <t>566194473964</t>
  </si>
  <si>
    <t>SS81119</t>
  </si>
  <si>
    <t>https://img.alicdn.com/bao/uploaded/i3/131077237/TB2MdqUfuuSBuNjSsziXXbq8pXa_!!131077237.jpg</t>
  </si>
  <si>
    <t>566359951437/573462715900</t>
  </si>
  <si>
    <t>SS81126</t>
  </si>
  <si>
    <t>https://img.alicdn.com/bao/uploaded/i1/131077237/TB2QvlcfLiSBuNkSnhJXXbDcpXa_!!131077237.jpg</t>
  </si>
  <si>
    <t>566359563692</t>
  </si>
  <si>
    <t>SS81146</t>
  </si>
  <si>
    <t>https://img.alicdn.com/bao/uploaded/i1/131077237/TB27BsXboOWBKNjSZKzXXXfWFXa_!!131077237.jpg</t>
  </si>
  <si>
    <t>566371659171</t>
  </si>
  <si>
    <t>SS72170</t>
  </si>
  <si>
    <t>https://img.alicdn.com/bao/uploaded/i3/131077237/TB241aKfA9WBuNjSspeXXaz5VXa_!!131077237.jpg</t>
  </si>
  <si>
    <t>566089312675</t>
  </si>
  <si>
    <t>SS81148</t>
  </si>
  <si>
    <t>https://img.alicdn.com/bao/uploaded/i2/131077237/TB21NqYbkUmBKNjSZFOXXab2XXa_!!131077237.jpg</t>
  </si>
  <si>
    <t>565704087980</t>
  </si>
  <si>
    <t>SS81050</t>
  </si>
  <si>
    <t>https://img.alicdn.com/bao/uploaded/i2/131077237/TB2ppFSGHSYBuNjSspfXXcZCpXa_!!131077237.jpg</t>
  </si>
  <si>
    <t>566078840225/574444166498</t>
  </si>
  <si>
    <t>SS81082</t>
  </si>
  <si>
    <t>https://img.alicdn.com/bao/uploaded/i4/131077237/TB2oJW9bcUrBKNjSZPxXXX00pXa_!!131077237.jpg</t>
  </si>
  <si>
    <t>566360127503/574183712025/574664094214</t>
  </si>
  <si>
    <t>SS72826</t>
  </si>
  <si>
    <t>https://img.alicdn.com/bao/uploaded/i4/131077237/TB2if81e1OSBuNjy0FdXXbDnVXa_!!131077237.jpg</t>
  </si>
  <si>
    <t>566360011949</t>
  </si>
  <si>
    <t>SS81060</t>
  </si>
  <si>
    <t>https://img.alicdn.com/bao/uploaded/i2/131077237/TB2BWkDfL5TBuNjSspmXXaDRVXa_!!131077237.jpg</t>
  </si>
  <si>
    <t>566194941320/573463123317</t>
  </si>
  <si>
    <t>SS81043</t>
  </si>
  <si>
    <t>https://img.alicdn.com/bao/uploaded/i2/131077237/TB2wwcgGv5TBuNjSspcXXbnGFXa_!!131077237.jpg</t>
  </si>
  <si>
    <t>565620354968/574188724361/575046371222</t>
  </si>
  <si>
    <t>SS81055</t>
  </si>
  <si>
    <t>https://img.alicdn.com/bao/uploaded/i1/131077237/TB2VRyHbcuYBuNkSmRyXXcA3pXa_!!131077237.jpg</t>
  </si>
  <si>
    <t>565703979530</t>
  </si>
  <si>
    <t>SS81068</t>
  </si>
  <si>
    <t>https://img.alicdn.com/bao/uploaded/i4/131077237/TB2cgQgmx1YBuNjy1zcXXbNcXXa_!!131077237.jpg</t>
  </si>
  <si>
    <t>567521245838</t>
  </si>
  <si>
    <t>SS81151</t>
  </si>
  <si>
    <t>https://img.alicdn.com/bao/uploaded/i1/131077237/TB2pyi2d8mWBuNkSndVXXcsApXa_!!131077237.jpg</t>
  </si>
  <si>
    <t>565703703839</t>
  </si>
  <si>
    <t>SS81073</t>
  </si>
  <si>
    <t>https://img.alicdn.com/bao/uploaded/i1/131077237/TB2WRJddHArBKNjSZFLXXc_dVXa_!!131077237.jpg</t>
  </si>
  <si>
    <t>567695759052</t>
  </si>
  <si>
    <t>SS81088</t>
  </si>
  <si>
    <t>https://img.alicdn.com/bao/uploaded/i4/131077237/TB2flKNdtcnBKNjSZR0XXcFqFXa_!!131077237.jpg</t>
  </si>
  <si>
    <t>567608310293</t>
  </si>
  <si>
    <t>SS81114</t>
  </si>
  <si>
    <t>https://img.alicdn.com/bao/uploaded/i4/131077237/TB2WjckdrorBKNjSZFjXXc_SpXa_!!131077237.jpg</t>
  </si>
  <si>
    <t>567401620779</t>
  </si>
  <si>
    <t>SS81200</t>
  </si>
  <si>
    <t>https://img.alicdn.com/bao/uploaded/i1/131077237/TB2lrznGqSWBuNjSsrbXXa0mVXa_!!131077237.jpg</t>
  </si>
  <si>
    <t>567402196328/574183556187/575047931776</t>
  </si>
  <si>
    <t>SS81201</t>
  </si>
  <si>
    <t>https://img.alicdn.com/bao/uploaded/i2/131077237/TB2AYnFmpGWBuNjy0FbXXb4sXXa_!!131077237.jpg</t>
  </si>
  <si>
    <t>567695323808</t>
  </si>
  <si>
    <t>SS81099</t>
  </si>
  <si>
    <t>https://img.alicdn.com/bao/uploaded/i1/131077237/TB2NLU3Xoz.BuNjt_bXXXcQmpXa_!!131077237.jpg</t>
  </si>
  <si>
    <t>567521369607</t>
  </si>
  <si>
    <t>SS81202</t>
  </si>
  <si>
    <t>https://img.alicdn.com/bao/uploaded/i4/131077237/TB2XyC6XrAaBuNjt_igXXb5ApXa_!!131077237.jpg</t>
  </si>
  <si>
    <t>567402116467</t>
  </si>
  <si>
    <t>SS81094</t>
  </si>
  <si>
    <t>https://img.alicdn.com/bao/uploaded/i3/131077237/TB26ditevuSBuNkHFqDXXXfhVXa_!!131077237.jpg</t>
  </si>
  <si>
    <t>567521569248/574834229468</t>
  </si>
  <si>
    <t>SS81083</t>
  </si>
  <si>
    <t>https://img.alicdn.com/bao/uploaded/i2/131077237/TB2Du20ycuYBuNkSmRyXXcA3pXa_!!131077237.jpg</t>
  </si>
  <si>
    <t>567521281768/575047703650</t>
  </si>
  <si>
    <t>SS81203</t>
  </si>
  <si>
    <t>https://img.alicdn.com/bao/uploaded/i1/131077237/TB2NWHNehuTBuNkHFNRXXc9qpXa_!!131077237.jpg</t>
  </si>
  <si>
    <t>567694543733</t>
  </si>
  <si>
    <t>SS81116</t>
  </si>
  <si>
    <t>https://img.alicdn.com/bao/uploaded/i2/131077237/TB2QhMFf_XYBeNkHFrdXXciuVXa_!!131077237.jpg</t>
  </si>
  <si>
    <t>567520941739/574443986518</t>
  </si>
  <si>
    <t>SS81122</t>
  </si>
  <si>
    <t>https://img.alicdn.com/bao/uploaded/i2/131077237/TB2peg6Gr5YBuNjSspoXXbeNFXa_!!131077237.jpg</t>
  </si>
  <si>
    <t>567402292140/574544359947</t>
  </si>
  <si>
    <t>SS81204</t>
  </si>
  <si>
    <t>https://img.alicdn.com/bao/uploaded/i2/131077237/TB2lNpAmb1YBuNjSszeXXablFXa_!!131077237.jpg</t>
  </si>
  <si>
    <t>567402112463</t>
  </si>
  <si>
    <t>SS81205</t>
  </si>
  <si>
    <t>https://img.alicdn.com/bao/uploaded/i3/131077237/TB22mTfmwmTBuNjy1XbXXaMrVXa_!!131077237.jpg</t>
  </si>
  <si>
    <t>567695395694</t>
  </si>
  <si>
    <t>SS81206</t>
  </si>
  <si>
    <t>https://img.alicdn.com/bao/uploaded/i3/131077237/TB2V_sLmqSWBuNjSsrbXXa0mVXa_!!131077237.jpg</t>
  </si>
  <si>
    <t>567607910658</t>
  </si>
  <si>
    <t>SS81208</t>
  </si>
  <si>
    <t>https://img.alicdn.com/bao/uploaded/i3/131077237/TB2vyiynmtYBeNjSspkXXbU8VXa_!!131077237.jpg</t>
  </si>
  <si>
    <t>567608090750</t>
  </si>
  <si>
    <t>SS81209</t>
  </si>
  <si>
    <t>https://img.alicdn.com/bao/uploaded/i3/131077237/TB2Ajhtnb5YBuNjSspoXXbeNFXa_!!131077237.jpg</t>
  </si>
  <si>
    <t>567521601188/573981042604</t>
  </si>
  <si>
    <t>SS81212</t>
  </si>
  <si>
    <t>https://img.alicdn.com/bao/uploaded/i4/131077237/TB2bGn.mAyWBuNjy0FpXXassXXa_!!131077237.jpg</t>
  </si>
  <si>
    <t>567607906642</t>
  </si>
  <si>
    <t>SS81214</t>
  </si>
  <si>
    <t>https://img.alicdn.com/bao/uploaded/i3/131077237/TB2ZYGboxGYBuNjy0FnXXX5lpXa_!!131077237.jpg</t>
  </si>
  <si>
    <t>567521313411/573367462042/574946030583/575163663879</t>
  </si>
  <si>
    <t>SS81215</t>
  </si>
  <si>
    <t>https://img.alicdn.com/bao/uploaded/i1/131077237/TB2ZxpSnb9YBuNjy0FgXXcxcXXa_!!131077237.jpg</t>
  </si>
  <si>
    <t>567401912784/567736176810</t>
  </si>
  <si>
    <t>SS81217</t>
  </si>
  <si>
    <t>https://img.alicdn.com/bao/uploaded/i4/131077237/TB2d931lYGYBuNjy0FoXXciBFXa_!!131077237.jpg</t>
  </si>
  <si>
    <t>567402304102/574947878632</t>
  </si>
  <si>
    <t>SS81220</t>
  </si>
  <si>
    <t>https://img.alicdn.com/bao/uploaded/i1/131077237/TB26ymedAZmBKNjSZPiXXXFNVXa_!!131077237.jpg</t>
  </si>
  <si>
    <t>567695767011/575164199300</t>
  </si>
  <si>
    <t>SS81221</t>
  </si>
  <si>
    <t>https://img.alicdn.com/bao/uploaded/i4/131077237/TB29_6_ehuTBuNkHFNRXXc9qpXa_!!131077237.jpg</t>
  </si>
  <si>
    <t>567521325690</t>
  </si>
  <si>
    <t>SS81222</t>
  </si>
  <si>
    <t>https://img.alicdn.com/bao/uploaded/i1/131077237/TB2cLrKecuYBuNkSmRyXXcA3pXa_!!131077237.jpg</t>
  </si>
  <si>
    <t>567401492899</t>
  </si>
  <si>
    <t>SS81224</t>
  </si>
  <si>
    <t>https://img.alicdn.com/bao/uploaded/i3/131077237/TB2zghiGHSYBuNjSspiXXXNzpXa_!!131077237.jpg</t>
  </si>
  <si>
    <t>567608170509</t>
  </si>
  <si>
    <t>SS81225</t>
  </si>
  <si>
    <t>https://img.alicdn.com/bao/uploaded/i2/131077237/TB2M0PQefuSBuNkHFqDXXXfhVXa_!!131077237.jpg</t>
  </si>
  <si>
    <t>567608434053</t>
  </si>
  <si>
    <t>SS81226</t>
  </si>
  <si>
    <t>https://img.alicdn.com/bao/uploaded/i1/131077237/TB2yHEbogmTBuNjy1XbXXaMrVXa_!!131077237.jpg</t>
  </si>
  <si>
    <t>567521569245</t>
  </si>
  <si>
    <t>SS81213</t>
  </si>
  <si>
    <t>https://img.alicdn.com/bao/uploaded/i4/131077237/TB2HfdMmTJYBeNjy1zeXXahzVXa_!!131077237.jpg</t>
  </si>
  <si>
    <t>567521581240</t>
  </si>
  <si>
    <t>SS81211</t>
  </si>
  <si>
    <t>https://img.alicdn.com/bao/uploaded/i4/131077237/TB2ydofelyWBuNkSmFPXXXguVXa_!!131077237.jpg</t>
  </si>
  <si>
    <t>567748290042</t>
  </si>
  <si>
    <t>SS81236</t>
  </si>
  <si>
    <t>https://img.alicdn.com/bao/uploaded/i4/131077237/TB2.2xJmKuSBuNjy1XcXXcYjFXa_!!131077237.jpg</t>
  </si>
  <si>
    <t>557137821961/567600132740/574943574767</t>
  </si>
  <si>
    <t>SS72858</t>
  </si>
  <si>
    <t>https://img.alicdn.com/bao/uploaded/i2/131077237/TB20I6WrhWYBuNjy1zkXXXGGpXa_!!131077237.jpg</t>
  </si>
  <si>
    <t>569123804107</t>
  </si>
  <si>
    <t>SS81299</t>
  </si>
  <si>
    <t>https://img.alicdn.com/bao/uploaded/i4/131077237/TB2JuwTGpuWBuNjSszbXXcS7FXa_!!131077237.jpg</t>
  </si>
  <si>
    <t>569274893895/574444322020/574679552536</t>
  </si>
  <si>
    <t>SS81294</t>
  </si>
  <si>
    <t>https://img.alicdn.com/bao/uploaded/i3/131077237/TB2.8wZfDqWBKNjSZFxXXcpLpXa_!!131077237.jpg</t>
  </si>
  <si>
    <t>569086532740</t>
  </si>
  <si>
    <t>SS81296</t>
  </si>
  <si>
    <t>https://img.alicdn.com/bao/uploaded/i3/131077237/TB2pVClrhGYBuNjy0FnXXX5lpXa_!!131077237.jpg</t>
  </si>
  <si>
    <t>569215257583/574793436453</t>
  </si>
  <si>
    <t>SS81295</t>
  </si>
  <si>
    <t>https://img.alicdn.com/bao/uploaded/i4/131077237/TB2gusqqVOWBuNjy0FiXXXFxVXa_!!131077237.jpg</t>
  </si>
  <si>
    <t>569215357427</t>
  </si>
  <si>
    <t>SS81297</t>
  </si>
  <si>
    <t>https://img.alicdn.com/bao/uploaded/i2/131077237/TB2x63KiTdYBeNkSmLyXXXfnVXa_!!131077237.jpg</t>
  </si>
  <si>
    <t>569391119371</t>
  </si>
  <si>
    <t>SS81289</t>
  </si>
  <si>
    <t>https://img.alicdn.com/bao/uploaded/i3/131077237/TB25K4yGH1YBuNjSszhXXcUsFXa_!!131077237.jpg</t>
  </si>
  <si>
    <t>569390963612</t>
  </si>
  <si>
    <t>SS81288</t>
  </si>
  <si>
    <t>https://img.alicdn.com/bao/uploaded/i3/131077237/TB2DlISrf1TBuNjy0FjXXajyXXa_!!131077237.jpg</t>
  </si>
  <si>
    <t>569391003559</t>
  </si>
  <si>
    <t>SS81287</t>
  </si>
  <si>
    <t>https://img.alicdn.com/bao/uploaded/i4/131077237/TB2Hsk0q1uSBuNjy1XcXXcYjFXa_!!131077237.jpg</t>
  </si>
  <si>
    <t>569211625058/574948949602</t>
  </si>
  <si>
    <t>SS81286</t>
  </si>
  <si>
    <t>https://img.alicdn.com/bao/uploaded/i2/131077237/TB2Jxr4q3aTBuNjSszfXXXgfpXa_!!131077237.jpg</t>
  </si>
  <si>
    <t>569305006916</t>
  </si>
  <si>
    <t>SS81280</t>
  </si>
  <si>
    <t>https://img.alicdn.com/bao/uploaded/i3/131077237/TB2lVO1iLiSBuNkSnhJXXbDcpXa_!!131077237.jpg</t>
  </si>
  <si>
    <t>569308110086</t>
  </si>
  <si>
    <t>SS81266</t>
  </si>
  <si>
    <t>https://img.alicdn.com/bao/uploaded/i3/131077237/TB2M5X2fQomBKNjSZFqXXXtqVXa_!!131077237.jpg</t>
  </si>
  <si>
    <t>569082944413/571925533093/573722764183/574661212917</t>
  </si>
  <si>
    <t>SS81275</t>
  </si>
  <si>
    <t>https://img.alicdn.com/bao/uploaded/i2/131077237/TB2DcfTrhGYBuNjy0FnXXX5lpXa_!!131077237.jpg</t>
  </si>
  <si>
    <t>569211665002</t>
  </si>
  <si>
    <t>SS81250</t>
  </si>
  <si>
    <t>https://img.alicdn.com/bao/uploaded/i1/131077237/TB2mAParXOWBuNjy0FiXXXFxVXa_!!131077237.jpg</t>
  </si>
  <si>
    <t>569390999532</t>
  </si>
  <si>
    <t>SS81281</t>
  </si>
  <si>
    <t>https://img.alicdn.com/bao/uploaded/i1/131077237/TB2btLMycyYBuNkSnfoXXcWgVXa_!!131077237.jpg</t>
  </si>
  <si>
    <t>569082964431/574444250484/574544955273/574661104943</t>
  </si>
  <si>
    <t>SS81258</t>
  </si>
  <si>
    <t>https://img.alicdn.com/bao/uploaded/i1/131077237/TB2UrzQiS8YBeNkSnb4XXaevFXa_!!131077237.jpg</t>
  </si>
  <si>
    <t>569305334938</t>
  </si>
  <si>
    <t>SS81262</t>
  </si>
  <si>
    <t>https://img.alicdn.com/bao/uploaded/i1/131077237/TB2bDpMuA9WBuNjSspeXXaz5VXa_!!131077237.png</t>
  </si>
  <si>
    <t>569391259110</t>
  </si>
  <si>
    <t>SS81253</t>
  </si>
  <si>
    <t>https://img.alicdn.com/bao/uploaded/i4/131077237/TB2s9GwGNWYBuNjy1zkXXXGGpXa_!!131077237.jpg</t>
  </si>
  <si>
    <t>569391007515</t>
  </si>
  <si>
    <t>SS81269</t>
  </si>
  <si>
    <t>https://img.alicdn.com/bao/uploaded/i4/131077237/TB2ChNdGN1YBuNjy1zcXXbNcXXa_!!131077237.jpg</t>
  </si>
  <si>
    <t>569306050047/574187988519/574931326280</t>
  </si>
  <si>
    <t>SS81274</t>
  </si>
  <si>
    <t>https://img.alicdn.com/bao/uploaded/i1/131077237/TB2cpx_fRjTBKNjSZFNXXasFXXa_!!131077237.jpg</t>
  </si>
  <si>
    <t>569082928460/575062326971</t>
  </si>
  <si>
    <t>SS81277</t>
  </si>
  <si>
    <t>https://img.alicdn.com/bao/uploaded/i3/131077237/TB2OPoOGuOSBuNjy0FdXXbDnVXa_!!131077237.jpg</t>
  </si>
  <si>
    <t>569211041564/574443954573/574661348744</t>
  </si>
  <si>
    <t>SS81270</t>
  </si>
  <si>
    <t>https://img.alicdn.com/bao/uploaded/i4/131077237/TB2XWP9rmtYBeNjSspaXXaOOFXa_!!131077237.jpg</t>
  </si>
  <si>
    <t>569082828349/574949325326</t>
  </si>
  <si>
    <t>SS81273</t>
  </si>
  <si>
    <t>https://img.alicdn.com/bao/uploaded/i3/131077237/TB2IwnOyfiSBuNkSnhJXXbDcpXa_!!131077237.jpg</t>
  </si>
  <si>
    <t>569305302547/574183880120/574815469907/575029479425</t>
  </si>
  <si>
    <t>SS81257</t>
  </si>
  <si>
    <t>https://img.alicdn.com/bao/uploaded/i4/131077237/TB2tpgJrmtYBeNjSspaXXaOOFXa_!!131077237.jpg</t>
  </si>
  <si>
    <t>569305854285</t>
  </si>
  <si>
    <t>SS81278</t>
  </si>
  <si>
    <t>https://img.alicdn.com/bao/uploaded/i4/131077237/TB2alYuXMZupeRjt_jqXXcfAFXa_!!131077237.jpg</t>
  </si>
  <si>
    <t>569082916459</t>
  </si>
  <si>
    <t>SS81271</t>
  </si>
  <si>
    <t>https://img.alicdn.com/bao/uploaded/i4/131077237/TB24enniLuSBuNkHFqDXXXfhVXa_!!131077237.jpg</t>
  </si>
  <si>
    <t>569391235145/574544439457/574927842238</t>
  </si>
  <si>
    <t>SS81252</t>
  </si>
  <si>
    <t>https://img.alicdn.com/bao/uploaded/i1/131077237/TB23gtTiZuYBuNkSmRyXXcA3pXa_!!131077237.jpg</t>
  </si>
  <si>
    <t>569391015490</t>
  </si>
  <si>
    <t>SS81251</t>
  </si>
  <si>
    <t>https://img.alicdn.com/bao/uploaded/i1/131077237/TB25xb1qVGWBuNjy0FbXXb4sXXa_!!131077237.jpg</t>
  </si>
  <si>
    <t>569210637940/575062778444</t>
  </si>
  <si>
    <t>SS81240</t>
  </si>
  <si>
    <t>https://img.alicdn.com/bao/uploaded/i1/131077237/TB2D1NPreOSBuNjy0FdXXbDnVXa_!!131077237.jpg</t>
  </si>
  <si>
    <t>569211121878</t>
  </si>
  <si>
    <t>SS81241</t>
  </si>
  <si>
    <t>https://img.alicdn.com/bao/uploaded/i3/131077237/TB2RGMmGAKWBuNjy1zjXXcOypXa_!!131077237.jpg</t>
  </si>
  <si>
    <t>569306066037/574679280716</t>
  </si>
  <si>
    <t>SS81238</t>
  </si>
  <si>
    <t>https://img.alicdn.com/bao/uploaded/i2/131077237/TB2R5Y.lQ7mBKNjSZFyXXbydFXa_!!131077237.jpg</t>
  </si>
  <si>
    <t>569305998172/574076471685/574553046909/574661724405</t>
  </si>
  <si>
    <t>SS81239</t>
  </si>
  <si>
    <t>https://img.alicdn.com/bao/uploaded/i3/131077237/TB22RMTwH1YBuNjSszhXXcUsFXa_!!131077237.jpg</t>
  </si>
  <si>
    <t>570414874013/571452750404</t>
  </si>
  <si>
    <t>SS81254</t>
  </si>
  <si>
    <t>https://img.alicdn.com/bao/uploaded/i1/131077237/TB2Eo3StL1TBuNjy0FjXXajyXXa_!!131077237.jpg</t>
  </si>
  <si>
    <t>569305790383/570187072767</t>
  </si>
  <si>
    <t>SS81276</t>
  </si>
  <si>
    <t>https://img.alicdn.com/bao/uploaded/i3/131077237/TB2yzPmyiCYBuNkSnaVXXcMsVXa_!!131077237.jpg</t>
  </si>
  <si>
    <t>570413994992/574334373524/574946058430</t>
  </si>
  <si>
    <t>SS81303</t>
  </si>
  <si>
    <t>https://img.alicdn.com/bao/uploaded/i1/131077237/TB2stBxGH1YBuNjSszhXXcUsFXa_!!131077237.jpg</t>
  </si>
  <si>
    <t>570501035564/573979346928/574927174854</t>
  </si>
  <si>
    <t>SS81315</t>
  </si>
  <si>
    <t>https://img.alicdn.com/bao/uploaded/i4/131077237/TB2NLnltv5TBuNjSspcXXbnGFXa_!!131077237.jpg</t>
  </si>
  <si>
    <t>570187284551</t>
  </si>
  <si>
    <t>SS81305</t>
  </si>
  <si>
    <t>https://img.alicdn.com/bao/uploaded/i3/131077237/TB2_3RJlyCYBuNkSnaVXXcMsVXa_!!131077237.jpg</t>
  </si>
  <si>
    <t>570414226704</t>
  </si>
  <si>
    <t>SS81306</t>
  </si>
  <si>
    <t>https://img.alicdn.com/bao/uploaded/i2/131077237/TB2rJKltxSYBuNjSspjXXX73VXa_!!131077237.jpg</t>
  </si>
  <si>
    <t>570187532269/574183476572</t>
  </si>
  <si>
    <t>SS81307</t>
  </si>
  <si>
    <t>https://img.alicdn.com/bao/uploaded/i2/131077237/TB2zom4tH1YBuNjSszeXXablFXa_!!131077237.jpg</t>
  </si>
  <si>
    <t>570314893039/574655411311</t>
  </si>
  <si>
    <t>SS81310</t>
  </si>
  <si>
    <t>https://img.alicdn.com/bao/uploaded/i2/131077237/TB2St63hYZnBKNjSZFrXXaRLFXa_!!131077237.jpg</t>
  </si>
  <si>
    <t>570500895705/574679980206/574949213309</t>
  </si>
  <si>
    <t>SS81313</t>
  </si>
  <si>
    <t>https://img.alicdn.com/bao/uploaded/i3/131077237/TB27l7OosuYBuNkSmRyXXcA3pXa_!!131077237.jpg</t>
  </si>
  <si>
    <t>570971300285</t>
  </si>
  <si>
    <t>SS81332</t>
  </si>
  <si>
    <t>https://img.alicdn.com/bao/uploaded/i4/131077237/TB2ZRJjxeSSBuNjy0FlXXbBpVXa_!!131077237.jpg</t>
  </si>
  <si>
    <t>570971152441/574655359399</t>
  </si>
  <si>
    <t>SS81325</t>
  </si>
  <si>
    <t>https://img.alicdn.com/bao/uploaded/i4/131077237/TB2I4U_iRjTBKNjSZFuXXb0HFXa_!!131077237.jpg</t>
  </si>
  <si>
    <t>571205230044/574443934754</t>
  </si>
  <si>
    <t>SS81327</t>
  </si>
  <si>
    <t>https://img.alicdn.com/bao/uploaded/i4/131077237/TB2fntVwHSYBuNjSspfXXcZCpXa_!!131077237.jpg</t>
  </si>
  <si>
    <t>571204610755</t>
  </si>
  <si>
    <t>SS81331</t>
  </si>
  <si>
    <t>https://img.alicdn.com/bao/uploaded/i4/131077237/TB2gVUMoDXYBeNkHFrdXXciuVXa_!!131077237.jpg</t>
  </si>
  <si>
    <t>570971032597/574444058608</t>
  </si>
  <si>
    <t>SS81318</t>
  </si>
  <si>
    <t>https://img.alicdn.com/bao/uploaded/i3/131077237/TB2Cj78wQKWBuNjy1zjXXcOypXa_!!131077237.jpg</t>
  </si>
  <si>
    <t>571098081114/574677256865</t>
  </si>
  <si>
    <t>SS81335</t>
  </si>
  <si>
    <t>https://img.alicdn.com/bao/uploaded/i1/131077237/TB2eHIHw3aTBuNjSszfXXXgfpXa_!!131077237.jpg</t>
  </si>
  <si>
    <t>570970856767</t>
  </si>
  <si>
    <t>SS81328</t>
  </si>
  <si>
    <t>https://img.alicdn.com/bao/uploaded/i1/131077237/TB2J6nAxNSYBuNjSspjXXX73VXa_!!131077237.jpg</t>
  </si>
  <si>
    <t>571204982350</t>
  </si>
  <si>
    <t>SS81333</t>
  </si>
  <si>
    <t>https://img.alicdn.com/bao/uploaded/i1/131077237/TB29ZVtxb5YBuNjSspoXXbeNFXa_!!131077237.jpg</t>
  </si>
  <si>
    <t>571204470892/574334373258/574927294792</t>
  </si>
  <si>
    <t>SS81329</t>
  </si>
  <si>
    <t>https://img.alicdn.com/bao/uploaded/i1/131077237/TB2h.rNA79WBuNjSspeXXaz5VXa_!!131077237.jpg</t>
  </si>
  <si>
    <t>571295639040</t>
  </si>
  <si>
    <t>SS81319</t>
  </si>
  <si>
    <t>https://img.alicdn.com/bao/uploaded/i2/131077237/TB2ovjAyv1TBuNjy0FjXXajyXXa_!!131077237.jpg</t>
  </si>
  <si>
    <t>571204946379</t>
  </si>
  <si>
    <t>SS81341</t>
  </si>
  <si>
    <t>https://img.alicdn.com/bao/uploaded/i3/131077237/TB2hvPZt5CYBuNkHFCcXXcHtVXa_!!131077237.jpg</t>
  </si>
  <si>
    <t>571150782879/574544675335/574832129011</t>
  </si>
  <si>
    <t>SS81340</t>
  </si>
  <si>
    <t>https://img.alicdn.com/bao/uploaded/i4/131077237/TB2DwDBCf5TBuNjSspmXXaDRVXa_!!131077237.jpg</t>
  </si>
  <si>
    <t>571097613656/574446986983</t>
  </si>
  <si>
    <t>SS81337</t>
  </si>
  <si>
    <t>https://img.alicdn.com/bao/uploaded/i1/131077237/TB2H5z8jDmWBKNjSZFBXXXxUFXa_!!131077237.jpg</t>
  </si>
  <si>
    <t>571205026313</t>
  </si>
  <si>
    <t>SS81323</t>
  </si>
  <si>
    <t>https://img.alicdn.com/bao/uploaded/i1/131077237/TB2cqgBwHSYBuNjSspiXXXNzpXa_!!131077237.jpg</t>
  </si>
  <si>
    <t>570970700964/574680604718</t>
  </si>
  <si>
    <t>SS81336</t>
  </si>
  <si>
    <t>https://img.alicdn.com/bao/uploaded/i2/131077237/TB240Qmh_qWBKNjSZFxXXcpLpXa_!!131077237.jpg</t>
  </si>
  <si>
    <t>571097809458/574334505336</t>
  </si>
  <si>
    <t>SS81346</t>
  </si>
  <si>
    <t>https://img.alicdn.com/bao/uploaded/i3/131077237/TB2PgQLCCtYBeNjSspaXXaOOFXa_!!131077237.jpg</t>
  </si>
  <si>
    <t>571204718680</t>
  </si>
  <si>
    <t>SS81345</t>
  </si>
  <si>
    <t>https://img.alicdn.com/bao/uploaded/i3/131077237/TB2DAKYoyCYBuNkSnaVXXcMsVXa_!!131077237.jpg</t>
  </si>
  <si>
    <t>571205198118/574334277615/574834113367</t>
  </si>
  <si>
    <t>SS81321</t>
  </si>
  <si>
    <t>https://img.alicdn.com/bao/uploaded/i3/131077237/TB21SBOwL9TBuNjy0FcXXbeiFXa_!!131077237.jpg</t>
  </si>
  <si>
    <t>570970972689/574444222392</t>
  </si>
  <si>
    <t>SS81344</t>
  </si>
  <si>
    <t>https://img.alicdn.com/bao/uploaded/i4/131077237/TB2UkwayCtYBeNjSspaXXaOOFXa_!!131077237.jpg</t>
  </si>
  <si>
    <t>570916852812/574292508791</t>
  </si>
  <si>
    <t>SS81320</t>
  </si>
  <si>
    <t>https://img.alicdn.com/bao/uploaded/i3/131077237/TB2tAFRw.R1BeNjy0FmXXb0wVXa_!!131077237.jpg</t>
  </si>
  <si>
    <t>571205206105/575163503854</t>
  </si>
  <si>
    <t>SS81351</t>
  </si>
  <si>
    <t>https://img.alicdn.com/bao/uploaded/i2/131077237/TB2zw5GzQyWBuNjy0FpXXassXXa_!!131077237.jpg</t>
  </si>
  <si>
    <t>571295423318</t>
  </si>
  <si>
    <t>SS81355</t>
  </si>
  <si>
    <t>https://img.alicdn.com/bao/uploaded/i2/131077237/TB2biHtw1GSBuNjSspbXXciipXa_!!131077237.jpg</t>
  </si>
  <si>
    <t>571295355374</t>
  </si>
  <si>
    <t>SS81349</t>
  </si>
  <si>
    <t>https://img.alicdn.com/bao/uploaded/i4/131077237/TB2jIH3oxuTBuNkHFNRXXc9qpXa_!!131077237.jpg</t>
  </si>
  <si>
    <t>571097569753</t>
  </si>
  <si>
    <t>SS81348</t>
  </si>
  <si>
    <t>https://img.alicdn.com/bao/uploaded/i1/131077237/TB2TpYkA29TBuNjy0FcXXbeiFXa_!!131077237.jpg</t>
  </si>
  <si>
    <t>570970808850</t>
  </si>
  <si>
    <t>SS81356</t>
  </si>
  <si>
    <t>https://img.alicdn.com/bao/uploaded/i3/131077237/TB2X8nNyfiSBuNkSnhJXXbDcpXa_!!131077237.jpg</t>
  </si>
  <si>
    <t>570970888733/574339649757/574664844916</t>
  </si>
  <si>
    <t>SS81357</t>
  </si>
  <si>
    <t>https://img.alicdn.com/bao/uploaded/i1/131077237/TB2jEZeA1ySBuNjy1zdXXXPxFXa_!!131077237.jpg</t>
  </si>
  <si>
    <t>570971092513/574543839225/574831629524</t>
  </si>
  <si>
    <t>SS81358</t>
  </si>
  <si>
    <t>https://img.alicdn.com/bao/uploaded/i2/131077237/TB2qSadxb9YBuNjy0FgXXcxcXXa_!!131077237.jpg</t>
  </si>
  <si>
    <t>571204802480/574333861887/574677220867</t>
  </si>
  <si>
    <t>SS81347</t>
  </si>
  <si>
    <t>https://img.alicdn.com/bao/uploaded/i4/131077237/TB2S4Ekw_JYBeNjy1zeXXahzVXa_!!131077237.jpg</t>
  </si>
  <si>
    <t>570970872751</t>
  </si>
  <si>
    <t>SS81350</t>
  </si>
  <si>
    <t>https://img.alicdn.com/bao/uploaded/i4/131077237/TB27NQkw1ySBuNjy1zdXXXPxFXa_!!131077237.jpg</t>
  </si>
  <si>
    <t>571204714630/574183112963</t>
  </si>
  <si>
    <t>SS81360</t>
  </si>
  <si>
    <t>https://img.alicdn.com/bao/uploaded/i4/131077237/TB24zo3w29TBuNjy1zbXXXpepXa_!!131077237.jpg</t>
  </si>
  <si>
    <t>571097293990</t>
  </si>
  <si>
    <t>SS81363</t>
  </si>
  <si>
    <t>https://img.alicdn.com/bao/uploaded/i2/131077237/TB2T3wEosyYBuNkSnfoXXcWgVXa_!!131077237.jpg</t>
  </si>
  <si>
    <t>571097833441</t>
  </si>
  <si>
    <t>SS81361</t>
  </si>
  <si>
    <t>https://img.alicdn.com/bao/uploaded/i3/131077237/TB2cJOHoxuTBuNkHFNRXXc9qpXa_!!131077237.jpg</t>
  </si>
  <si>
    <t>571271554942</t>
  </si>
  <si>
    <t>SS81365</t>
  </si>
  <si>
    <t>https://img.alicdn.com/bao/uploaded/i1/131077237/TB2.xiJxkSWBuNjSszdXXbeSpXa_!!131077237.jpg</t>
  </si>
  <si>
    <t>571044172610/571369475721</t>
  </si>
  <si>
    <t>SS81366</t>
  </si>
  <si>
    <t>https://img.alicdn.com/bao/uploaded/i2/131077237/TB2awIqulyWBuNkSmFPXXXguVXa_!!131077237.jpg</t>
  </si>
  <si>
    <t>570187120757/570971480100</t>
  </si>
  <si>
    <t>SS81304</t>
  </si>
  <si>
    <t>https://img.alicdn.com/bao/uploaded/i3/131077237/TB2p4bLhYZnBKNjSZFGXXbt3FXa_!!131077237.jpg</t>
  </si>
  <si>
    <t>569082960415/570187460352/571205214072/574444454183</t>
  </si>
  <si>
    <t>SS81256</t>
  </si>
  <si>
    <t>https://img.alicdn.com/bao/uploaded/i3/131077237/TB2bqRxqiOYBuNjSsD4XXbSkFXa_!!131077237.jpg</t>
  </si>
  <si>
    <t>569305986157/570500975638/571044937795</t>
  </si>
  <si>
    <t>SS81285</t>
  </si>
  <si>
    <t>https://img.alicdn.com/bao/uploaded/i4/131077237/TB2sXlsxb1YBuNjSszeXXablFXa_!!131077237.jpg</t>
  </si>
  <si>
    <t>570501435083/570970716924</t>
  </si>
  <si>
    <t>SS81311</t>
  </si>
  <si>
    <t>https://img.alicdn.com/bao/uploaded/i4/131077237/TB2M7lywL5TBuNjSspmXXaDRVXa_!!131077237.jpg</t>
  </si>
  <si>
    <t>569211649027/570414542347/571294999881/574443902877</t>
  </si>
  <si>
    <t>SS81290</t>
  </si>
  <si>
    <t>https://img.alicdn.com/bao/uploaded/i3/131077237/TB2i61ovyOYBuNjSsD4XXbSkFXa_!!131077237.jpg</t>
  </si>
  <si>
    <t>573282587866</t>
  </si>
  <si>
    <t>SS81372</t>
  </si>
  <si>
    <t>https://img.alicdn.com/bao/uploaded/i4/131077237/TB2gEPcDVuWBuNjSszbXXcS7FXa_!!131077237.jpg</t>
  </si>
  <si>
    <t>573282911548/574334485620</t>
  </si>
  <si>
    <t>SS81385</t>
  </si>
  <si>
    <t>https://img.alicdn.com/bao/uploaded/i2/131077237/TB2FxgxkQomBKNjSZFqXXXtqVXa_!!131077237.jpg</t>
  </si>
  <si>
    <t>573283139284</t>
  </si>
  <si>
    <t>SS81391</t>
  </si>
  <si>
    <t>https://img.alicdn.com/bao/uploaded/i3/131077237/TB2KuvlDKuSBuNjSsziXXbq8pXa_!!131077237.jpg</t>
  </si>
  <si>
    <t>573283307076</t>
  </si>
  <si>
    <t>SS81390</t>
  </si>
  <si>
    <t>https://img.alicdn.com/bao/uploaded/i4/131077237/TB2ihUtkTqWBKNjSZFxXXcpLpXa_!!131077237.jpg</t>
  </si>
  <si>
    <t>573080785597</t>
  </si>
  <si>
    <t>SS81403</t>
  </si>
  <si>
    <t>https://img.alicdn.com/bao/uploaded/i4/131077237/TB2EEy6DN1YBuNjy1zcXXbNcXXa_!!131077237.jpg</t>
  </si>
  <si>
    <t>572942028512</t>
  </si>
  <si>
    <t>SS81373</t>
  </si>
  <si>
    <t>https://img.alicdn.com/bao/uploaded/i4/131077237/TB2B6M4DQOWBuNjSsppXXXPgpXa_!!131077237.jpg</t>
  </si>
  <si>
    <t>573283159273</t>
  </si>
  <si>
    <t>SS81389</t>
  </si>
  <si>
    <t>https://img.alicdn.com/bao/uploaded/i4/131077237/TB2QpTevS8YBeNkSnb4XXaevFXa_!!131077237.jpg</t>
  </si>
  <si>
    <t>573282731722</t>
  </si>
  <si>
    <t>SS81410</t>
  </si>
  <si>
    <t>https://img.alicdn.com/bao/uploaded/i1/131077237/TB2Nb3mv5OYBuNjSsD4XXbSkFXa_!!131077237.jpg</t>
  </si>
  <si>
    <t>573080845532/574444374549</t>
  </si>
  <si>
    <t>SS81395</t>
  </si>
  <si>
    <t>https://img.alicdn.com/bao/uploaded/i1/131077237/TB2zQaZvRmWBuNkSndVXXcsApXa_!!131077237.jpg</t>
  </si>
  <si>
    <t>573080757594</t>
  </si>
  <si>
    <t>SS81374</t>
  </si>
  <si>
    <t>https://img.alicdn.com/bao/uploaded/i2/131077237/TB2zKZ2ECBYBeNjy0FeXXbnmFXa_!!131077237.jpg</t>
  </si>
  <si>
    <t>573282679826</t>
  </si>
  <si>
    <t>SS81409</t>
  </si>
  <si>
    <t>https://img.alicdn.com/bao/uploaded/i4/131077237/TB2L44WvDdYBeNkSmLyXXXfnVXa_!!131077237.jpg</t>
  </si>
  <si>
    <t>573080673750</t>
  </si>
  <si>
    <t>SS81381</t>
  </si>
  <si>
    <t>https://img.alicdn.com/bao/uploaded/i3/131077237/TB25ng1D9tYBeNjSspkXXbU8VXa_!!131077237.jpg</t>
  </si>
  <si>
    <t>573080873533</t>
  </si>
  <si>
    <t>SS81418</t>
  </si>
  <si>
    <t>https://img.alicdn.com/bao/uploaded/i2/131077237/TB2SqcaDN9YBuNjy0FfXXXIsVXa_!!131077237.jpg</t>
  </si>
  <si>
    <t>573187198105</t>
  </si>
  <si>
    <t>SS81420</t>
  </si>
  <si>
    <t>https://img.alicdn.com/bao/uploaded/i3/131077237/TB2fsIOEhSYBuNjSsphXXbGvVXa_!!131077237.jpg</t>
  </si>
  <si>
    <t>573186590704/574544499821</t>
  </si>
  <si>
    <t>SS81407</t>
  </si>
  <si>
    <t>https://img.alicdn.com/bao/uploaded/i2/131077237/TB2xKu.ETJYBeNjy1zeXXahzVXa_!!131077237.jpg</t>
  </si>
  <si>
    <t>573080961375</t>
  </si>
  <si>
    <t>SS81408</t>
  </si>
  <si>
    <t>https://img.alicdn.com/bao/uploaded/i4/131077237/TB2aT0.JeGSBuNjSspbXXciipXa_!!131077237.jpg</t>
  </si>
  <si>
    <t>573080661800</t>
  </si>
  <si>
    <t>SS81419</t>
  </si>
  <si>
    <t>https://img.alicdn.com/bao/uploaded/i1/131077237/TB2jS_uDVOWBuNjy0FiXXXFxVXa_!!131077237.jpg</t>
  </si>
  <si>
    <t>572942128433/574444530416</t>
  </si>
  <si>
    <t>SS81411</t>
  </si>
  <si>
    <t>https://img.alicdn.com/bao/uploaded/i3/131077237/TB2VIwIkTmWBKNjSZFBXXXxUFXa_!!131077237.jpg</t>
  </si>
  <si>
    <t>572941912656</t>
  </si>
  <si>
    <t>SS81413</t>
  </si>
  <si>
    <t>https://img.alicdn.com/bao/uploaded/i1/131077237/TB27ehyDVuWBuNjSszbXXcS7FXa_!!131077237.jpg</t>
  </si>
  <si>
    <t>573081005276</t>
  </si>
  <si>
    <t>SS81416</t>
  </si>
  <si>
    <t>https://img.alicdn.com/bao/uploaded/i2/131077237/TB29VZBvDdYBeNkSmLyXXXfnVXa_!!131077237.jpg</t>
  </si>
  <si>
    <t>573080753613/574544803414</t>
  </si>
  <si>
    <t>SS81421</t>
  </si>
  <si>
    <t>https://img.alicdn.com/bao/uploaded/i2/131077237/TB2LacDkTqWBKNjSZFAXXanSpXa_!!131077237.jpg</t>
  </si>
  <si>
    <t>573081133228</t>
  </si>
  <si>
    <t>SS81425</t>
  </si>
  <si>
    <t>https://img.alicdn.com/bao/uploaded/i1/131077237/TB2HmJZD1uSBuNjy1XcXXcYjFXa_!!131077237.jpg</t>
  </si>
  <si>
    <t>573186914390</t>
  </si>
  <si>
    <t>SS81426</t>
  </si>
  <si>
    <t>https://img.alicdn.com/bao/uploaded/i1/131077237/TB2xWwQkOQnBKNjSZFmXXcApVXa_!!131077237.jpg</t>
  </si>
  <si>
    <t>572942200297</t>
  </si>
  <si>
    <t>SS81427</t>
  </si>
  <si>
    <t>https://img.alicdn.com/bao/uploaded/i3/131077237/TB2nR.7kHZnBKNjSZFhXXc.oXXa_!!131077237.jpg</t>
  </si>
  <si>
    <t>573283143303</t>
  </si>
  <si>
    <t>SS81428</t>
  </si>
  <si>
    <t>https://img.alicdn.com/bao/uploaded/i4/131077237/TB2ni.CkQomBKNjSZFqXXXtqVXa_!!131077237.jpg</t>
  </si>
  <si>
    <t>573186666647/574334481620</t>
  </si>
  <si>
    <t>SS81456</t>
  </si>
  <si>
    <t>https://img.alicdn.com/bao/uploaded/i3/131077237/TB2w_sxEf5TBuNjSspcXXbnGFXa_!!131077237.jpg</t>
  </si>
  <si>
    <t>573283375010/574550703196</t>
  </si>
  <si>
    <t>SS81452</t>
  </si>
  <si>
    <t>https://img.alicdn.com/bao/uploaded/i3/131077237/TB2X8zzDYGYBuNjy0FoXXciBFXa_!!131077237.jpg</t>
  </si>
  <si>
    <t>573081117209/574334645458</t>
  </si>
  <si>
    <t>SS81436</t>
  </si>
  <si>
    <t>https://img.alicdn.com/bao/uploaded/i4/131077237/TB2yCvlDVuWBuNjSszbXXcS7FXa_!!131077237.jpg</t>
  </si>
  <si>
    <t>573186622794/574444298623</t>
  </si>
  <si>
    <t>SS81460</t>
  </si>
  <si>
    <t>https://img.alicdn.com/bao/uploaded/i2/131077237/TB2t4mSD.R1BeNjy0FmXXb0wVXa_!!131077237.jpg</t>
  </si>
  <si>
    <t>572942108411/574655003845</t>
  </si>
  <si>
    <t>SS81458</t>
  </si>
  <si>
    <t>https://img.alicdn.com/bao/uploaded/i2/131077237/TB2oJCMk77mBKNjSZFyXXbydFXa_!!131077237.jpg</t>
  </si>
  <si>
    <t>573283295103/574334789280</t>
  </si>
  <si>
    <t>SS81459</t>
  </si>
  <si>
    <t>https://img.alicdn.com/bao/uploaded/i2/131077237/TB2E72FDKuSBuNjy1XcXXcYjFXa_!!131077237.jpg</t>
  </si>
  <si>
    <t>572941708904/574544715596</t>
  </si>
  <si>
    <t>SS81449</t>
  </si>
  <si>
    <t>https://img.alicdn.com/bao/uploaded/i4/131077237/TB2D0UZDNSYBuNjSsphXXbGvVXa_!!131077237.jpg</t>
  </si>
  <si>
    <t>573080533972</t>
  </si>
  <si>
    <t>SS81462</t>
  </si>
  <si>
    <t>https://img.alicdn.com/bao/uploaded/i1/131077237/TB2i.aVEqSWBuNjSsrbXXa0mVXa_!!131077237.jpg</t>
  </si>
  <si>
    <t>573187250053</t>
  </si>
  <si>
    <t>SS81438</t>
  </si>
  <si>
    <t>https://img.alicdn.com/bao/uploaded/i1/131077237/TB21t7FkZj_B1NjSZFHXXaDWpXa_!!131077237.jpg</t>
  </si>
  <si>
    <t>573187114178</t>
  </si>
  <si>
    <t>SS81465</t>
  </si>
  <si>
    <t>https://img.alicdn.com/bao/uploaded/i2/131077237/TB2OmvrkSYTBKNjSZKbXXXJ8pXa_!!131077237.jpg</t>
  </si>
  <si>
    <t>570187096733/573276608834</t>
  </si>
  <si>
    <t>SS81308</t>
  </si>
  <si>
    <t>https://img.alicdn.com/bao/uploaded/i3/131077237/TB28lpikYArBKNjSZFLXXc_dVXa_!!131077237.jpg</t>
  </si>
  <si>
    <t>572942004508</t>
  </si>
  <si>
    <t>SS81455</t>
  </si>
  <si>
    <t>https://img.alicdn.com/bao/uploaded/i2/131077237/TB2TtbLkRnTBKNjSZPfXXbf1XXa_!!131077237.jpg</t>
  </si>
  <si>
    <t>573283371017/574444446491</t>
  </si>
  <si>
    <t>SS81457</t>
  </si>
  <si>
    <t>https://img.alicdn.com/bao/uploaded/i4/131077237/TB2d1S0Hb1YBuNjSszeXXablFXa_!!131077237.jpg</t>
  </si>
  <si>
    <t>574052736009</t>
  </si>
  <si>
    <t>SS81485</t>
  </si>
  <si>
    <t>https://img.alicdn.com/bao/uploaded/i2/131077237/TB2G5B4HgmTBuNjy1XbXXaMrVXa_!!131077237.jpg</t>
  </si>
  <si>
    <t>574200681761</t>
  </si>
  <si>
    <t>SS81414</t>
  </si>
  <si>
    <t>https://img.alicdn.com/bao/uploaded/i4/131077237/TB2f0nuHkCWBuNjy0FaXXXUlXXa_!!131077237.jpg</t>
  </si>
  <si>
    <t>574410519153</t>
  </si>
  <si>
    <t>SS81477</t>
  </si>
  <si>
    <t>https://img.alicdn.com/bao/uploaded/i1/131077237/TB21qZlyNuTBuNkHFNRXXc9qpXa_!!131077237.jpg</t>
  </si>
  <si>
    <t>574309762656</t>
  </si>
  <si>
    <t>SS81376</t>
  </si>
  <si>
    <t>https://img.alicdn.com/bao/uploaded/i2/131077237/TB25UMgHhWYBuNjy1zkXXXGGpXa_!!131077237.jpg</t>
  </si>
  <si>
    <t>574201133233</t>
  </si>
  <si>
    <t>SS81463</t>
  </si>
  <si>
    <t>https://img.alicdn.com/bao/uploaded/i2/131077237/TB2iOlZyZuYBuNkSmRyXXcA3pXa_!!131077237.jpg</t>
  </si>
  <si>
    <t>574051964990</t>
  </si>
  <si>
    <t>SS81473</t>
  </si>
  <si>
    <t>https://img.alicdn.com/bao/uploaded/i4/131077237/TB2.qNIHXuWBuNjSszbXXcS7FXa_!!131077237.jpg</t>
  </si>
  <si>
    <t>574052644133</t>
  </si>
  <si>
    <t>SS81471</t>
  </si>
  <si>
    <t>https://img.alicdn.com/bao/uploaded/i4/131077237/TB2cdaqX6fguuRjSspaXXaXVXXa_!!131077237.jpg</t>
  </si>
  <si>
    <t>574310098267</t>
  </si>
  <si>
    <t>SS81486</t>
  </si>
  <si>
    <t>https://img.alicdn.com/bao/uploaded/i2/131077237/TB2kTi2HhSYBuNjSspjXXX73VXa_!!131077237.jpg</t>
  </si>
  <si>
    <t>574052020833</t>
  </si>
  <si>
    <t>SS81429</t>
  </si>
  <si>
    <t>https://img.alicdn.com/bao/uploaded/i2/131077237/TB2LYi7l_qWBKNjSZFAXXanSpXa_!!131077237.jpg</t>
  </si>
  <si>
    <t>574052676072/574341217496</t>
  </si>
  <si>
    <t>SS81474</t>
  </si>
  <si>
    <t>https://img.alicdn.com/bao/uploaded/i4/131077237/TB298_sl9cqBKNjSZFgXXX_kXXa_!!131077237.jpg</t>
  </si>
  <si>
    <t>574326537738</t>
  </si>
  <si>
    <t>SS61146</t>
  </si>
  <si>
    <t>https://img.alicdn.com/bao/uploaded/i4/131077237/TB2w.xyHbSYBuNjSspfXXcZCpXa_!!131077237.jpg</t>
  </si>
  <si>
    <t>570971112494</t>
  </si>
  <si>
    <t>SS81343</t>
  </si>
  <si>
    <t>https://img.alicdn.com/bao/uploaded/i1/131077237/TB28i2wG4SYBuNjSsphXXbGvVXa_!!131077237.jpg</t>
  </si>
  <si>
    <t>574370186832</t>
  </si>
  <si>
    <t>SS81490</t>
  </si>
  <si>
    <t>https://img.alicdn.com/bao/uploaded/i3/131077237/TB22g6cHh1YBuNjy1zcXXbNcXXa_!!131077237.jpg</t>
  </si>
  <si>
    <t>574309518989</t>
  </si>
  <si>
    <t>SS81479</t>
  </si>
  <si>
    <t>https://img.alicdn.com/bao/uploaded/i2/131077237/TB2e5PBl8jTBKNjSZFuXXb0HFXa_!!131077237.jpg</t>
  </si>
  <si>
    <t>574052352503</t>
  </si>
  <si>
    <t>SS81476</t>
  </si>
  <si>
    <t>https://img.alicdn.com/bao/uploaded/i3/131077237/TB2ox03HeuSBuNjSsplXXbe8pXa_!!131077237.jpg</t>
  </si>
  <si>
    <t>574310006381</t>
  </si>
  <si>
    <t>SS81475</t>
  </si>
  <si>
    <t>https://img.alicdn.com/bao/uploaded/i3/131077237/TB26lnEIpuWBuNjSszbXXcS7FXa_!!131077237.jpg</t>
  </si>
  <si>
    <t>574409843812</t>
  </si>
  <si>
    <t>SS81487</t>
  </si>
  <si>
    <t>https://img.alicdn.com/bao/uploaded/i1/131077237/TB2PZMkHf1TBuNjy0FjXXajyXXa_!!131077237.jpg</t>
  </si>
  <si>
    <t>574410127595</t>
  </si>
  <si>
    <t>SS81388</t>
  </si>
  <si>
    <t>https://img.alicdn.com/bao/uploaded/i4/131077237/TB2mUXtIx1YBuNjy1zcXXbNcXXa_!!131077237.jpg</t>
  </si>
  <si>
    <t>574410319391</t>
  </si>
  <si>
    <t>SS81478</t>
  </si>
  <si>
    <t>https://img.alicdn.com/bao/uploaded/i2/131077237/TB20NEfdeUXBuNjt_XBXXXeDXXa_!!131077237.jpg</t>
  </si>
  <si>
    <t>573187086219/574409839855</t>
  </si>
  <si>
    <t>SS81448</t>
  </si>
  <si>
    <t>https://img.alicdn.com/bao/uploaded/i4/131077237/TB2tSoKX56guuRjy1XdXXaAwpXa_!!131077237.jpg</t>
  </si>
  <si>
    <t>574052592207</t>
  </si>
  <si>
    <t>SS81470</t>
  </si>
  <si>
    <t>https://img.alicdn.com/bao/uploaded/i3/131077237/TB2do1HpWAoBKNjSZSyXXaHAVXa_!!131077237.jpg</t>
  </si>
  <si>
    <t>575469814568</t>
  </si>
  <si>
    <t>SS81504</t>
  </si>
  <si>
    <t>https://img.alicdn.com/bao/uploaded/i1/131077237/TB2fVm1pZUrBKNjSZPxXXX00pXa_!!131077237.jpg</t>
  </si>
  <si>
    <t>575200628708</t>
  </si>
  <si>
    <t>SS81516</t>
  </si>
  <si>
    <t>https://img.alicdn.com/bao/uploaded/i2/131077237/TB2oMhYpaAoBKNjSZSyXXaHAVXa_!!131077237.jpg</t>
  </si>
  <si>
    <t>575577279485</t>
  </si>
  <si>
    <t>SS81512</t>
  </si>
  <si>
    <t>https://img.alicdn.com/bao/uploaded/i1/131077237/TB2GTIfqljTBKNjSZFNXXasFXXa_!!131077237.jpg</t>
  </si>
  <si>
    <t>575577727028</t>
  </si>
  <si>
    <t>SS81496</t>
  </si>
  <si>
    <t>https://img.alicdn.com/bao/uploaded/i3/131077237/TB1a_H1n9cqBKNjSZFgXXX_kXXa_!!0-item_pic.jpg</t>
  </si>
  <si>
    <t>575360389005</t>
  </si>
  <si>
    <t>SS81506</t>
  </si>
  <si>
    <t>https://img.alicdn.com/bao/uploaded/i1/131077237/TB2_BBJo_qWBKNjSZFxXXcpLpXa_!!131077237.jpg</t>
  </si>
  <si>
    <t>575577047645</t>
  </si>
  <si>
    <t>SS81551</t>
  </si>
  <si>
    <t>https://img.alicdn.com/bao/uploaded/i1/131077237/TB2E1QkpborBKNjSZFjXXc_SpXa_!!131077237.jpg</t>
  </si>
  <si>
    <t>575474810314</t>
  </si>
  <si>
    <t>SS81515</t>
  </si>
  <si>
    <t>https://img.alicdn.com/bao/uploaded/i2/131077237/TB2V7F6qXooBKNjSZFPXXXa2XXa_!!131077237.jpg</t>
  </si>
  <si>
    <t>575475046071</t>
  </si>
  <si>
    <t>SS81510</t>
  </si>
  <si>
    <t>https://img.alicdn.com/bao/uploaded/i4/131077237/TB2tZWRpXkoBKNjSZFEXXbrEVXa_!!131077237.jpg</t>
  </si>
  <si>
    <t>575577687058</t>
  </si>
  <si>
    <t>SS81560</t>
  </si>
  <si>
    <t>https://img.alicdn.com/bao/uploaded/i3/131077237/TB2iMepqbZnBKNjSZFGXXbt3FXa_!!131077237.jpg</t>
  </si>
  <si>
    <t>575359717640</t>
  </si>
  <si>
    <t>SS81505</t>
  </si>
  <si>
    <t>https://img.alicdn.com/bao/uploaded/i4/131077237/TB2ChdDo8jTBKNjSZFwXXcG4XXa_!!131077237.jpg</t>
  </si>
  <si>
    <t>575359705694</t>
  </si>
  <si>
    <t>SS81525</t>
  </si>
  <si>
    <t>https://img.alicdn.com/bao/uploaded/i4/131077237/TB24yCYpOAnBKNjSZFvXXaTKXXa_!!131077237.jpg</t>
  </si>
  <si>
    <t>575474854286</t>
  </si>
  <si>
    <t>SS81559</t>
  </si>
  <si>
    <t>https://img.alicdn.com/bao/uploaded/i1/131077237/TB2qfagpSMmBKNjSZTEXXasKpXa_!!131077237.jpg</t>
  </si>
  <si>
    <t>575577467269</t>
  </si>
  <si>
    <t>SS81563</t>
  </si>
  <si>
    <t>https://img.alicdn.com/bao/uploaded/i2/131077237/TB2QJfGo67nBKNjSZLeXXbxCFXa_!!131077237.jpg</t>
  </si>
  <si>
    <t>575474906246</t>
  </si>
  <si>
    <t>SS81555</t>
  </si>
  <si>
    <t>https://img.alicdn.com/bao/uploaded/i4/131077237/TB21KpVqfImBKNjSZFlXXc43FXa_!!131077237.jpg</t>
  </si>
  <si>
    <t>575474410753</t>
  </si>
  <si>
    <t>SS81500</t>
  </si>
  <si>
    <t>https://img.alicdn.com/bao/uploaded/i3/131077237/TB2uZc8piQnBKNjSZFmXXcApVXa_!!131077237.jpg</t>
  </si>
  <si>
    <t>575360377024</t>
  </si>
  <si>
    <t>SS81546</t>
  </si>
  <si>
    <t>https://img.alicdn.com/bao/uploaded/i4/131077237/TB2HdIzpiMnBKNjSZFzXXc_qVXa_!!131077237.jpg</t>
  </si>
  <si>
    <t>575360181231</t>
  </si>
  <si>
    <t>SS81557</t>
  </si>
  <si>
    <t>https://img.alicdn.com/bao/uploaded/i4/131077237/TB21jTToJknBKNjSZKPXXX6OFXa_!!131077237.jpg</t>
  </si>
  <si>
    <t>575360189246</t>
  </si>
  <si>
    <t>SS81535</t>
  </si>
  <si>
    <t>https://img.alicdn.com/bao/uploaded/i2/131077237/TB2MTXKqljTBKNjSZFwXXcG4XXa_!!131077237.jpg</t>
  </si>
  <si>
    <t>575368081268</t>
  </si>
  <si>
    <t>SS81501</t>
  </si>
  <si>
    <t>https://img.alicdn.com/bao/uploaded/i1/131077237/TB2odTuoHZnBKNjSZFhXXc.oXXa_!!131077237.jpg</t>
  </si>
  <si>
    <t>575359973417</t>
  </si>
  <si>
    <t>SS81530</t>
  </si>
  <si>
    <t>https://img.alicdn.com/bao/uploaded/i2/131077237/TB2GEHboOMnBKNjSZFoXXbOSFXa_!!131077237.jpg</t>
  </si>
  <si>
    <t>561809440349/575637143817</t>
  </si>
  <si>
    <t>SS73237</t>
  </si>
  <si>
    <t>https://img.alicdn.com/bao/uploaded/i1/131077237/TB2drODpkomBKNjSZFqXXXtqVXa_!!131077237.jpg</t>
  </si>
  <si>
    <t>575359657809</t>
  </si>
  <si>
    <t>SS81550</t>
  </si>
  <si>
    <t>https://img.alicdn.com/bao/uploaded/i2/131077237/TB2_KjlrnqWBKNjSZFAXXanSpXa_!!131077237.jpg</t>
  </si>
  <si>
    <t>575577551202</t>
  </si>
  <si>
    <t>SS81499</t>
  </si>
  <si>
    <t>https://img.alicdn.com/bao/uploaded/i1/131077237/TB2fDzzp8nTBKNjSZPfXXbf1XXa_!!131077237.jpg</t>
  </si>
  <si>
    <t>575201252256</t>
  </si>
  <si>
    <t>SS81520</t>
  </si>
  <si>
    <t>https://img.alicdn.com/bao/uploaded/i1/131077237/TB2pUmgqnCWBKNjSZFtXXaC3FXa_!!131077237.jpg</t>
  </si>
  <si>
    <t>575200920540</t>
  </si>
  <si>
    <t>SS81561</t>
  </si>
  <si>
    <t>https://img.alicdn.com/bao/uploaded/i1/131077237/TB2VwKlqnmWBKNjSZFBXXXxUFXa_!!131077237.jpg</t>
  </si>
  <si>
    <t>575577147525</t>
  </si>
  <si>
    <t>SS81556</t>
  </si>
  <si>
    <t>https://img.alicdn.com/bao/uploaded/i1/131077237/TB2ohIbpTqWBKNjSZFAXXanSpXa_!!131077237.jpg</t>
  </si>
  <si>
    <t>575359797577</t>
  </si>
  <si>
    <t>SS81532</t>
  </si>
  <si>
    <t>https://img.alicdn.com/bao/uploaded/i3/131077237/TB2f.xmqborBKNjSZFjXXc_SpXa_!!131077237.jpg</t>
  </si>
  <si>
    <t>575201392077</t>
  </si>
  <si>
    <t>SS81538</t>
  </si>
  <si>
    <t>https://img.alicdn.com/bao/uploaded/i3/131077237/TB29a6pppooBKNjSZPhXXc2CXXa_!!131077237.jpg</t>
  </si>
  <si>
    <t>575577595157</t>
  </si>
  <si>
    <t>SS81526</t>
  </si>
  <si>
    <t>https://img.alicdn.com/bao/uploaded/i4/131077237/TB2AgW3qiMnBKNjSZFCXXX0KFXa_!!131077237.jpg</t>
  </si>
  <si>
    <t>575576883892</t>
  </si>
  <si>
    <t>SS81522</t>
  </si>
  <si>
    <t>https://img.alicdn.com/bao/uploaded/i3/131077237/TB28Sx5pcUrBKNjSZPxXXX00pXa_!!131077237.jpg</t>
  </si>
  <si>
    <t>575475114010</t>
  </si>
  <si>
    <t>SS81531</t>
  </si>
  <si>
    <t>https://img.alicdn.com/bao/uploaded/i2/131077237/TB2EjD8o7ZmBKNjSZPiXXXFNVXa_!!131077237.jpg</t>
  </si>
  <si>
    <t>575201116329</t>
  </si>
  <si>
    <t>SS81507</t>
  </si>
  <si>
    <t>https://img.alicdn.com/bao/uploaded/i2/131077237/TB2OGkQpborBKNjSZFjXXc_SpXa_!!131077237.jpg</t>
  </si>
  <si>
    <t>575200572847</t>
  </si>
  <si>
    <t>SS81521</t>
  </si>
  <si>
    <t>https://img.alicdn.com/bao/uploaded/i4/131077237/TB2Sfi3p0knBKNjSZKPXXX6OFXa_!!131077237.jpg</t>
  </si>
  <si>
    <t>575200664683</t>
  </si>
  <si>
    <t>SS81562</t>
  </si>
  <si>
    <t>https://img.alicdn.com/bao/uploaded/i2/131077237/TB2aI8.qXooBKNjSZFPXXXa2XXa_!!131077237.jpg</t>
  </si>
  <si>
    <t>575577007634</t>
  </si>
  <si>
    <t>SS81552</t>
  </si>
  <si>
    <t>https://img.alicdn.com/bao/uploaded/i2/131077237/TB24vbXpborBKNjSZFjXXc_SpXa_!!131077237.jpg</t>
  </si>
  <si>
    <t>575474998150</t>
  </si>
  <si>
    <t>SS81529</t>
  </si>
  <si>
    <t>https://img.alicdn.com/bao/uploaded/i3/131077237/TB2m8msqXkoBKNjSZFEXXbrEVXa_!!131077237.jpg</t>
  </si>
  <si>
    <t>575200752656</t>
  </si>
  <si>
    <t>SS81494</t>
  </si>
  <si>
    <t>https://img.alicdn.com/bao/uploaded/i1/131077237/TB2IPYJpHZnBKNjSZFrXXaRLFXa_!!131077237.jpg</t>
  </si>
  <si>
    <t>575474834292</t>
  </si>
  <si>
    <t>SS81518</t>
  </si>
  <si>
    <t>https://img.alicdn.com/bao/uploaded/i4/131077237/TB2l2UVpk7mBKNjSZFyXXbydFXa_!!131077237.jpg</t>
  </si>
  <si>
    <t>575359789641</t>
  </si>
  <si>
    <t>SS81558</t>
  </si>
  <si>
    <t>https://img.alicdn.com/bao/uploaded/i1/131077237/TB2RvrSpQUmBKNjSZFOXXab2XXa_!!131077237.jpg</t>
  </si>
  <si>
    <t>575577675085</t>
  </si>
  <si>
    <t>SS81527</t>
  </si>
  <si>
    <t>https://img.alicdn.com/bao/uploaded/i1/131077237/TB237B0fNtnkeRjSZSgXXXAuXXa_!!131077237.jpg</t>
  </si>
  <si>
    <t>575577007633</t>
  </si>
  <si>
    <t>SS81536</t>
  </si>
  <si>
    <t>https://img.alicdn.com/bao/uploaded/i2/131077237/TB2AEpzppooBKNjSZFPXXXa2XXa_!!131077237.jpg</t>
  </si>
  <si>
    <t>575474574550</t>
  </si>
  <si>
    <t>SS81528</t>
  </si>
  <si>
    <t>https://img.alicdn.com/bao/uploaded/i1/131077237/TB2zc4ApGAoBKNjSZSyXXaHAVXa_!!131077237.jpg</t>
  </si>
  <si>
    <t>575201192303</t>
  </si>
  <si>
    <t>SS81564</t>
  </si>
  <si>
    <t>https://img.alicdn.com/bao/uploaded/i4/131077237/TB2T9gIpOAnBKNjSZFvXXaTKXXa_!!131077237.jpg</t>
  </si>
  <si>
    <t>575577059611</t>
  </si>
  <si>
    <t>SS81545</t>
  </si>
  <si>
    <t>https://img.alicdn.com/bao/uploaded/i2/131077237/TB2AeINpFooBKNjSZFPXXXa2XXa_!!131077237.jpg</t>
  </si>
  <si>
    <t>575360101276</t>
  </si>
  <si>
    <t>SS81502</t>
  </si>
  <si>
    <t>https://img.alicdn.com/bao/uploaded/i1/131077237/TB2JvCmpdknBKNjSZKPXXX6OFXa_!!131077237.jpg</t>
  </si>
  <si>
    <t>575474850290</t>
  </si>
  <si>
    <t>SS81533</t>
  </si>
  <si>
    <t>https://img.alicdn.com/bao/uploaded/i4/131077237/TB2il.opTqWBKNjSZFAXXanSpXa_!!131077237.jpg</t>
  </si>
  <si>
    <t>575474890268</t>
  </si>
  <si>
    <t>SS81517</t>
  </si>
  <si>
    <t>https://img.alicdn.com/bao/uploaded/i2/131077237/TB2hSAWpHZnBKNjSZFhXXc.oXXa_!!131077237.jpg</t>
  </si>
  <si>
    <t>575360101278</t>
  </si>
  <si>
    <t>SS81497</t>
  </si>
  <si>
    <t>https://img.alicdn.com/bao/uploaded/i1/131077237/TB2DDhTqkUmBKNjSZFOXXab2XXa_!!131077237.jpg</t>
  </si>
  <si>
    <t>575360289089</t>
  </si>
  <si>
    <t>SS81539</t>
  </si>
  <si>
    <t>https://img.alicdn.com/bao/uploaded/i2/131077237/TB1AWuWbBLN8KJjSZFpXXbZaVXa_!!0-item_pic.jpg</t>
  </si>
  <si>
    <t>575201392086</t>
  </si>
  <si>
    <t>SS81534</t>
  </si>
  <si>
    <t>https://item.taobao.com/item.htm?id=577068019956&amp;spm=2014.12440355.0.0</t>
  </si>
  <si>
    <t>577068359626</t>
  </si>
  <si>
    <t>SS81637</t>
  </si>
  <si>
    <t>https://item.taobao.com/item.htm?id=577068359626&amp;spm=2014.12440355.0.0</t>
  </si>
  <si>
    <t>577068019956</t>
  </si>
  <si>
    <t>SS81583</t>
  </si>
  <si>
    <t>https://item.taobao.com/item.htm?id=576673628643&amp;spm=2014.12440355.0.0</t>
  </si>
  <si>
    <t>577068063914</t>
  </si>
  <si>
    <t>SS81540</t>
  </si>
  <si>
    <t>https://item.taobao.com/item.htm?id=576673528844&amp;spm=2014.12440355.0.0</t>
  </si>
  <si>
    <t>576673464950</t>
  </si>
  <si>
    <t>SS81642</t>
  </si>
  <si>
    <t>https://item.taobao.com/item.htm?id=577068507464&amp;spm=2014.12440355.0.0</t>
  </si>
  <si>
    <t>576836317380</t>
  </si>
  <si>
    <t>SS81581</t>
  </si>
  <si>
    <t>https://item.taobao.com/item.htm?id=576673464950&amp;spm=2014.12440355.0.0</t>
  </si>
  <si>
    <t>577068499517</t>
  </si>
  <si>
    <t>SS81576</t>
  </si>
  <si>
    <t>https://item.taobao.com/item.htm?id=560511802309&amp;spm=2014.12440355.0.0</t>
  </si>
  <si>
    <t>576673628643</t>
  </si>
  <si>
    <t>SS81606</t>
  </si>
  <si>
    <t>https://item.taobao.com/item.htm?id=576836317380&amp;spm=2014.12440355.0.0</t>
  </si>
  <si>
    <t>576673528844</t>
  </si>
  <si>
    <t>SS81588</t>
  </si>
  <si>
    <t>https://item.taobao.com/item.htm?id=576956774079&amp;spm=2014.12440355.0.0</t>
  </si>
  <si>
    <t>576956054909</t>
  </si>
  <si>
    <t>SS81630</t>
  </si>
  <si>
    <t>https://item.taobao.com/item.htm?id=577068063914&amp;spm=2014.12440355.0.0</t>
  </si>
  <si>
    <t>576836413335</t>
  </si>
  <si>
    <t>SS81577</t>
  </si>
  <si>
    <t>https://item.taobao.com/item.htm?id=577068499517&amp;spm=2014.12440355.0.0</t>
  </si>
  <si>
    <t>576835873914</t>
  </si>
  <si>
    <t>SS81625</t>
  </si>
  <si>
    <t>https://item.taobao.com/item.htm?id=576673728552&amp;spm=2014.12440355.0.0</t>
  </si>
  <si>
    <t>576673612676</t>
  </si>
  <si>
    <t>SS81621</t>
  </si>
  <si>
    <t>https://item.taobao.com/item.htm?id=576674052280&amp;spm=2014.12440355.0.0</t>
  </si>
  <si>
    <t>577068507464</t>
  </si>
  <si>
    <t>SS81579</t>
  </si>
  <si>
    <t>https://item.taobao.com/item.htm?id=576956342623&amp;spm=2014.12440355.0.0</t>
  </si>
  <si>
    <t>576956850044</t>
  </si>
  <si>
    <t>SS81645</t>
  </si>
  <si>
    <t>https://item.taobao.com/item.htm?id=576956602241&amp;spm=2014.12440355.0.0</t>
  </si>
  <si>
    <t>576836581129</t>
  </si>
  <si>
    <t>SS81628</t>
  </si>
  <si>
    <t>https://item.taobao.com/item.htm?id=576956054909&amp;spm=2014.12440355.0.0</t>
  </si>
  <si>
    <t>576956774079</t>
  </si>
  <si>
    <t>SS81591</t>
  </si>
  <si>
    <t>https://item.taobao.com/item.htm?id=576956178807&amp;spm=2014.12440355.0.0</t>
  </si>
  <si>
    <t>577068371601</t>
  </si>
  <si>
    <t>SS81644</t>
  </si>
  <si>
    <t>https://item.taobao.com/item.htm?id=576836413335&amp;spm=2014.12440355.0.0</t>
  </si>
  <si>
    <t>560511802309</t>
  </si>
  <si>
    <t>SS73102</t>
  </si>
  <si>
    <t>https://item.taobao.com/item.htm?id=576673612676&amp;spm=2014.12440355.0.0</t>
  </si>
  <si>
    <t>576673728552</t>
  </si>
  <si>
    <t>SS81629</t>
  </si>
  <si>
    <t>https://item.taobao.com/item.htm?id=576835873914&amp;spm=2014.12440355.0.0</t>
  </si>
  <si>
    <t>576956342623</t>
  </si>
  <si>
    <t>SS81633</t>
  </si>
  <si>
    <t>https://item.taobao.com/item.htm?id=576836581129&amp;spm=2014.12440355.0.0</t>
  </si>
  <si>
    <t>576836741014</t>
  </si>
  <si>
    <t>SS81614</t>
  </si>
  <si>
    <t>https://item.taobao.com/item.htm?id=576836741014&amp;spm=2014.12440355.0.0</t>
  </si>
  <si>
    <t>576673360961</t>
  </si>
  <si>
    <t>SS81584</t>
  </si>
  <si>
    <t>https://item.taobao.com/item.htm?id=576835765981&amp;spm=2014.12440355.0.0</t>
  </si>
  <si>
    <t>576956166814</t>
  </si>
  <si>
    <t>SS81622</t>
  </si>
  <si>
    <t>https://item.taobao.com/item.htm?id=576836073668&amp;spm=2014.12440355.0.0</t>
  </si>
  <si>
    <t>576956602241</t>
  </si>
  <si>
    <t>SS81608</t>
  </si>
  <si>
    <t>https://item.taobao.com/item.htm?id=576673660668&amp;spm=2014.12440355.0.0</t>
  </si>
  <si>
    <t>576835765981</t>
  </si>
  <si>
    <t>SS81635</t>
  </si>
  <si>
    <t>https://item.taobao.com/item.htm?id=576673360961&amp;spm=2014.12440355.0.0</t>
  </si>
  <si>
    <t>576956178807</t>
  </si>
  <si>
    <t>SS81643</t>
  </si>
  <si>
    <t>https://item.taobao.com/item.htm?id=576836085684&amp;spm=2014.12440355.0.0</t>
  </si>
  <si>
    <t>576674052280</t>
  </si>
  <si>
    <t>SS81582</t>
  </si>
  <si>
    <t>https://item.taobao.com/item.htm?id=576956874013&amp;spm=2014.12440355.0.0</t>
  </si>
  <si>
    <t>576836085684</t>
  </si>
  <si>
    <t>SS81612</t>
  </si>
  <si>
    <t>https://item.taobao.com/item.htm?id=576956850044&amp;spm=2014.12440355.0.0</t>
  </si>
  <si>
    <t>576836073668</t>
  </si>
  <si>
    <t>SS81597</t>
  </si>
  <si>
    <t>https://item.taobao.com/item.htm?id=576956078936&amp;spm=2014.12440355.0.0</t>
  </si>
  <si>
    <t>576956078936</t>
  </si>
  <si>
    <t>SS81594</t>
  </si>
  <si>
    <t>https://item.taobao.com/item.htm?id=576956166814&amp;spm=2014.12440355.0.0</t>
  </si>
  <si>
    <t>576836325415</t>
  </si>
  <si>
    <t>SS81641</t>
  </si>
  <si>
    <t>https://item.taobao.com/item.htm?id=576836325415&amp;spm=2014.12440355.0.0</t>
  </si>
  <si>
    <t>576956874013</t>
  </si>
  <si>
    <t>SS81610</t>
  </si>
  <si>
    <t>https://item.taobao.com/item.htm?id=577068371601&amp;spm=2014.12440355.0.0</t>
  </si>
  <si>
    <t>576673660668</t>
  </si>
  <si>
    <t>SS81634</t>
  </si>
  <si>
    <t>上新月销量</t>
  </si>
  <si>
    <t>净销售件数</t>
  </si>
  <si>
    <t>ss72170</t>
  </si>
  <si>
    <t>预热提前时间/天</t>
  </si>
  <si>
    <t>首单下单提前时间/天</t>
  </si>
  <si>
    <t>上新前补单时间/天</t>
  </si>
  <si>
    <t>上新后返单时间/天</t>
  </si>
  <si>
    <t>款号</t>
  </si>
  <si>
    <t>天数</t>
  </si>
  <si>
    <t>预热提前时间/次</t>
  </si>
  <si>
    <t>首单下单提前时间/次</t>
  </si>
  <si>
    <t>上新前补单时间/次</t>
  </si>
  <si>
    <t>上新后返单时间/次</t>
  </si>
  <si>
    <t>/</t>
  </si>
  <si>
    <t>序号</t>
  </si>
  <si>
    <t>销量占比</t>
  </si>
  <si>
    <t>销售累计占比</t>
  </si>
  <si>
    <t>总下单量占比</t>
  </si>
  <si>
    <t>总下单量累计占比</t>
  </si>
  <si>
    <t>销售/首单量</t>
  </si>
  <si>
    <t>首次下单量占比</t>
  </si>
  <si>
    <t>首次下单量累计占比</t>
  </si>
  <si>
    <t>上新前下单总量占比</t>
  </si>
  <si>
    <t>上新前下单量累计占比</t>
  </si>
  <si>
    <t>上新前补单量</t>
  </si>
  <si>
    <t>商品ID2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</si>
</sst>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_);[Red]\(0\)"/>
    <numFmt numFmtId="177" formatCode="0.0%"/>
    <numFmt numFmtId="178" formatCode="yyyy/m/d;@"/>
    <numFmt numFmtId="179" formatCode="0.00_);[Red]\(0.00\)"/>
    <numFmt numFmtId="180" formatCode="0\.0,&quot;万&quot;"/>
    <numFmt numFmtId="181" formatCode="0.0_);[Red]\(0.0\)"/>
  </numFmts>
  <fonts count="1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2"/>
      <color rgb="FF333333"/>
      <name val="Arial"/>
      <family val="2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9"/>
      <name val="宋体"/>
      <family val="3"/>
      <charset val="134"/>
      <scheme val="minor"/>
    </font>
    <font>
      <b/>
      <sz val="11"/>
      <name val="微软雅黑"/>
      <charset val="134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sz val="11"/>
      <name val="微软雅黑"/>
      <charset val="134"/>
    </font>
    <font>
      <sz val="12"/>
      <name val="微软雅黑"/>
      <charset val="134"/>
    </font>
    <font>
      <sz val="1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7" fontId="0" fillId="0" borderId="0" xfId="2" applyNumberFormat="1" applyFo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7" fontId="3" fillId="2" borderId="0" xfId="2" applyNumberFormat="1" applyFont="1" applyFill="1" applyAlignment="1">
      <alignment horizontal="center" vertical="center"/>
    </xf>
    <xf numFmtId="178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0" xfId="2" applyNumberFormat="1" applyFont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2" borderId="0" xfId="2" applyNumberFormat="1" applyFont="1" applyFill="1" applyAlignment="1">
      <alignment horizontal="center" vertical="center"/>
    </xf>
    <xf numFmtId="177" fontId="2" fillId="2" borderId="0" xfId="2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2" applyNumberFormat="1" applyFont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8" fontId="3" fillId="0" borderId="0" xfId="0" applyNumberFormat="1" applyFont="1" applyFill="1" applyBorder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178" fontId="3" fillId="0" borderId="0" xfId="0" applyNumberFormat="1" applyFont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  <xf numFmtId="177" fontId="2" fillId="0" borderId="0" xfId="2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178" fontId="10" fillId="0" borderId="3" xfId="0" applyNumberFormat="1" applyFont="1" applyFill="1" applyBorder="1" applyAlignment="1">
      <alignment horizontal="center" vertical="center" wrapText="1"/>
    </xf>
    <xf numFmtId="177" fontId="10" fillId="0" borderId="5" xfId="2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vertical="center" wrapText="1"/>
    </xf>
    <xf numFmtId="0" fontId="12" fillId="0" borderId="3" xfId="1" applyFont="1" applyFill="1" applyBorder="1">
      <alignment vertical="center"/>
    </xf>
    <xf numFmtId="178" fontId="13" fillId="0" borderId="4" xfId="0" applyNumberFormat="1" applyFont="1" applyFill="1" applyBorder="1" applyAlignment="1">
      <alignment horizontal="center" vertical="center"/>
    </xf>
    <xf numFmtId="0" fontId="13" fillId="0" borderId="3" xfId="0" applyNumberFormat="1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center" vertical="center"/>
    </xf>
    <xf numFmtId="177" fontId="13" fillId="0" borderId="3" xfId="2" applyNumberFormat="1" applyFont="1" applyFill="1" applyBorder="1" applyAlignment="1">
      <alignment horizontal="center" vertical="center"/>
    </xf>
    <xf numFmtId="178" fontId="13" fillId="0" borderId="3" xfId="0" applyNumberFormat="1" applyFont="1" applyFill="1" applyBorder="1" applyAlignment="1">
      <alignment horizontal="center" vertical="center"/>
    </xf>
    <xf numFmtId="181" fontId="14" fillId="0" borderId="3" xfId="0" applyNumberFormat="1" applyFont="1" applyFill="1" applyBorder="1" applyAlignment="1">
      <alignment horizontal="center" vertical="center"/>
    </xf>
    <xf numFmtId="177" fontId="13" fillId="0" borderId="5" xfId="2" applyNumberFormat="1" applyFont="1" applyFill="1" applyBorder="1" applyAlignment="1">
      <alignment horizontal="center" vertical="center"/>
    </xf>
    <xf numFmtId="0" fontId="11" fillId="0" borderId="0" xfId="0" applyFont="1" applyFill="1">
      <alignment vertical="center"/>
    </xf>
    <xf numFmtId="0" fontId="13" fillId="0" borderId="3" xfId="0" applyFont="1" applyFill="1" applyBorder="1" applyAlignment="1">
      <alignment horizontal="center" vertical="center" wrapText="1"/>
    </xf>
    <xf numFmtId="176" fontId="13" fillId="0" borderId="3" xfId="0" applyNumberFormat="1" applyFont="1" applyFill="1" applyBorder="1" applyAlignment="1">
      <alignment horizontal="center" vertical="center" wrapText="1"/>
    </xf>
    <xf numFmtId="176" fontId="13" fillId="0" borderId="3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2" fillId="0" borderId="2" xfId="1" applyFont="1" applyFill="1" applyBorder="1">
      <alignment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center" vertical="center"/>
    </xf>
    <xf numFmtId="177" fontId="13" fillId="0" borderId="2" xfId="2" applyNumberFormat="1" applyFont="1" applyFill="1" applyBorder="1" applyAlignment="1">
      <alignment horizontal="center" vertical="center"/>
    </xf>
    <xf numFmtId="14" fontId="14" fillId="0" borderId="2" xfId="0" applyNumberFormat="1" applyFont="1" applyFill="1" applyBorder="1" applyAlignment="1">
      <alignment horizontal="center" vertical="center"/>
    </xf>
    <xf numFmtId="178" fontId="13" fillId="0" borderId="2" xfId="0" applyNumberFormat="1" applyFont="1" applyFill="1" applyBorder="1" applyAlignment="1">
      <alignment horizontal="center" vertical="center"/>
    </xf>
    <xf numFmtId="181" fontId="14" fillId="0" borderId="2" xfId="0" applyNumberFormat="1" applyFont="1" applyFill="1" applyBorder="1" applyAlignment="1">
      <alignment horizontal="center" vertical="center"/>
    </xf>
    <xf numFmtId="177" fontId="13" fillId="0" borderId="6" xfId="2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177" fontId="13" fillId="0" borderId="0" xfId="2" applyNumberFormat="1" applyFont="1" applyFill="1" applyAlignment="1">
      <alignment horizontal="center" vertical="center"/>
    </xf>
    <xf numFmtId="180" fontId="14" fillId="0" borderId="0" xfId="0" applyNumberFormat="1" applyFont="1" applyFill="1" applyAlignment="1">
      <alignment horizontal="center" vertical="center"/>
    </xf>
    <xf numFmtId="178" fontId="11" fillId="0" borderId="0" xfId="0" applyNumberFormat="1" applyFont="1" applyFill="1">
      <alignment vertical="center"/>
    </xf>
    <xf numFmtId="177" fontId="11" fillId="0" borderId="0" xfId="2" applyNumberFormat="1" applyFont="1" applyFill="1">
      <alignment vertical="center"/>
    </xf>
  </cellXfs>
  <cellStyles count="3">
    <cellStyle name="百分比" xfId="2" builtinId="5"/>
    <cellStyle name="常规" xfId="0" builtinId="0"/>
    <cellStyle name="超链接" xfId="1" builtinId="8"/>
  </cellStyles>
  <dxfs count="73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rPr>
              <a:t>预热及下单相关时间点分布情况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时间点展现!$I$1</c:f>
              <c:strCache>
                <c:ptCount val="1"/>
                <c:pt idx="0">
                  <c:v>预热提前时间/次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3"/>
              <c:layout>
                <c:manualLayout>
                  <c:x val="-2.39459104141234E-2"/>
                  <c:y val="7.421660252886200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微软雅黑" panose="020B0503020204020204" charset="-122"/>
                      <a:ea typeface="微软雅黑" panose="020B0503020204020204" charset="-122"/>
                      <a:cs typeface="微软雅黑" panose="020B0503020204020204" charset="-122"/>
                      <a:sym typeface="微软雅黑" panose="020B0503020204020204" charset="-122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时间点展现!$I$2:$I$23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29</c:v>
                </c:pt>
                <c:pt idx="4">
                  <c:v>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</c:ser>
        <c:ser>
          <c:idx val="1"/>
          <c:order val="1"/>
          <c:tx>
            <c:strRef>
              <c:f>时间点展现!$J$1</c:f>
              <c:strCache>
                <c:ptCount val="1"/>
                <c:pt idx="0">
                  <c:v>首单下单提前时间/次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11"/>
              <c:layout>
                <c:manualLayout>
                  <c:x val="2.5354493379660101E-2"/>
                  <c:y val="-5.56624518966465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时间点展现!$J$2:$J$23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27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</c:ser>
        <c:ser>
          <c:idx val="2"/>
          <c:order val="2"/>
          <c:tx>
            <c:strRef>
              <c:f>时间点展现!$K$1</c:f>
              <c:strCache>
                <c:ptCount val="1"/>
                <c:pt idx="0">
                  <c:v>上新前补单时间/次</c:v>
                </c:pt>
              </c:strCache>
            </c:strRef>
          </c:tx>
          <c:spPr>
            <a:ln w="28575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21"/>
              <c:layout>
                <c:manualLayout>
                  <c:x val="2.78795602995061E-3"/>
                  <c:y val="4.9788633161108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微软雅黑" panose="020B0503020204020204" charset="-122"/>
                      <a:ea typeface="微软雅黑" panose="020B0503020204020204" charset="-122"/>
                      <a:cs typeface="微软雅黑" panose="020B0503020204020204" charset="-122"/>
                      <a:sym typeface="微软雅黑" panose="020B0503020204020204" charset="-122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时间点展现!$K$2:$K$23</c:f>
              <c:numCache>
                <c:formatCode>General</c:formatCode>
                <c:ptCount val="22"/>
                <c:pt idx="0">
                  <c:v>0</c:v>
                </c:pt>
                <c:pt idx="1">
                  <c:v>12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24</c:v>
                </c:pt>
                <c:pt idx="21">
                  <c:v>0</c:v>
                </c:pt>
              </c:numCache>
            </c:numRef>
          </c:val>
        </c:ser>
        <c:ser>
          <c:idx val="3"/>
          <c:order val="3"/>
          <c:tx>
            <c:strRef>
              <c:f>时间点展现!$L$1</c:f>
              <c:strCache>
                <c:ptCount val="1"/>
                <c:pt idx="0">
                  <c:v>上新后返单时间/次</c:v>
                </c:pt>
              </c:strCache>
            </c:strRef>
          </c:tx>
          <c:spPr>
            <a:ln w="28575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2.5415352009380301E-2"/>
                  <c:y val="0.10327827760236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时间点展现!$L$2:$L$23</c:f>
              <c:numCache>
                <c:formatCode>General</c:formatCode>
                <c:ptCount val="22"/>
                <c:pt idx="0">
                  <c:v>30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187584"/>
        <c:axId val="317189120"/>
      </c:radarChart>
      <c:catAx>
        <c:axId val="317187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endParaRPr lang="zh-CN"/>
          </a:p>
        </c:txPr>
        <c:crossAx val="317189120"/>
        <c:crosses val="autoZero"/>
        <c:auto val="1"/>
        <c:lblAlgn val="ctr"/>
        <c:lblOffset val="100"/>
        <c:noMultiLvlLbl val="0"/>
      </c:catAx>
      <c:valAx>
        <c:axId val="31718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718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endParaRPr lang="zh-CN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endParaRPr lang="zh-CN"/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endParaRPr lang="zh-CN"/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endParaRPr lang="zh-CN"/>
          </a:p>
        </c:txPr>
      </c:legendEntry>
      <c:layout>
        <c:manualLayout>
          <c:xMode val="edge"/>
          <c:yMode val="edge"/>
          <c:x val="7.99522437601803E-2"/>
          <c:y val="8.1312388642061195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销售下单累计占比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1244560487380301E-2"/>
          <c:y val="0.14168981859780999"/>
          <c:w val="0.91091383812010396"/>
          <c:h val="0.70083346952116399"/>
        </c:manualLayout>
      </c:layout>
      <c:lineChart>
        <c:grouping val="standard"/>
        <c:varyColors val="0"/>
        <c:ser>
          <c:idx val="0"/>
          <c:order val="0"/>
          <c:tx>
            <c:strRef>
              <c:f>rank展现!$Z$1</c:f>
              <c:strCache>
                <c:ptCount val="1"/>
                <c:pt idx="0">
                  <c:v>销售累计占比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dLbl>
              <c:idx val="15"/>
              <c:delete val="1"/>
            </c:dLbl>
            <c:dLbl>
              <c:idx val="16"/>
              <c:delete val="1"/>
            </c:dLbl>
            <c:dLbl>
              <c:idx val="17"/>
              <c:delete val="1"/>
            </c:dLbl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微软雅黑" panose="020B0503020204020204" charset="-122"/>
                      <a:ea typeface="微软雅黑" panose="020B0503020204020204" charset="-122"/>
                      <a:cs typeface="微软雅黑" panose="020B0503020204020204" charset="-122"/>
                      <a:sym typeface="微软雅黑" panose="020B0503020204020204" charset="-122"/>
                    </a:defRPr>
                  </a:pPr>
                  <a:endParaRPr lang="zh-CN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"/>
              <c:delete val="1"/>
            </c:dLbl>
            <c:dLbl>
              <c:idx val="20"/>
              <c:delete val="1"/>
            </c:dLbl>
            <c:dLbl>
              <c:idx val="21"/>
              <c:delete val="1"/>
            </c:dLbl>
            <c:dLbl>
              <c:idx val="22"/>
              <c:delete val="1"/>
            </c:dLbl>
            <c:dLbl>
              <c:idx val="23"/>
              <c:delete val="1"/>
            </c:dLbl>
            <c:dLbl>
              <c:idx val="24"/>
              <c:delete val="1"/>
            </c:dLbl>
            <c:dLbl>
              <c:idx val="25"/>
              <c:delete val="1"/>
            </c:dLbl>
            <c:dLbl>
              <c:idx val="26"/>
              <c:delete val="1"/>
            </c:dLbl>
            <c:dLbl>
              <c:idx val="27"/>
              <c:delete val="1"/>
            </c:dLbl>
            <c:dLbl>
              <c:idx val="28"/>
              <c:delete val="1"/>
            </c:dLbl>
            <c:dLbl>
              <c:idx val="29"/>
              <c:delete val="1"/>
            </c:dLbl>
            <c:dLbl>
              <c:idx val="30"/>
              <c:delete val="1"/>
            </c:dLbl>
            <c:dLbl>
              <c:idx val="31"/>
              <c:delete val="1"/>
            </c:dLbl>
            <c:dLbl>
              <c:idx val="32"/>
              <c:delete val="1"/>
            </c:dLbl>
            <c:dLbl>
              <c:idx val="33"/>
              <c:delete val="1"/>
            </c:dLbl>
            <c:dLbl>
              <c:idx val="34"/>
              <c:delete val="1"/>
            </c:dLbl>
            <c:dLbl>
              <c:idx val="35"/>
              <c:delete val="1"/>
            </c:dLbl>
            <c:dLbl>
              <c:idx val="36"/>
              <c:delete val="1"/>
            </c:dLbl>
            <c:dLbl>
              <c:idx val="37"/>
              <c:delete val="1"/>
            </c:dLbl>
            <c:dLbl>
              <c:idx val="38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rank展现!$Z$2:$Z$40</c:f>
              <c:numCache>
                <c:formatCode>0.0%</c:formatCode>
                <c:ptCount val="39"/>
                <c:pt idx="0">
                  <c:v>0.1297143</c:v>
                </c:pt>
                <c:pt idx="1">
                  <c:v>0.21026790000000001</c:v>
                </c:pt>
                <c:pt idx="2">
                  <c:v>0.2657911</c:v>
                </c:pt>
                <c:pt idx="3">
                  <c:v>0.31699759999999999</c:v>
                </c:pt>
                <c:pt idx="4">
                  <c:v>0.36614809999999998</c:v>
                </c:pt>
                <c:pt idx="5">
                  <c:v>0.41417330000000002</c:v>
                </c:pt>
                <c:pt idx="6">
                  <c:v>0.45950839999999998</c:v>
                </c:pt>
                <c:pt idx="7">
                  <c:v>0.49865490000000001</c:v>
                </c:pt>
                <c:pt idx="8">
                  <c:v>0.53318810000000005</c:v>
                </c:pt>
                <c:pt idx="9">
                  <c:v>0.56669840000000005</c:v>
                </c:pt>
                <c:pt idx="10">
                  <c:v>0.6001166</c:v>
                </c:pt>
                <c:pt idx="11">
                  <c:v>0.6321232</c:v>
                </c:pt>
                <c:pt idx="12">
                  <c:v>0.66295349999999997</c:v>
                </c:pt>
                <c:pt idx="13">
                  <c:v>0.69332349999999998</c:v>
                </c:pt>
                <c:pt idx="14">
                  <c:v>0.71998039999999996</c:v>
                </c:pt>
                <c:pt idx="15">
                  <c:v>0.74635079999999998</c:v>
                </c:pt>
                <c:pt idx="16">
                  <c:v>0.77110500000000004</c:v>
                </c:pt>
                <c:pt idx="17">
                  <c:v>0.79436589999999996</c:v>
                </c:pt>
                <c:pt idx="18">
                  <c:v>0.81128469999999997</c:v>
                </c:pt>
                <c:pt idx="19">
                  <c:v>0.82730329999999996</c:v>
                </c:pt>
                <c:pt idx="20">
                  <c:v>0.84288209999999997</c:v>
                </c:pt>
                <c:pt idx="21">
                  <c:v>0.85827679999999995</c:v>
                </c:pt>
                <c:pt idx="22">
                  <c:v>0.87215759999999998</c:v>
                </c:pt>
                <c:pt idx="23">
                  <c:v>0.88602820000000004</c:v>
                </c:pt>
                <c:pt idx="24">
                  <c:v>0.89773020000000003</c:v>
                </c:pt>
                <c:pt idx="25">
                  <c:v>0.90896169999999998</c:v>
                </c:pt>
                <c:pt idx="26">
                  <c:v>0.92000899999999997</c:v>
                </c:pt>
                <c:pt idx="27">
                  <c:v>0.93088249999999995</c:v>
                </c:pt>
                <c:pt idx="28">
                  <c:v>0.94163319999999995</c:v>
                </c:pt>
                <c:pt idx="29">
                  <c:v>0.95049150000000004</c:v>
                </c:pt>
                <c:pt idx="30">
                  <c:v>0.95865429999999996</c:v>
                </c:pt>
                <c:pt idx="31">
                  <c:v>0.96571229999999997</c:v>
                </c:pt>
                <c:pt idx="32">
                  <c:v>0.97274989999999995</c:v>
                </c:pt>
                <c:pt idx="33">
                  <c:v>0.97869289999999998</c:v>
                </c:pt>
                <c:pt idx="34">
                  <c:v>0.98455420000000005</c:v>
                </c:pt>
                <c:pt idx="35">
                  <c:v>0.9903438</c:v>
                </c:pt>
                <c:pt idx="36">
                  <c:v>0.99603109999999995</c:v>
                </c:pt>
                <c:pt idx="37">
                  <c:v>1</c:v>
                </c:pt>
                <c:pt idx="38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rank展现!$AA$1</c:f>
              <c:strCache>
                <c:ptCount val="1"/>
                <c:pt idx="0">
                  <c:v>总下单量累计占比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dLbl>
              <c:idx val="15"/>
              <c:delete val="1"/>
            </c:dLbl>
            <c:dLbl>
              <c:idx val="16"/>
              <c:delete val="1"/>
            </c:dLbl>
            <c:dLbl>
              <c:idx val="17"/>
              <c:delete val="1"/>
            </c:dLbl>
            <c:dLbl>
              <c:idx val="18"/>
              <c:delete val="1"/>
            </c:dLbl>
            <c:dLbl>
              <c:idx val="19"/>
              <c:delete val="1"/>
            </c:dLbl>
            <c:dLbl>
              <c:idx val="20"/>
              <c:layout>
                <c:manualLayout>
                  <c:x val="2.7915470910513999E-2"/>
                  <c:y val="-2.440255806125880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微软雅黑" panose="020B0503020204020204" charset="-122"/>
                      <a:ea typeface="微软雅黑" panose="020B0503020204020204" charset="-122"/>
                      <a:cs typeface="微软雅黑" panose="020B0503020204020204" charset="-122"/>
                      <a:sym typeface="微软雅黑" panose="020B0503020204020204" charset="-122"/>
                    </a:defRPr>
                  </a:pPr>
                  <a:endParaRPr lang="zh-CN"/>
                </a:p>
              </c:tx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"/>
              <c:delete val="1"/>
            </c:dLbl>
            <c:dLbl>
              <c:idx val="22"/>
              <c:delete val="1"/>
            </c:dLbl>
            <c:dLbl>
              <c:idx val="23"/>
              <c:delete val="1"/>
            </c:dLbl>
            <c:dLbl>
              <c:idx val="24"/>
              <c:delete val="1"/>
            </c:dLbl>
            <c:dLbl>
              <c:idx val="25"/>
              <c:delete val="1"/>
            </c:dLbl>
            <c:dLbl>
              <c:idx val="26"/>
              <c:delete val="1"/>
            </c:dLbl>
            <c:dLbl>
              <c:idx val="27"/>
              <c:delete val="1"/>
            </c:dLbl>
            <c:dLbl>
              <c:idx val="28"/>
              <c:delete val="1"/>
            </c:dLbl>
            <c:dLbl>
              <c:idx val="29"/>
              <c:delete val="1"/>
            </c:dLbl>
            <c:dLbl>
              <c:idx val="30"/>
              <c:delete val="1"/>
            </c:dLbl>
            <c:dLbl>
              <c:idx val="31"/>
              <c:delete val="1"/>
            </c:dLbl>
            <c:dLbl>
              <c:idx val="32"/>
              <c:delete val="1"/>
            </c:dLbl>
            <c:dLbl>
              <c:idx val="33"/>
              <c:delete val="1"/>
            </c:dLbl>
            <c:dLbl>
              <c:idx val="34"/>
              <c:delete val="1"/>
            </c:dLbl>
            <c:dLbl>
              <c:idx val="35"/>
              <c:delete val="1"/>
            </c:dLbl>
            <c:dLbl>
              <c:idx val="36"/>
              <c:delete val="1"/>
            </c:dLbl>
            <c:dLbl>
              <c:idx val="37"/>
              <c:delete val="1"/>
            </c:dLbl>
            <c:dLbl>
              <c:idx val="38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rank展现!$AA$2:$AA$40</c:f>
              <c:numCache>
                <c:formatCode>0.0%</c:formatCode>
                <c:ptCount val="39"/>
                <c:pt idx="0">
                  <c:v>0.12662909999999999</c:v>
                </c:pt>
                <c:pt idx="1">
                  <c:v>0.20353080000000001</c:v>
                </c:pt>
                <c:pt idx="2">
                  <c:v>0.24235139999999999</c:v>
                </c:pt>
                <c:pt idx="3">
                  <c:v>0.28976800000000003</c:v>
                </c:pt>
                <c:pt idx="4">
                  <c:v>0.33968019999999999</c:v>
                </c:pt>
                <c:pt idx="5">
                  <c:v>0.38681949999999998</c:v>
                </c:pt>
                <c:pt idx="6">
                  <c:v>0.4274887</c:v>
                </c:pt>
                <c:pt idx="7">
                  <c:v>0.4644607</c:v>
                </c:pt>
                <c:pt idx="8">
                  <c:v>0.4977355</c:v>
                </c:pt>
                <c:pt idx="9">
                  <c:v>0.53008599999999995</c:v>
                </c:pt>
                <c:pt idx="10">
                  <c:v>0.56151220000000002</c:v>
                </c:pt>
                <c:pt idx="11">
                  <c:v>0.59108970000000005</c:v>
                </c:pt>
                <c:pt idx="12">
                  <c:v>0.61974300000000004</c:v>
                </c:pt>
                <c:pt idx="13">
                  <c:v>0.64839630000000004</c:v>
                </c:pt>
                <c:pt idx="14">
                  <c:v>0.68167109999999997</c:v>
                </c:pt>
                <c:pt idx="15">
                  <c:v>0.70570290000000002</c:v>
                </c:pt>
                <c:pt idx="16">
                  <c:v>0.72973469999999996</c:v>
                </c:pt>
                <c:pt idx="17">
                  <c:v>0.75838799999999995</c:v>
                </c:pt>
                <c:pt idx="18">
                  <c:v>0.77872260000000004</c:v>
                </c:pt>
                <c:pt idx="19">
                  <c:v>0.79258709999999999</c:v>
                </c:pt>
                <c:pt idx="20">
                  <c:v>0.81384599999999996</c:v>
                </c:pt>
                <c:pt idx="21">
                  <c:v>0.8286348</c:v>
                </c:pt>
                <c:pt idx="22">
                  <c:v>0.84157499999999996</c:v>
                </c:pt>
                <c:pt idx="23">
                  <c:v>0.85913669999999998</c:v>
                </c:pt>
                <c:pt idx="24">
                  <c:v>0.86930399999999997</c:v>
                </c:pt>
                <c:pt idx="25">
                  <c:v>0.88039559999999994</c:v>
                </c:pt>
                <c:pt idx="26">
                  <c:v>0.89241150000000002</c:v>
                </c:pt>
                <c:pt idx="27">
                  <c:v>0.90257880000000001</c:v>
                </c:pt>
                <c:pt idx="28">
                  <c:v>0.9127461</c:v>
                </c:pt>
                <c:pt idx="29">
                  <c:v>0.92383769999999998</c:v>
                </c:pt>
                <c:pt idx="30">
                  <c:v>0.93677790000000005</c:v>
                </c:pt>
                <c:pt idx="31">
                  <c:v>0.94546629999999998</c:v>
                </c:pt>
                <c:pt idx="32">
                  <c:v>0.95193640000000002</c:v>
                </c:pt>
                <c:pt idx="33">
                  <c:v>0.96210370000000001</c:v>
                </c:pt>
                <c:pt idx="34">
                  <c:v>0.97411959999999997</c:v>
                </c:pt>
                <c:pt idx="35">
                  <c:v>0.98521119999999995</c:v>
                </c:pt>
                <c:pt idx="36">
                  <c:v>0.99630280000000004</c:v>
                </c:pt>
                <c:pt idx="37">
                  <c:v>1</c:v>
                </c:pt>
                <c:pt idx="38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rank展现!$AB$1</c:f>
              <c:strCache>
                <c:ptCount val="1"/>
                <c:pt idx="0">
                  <c:v>首次下单量累计占比</c:v>
                </c:pt>
              </c:strCache>
            </c:strRef>
          </c:tx>
          <c:spPr>
            <a:ln w="28575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rank展现!$AB$2:$AB$40</c:f>
              <c:numCache>
                <c:formatCode>0.0%</c:formatCode>
                <c:ptCount val="39"/>
                <c:pt idx="0">
                  <c:v>7.4492100000000006E-2</c:v>
                </c:pt>
                <c:pt idx="1">
                  <c:v>0.1151242</c:v>
                </c:pt>
                <c:pt idx="2">
                  <c:v>0.1444695</c:v>
                </c:pt>
                <c:pt idx="3">
                  <c:v>0.16930020000000001</c:v>
                </c:pt>
                <c:pt idx="4">
                  <c:v>0.18735889999999999</c:v>
                </c:pt>
                <c:pt idx="5">
                  <c:v>0.221219</c:v>
                </c:pt>
                <c:pt idx="6">
                  <c:v>0.24379229999999999</c:v>
                </c:pt>
                <c:pt idx="7">
                  <c:v>0.25056430000000002</c:v>
                </c:pt>
                <c:pt idx="8">
                  <c:v>0.282167</c:v>
                </c:pt>
                <c:pt idx="9">
                  <c:v>0.32279910000000001</c:v>
                </c:pt>
                <c:pt idx="10">
                  <c:v>0.37471779999999999</c:v>
                </c:pt>
                <c:pt idx="11">
                  <c:v>0.39954849999999997</c:v>
                </c:pt>
                <c:pt idx="12">
                  <c:v>0.41309259999999998</c:v>
                </c:pt>
                <c:pt idx="13">
                  <c:v>0.45372459999999998</c:v>
                </c:pt>
                <c:pt idx="14">
                  <c:v>0.50790069999999998</c:v>
                </c:pt>
                <c:pt idx="15">
                  <c:v>0.52595939999999997</c:v>
                </c:pt>
                <c:pt idx="16">
                  <c:v>0.55756209999999995</c:v>
                </c:pt>
                <c:pt idx="17">
                  <c:v>0.60270880000000004</c:v>
                </c:pt>
                <c:pt idx="18">
                  <c:v>0.65011289999999999</c:v>
                </c:pt>
                <c:pt idx="19">
                  <c:v>0.66365689999999999</c:v>
                </c:pt>
                <c:pt idx="20">
                  <c:v>0.70203159999999998</c:v>
                </c:pt>
                <c:pt idx="21">
                  <c:v>0.72686229999999996</c:v>
                </c:pt>
                <c:pt idx="22">
                  <c:v>0.73363429999999996</c:v>
                </c:pt>
                <c:pt idx="23">
                  <c:v>0.77652370000000004</c:v>
                </c:pt>
                <c:pt idx="24">
                  <c:v>0.79006770000000004</c:v>
                </c:pt>
                <c:pt idx="25">
                  <c:v>0.79683970000000004</c:v>
                </c:pt>
                <c:pt idx="26">
                  <c:v>0.81489840000000002</c:v>
                </c:pt>
                <c:pt idx="27">
                  <c:v>0.82167040000000002</c:v>
                </c:pt>
                <c:pt idx="28">
                  <c:v>0.82844240000000002</c:v>
                </c:pt>
                <c:pt idx="29">
                  <c:v>0.85327310000000001</c:v>
                </c:pt>
                <c:pt idx="30">
                  <c:v>0.86004510000000001</c:v>
                </c:pt>
                <c:pt idx="31">
                  <c:v>0.87810379999999999</c:v>
                </c:pt>
                <c:pt idx="32">
                  <c:v>0.89164790000000005</c:v>
                </c:pt>
                <c:pt idx="33">
                  <c:v>0.91647860000000003</c:v>
                </c:pt>
                <c:pt idx="34">
                  <c:v>0.94582390000000005</c:v>
                </c:pt>
                <c:pt idx="35">
                  <c:v>0.96839730000000002</c:v>
                </c:pt>
                <c:pt idx="36">
                  <c:v>0.993228</c:v>
                </c:pt>
                <c:pt idx="37">
                  <c:v>1</c:v>
                </c:pt>
                <c:pt idx="38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rank展现!$AC$1</c:f>
              <c:strCache>
                <c:ptCount val="1"/>
                <c:pt idx="0">
                  <c:v>上新前下单量累计占比</c:v>
                </c:pt>
              </c:strCache>
            </c:strRef>
          </c:tx>
          <c:spPr>
            <a:ln w="28575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dLbl>
              <c:idx val="15"/>
              <c:delete val="1"/>
            </c:dLbl>
            <c:dLbl>
              <c:idx val="16"/>
              <c:delete val="1"/>
            </c:dLbl>
            <c:dLbl>
              <c:idx val="17"/>
              <c:delete val="1"/>
            </c:dLbl>
            <c:dLbl>
              <c:idx val="18"/>
              <c:delete val="1"/>
            </c:dLbl>
            <c:dLbl>
              <c:idx val="19"/>
              <c:delete val="1"/>
            </c:dLbl>
            <c:dLbl>
              <c:idx val="20"/>
              <c:delete val="1"/>
            </c:dLbl>
            <c:dLbl>
              <c:idx val="21"/>
              <c:delete val="1"/>
            </c:dLbl>
            <c:dLbl>
              <c:idx val="22"/>
              <c:delete val="1"/>
            </c:dLbl>
            <c:dLbl>
              <c:idx val="23"/>
              <c:delete val="1"/>
            </c:dLbl>
            <c:dLbl>
              <c:idx val="24"/>
              <c:delete val="1"/>
            </c:dLbl>
            <c:dLbl>
              <c:idx val="25"/>
              <c:delete val="1"/>
            </c:dLbl>
            <c:dLbl>
              <c:idx val="26"/>
              <c:layout>
                <c:manualLayout>
                  <c:x val="3.81982125957884E-2"/>
                  <c:y val="8.049853070200579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微软雅黑" panose="020B0503020204020204" charset="-122"/>
                      <a:ea typeface="微软雅黑" panose="020B0503020204020204" charset="-122"/>
                      <a:cs typeface="微软雅黑" panose="020B0503020204020204" charset="-122"/>
                      <a:sym typeface="微软雅黑" panose="020B0503020204020204" charset="-122"/>
                    </a:defRPr>
                  </a:pPr>
                  <a:endParaRPr lang="zh-CN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7"/>
              <c:delete val="1"/>
            </c:dLbl>
            <c:dLbl>
              <c:idx val="28"/>
              <c:delete val="1"/>
            </c:dLbl>
            <c:dLbl>
              <c:idx val="29"/>
              <c:delete val="1"/>
            </c:dLbl>
            <c:dLbl>
              <c:idx val="30"/>
              <c:delete val="1"/>
            </c:dLbl>
            <c:dLbl>
              <c:idx val="31"/>
              <c:delete val="1"/>
            </c:dLbl>
            <c:dLbl>
              <c:idx val="32"/>
              <c:delete val="1"/>
            </c:dLbl>
            <c:dLbl>
              <c:idx val="33"/>
              <c:delete val="1"/>
            </c:dLbl>
            <c:dLbl>
              <c:idx val="34"/>
              <c:delete val="1"/>
            </c:dLbl>
            <c:dLbl>
              <c:idx val="35"/>
              <c:delete val="1"/>
            </c:dLbl>
            <c:dLbl>
              <c:idx val="36"/>
              <c:delete val="1"/>
            </c:dLbl>
            <c:dLbl>
              <c:idx val="37"/>
              <c:delete val="1"/>
            </c:dLbl>
            <c:dLbl>
              <c:idx val="38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rank展现!$AC$2:$AC$40</c:f>
              <c:numCache>
                <c:formatCode>0.0%</c:formatCode>
                <c:ptCount val="39"/>
                <c:pt idx="0">
                  <c:v>6.4052799999999993E-2</c:v>
                </c:pt>
                <c:pt idx="1">
                  <c:v>0.1052019</c:v>
                </c:pt>
                <c:pt idx="2">
                  <c:v>0.13043479999999999</c:v>
                </c:pt>
                <c:pt idx="3">
                  <c:v>0.15566769999999999</c:v>
                </c:pt>
                <c:pt idx="4">
                  <c:v>0.17119570000000001</c:v>
                </c:pt>
                <c:pt idx="5">
                  <c:v>0.2041925</c:v>
                </c:pt>
                <c:pt idx="6">
                  <c:v>0.22360250000000001</c:v>
                </c:pt>
                <c:pt idx="7">
                  <c:v>0.2352484</c:v>
                </c:pt>
                <c:pt idx="8">
                  <c:v>0.27600930000000001</c:v>
                </c:pt>
                <c:pt idx="9">
                  <c:v>0.31094719999999998</c:v>
                </c:pt>
                <c:pt idx="10">
                  <c:v>0.35559010000000002</c:v>
                </c:pt>
                <c:pt idx="11">
                  <c:v>0.37694100000000003</c:v>
                </c:pt>
                <c:pt idx="12">
                  <c:v>0.40217389999999997</c:v>
                </c:pt>
                <c:pt idx="13">
                  <c:v>0.44293480000000002</c:v>
                </c:pt>
                <c:pt idx="14">
                  <c:v>0.49728260000000002</c:v>
                </c:pt>
                <c:pt idx="15">
                  <c:v>0.52833850000000004</c:v>
                </c:pt>
                <c:pt idx="16">
                  <c:v>0.55551240000000002</c:v>
                </c:pt>
                <c:pt idx="17">
                  <c:v>0.59627330000000001</c:v>
                </c:pt>
                <c:pt idx="18">
                  <c:v>0.63703419999999999</c:v>
                </c:pt>
                <c:pt idx="19">
                  <c:v>0.6545031</c:v>
                </c:pt>
                <c:pt idx="20">
                  <c:v>0.6875</c:v>
                </c:pt>
                <c:pt idx="21">
                  <c:v>0.70885089999999995</c:v>
                </c:pt>
                <c:pt idx="22">
                  <c:v>0.72437890000000005</c:v>
                </c:pt>
                <c:pt idx="23">
                  <c:v>0.76125779999999998</c:v>
                </c:pt>
                <c:pt idx="24">
                  <c:v>0.77290369999999997</c:v>
                </c:pt>
                <c:pt idx="25">
                  <c:v>0.79037270000000004</c:v>
                </c:pt>
                <c:pt idx="26">
                  <c:v>0.81366459999999996</c:v>
                </c:pt>
                <c:pt idx="27">
                  <c:v>0.82531060000000001</c:v>
                </c:pt>
                <c:pt idx="28">
                  <c:v>0.83695649999999999</c:v>
                </c:pt>
                <c:pt idx="29">
                  <c:v>0.8583075</c:v>
                </c:pt>
                <c:pt idx="30">
                  <c:v>0.87965839999999995</c:v>
                </c:pt>
                <c:pt idx="31">
                  <c:v>0.89518629999999999</c:v>
                </c:pt>
                <c:pt idx="32">
                  <c:v>0.90683230000000004</c:v>
                </c:pt>
                <c:pt idx="33">
                  <c:v>0.92818319999999999</c:v>
                </c:pt>
                <c:pt idx="34">
                  <c:v>0.95341609999999999</c:v>
                </c:pt>
                <c:pt idx="35">
                  <c:v>0.97282610000000003</c:v>
                </c:pt>
                <c:pt idx="36">
                  <c:v>0.99417699999999998</c:v>
                </c:pt>
                <c:pt idx="37">
                  <c:v>1</c:v>
                </c:pt>
                <c:pt idx="3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6989184"/>
        <c:axId val="357249024"/>
      </c:lineChart>
      <c:catAx>
        <c:axId val="356989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7249024"/>
        <c:crosses val="autoZero"/>
        <c:auto val="1"/>
        <c:lblAlgn val="ctr"/>
        <c:lblOffset val="100"/>
        <c:noMultiLvlLbl val="0"/>
      </c:catAx>
      <c:valAx>
        <c:axId val="35724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endParaRPr lang="zh-CN"/>
          </a:p>
        </c:txPr>
        <c:crossAx val="35698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endParaRPr lang="zh-CN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endParaRPr lang="zh-CN"/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endParaRPr lang="zh-CN"/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endParaRPr lang="zh-CN"/>
          </a:p>
        </c:txPr>
      </c:legendEntry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161290</xdr:colOff>
      <xdr:row>0</xdr:row>
      <xdr:rowOff>189865</xdr:rowOff>
    </xdr:from>
    <xdr:to>
      <xdr:col>23</xdr:col>
      <xdr:colOff>614045</xdr:colOff>
      <xdr:row>27</xdr:row>
      <xdr:rowOff>162560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665480</xdr:colOff>
      <xdr:row>5</xdr:row>
      <xdr:rowOff>186055</xdr:rowOff>
    </xdr:from>
    <xdr:to>
      <xdr:col>16</xdr:col>
      <xdr:colOff>309880</xdr:colOff>
      <xdr:row>7</xdr:row>
      <xdr:rowOff>42545</xdr:rowOff>
    </xdr:to>
    <xdr:sp macro="" textlink="">
      <xdr:nvSpPr>
        <xdr:cNvPr id="4" name="文本框 3"/>
        <xdr:cNvSpPr txBox="1"/>
      </xdr:nvSpPr>
      <xdr:spPr>
        <a:xfrm>
          <a:off x="9457055" y="1214755"/>
          <a:ext cx="330200" cy="27559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>
          <a:spAutoFit/>
        </a:bodyPr>
        <a:lstStyle/>
        <a:p>
          <a:pPr algn="ctr"/>
          <a:r>
            <a:rPr lang="en-US" altLang="zh-CN" sz="1200">
              <a:latin typeface="微软雅黑" panose="020B0503020204020204" charset="-122"/>
              <a:ea typeface="微软雅黑" panose="020B0503020204020204" charset="-122"/>
            </a:rPr>
            <a:t>/</a:t>
          </a:r>
        </a:p>
      </xdr:txBody>
    </xdr:sp>
    <xdr:clientData/>
  </xdr:twoCellAnchor>
  <xdr:twoCellAnchor>
    <xdr:from>
      <xdr:col>16</xdr:col>
      <xdr:colOff>620395</xdr:colOff>
      <xdr:row>4</xdr:row>
      <xdr:rowOff>145415</xdr:rowOff>
    </xdr:from>
    <xdr:to>
      <xdr:col>17</xdr:col>
      <xdr:colOff>264795</xdr:colOff>
      <xdr:row>6</xdr:row>
      <xdr:rowOff>1905</xdr:rowOff>
    </xdr:to>
    <xdr:sp macro="" textlink="">
      <xdr:nvSpPr>
        <xdr:cNvPr id="5" name="文本框 4"/>
        <xdr:cNvSpPr txBox="1"/>
      </xdr:nvSpPr>
      <xdr:spPr>
        <a:xfrm>
          <a:off x="10097770" y="964565"/>
          <a:ext cx="330200" cy="27559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>
          <a:spAutoFit/>
        </a:bodyPr>
        <a:lstStyle/>
        <a:p>
          <a:pPr algn="ctr"/>
          <a:r>
            <a:rPr lang="en-US" altLang="zh-CN" sz="1200">
              <a:latin typeface="微软雅黑" panose="020B0503020204020204" charset="-122"/>
              <a:ea typeface="微软雅黑" panose="020B0503020204020204" charset="-122"/>
            </a:rPr>
            <a:t>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665480</xdr:colOff>
      <xdr:row>0</xdr:row>
      <xdr:rowOff>10795</xdr:rowOff>
    </xdr:from>
    <xdr:to>
      <xdr:col>40</xdr:col>
      <xdr:colOff>417830</xdr:colOff>
      <xdr:row>18</xdr:row>
      <xdr:rowOff>143510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265430</xdr:colOff>
      <xdr:row>6</xdr:row>
      <xdr:rowOff>182245</xdr:rowOff>
    </xdr:from>
    <xdr:to>
      <xdr:col>35</xdr:col>
      <xdr:colOff>272415</xdr:colOff>
      <xdr:row>15</xdr:row>
      <xdr:rowOff>189230</xdr:rowOff>
    </xdr:to>
    <xdr:cxnSp macro="">
      <xdr:nvCxnSpPr>
        <xdr:cNvPr id="8" name="直接连接符 7"/>
        <xdr:cNvCxnSpPr/>
      </xdr:nvCxnSpPr>
      <xdr:spPr>
        <a:xfrm flipV="1">
          <a:off x="22239605" y="1420495"/>
          <a:ext cx="6985" cy="1892935"/>
        </a:xfrm>
        <a:prstGeom prst="line">
          <a:avLst/>
        </a:prstGeom>
        <a:ln>
          <a:solidFill>
            <a:srgbClr val="00B0F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604520</xdr:colOff>
      <xdr:row>6</xdr:row>
      <xdr:rowOff>208915</xdr:rowOff>
    </xdr:from>
    <xdr:to>
      <xdr:col>35</xdr:col>
      <xdr:colOff>605790</xdr:colOff>
      <xdr:row>15</xdr:row>
      <xdr:rowOff>191135</xdr:rowOff>
    </xdr:to>
    <xdr:cxnSp macro="">
      <xdr:nvCxnSpPr>
        <xdr:cNvPr id="9" name="直接连接符 8"/>
        <xdr:cNvCxnSpPr/>
      </xdr:nvCxnSpPr>
      <xdr:spPr>
        <a:xfrm flipH="1" flipV="1">
          <a:off x="22578695" y="1447165"/>
          <a:ext cx="1270" cy="1868170"/>
        </a:xfrm>
        <a:prstGeom prst="line">
          <a:avLst/>
        </a:prstGeom>
        <a:ln>
          <a:solidFill>
            <a:srgbClr val="00B0F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252730</xdr:colOff>
      <xdr:row>6</xdr:row>
      <xdr:rowOff>198120</xdr:rowOff>
    </xdr:from>
    <xdr:to>
      <xdr:col>37</xdr:col>
      <xdr:colOff>254000</xdr:colOff>
      <xdr:row>15</xdr:row>
      <xdr:rowOff>180340</xdr:rowOff>
    </xdr:to>
    <xdr:cxnSp macro="">
      <xdr:nvCxnSpPr>
        <xdr:cNvPr id="10" name="直接连接符 9"/>
        <xdr:cNvCxnSpPr/>
      </xdr:nvCxnSpPr>
      <xdr:spPr>
        <a:xfrm flipH="1" flipV="1">
          <a:off x="23598505" y="1436370"/>
          <a:ext cx="1270" cy="1868170"/>
        </a:xfrm>
        <a:prstGeom prst="line">
          <a:avLst/>
        </a:prstGeom>
        <a:ln>
          <a:solidFill>
            <a:srgbClr val="00B0F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img.alicdn.com/bao/uploaded/i4/131077237/TB2UdeXm3LD8KJjSszeXXaGRpXa_!!131077237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34"/>
  <sheetViews>
    <sheetView tabSelected="1" workbookViewId="0">
      <pane xSplit="5" ySplit="1" topLeftCell="X2" activePane="bottomRight" state="frozen"/>
      <selection pane="topRight"/>
      <selection pane="bottomLeft"/>
      <selection pane="bottomRight" activeCell="AB7" sqref="AB7"/>
    </sheetView>
  </sheetViews>
  <sheetFormatPr defaultColWidth="9" defaultRowHeight="17.399999999999999"/>
  <cols>
    <col min="1" max="1" width="9.6640625" style="51" hidden="1" customWidth="1"/>
    <col min="2" max="2" width="14.6640625" style="51" customWidth="1"/>
    <col min="3" max="3" width="15.33203125" style="66" customWidth="1"/>
    <col min="4" max="4" width="14.109375" style="66" hidden="1" customWidth="1"/>
    <col min="5" max="5" width="9.21875" style="67" customWidth="1"/>
    <col min="6" max="6" width="12.88671875" style="51" customWidth="1"/>
    <col min="7" max="7" width="14.88671875" style="51" customWidth="1"/>
    <col min="8" max="8" width="10.88671875" style="51" customWidth="1"/>
    <col min="9" max="9" width="12.88671875" style="51" customWidth="1"/>
    <col min="10" max="10" width="14.88671875" style="51" customWidth="1"/>
    <col min="11" max="11" width="8.88671875" style="68" customWidth="1"/>
    <col min="12" max="12" width="10.88671875" style="68" customWidth="1"/>
    <col min="13" max="13" width="12.88671875" style="68" customWidth="1"/>
    <col min="14" max="14" width="13.77734375" style="51" hidden="1" customWidth="1"/>
    <col min="15" max="22" width="14.88671875" style="51" hidden="1" customWidth="1"/>
    <col min="23" max="23" width="11.88671875" style="51" hidden="1" customWidth="1"/>
    <col min="24" max="24" width="16.88671875" style="51" customWidth="1"/>
    <col min="25" max="25" width="12.88671875" style="51" customWidth="1"/>
    <col min="26" max="26" width="11.88671875" style="69" customWidth="1"/>
    <col min="27" max="27" width="22.88671875" style="51" customWidth="1"/>
    <col min="28" max="28" width="20.88671875" style="51" customWidth="1"/>
    <col min="29" max="29" width="16.88671875" style="51" customWidth="1"/>
    <col min="30" max="30" width="18.88671875" style="70" customWidth="1"/>
    <col min="31" max="31" width="18.88671875" style="51" customWidth="1"/>
    <col min="32" max="35" width="10.88671875" style="51" customWidth="1"/>
    <col min="36" max="36" width="8.88671875" style="71" customWidth="1"/>
    <col min="37" max="16384" width="9" style="51"/>
  </cols>
  <sheetData>
    <row r="1" spans="1:36" s="42" customFormat="1" ht="34.950000000000003" customHeight="1">
      <c r="A1" s="38" t="s">
        <v>0</v>
      </c>
      <c r="B1" s="39" t="s">
        <v>1</v>
      </c>
      <c r="C1" s="38" t="s">
        <v>2</v>
      </c>
      <c r="D1" s="38" t="s">
        <v>1059</v>
      </c>
      <c r="E1" s="38" t="s">
        <v>3</v>
      </c>
      <c r="F1" s="38" t="s">
        <v>4</v>
      </c>
      <c r="G1" s="38" t="s">
        <v>5</v>
      </c>
      <c r="H1" s="38" t="s">
        <v>6</v>
      </c>
      <c r="I1" s="38" t="s">
        <v>7</v>
      </c>
      <c r="J1" s="38" t="s">
        <v>8</v>
      </c>
      <c r="K1" s="38" t="s">
        <v>9</v>
      </c>
      <c r="L1" s="38" t="s">
        <v>10</v>
      </c>
      <c r="M1" s="38" t="s">
        <v>11</v>
      </c>
      <c r="N1" s="38" t="s">
        <v>12</v>
      </c>
      <c r="O1" s="38" t="s">
        <v>13</v>
      </c>
      <c r="P1" s="38" t="s">
        <v>14</v>
      </c>
      <c r="Q1" s="38" t="s">
        <v>15</v>
      </c>
      <c r="R1" s="38" t="s">
        <v>16</v>
      </c>
      <c r="S1" s="38" t="s">
        <v>17</v>
      </c>
      <c r="T1" s="38" t="s">
        <v>18</v>
      </c>
      <c r="U1" s="38" t="s">
        <v>19</v>
      </c>
      <c r="V1" s="38" t="s">
        <v>20</v>
      </c>
      <c r="W1" s="38" t="s">
        <v>21</v>
      </c>
      <c r="X1" s="38" t="s">
        <v>22</v>
      </c>
      <c r="Y1" s="38" t="s">
        <v>23</v>
      </c>
      <c r="Z1" s="38" t="s">
        <v>24</v>
      </c>
      <c r="AA1" s="38" t="s">
        <v>25</v>
      </c>
      <c r="AB1" s="38" t="s">
        <v>26</v>
      </c>
      <c r="AC1" s="38" t="s">
        <v>27</v>
      </c>
      <c r="AD1" s="40" t="s">
        <v>28</v>
      </c>
      <c r="AE1" s="38" t="s">
        <v>29</v>
      </c>
      <c r="AF1" s="38" t="s">
        <v>30</v>
      </c>
      <c r="AG1" s="38" t="s">
        <v>31</v>
      </c>
      <c r="AH1" s="38" t="s">
        <v>32</v>
      </c>
      <c r="AI1" s="38" t="s">
        <v>33</v>
      </c>
      <c r="AJ1" s="41" t="s">
        <v>34</v>
      </c>
    </row>
    <row r="2" spans="1:36">
      <c r="A2" s="43" t="s">
        <v>35</v>
      </c>
      <c r="B2" s="44">
        <v>43117</v>
      </c>
      <c r="C2" s="45" t="s">
        <v>36</v>
      </c>
      <c r="D2" s="45">
        <v>563855302705</v>
      </c>
      <c r="E2" s="46" t="s">
        <v>37</v>
      </c>
      <c r="F2" s="46">
        <v>900</v>
      </c>
      <c r="G2" s="46">
        <v>1326</v>
      </c>
      <c r="H2" s="46">
        <v>335</v>
      </c>
      <c r="I2" s="46">
        <v>107</v>
      </c>
      <c r="J2" s="46">
        <v>228</v>
      </c>
      <c r="K2" s="47">
        <v>0.2495</v>
      </c>
      <c r="L2" s="47">
        <v>8.0100000000000005E-2</v>
      </c>
      <c r="M2" s="47">
        <v>0.1694</v>
      </c>
      <c r="N2" s="48">
        <v>43111</v>
      </c>
      <c r="O2" s="46">
        <v>595</v>
      </c>
      <c r="P2" s="46">
        <v>853</v>
      </c>
      <c r="Q2" s="46">
        <v>720</v>
      </c>
      <c r="R2" s="46">
        <v>298</v>
      </c>
      <c r="S2" s="46">
        <v>1344</v>
      </c>
      <c r="T2" s="46">
        <v>1120</v>
      </c>
      <c r="U2" s="46"/>
      <c r="V2" s="46"/>
      <c r="W2" s="46">
        <f>SUM(O2:V2)</f>
        <v>4930</v>
      </c>
      <c r="X2" s="48">
        <v>42964</v>
      </c>
      <c r="Y2" s="46">
        <v>1000</v>
      </c>
      <c r="Z2" s="49">
        <f>F2/Y2</f>
        <v>0.9</v>
      </c>
      <c r="AA2" s="46"/>
      <c r="AB2" s="46"/>
      <c r="AC2" s="46">
        <v>1000</v>
      </c>
      <c r="AD2" s="48"/>
      <c r="AE2" s="46">
        <v>0</v>
      </c>
      <c r="AF2" s="46">
        <v>1000</v>
      </c>
      <c r="AG2" s="46">
        <v>1152</v>
      </c>
      <c r="AH2" s="46">
        <v>988</v>
      </c>
      <c r="AI2" s="46">
        <v>68</v>
      </c>
      <c r="AJ2" s="50">
        <f>AI2/AH2</f>
        <v>6.8825910931174086E-2</v>
      </c>
    </row>
    <row r="3" spans="1:36">
      <c r="A3" s="43" t="s">
        <v>38</v>
      </c>
      <c r="B3" s="44">
        <v>43117</v>
      </c>
      <c r="C3" s="45" t="s">
        <v>39</v>
      </c>
      <c r="D3" s="45">
        <v>561903109748</v>
      </c>
      <c r="E3" s="46" t="s">
        <v>40</v>
      </c>
      <c r="F3" s="46">
        <v>664</v>
      </c>
      <c r="G3" s="46">
        <v>1388</v>
      </c>
      <c r="H3" s="46">
        <v>306</v>
      </c>
      <c r="I3" s="46">
        <v>110</v>
      </c>
      <c r="J3" s="46">
        <v>196</v>
      </c>
      <c r="K3" s="47">
        <v>0.29070000000000001</v>
      </c>
      <c r="L3" s="47">
        <v>0.1072</v>
      </c>
      <c r="M3" s="47">
        <v>0.1835</v>
      </c>
      <c r="N3" s="48">
        <v>43110</v>
      </c>
      <c r="O3" s="46">
        <v>453</v>
      </c>
      <c r="P3" s="46">
        <v>770</v>
      </c>
      <c r="Q3" s="46">
        <v>783</v>
      </c>
      <c r="R3" s="46">
        <v>581</v>
      </c>
      <c r="S3" s="46">
        <v>252</v>
      </c>
      <c r="T3" s="46">
        <v>695</v>
      </c>
      <c r="U3" s="46">
        <v>734</v>
      </c>
      <c r="V3" s="46"/>
      <c r="W3" s="46">
        <f>SUM(O3:V3)</f>
        <v>4268</v>
      </c>
      <c r="X3" s="48">
        <v>43064</v>
      </c>
      <c r="Y3" s="46">
        <v>1500</v>
      </c>
      <c r="Z3" s="49">
        <f>F3/Y3</f>
        <v>0.44266666666666665</v>
      </c>
      <c r="AA3" s="46"/>
      <c r="AB3" s="46"/>
      <c r="AC3" s="46">
        <v>2500</v>
      </c>
      <c r="AD3" s="48"/>
      <c r="AE3" s="46">
        <v>1</v>
      </c>
      <c r="AF3" s="46">
        <v>2501</v>
      </c>
      <c r="AG3" s="46">
        <v>2529</v>
      </c>
      <c r="AH3" s="46">
        <v>2495</v>
      </c>
      <c r="AI3" s="46">
        <v>0</v>
      </c>
      <c r="AJ3" s="50">
        <f>AI3/AH3</f>
        <v>0</v>
      </c>
    </row>
    <row r="4" spans="1:36">
      <c r="A4" s="43" t="s">
        <v>41</v>
      </c>
      <c r="B4" s="44">
        <v>43117</v>
      </c>
      <c r="C4" s="45" t="s">
        <v>42</v>
      </c>
      <c r="D4" s="45">
        <v>561809276583</v>
      </c>
      <c r="E4" s="46" t="s">
        <v>43</v>
      </c>
      <c r="F4" s="46">
        <v>2110</v>
      </c>
      <c r="G4" s="46">
        <v>3628</v>
      </c>
      <c r="H4" s="46">
        <v>1096</v>
      </c>
      <c r="I4" s="46">
        <v>408</v>
      </c>
      <c r="J4" s="46">
        <v>688</v>
      </c>
      <c r="K4" s="47">
        <v>0.35730000000000001</v>
      </c>
      <c r="L4" s="47">
        <v>0.12839999999999999</v>
      </c>
      <c r="M4" s="47">
        <v>0.2288</v>
      </c>
      <c r="N4" s="48">
        <v>43111</v>
      </c>
      <c r="O4" s="46">
        <v>2640</v>
      </c>
      <c r="P4" s="46">
        <v>2298</v>
      </c>
      <c r="Q4" s="46">
        <v>1621</v>
      </c>
      <c r="R4" s="46">
        <v>593</v>
      </c>
      <c r="S4" s="46">
        <v>1948</v>
      </c>
      <c r="T4" s="46">
        <v>1766</v>
      </c>
      <c r="U4" s="46"/>
      <c r="V4" s="46"/>
      <c r="W4" s="46">
        <f>SUM(O4:V4)</f>
        <v>10866</v>
      </c>
      <c r="X4" s="48">
        <v>43064</v>
      </c>
      <c r="Y4" s="46">
        <v>2400</v>
      </c>
      <c r="Z4" s="49">
        <f>F4/Y4</f>
        <v>0.87916666666666665</v>
      </c>
      <c r="AA4" s="46"/>
      <c r="AB4" s="46"/>
      <c r="AC4" s="46">
        <v>2400</v>
      </c>
      <c r="AD4" s="48"/>
      <c r="AE4" s="46">
        <v>0</v>
      </c>
      <c r="AF4" s="46">
        <v>2400</v>
      </c>
      <c r="AG4" s="46">
        <v>2477</v>
      </c>
      <c r="AH4" s="46">
        <v>2387</v>
      </c>
      <c r="AI4" s="46">
        <v>10</v>
      </c>
      <c r="AJ4" s="50">
        <f>AI4/AH4</f>
        <v>4.1893590280687055E-3</v>
      </c>
    </row>
    <row r="5" spans="1:36">
      <c r="A5" s="43" t="s">
        <v>44</v>
      </c>
      <c r="B5" s="44">
        <v>43117</v>
      </c>
      <c r="C5" s="45" t="s">
        <v>45</v>
      </c>
      <c r="D5" s="45">
        <v>561975450083</v>
      </c>
      <c r="E5" s="46" t="s">
        <v>46</v>
      </c>
      <c r="F5" s="46">
        <v>3158</v>
      </c>
      <c r="G5" s="46">
        <v>5392</v>
      </c>
      <c r="H5" s="46">
        <v>1168</v>
      </c>
      <c r="I5" s="46">
        <v>667</v>
      </c>
      <c r="J5" s="46">
        <v>501</v>
      </c>
      <c r="K5" s="47">
        <v>0.217</v>
      </c>
      <c r="L5" s="47">
        <v>0.1245</v>
      </c>
      <c r="M5" s="47">
        <v>9.2499999999999999E-2</v>
      </c>
      <c r="N5" s="48">
        <v>43109</v>
      </c>
      <c r="O5" s="46">
        <v>1572</v>
      </c>
      <c r="P5" s="46">
        <v>2644</v>
      </c>
      <c r="Q5" s="46">
        <v>1975</v>
      </c>
      <c r="R5" s="46">
        <v>1817</v>
      </c>
      <c r="S5" s="46">
        <v>1616</v>
      </c>
      <c r="T5" s="46">
        <v>565</v>
      </c>
      <c r="U5" s="46">
        <v>2748</v>
      </c>
      <c r="V5" s="46">
        <v>3125</v>
      </c>
      <c r="W5" s="46">
        <f>SUM(O5:V5)</f>
        <v>16062</v>
      </c>
      <c r="X5" s="48">
        <v>43066</v>
      </c>
      <c r="Y5" s="46">
        <v>2300</v>
      </c>
      <c r="Z5" s="49">
        <f>F5/Y5</f>
        <v>1.3730434782608696</v>
      </c>
      <c r="AA5" s="48">
        <v>43112</v>
      </c>
      <c r="AB5" s="46">
        <v>344</v>
      </c>
      <c r="AC5" s="46">
        <v>2644</v>
      </c>
      <c r="AD5" s="48">
        <v>43117</v>
      </c>
      <c r="AE5" s="46">
        <v>2130</v>
      </c>
      <c r="AF5" s="46">
        <v>4774</v>
      </c>
      <c r="AG5" s="46">
        <v>5845</v>
      </c>
      <c r="AH5" s="46">
        <v>4727</v>
      </c>
      <c r="AI5" s="46">
        <v>220</v>
      </c>
      <c r="AJ5" s="50">
        <f>AI5/AH5</f>
        <v>4.6541146604611804E-2</v>
      </c>
    </row>
    <row r="6" spans="1:36">
      <c r="A6" s="43" t="s">
        <v>47</v>
      </c>
      <c r="B6" s="44">
        <v>43117</v>
      </c>
      <c r="C6" s="45" t="s">
        <v>48</v>
      </c>
      <c r="D6" s="45">
        <v>562044423395</v>
      </c>
      <c r="E6" s="46" t="s">
        <v>49</v>
      </c>
      <c r="F6" s="46">
        <v>2182</v>
      </c>
      <c r="G6" s="46">
        <v>4290</v>
      </c>
      <c r="H6" s="46">
        <v>819</v>
      </c>
      <c r="I6" s="46">
        <v>329</v>
      </c>
      <c r="J6" s="46">
        <v>490</v>
      </c>
      <c r="K6" s="47">
        <v>0.22739999999999999</v>
      </c>
      <c r="L6" s="47">
        <v>9.2100000000000001E-2</v>
      </c>
      <c r="M6" s="47">
        <v>0.1353</v>
      </c>
      <c r="N6" s="48">
        <v>43109</v>
      </c>
      <c r="O6" s="46">
        <v>485</v>
      </c>
      <c r="P6" s="46">
        <v>1336</v>
      </c>
      <c r="Q6" s="46">
        <v>1377</v>
      </c>
      <c r="R6" s="46">
        <v>2219</v>
      </c>
      <c r="S6" s="46">
        <v>2000</v>
      </c>
      <c r="T6" s="46">
        <v>802</v>
      </c>
      <c r="U6" s="46">
        <v>2402</v>
      </c>
      <c r="V6" s="46">
        <v>2348</v>
      </c>
      <c r="W6" s="46">
        <f>SUM(O6:V6)</f>
        <v>12969</v>
      </c>
      <c r="X6" s="48">
        <v>43066</v>
      </c>
      <c r="Y6" s="46">
        <v>3500</v>
      </c>
      <c r="Z6" s="49">
        <f>F6/Y6</f>
        <v>0.62342857142857144</v>
      </c>
      <c r="AA6" s="48">
        <v>43111</v>
      </c>
      <c r="AB6" s="46">
        <v>3222</v>
      </c>
      <c r="AC6" s="46">
        <v>6722</v>
      </c>
      <c r="AD6" s="48">
        <v>43117</v>
      </c>
      <c r="AE6" s="46">
        <v>350</v>
      </c>
      <c r="AF6" s="46">
        <v>7072</v>
      </c>
      <c r="AG6" s="46">
        <v>7269</v>
      </c>
      <c r="AH6" s="46">
        <v>7227</v>
      </c>
      <c r="AI6" s="46">
        <v>1569</v>
      </c>
      <c r="AJ6" s="50">
        <f>AI6/AH6</f>
        <v>0.21710253217102532</v>
      </c>
    </row>
    <row r="7" spans="1:36">
      <c r="A7" s="43" t="s">
        <v>50</v>
      </c>
      <c r="B7" s="44">
        <v>43117</v>
      </c>
      <c r="C7" s="45" t="s">
        <v>51</v>
      </c>
      <c r="D7" s="45">
        <v>560448309761</v>
      </c>
      <c r="E7" s="46" t="s">
        <v>52</v>
      </c>
      <c r="F7" s="46">
        <v>1231</v>
      </c>
      <c r="G7" s="46">
        <v>3249</v>
      </c>
      <c r="H7" s="46">
        <v>727</v>
      </c>
      <c r="I7" s="46">
        <v>128</v>
      </c>
      <c r="J7" s="46">
        <v>599</v>
      </c>
      <c r="K7" s="47">
        <v>0.3236</v>
      </c>
      <c r="L7" s="47">
        <v>5.8599999999999999E-2</v>
      </c>
      <c r="M7" s="47">
        <v>0.26500000000000001</v>
      </c>
      <c r="N7" s="48">
        <v>43111</v>
      </c>
      <c r="O7" s="46">
        <v>947</v>
      </c>
      <c r="P7" s="46">
        <v>1172</v>
      </c>
      <c r="Q7" s="46">
        <v>1089</v>
      </c>
      <c r="R7" s="46">
        <v>389</v>
      </c>
      <c r="S7" s="46">
        <v>1392</v>
      </c>
      <c r="T7" s="46">
        <v>1418</v>
      </c>
      <c r="U7" s="46"/>
      <c r="V7" s="46"/>
      <c r="W7" s="46">
        <f>SUM(O7:V7)</f>
        <v>6407</v>
      </c>
      <c r="X7" s="48">
        <v>43028</v>
      </c>
      <c r="Y7" s="46">
        <v>3000</v>
      </c>
      <c r="Z7" s="49">
        <f>F7/Y7</f>
        <v>0.41033333333333333</v>
      </c>
      <c r="AA7" s="48"/>
      <c r="AB7" s="46"/>
      <c r="AC7" s="46">
        <v>3000</v>
      </c>
      <c r="AD7" s="48"/>
      <c r="AE7" s="46">
        <v>0</v>
      </c>
      <c r="AF7" s="46">
        <v>3000</v>
      </c>
      <c r="AG7" s="46">
        <v>2945</v>
      </c>
      <c r="AH7" s="46">
        <v>2931</v>
      </c>
      <c r="AI7" s="46">
        <v>0</v>
      </c>
      <c r="AJ7" s="50">
        <f>AI7/AH7</f>
        <v>0</v>
      </c>
    </row>
    <row r="8" spans="1:36">
      <c r="A8" s="43" t="s">
        <v>53</v>
      </c>
      <c r="B8" s="44">
        <v>43117</v>
      </c>
      <c r="C8" s="45" t="s">
        <v>54</v>
      </c>
      <c r="D8" s="45">
        <v>563855530616</v>
      </c>
      <c r="E8" s="46" t="s">
        <v>55</v>
      </c>
      <c r="F8" s="46">
        <v>7269</v>
      </c>
      <c r="G8" s="46">
        <v>11011</v>
      </c>
      <c r="H8" s="46">
        <v>2496</v>
      </c>
      <c r="I8" s="46">
        <v>1764</v>
      </c>
      <c r="J8" s="46">
        <v>732</v>
      </c>
      <c r="K8" s="47">
        <v>0.23419999999999999</v>
      </c>
      <c r="L8" s="47">
        <v>0.1666</v>
      </c>
      <c r="M8" s="47">
        <v>6.7599999999999993E-2</v>
      </c>
      <c r="N8" s="48">
        <v>43109</v>
      </c>
      <c r="O8" s="46">
        <v>2117</v>
      </c>
      <c r="P8" s="46">
        <v>4767</v>
      </c>
      <c r="Q8" s="46">
        <v>4617</v>
      </c>
      <c r="R8" s="46">
        <v>3872</v>
      </c>
      <c r="S8" s="46">
        <v>2966</v>
      </c>
      <c r="T8" s="46">
        <v>1301</v>
      </c>
      <c r="U8" s="46">
        <v>6354</v>
      </c>
      <c r="V8" s="46">
        <v>5665</v>
      </c>
      <c r="W8" s="46">
        <f>SUM(O8:V8)</f>
        <v>31659</v>
      </c>
      <c r="X8" s="48">
        <v>43103</v>
      </c>
      <c r="Y8" s="46">
        <v>1600</v>
      </c>
      <c r="Z8" s="49">
        <f>F8/Y8</f>
        <v>4.5431249999999999</v>
      </c>
      <c r="AA8" s="48">
        <v>43115</v>
      </c>
      <c r="AB8" s="46">
        <v>1500</v>
      </c>
      <c r="AC8" s="46">
        <v>3100</v>
      </c>
      <c r="AD8" s="48">
        <v>43117</v>
      </c>
      <c r="AE8" s="46">
        <v>4475</v>
      </c>
      <c r="AF8" s="46">
        <v>7575</v>
      </c>
      <c r="AG8" s="46">
        <v>7619</v>
      </c>
      <c r="AH8" s="46">
        <v>7503</v>
      </c>
      <c r="AI8" s="46">
        <v>123</v>
      </c>
      <c r="AJ8" s="50">
        <f>AI8/AH8</f>
        <v>1.6393442622950821E-2</v>
      </c>
    </row>
    <row r="9" spans="1:36">
      <c r="A9" s="43" t="s">
        <v>56</v>
      </c>
      <c r="B9" s="44">
        <v>43117</v>
      </c>
      <c r="C9" s="45" t="s">
        <v>57</v>
      </c>
      <c r="D9" s="45">
        <v>563681916792</v>
      </c>
      <c r="E9" s="46" t="s">
        <v>58</v>
      </c>
      <c r="F9" s="46">
        <v>1333</v>
      </c>
      <c r="G9" s="46">
        <v>1715</v>
      </c>
      <c r="H9" s="46">
        <v>462</v>
      </c>
      <c r="I9" s="46">
        <v>262</v>
      </c>
      <c r="J9" s="46">
        <v>200</v>
      </c>
      <c r="K9" s="47">
        <v>0.27810000000000001</v>
      </c>
      <c r="L9" s="47">
        <v>0.15770000000000001</v>
      </c>
      <c r="M9" s="47">
        <v>0.12039999999999999</v>
      </c>
      <c r="N9" s="48">
        <v>43109</v>
      </c>
      <c r="O9" s="46">
        <v>1761</v>
      </c>
      <c r="P9" s="46">
        <v>2348</v>
      </c>
      <c r="Q9" s="46">
        <v>1629</v>
      </c>
      <c r="R9" s="46">
        <v>1403</v>
      </c>
      <c r="S9" s="46">
        <v>1206</v>
      </c>
      <c r="T9" s="46">
        <v>452</v>
      </c>
      <c r="U9" s="46">
        <v>1418</v>
      </c>
      <c r="V9" s="46">
        <v>1474</v>
      </c>
      <c r="W9" s="46">
        <f>SUM(O9:V9)</f>
        <v>11691</v>
      </c>
      <c r="X9" s="48">
        <v>43103</v>
      </c>
      <c r="Y9" s="46">
        <v>1200</v>
      </c>
      <c r="Z9" s="49">
        <f>F9/Y9</f>
        <v>1.1108333333333333</v>
      </c>
      <c r="AA9" s="48"/>
      <c r="AB9" s="46"/>
      <c r="AC9" s="46">
        <v>1200</v>
      </c>
      <c r="AD9" s="48"/>
      <c r="AE9" s="46">
        <v>0</v>
      </c>
      <c r="AF9" s="46">
        <v>1200</v>
      </c>
      <c r="AG9" s="46">
        <v>1210</v>
      </c>
      <c r="AH9" s="46">
        <v>1200</v>
      </c>
      <c r="AI9" s="46">
        <v>0</v>
      </c>
      <c r="AJ9" s="50">
        <f>AI9/AH9</f>
        <v>0</v>
      </c>
    </row>
    <row r="10" spans="1:36">
      <c r="A10" s="43" t="s">
        <v>59</v>
      </c>
      <c r="B10" s="44">
        <v>43117</v>
      </c>
      <c r="C10" s="45" t="s">
        <v>60</v>
      </c>
      <c r="D10" s="45">
        <v>563935711114</v>
      </c>
      <c r="E10" s="46" t="s">
        <v>61</v>
      </c>
      <c r="F10" s="46">
        <v>2456</v>
      </c>
      <c r="G10" s="46">
        <v>3427</v>
      </c>
      <c r="H10" s="46">
        <v>844</v>
      </c>
      <c r="I10" s="46">
        <v>578</v>
      </c>
      <c r="J10" s="46">
        <v>266</v>
      </c>
      <c r="K10" s="47">
        <v>0.24929999999999999</v>
      </c>
      <c r="L10" s="47">
        <v>0.17169999999999999</v>
      </c>
      <c r="M10" s="47">
        <v>7.7600000000000002E-2</v>
      </c>
      <c r="N10" s="48">
        <v>43109</v>
      </c>
      <c r="O10" s="46">
        <v>958</v>
      </c>
      <c r="P10" s="46">
        <v>1550</v>
      </c>
      <c r="Q10" s="46">
        <v>1413</v>
      </c>
      <c r="R10" s="46">
        <v>1476</v>
      </c>
      <c r="S10" s="46">
        <v>2304</v>
      </c>
      <c r="T10" s="46">
        <v>1038</v>
      </c>
      <c r="U10" s="46">
        <v>2669</v>
      </c>
      <c r="V10" s="46">
        <v>2422</v>
      </c>
      <c r="W10" s="46">
        <f>SUM(O10:V10)</f>
        <v>13830</v>
      </c>
      <c r="X10" s="48">
        <v>43103</v>
      </c>
      <c r="Y10" s="46">
        <v>1000</v>
      </c>
      <c r="Z10" s="49">
        <f>F10/Y10</f>
        <v>2.456</v>
      </c>
      <c r="AA10" s="48">
        <v>43116</v>
      </c>
      <c r="AB10" s="46">
        <v>500</v>
      </c>
      <c r="AC10" s="46">
        <v>1500</v>
      </c>
      <c r="AD10" s="48">
        <v>43117</v>
      </c>
      <c r="AE10" s="46">
        <v>900</v>
      </c>
      <c r="AF10" s="46">
        <v>2400</v>
      </c>
      <c r="AG10" s="46">
        <v>2415</v>
      </c>
      <c r="AH10" s="46">
        <v>2379</v>
      </c>
      <c r="AI10" s="46">
        <v>587</v>
      </c>
      <c r="AJ10" s="50">
        <f>AI10/AH10</f>
        <v>0.24674232870954182</v>
      </c>
    </row>
    <row r="11" spans="1:36">
      <c r="A11" s="43" t="s">
        <v>62</v>
      </c>
      <c r="B11" s="44">
        <v>43117</v>
      </c>
      <c r="C11" s="45" t="s">
        <v>63</v>
      </c>
      <c r="D11" s="45">
        <v>563682104858</v>
      </c>
      <c r="E11" s="46" t="s">
        <v>64</v>
      </c>
      <c r="F11" s="46">
        <v>2001</v>
      </c>
      <c r="G11" s="46">
        <v>3483</v>
      </c>
      <c r="H11" s="46">
        <v>739</v>
      </c>
      <c r="I11" s="46">
        <v>305</v>
      </c>
      <c r="J11" s="46">
        <v>434</v>
      </c>
      <c r="K11" s="47">
        <v>0.21229999999999999</v>
      </c>
      <c r="L11" s="47">
        <v>8.8900000000000007E-2</v>
      </c>
      <c r="M11" s="47">
        <v>0.1234</v>
      </c>
      <c r="N11" s="48">
        <v>43109</v>
      </c>
      <c r="O11" s="46">
        <v>947</v>
      </c>
      <c r="P11" s="46">
        <v>1721</v>
      </c>
      <c r="Q11" s="46">
        <v>1212</v>
      </c>
      <c r="R11" s="46">
        <v>1225</v>
      </c>
      <c r="S11" s="46">
        <v>1425</v>
      </c>
      <c r="T11" s="46">
        <v>573</v>
      </c>
      <c r="U11" s="46">
        <v>1999</v>
      </c>
      <c r="V11" s="46">
        <v>1654</v>
      </c>
      <c r="W11" s="46">
        <f>SUM(O11:V11)</f>
        <v>10756</v>
      </c>
      <c r="X11" s="48">
        <v>43103</v>
      </c>
      <c r="Y11" s="46">
        <v>2000</v>
      </c>
      <c r="Z11" s="49">
        <f>F11/Y11</f>
        <v>1.0004999999999999</v>
      </c>
      <c r="AA11" s="48"/>
      <c r="AB11" s="46"/>
      <c r="AC11" s="46">
        <v>2000</v>
      </c>
      <c r="AD11" s="48">
        <v>43164</v>
      </c>
      <c r="AE11" s="46">
        <v>550</v>
      </c>
      <c r="AF11" s="46">
        <v>2550</v>
      </c>
      <c r="AG11" s="46">
        <v>3105</v>
      </c>
      <c r="AH11" s="46">
        <v>2495</v>
      </c>
      <c r="AI11" s="46">
        <v>234</v>
      </c>
      <c r="AJ11" s="50">
        <f>AI11/AH11</f>
        <v>9.3787575150300603E-2</v>
      </c>
    </row>
    <row r="12" spans="1:36">
      <c r="A12" s="43" t="s">
        <v>65</v>
      </c>
      <c r="B12" s="44">
        <v>43117</v>
      </c>
      <c r="C12" s="45" t="s">
        <v>66</v>
      </c>
      <c r="D12" s="45">
        <v>563788325759</v>
      </c>
      <c r="E12" s="46" t="s">
        <v>67</v>
      </c>
      <c r="F12" s="46">
        <v>9148</v>
      </c>
      <c r="G12" s="46">
        <v>16983</v>
      </c>
      <c r="H12" s="46">
        <v>4266</v>
      </c>
      <c r="I12" s="46">
        <v>3265</v>
      </c>
      <c r="J12" s="46">
        <v>1001</v>
      </c>
      <c r="K12" s="47">
        <v>0.25590000000000002</v>
      </c>
      <c r="L12" s="47">
        <v>0.19639999999999999</v>
      </c>
      <c r="M12" s="47">
        <v>5.9499999999999997E-2</v>
      </c>
      <c r="N12" s="48">
        <v>43110</v>
      </c>
      <c r="O12" s="46">
        <v>4161</v>
      </c>
      <c r="P12" s="46">
        <v>4943</v>
      </c>
      <c r="Q12" s="46">
        <v>8636</v>
      </c>
      <c r="R12" s="46">
        <v>5351</v>
      </c>
      <c r="S12" s="46">
        <v>1818</v>
      </c>
      <c r="T12" s="46">
        <v>8597</v>
      </c>
      <c r="U12" s="46">
        <v>9201</v>
      </c>
      <c r="V12" s="46"/>
      <c r="W12" s="46">
        <f>SUM(O12:V12)</f>
        <v>42707</v>
      </c>
      <c r="X12" s="48">
        <v>43103</v>
      </c>
      <c r="Y12" s="46">
        <v>2000</v>
      </c>
      <c r="Z12" s="49">
        <f>F12/Y12</f>
        <v>4.5739999999999998</v>
      </c>
      <c r="AA12" s="48">
        <v>43115</v>
      </c>
      <c r="AB12" s="46">
        <v>1700</v>
      </c>
      <c r="AC12" s="46">
        <v>3700</v>
      </c>
      <c r="AD12" s="48">
        <v>43117</v>
      </c>
      <c r="AE12" s="46">
        <v>7050</v>
      </c>
      <c r="AF12" s="46">
        <v>10750</v>
      </c>
      <c r="AG12" s="46">
        <v>10992</v>
      </c>
      <c r="AH12" s="46">
        <v>10774</v>
      </c>
      <c r="AI12" s="46">
        <v>854</v>
      </c>
      <c r="AJ12" s="50">
        <f>AI12/AH12</f>
        <v>7.9264896974197141E-2</v>
      </c>
    </row>
    <row r="13" spans="1:36">
      <c r="A13" s="43" t="s">
        <v>68</v>
      </c>
      <c r="B13" s="44">
        <v>43117</v>
      </c>
      <c r="C13" s="45" t="s">
        <v>69</v>
      </c>
      <c r="D13" s="45">
        <v>563788445599</v>
      </c>
      <c r="E13" s="46" t="s">
        <v>70</v>
      </c>
      <c r="F13" s="46">
        <v>3298</v>
      </c>
      <c r="G13" s="46">
        <v>4392</v>
      </c>
      <c r="H13" s="46">
        <v>1381</v>
      </c>
      <c r="I13" s="46">
        <v>1058</v>
      </c>
      <c r="J13" s="46">
        <v>323</v>
      </c>
      <c r="K13" s="47">
        <v>0.33119999999999999</v>
      </c>
      <c r="L13" s="47">
        <v>0.25230000000000002</v>
      </c>
      <c r="M13" s="47">
        <v>7.8899999999999998E-2</v>
      </c>
      <c r="N13" s="48">
        <v>43110</v>
      </c>
      <c r="O13" s="46">
        <v>3260</v>
      </c>
      <c r="P13" s="46">
        <v>3646</v>
      </c>
      <c r="Q13" s="46">
        <v>3828</v>
      </c>
      <c r="R13" s="46">
        <v>3019</v>
      </c>
      <c r="S13" s="46">
        <v>1257</v>
      </c>
      <c r="T13" s="46">
        <v>3539</v>
      </c>
      <c r="U13" s="46">
        <v>3394</v>
      </c>
      <c r="V13" s="46"/>
      <c r="W13" s="46">
        <f>SUM(O13:V13)</f>
        <v>21943</v>
      </c>
      <c r="X13" s="48">
        <v>43103</v>
      </c>
      <c r="Y13" s="46">
        <v>600</v>
      </c>
      <c r="Z13" s="49">
        <f>F13/Y13</f>
        <v>5.496666666666667</v>
      </c>
      <c r="AA13" s="48">
        <v>43115</v>
      </c>
      <c r="AB13" s="46">
        <v>100</v>
      </c>
      <c r="AC13" s="46">
        <v>700</v>
      </c>
      <c r="AD13" s="48">
        <v>43117</v>
      </c>
      <c r="AE13" s="46">
        <v>2710</v>
      </c>
      <c r="AF13" s="46">
        <v>3410</v>
      </c>
      <c r="AG13" s="46">
        <v>3440</v>
      </c>
      <c r="AH13" s="46">
        <v>3414</v>
      </c>
      <c r="AI13" s="46">
        <v>93</v>
      </c>
      <c r="AJ13" s="50">
        <f>AI13/AH13</f>
        <v>2.7240773286467488E-2</v>
      </c>
    </row>
    <row r="14" spans="1:36">
      <c r="A14" s="43" t="s">
        <v>71</v>
      </c>
      <c r="B14" s="44">
        <v>43117</v>
      </c>
      <c r="C14" s="45" t="s">
        <v>72</v>
      </c>
      <c r="D14" s="45">
        <v>563682268389</v>
      </c>
      <c r="E14" s="46" t="s">
        <v>73</v>
      </c>
      <c r="F14" s="46">
        <v>751</v>
      </c>
      <c r="G14" s="46">
        <v>1595</v>
      </c>
      <c r="H14" s="46">
        <v>534</v>
      </c>
      <c r="I14" s="46">
        <v>279</v>
      </c>
      <c r="J14" s="46">
        <v>255</v>
      </c>
      <c r="K14" s="47">
        <v>0.40160000000000001</v>
      </c>
      <c r="L14" s="47">
        <v>0.2094</v>
      </c>
      <c r="M14" s="47">
        <v>0.1923</v>
      </c>
      <c r="N14" s="48">
        <v>43110</v>
      </c>
      <c r="O14" s="46">
        <v>1052</v>
      </c>
      <c r="P14" s="46">
        <v>1913</v>
      </c>
      <c r="Q14" s="46">
        <v>1314</v>
      </c>
      <c r="R14" s="46">
        <v>1180</v>
      </c>
      <c r="S14" s="46">
        <v>510</v>
      </c>
      <c r="T14" s="46">
        <v>1130</v>
      </c>
      <c r="U14" s="46">
        <v>1021</v>
      </c>
      <c r="V14" s="46"/>
      <c r="W14" s="46">
        <f>SUM(O14:V14)</f>
        <v>8120</v>
      </c>
      <c r="X14" s="48">
        <v>43103</v>
      </c>
      <c r="Y14" s="46">
        <v>1000</v>
      </c>
      <c r="Z14" s="49">
        <f>F14/Y14</f>
        <v>0.751</v>
      </c>
      <c r="AA14" s="48"/>
      <c r="AB14" s="46"/>
      <c r="AC14" s="46">
        <v>1000</v>
      </c>
      <c r="AD14" s="48"/>
      <c r="AE14" s="46">
        <v>0</v>
      </c>
      <c r="AF14" s="46">
        <v>1000</v>
      </c>
      <c r="AG14" s="46">
        <v>1423</v>
      </c>
      <c r="AH14" s="46">
        <v>1051</v>
      </c>
      <c r="AI14" s="46">
        <v>204</v>
      </c>
      <c r="AJ14" s="50">
        <f>AI14/AH14</f>
        <v>0.19410085632730734</v>
      </c>
    </row>
    <row r="15" spans="1:36">
      <c r="A15" s="43" t="s">
        <v>74</v>
      </c>
      <c r="B15" s="44">
        <v>43117</v>
      </c>
      <c r="C15" s="45" t="s">
        <v>75</v>
      </c>
      <c r="D15" s="45">
        <v>563855054938</v>
      </c>
      <c r="E15" s="46" t="s">
        <v>76</v>
      </c>
      <c r="F15" s="46">
        <v>3083</v>
      </c>
      <c r="G15" s="46">
        <v>4685</v>
      </c>
      <c r="H15" s="46">
        <v>1253</v>
      </c>
      <c r="I15" s="46">
        <v>872</v>
      </c>
      <c r="J15" s="46">
        <v>381</v>
      </c>
      <c r="K15" s="47">
        <v>0.27500000000000002</v>
      </c>
      <c r="L15" s="47">
        <v>0.1918</v>
      </c>
      <c r="M15" s="47">
        <v>8.3199999999999996E-2</v>
      </c>
      <c r="N15" s="48">
        <v>43110</v>
      </c>
      <c r="O15" s="46">
        <v>2356</v>
      </c>
      <c r="P15" s="46">
        <v>2958</v>
      </c>
      <c r="Q15" s="46">
        <v>3636</v>
      </c>
      <c r="R15" s="46">
        <v>2518</v>
      </c>
      <c r="S15" s="46">
        <v>938</v>
      </c>
      <c r="T15" s="46">
        <v>2777</v>
      </c>
      <c r="U15" s="46">
        <v>2389</v>
      </c>
      <c r="V15" s="46"/>
      <c r="W15" s="46">
        <f>SUM(O15:V15)</f>
        <v>17572</v>
      </c>
      <c r="X15" s="48">
        <v>43108</v>
      </c>
      <c r="Y15" s="46">
        <v>600</v>
      </c>
      <c r="Z15" s="49">
        <f>F15/Y15</f>
        <v>5.1383333333333336</v>
      </c>
      <c r="AA15" s="48"/>
      <c r="AB15" s="46"/>
      <c r="AC15" s="46">
        <v>600</v>
      </c>
      <c r="AD15" s="48">
        <v>43117</v>
      </c>
      <c r="AE15" s="46">
        <v>2595</v>
      </c>
      <c r="AF15" s="46">
        <v>3195</v>
      </c>
      <c r="AG15" s="46">
        <v>3242</v>
      </c>
      <c r="AH15" s="46">
        <v>3150</v>
      </c>
      <c r="AI15" s="46">
        <v>491</v>
      </c>
      <c r="AJ15" s="50">
        <f>AI15/AH15</f>
        <v>0.15587301587301589</v>
      </c>
    </row>
    <row r="16" spans="1:36">
      <c r="A16" s="43" t="s">
        <v>77</v>
      </c>
      <c r="B16" s="44">
        <v>43117</v>
      </c>
      <c r="C16" s="45" t="s">
        <v>78</v>
      </c>
      <c r="D16" s="45">
        <v>563935483495</v>
      </c>
      <c r="E16" s="46" t="s">
        <v>79</v>
      </c>
      <c r="F16" s="46">
        <v>4652</v>
      </c>
      <c r="G16" s="46">
        <v>7131</v>
      </c>
      <c r="H16" s="46">
        <v>2089</v>
      </c>
      <c r="I16" s="46">
        <v>1131</v>
      </c>
      <c r="J16" s="46">
        <v>958</v>
      </c>
      <c r="K16" s="47">
        <v>0.29260000000000003</v>
      </c>
      <c r="L16" s="47">
        <v>0.16109999999999999</v>
      </c>
      <c r="M16" s="47">
        <v>0.13150000000000001</v>
      </c>
      <c r="N16" s="48">
        <v>43110</v>
      </c>
      <c r="O16" s="46">
        <v>3267</v>
      </c>
      <c r="P16" s="46">
        <v>3986</v>
      </c>
      <c r="Q16" s="46">
        <v>3033</v>
      </c>
      <c r="R16" s="46">
        <v>4018</v>
      </c>
      <c r="S16" s="46">
        <v>1185</v>
      </c>
      <c r="T16" s="46">
        <v>4378</v>
      </c>
      <c r="U16" s="46">
        <v>4379</v>
      </c>
      <c r="V16" s="46"/>
      <c r="W16" s="46">
        <f>SUM(O16:V16)</f>
        <v>24246</v>
      </c>
      <c r="X16" s="48">
        <v>43103</v>
      </c>
      <c r="Y16" s="46">
        <v>2300</v>
      </c>
      <c r="Z16" s="49">
        <f>F16/Y16</f>
        <v>2.022608695652174</v>
      </c>
      <c r="AA16" s="48">
        <v>43115</v>
      </c>
      <c r="AB16" s="46">
        <v>500</v>
      </c>
      <c r="AC16" s="46">
        <v>2800</v>
      </c>
      <c r="AD16" s="48">
        <v>43117</v>
      </c>
      <c r="AE16" s="46">
        <v>1700</v>
      </c>
      <c r="AF16" s="46">
        <v>4500</v>
      </c>
      <c r="AG16" s="46">
        <v>4468</v>
      </c>
      <c r="AH16" s="46">
        <v>4454</v>
      </c>
      <c r="AI16" s="46">
        <v>169</v>
      </c>
      <c r="AJ16" s="50">
        <f>AI16/AH16</f>
        <v>3.7943421643466549E-2</v>
      </c>
    </row>
    <row r="17" spans="1:36">
      <c r="A17" s="43" t="s">
        <v>80</v>
      </c>
      <c r="B17" s="44">
        <v>43117</v>
      </c>
      <c r="C17" s="45" t="s">
        <v>81</v>
      </c>
      <c r="D17" s="45">
        <v>563935871023</v>
      </c>
      <c r="E17" s="46" t="s">
        <v>82</v>
      </c>
      <c r="F17" s="46">
        <v>2249</v>
      </c>
      <c r="G17" s="46">
        <v>4662</v>
      </c>
      <c r="H17" s="46">
        <v>1166</v>
      </c>
      <c r="I17" s="46">
        <v>628</v>
      </c>
      <c r="J17" s="46">
        <v>538</v>
      </c>
      <c r="K17" s="47">
        <v>0.25430000000000003</v>
      </c>
      <c r="L17" s="47">
        <v>0.13739999999999999</v>
      </c>
      <c r="M17" s="47">
        <v>0.11700000000000001</v>
      </c>
      <c r="N17" s="48">
        <v>43109</v>
      </c>
      <c r="O17" s="46">
        <v>828</v>
      </c>
      <c r="P17" s="46">
        <v>1509</v>
      </c>
      <c r="Q17" s="46">
        <v>1417</v>
      </c>
      <c r="R17" s="46">
        <v>1364</v>
      </c>
      <c r="S17" s="46">
        <v>1470</v>
      </c>
      <c r="T17" s="46">
        <v>653</v>
      </c>
      <c r="U17" s="46">
        <v>2230</v>
      </c>
      <c r="V17" s="46">
        <v>2037</v>
      </c>
      <c r="W17" s="46">
        <f>SUM(O17:V17)</f>
        <v>11508</v>
      </c>
      <c r="X17" s="48">
        <v>43103</v>
      </c>
      <c r="Y17" s="46">
        <v>800</v>
      </c>
      <c r="Z17" s="49">
        <f>F17/Y17</f>
        <v>2.8112499999999998</v>
      </c>
      <c r="AA17" s="48"/>
      <c r="AB17" s="46"/>
      <c r="AC17" s="46">
        <v>800</v>
      </c>
      <c r="AD17" s="48">
        <v>43117</v>
      </c>
      <c r="AE17" s="46">
        <v>2250</v>
      </c>
      <c r="AF17" s="46">
        <v>3050</v>
      </c>
      <c r="AG17" s="46">
        <v>3217</v>
      </c>
      <c r="AH17" s="46">
        <v>2807</v>
      </c>
      <c r="AI17" s="46">
        <v>1194</v>
      </c>
      <c r="AJ17" s="50">
        <f>AI17/AH17</f>
        <v>0.42536515853224083</v>
      </c>
    </row>
    <row r="18" spans="1:36">
      <c r="A18" s="43" t="s">
        <v>83</v>
      </c>
      <c r="B18" s="44">
        <v>43117</v>
      </c>
      <c r="C18" s="45" t="s">
        <v>84</v>
      </c>
      <c r="D18" s="45">
        <v>563788093897</v>
      </c>
      <c r="E18" s="46" t="s">
        <v>85</v>
      </c>
      <c r="F18" s="46">
        <v>1699</v>
      </c>
      <c r="G18" s="46">
        <v>3084</v>
      </c>
      <c r="H18" s="46">
        <v>611</v>
      </c>
      <c r="I18" s="46">
        <v>282</v>
      </c>
      <c r="J18" s="46">
        <v>329</v>
      </c>
      <c r="K18" s="47">
        <v>0.21010000000000001</v>
      </c>
      <c r="L18" s="47">
        <v>9.7500000000000003E-2</v>
      </c>
      <c r="M18" s="47">
        <v>0.11260000000000001</v>
      </c>
      <c r="N18" s="48">
        <v>43109</v>
      </c>
      <c r="O18" s="46">
        <v>742</v>
      </c>
      <c r="P18" s="46">
        <v>1299</v>
      </c>
      <c r="Q18" s="46">
        <v>1054</v>
      </c>
      <c r="R18" s="46">
        <v>893</v>
      </c>
      <c r="S18" s="46">
        <v>1139</v>
      </c>
      <c r="T18" s="46">
        <v>541</v>
      </c>
      <c r="U18" s="46">
        <v>1786</v>
      </c>
      <c r="V18" s="46">
        <v>1682</v>
      </c>
      <c r="W18" s="46">
        <f>SUM(O18:V18)</f>
        <v>9136</v>
      </c>
      <c r="X18" s="48">
        <v>43103</v>
      </c>
      <c r="Y18" s="46">
        <v>2100</v>
      </c>
      <c r="Z18" s="49">
        <f>F18/Y18</f>
        <v>0.80904761904761902</v>
      </c>
      <c r="AA18" s="48"/>
      <c r="AB18" s="46"/>
      <c r="AC18" s="46">
        <v>2100</v>
      </c>
      <c r="AD18" s="48">
        <v>43117</v>
      </c>
      <c r="AE18" s="46">
        <v>500</v>
      </c>
      <c r="AF18" s="46">
        <v>2600</v>
      </c>
      <c r="AG18" s="46">
        <v>2595</v>
      </c>
      <c r="AH18" s="46">
        <v>2581</v>
      </c>
      <c r="AI18" s="46">
        <v>0</v>
      </c>
      <c r="AJ18" s="50">
        <f>AI18/AH18</f>
        <v>0</v>
      </c>
    </row>
    <row r="19" spans="1:36">
      <c r="A19" s="43" t="s">
        <v>86</v>
      </c>
      <c r="B19" s="44">
        <v>43117</v>
      </c>
      <c r="C19" s="45" t="s">
        <v>87</v>
      </c>
      <c r="D19" s="45">
        <v>563681716967</v>
      </c>
      <c r="E19" s="46" t="s">
        <v>88</v>
      </c>
      <c r="F19" s="46">
        <v>2134</v>
      </c>
      <c r="G19" s="46">
        <v>3207</v>
      </c>
      <c r="H19" s="46">
        <v>703</v>
      </c>
      <c r="I19" s="46">
        <v>408</v>
      </c>
      <c r="J19" s="46">
        <v>295</v>
      </c>
      <c r="K19" s="47">
        <v>0.2429</v>
      </c>
      <c r="L19" s="47">
        <v>0.14149999999999999</v>
      </c>
      <c r="M19" s="47">
        <v>0.1014</v>
      </c>
      <c r="N19" s="48">
        <v>43109</v>
      </c>
      <c r="O19" s="46">
        <v>819</v>
      </c>
      <c r="P19" s="46">
        <v>1440</v>
      </c>
      <c r="Q19" s="46">
        <v>1326</v>
      </c>
      <c r="R19" s="46">
        <v>1473</v>
      </c>
      <c r="S19" s="46">
        <v>1522</v>
      </c>
      <c r="T19" s="46">
        <v>708</v>
      </c>
      <c r="U19" s="46">
        <v>2267</v>
      </c>
      <c r="V19" s="46">
        <v>2112</v>
      </c>
      <c r="W19" s="46">
        <f>SUM(O19:V19)</f>
        <v>11667</v>
      </c>
      <c r="X19" s="48">
        <v>43103</v>
      </c>
      <c r="Y19" s="46">
        <v>1100</v>
      </c>
      <c r="Z19" s="49">
        <f>F19/Y19</f>
        <v>1.94</v>
      </c>
      <c r="AA19" s="48">
        <v>43115</v>
      </c>
      <c r="AB19" s="46">
        <v>400</v>
      </c>
      <c r="AC19" s="46">
        <v>1500</v>
      </c>
      <c r="AD19" s="48">
        <v>43117</v>
      </c>
      <c r="AE19" s="46">
        <v>900</v>
      </c>
      <c r="AF19" s="46">
        <v>2400</v>
      </c>
      <c r="AG19" s="46">
        <v>3214</v>
      </c>
      <c r="AH19" s="46">
        <v>2438</v>
      </c>
      <c r="AI19" s="46">
        <v>0</v>
      </c>
      <c r="AJ19" s="50">
        <f>AI19/AH19</f>
        <v>0</v>
      </c>
    </row>
    <row r="20" spans="1:36">
      <c r="A20" s="43" t="s">
        <v>89</v>
      </c>
      <c r="B20" s="44">
        <v>43117</v>
      </c>
      <c r="C20" s="45" t="s">
        <v>90</v>
      </c>
      <c r="D20" s="45">
        <v>563855870098</v>
      </c>
      <c r="E20" s="46" t="s">
        <v>91</v>
      </c>
      <c r="F20" s="46">
        <v>647</v>
      </c>
      <c r="G20" s="46">
        <v>860</v>
      </c>
      <c r="H20" s="46">
        <v>215</v>
      </c>
      <c r="I20" s="46">
        <v>82</v>
      </c>
      <c r="J20" s="46">
        <v>133</v>
      </c>
      <c r="K20" s="47">
        <v>0.27850000000000003</v>
      </c>
      <c r="L20" s="47">
        <v>0.1072</v>
      </c>
      <c r="M20" s="47">
        <v>0.17130000000000001</v>
      </c>
      <c r="N20" s="48">
        <v>43111</v>
      </c>
      <c r="O20" s="46">
        <v>803</v>
      </c>
      <c r="P20" s="46">
        <v>860</v>
      </c>
      <c r="Q20" s="46">
        <v>672</v>
      </c>
      <c r="R20" s="46">
        <v>205</v>
      </c>
      <c r="S20" s="46">
        <v>785</v>
      </c>
      <c r="T20" s="46">
        <v>822</v>
      </c>
      <c r="U20" s="46"/>
      <c r="V20" s="46"/>
      <c r="W20" s="46">
        <f>SUM(O20:V20)</f>
        <v>4147</v>
      </c>
      <c r="X20" s="48">
        <v>43103</v>
      </c>
      <c r="Y20" s="46">
        <v>500</v>
      </c>
      <c r="Z20" s="49">
        <f>F20/Y20</f>
        <v>1.294</v>
      </c>
      <c r="AA20" s="48"/>
      <c r="AB20" s="46"/>
      <c r="AC20" s="46">
        <v>500</v>
      </c>
      <c r="AD20" s="48">
        <v>43119</v>
      </c>
      <c r="AE20" s="46">
        <v>100</v>
      </c>
      <c r="AF20" s="46">
        <v>600</v>
      </c>
      <c r="AG20" s="46">
        <v>613</v>
      </c>
      <c r="AH20" s="46">
        <v>595</v>
      </c>
      <c r="AI20" s="46">
        <v>10</v>
      </c>
      <c r="AJ20" s="50">
        <f>AI20/AH20</f>
        <v>1.680672268907563E-2</v>
      </c>
    </row>
    <row r="21" spans="1:36">
      <c r="A21" s="43" t="s">
        <v>92</v>
      </c>
      <c r="B21" s="44">
        <v>43117</v>
      </c>
      <c r="C21" s="45" t="s">
        <v>93</v>
      </c>
      <c r="D21" s="45">
        <v>563788333630</v>
      </c>
      <c r="E21" s="46" t="s">
        <v>94</v>
      </c>
      <c r="F21" s="46">
        <v>3714</v>
      </c>
      <c r="G21" s="46">
        <v>7953</v>
      </c>
      <c r="H21" s="46">
        <v>1598</v>
      </c>
      <c r="I21" s="46">
        <v>1202</v>
      </c>
      <c r="J21" s="46">
        <v>396</v>
      </c>
      <c r="K21" s="47">
        <v>0.2074</v>
      </c>
      <c r="L21" s="47">
        <v>0.15640000000000001</v>
      </c>
      <c r="M21" s="47">
        <v>5.0999999999999997E-2</v>
      </c>
      <c r="N21" s="48">
        <v>43109</v>
      </c>
      <c r="O21" s="46">
        <v>1337</v>
      </c>
      <c r="P21" s="46">
        <v>2090</v>
      </c>
      <c r="Q21" s="46">
        <v>1816</v>
      </c>
      <c r="R21" s="46">
        <v>1701</v>
      </c>
      <c r="S21" s="46">
        <v>2095</v>
      </c>
      <c r="T21" s="46">
        <v>897</v>
      </c>
      <c r="U21" s="46">
        <v>3952</v>
      </c>
      <c r="V21" s="46">
        <v>4505</v>
      </c>
      <c r="W21" s="46">
        <f>SUM(O21:V21)</f>
        <v>18393</v>
      </c>
      <c r="X21" s="48">
        <v>43108</v>
      </c>
      <c r="Y21" s="46">
        <v>2300</v>
      </c>
      <c r="Z21" s="49">
        <f>F21/Y21</f>
        <v>1.6147826086956523</v>
      </c>
      <c r="AA21" s="48"/>
      <c r="AB21" s="46"/>
      <c r="AC21" s="46">
        <v>2300</v>
      </c>
      <c r="AD21" s="48">
        <v>43117</v>
      </c>
      <c r="AE21" s="46">
        <v>3284</v>
      </c>
      <c r="AF21" s="46">
        <v>5584</v>
      </c>
      <c r="AG21" s="46">
        <v>6328</v>
      </c>
      <c r="AH21" s="46">
        <v>5726</v>
      </c>
      <c r="AI21" s="46">
        <v>1152</v>
      </c>
      <c r="AJ21" s="50">
        <f>AI21/AH21</f>
        <v>0.20118756549074399</v>
      </c>
    </row>
    <row r="22" spans="1:36">
      <c r="A22" s="43" t="s">
        <v>95</v>
      </c>
      <c r="B22" s="44">
        <v>43117</v>
      </c>
      <c r="C22" s="45" t="s">
        <v>96</v>
      </c>
      <c r="D22" s="45">
        <v>563935235895</v>
      </c>
      <c r="E22" s="52" t="s">
        <v>97</v>
      </c>
      <c r="F22" s="46">
        <v>1017</v>
      </c>
      <c r="G22" s="46">
        <v>1476</v>
      </c>
      <c r="H22" s="46">
        <v>501</v>
      </c>
      <c r="I22" s="46">
        <v>170</v>
      </c>
      <c r="J22" s="46">
        <v>331</v>
      </c>
      <c r="K22" s="47">
        <v>0.41810000000000003</v>
      </c>
      <c r="L22" s="47">
        <v>0.14180000000000001</v>
      </c>
      <c r="M22" s="47">
        <v>0.27629999999999999</v>
      </c>
      <c r="N22" s="48">
        <v>43110</v>
      </c>
      <c r="O22" s="46">
        <v>932</v>
      </c>
      <c r="P22" s="46">
        <v>1392</v>
      </c>
      <c r="Q22" s="46">
        <v>1013</v>
      </c>
      <c r="R22" s="46">
        <v>1169</v>
      </c>
      <c r="S22" s="46">
        <v>513</v>
      </c>
      <c r="T22" s="46">
        <v>1406</v>
      </c>
      <c r="U22" s="46">
        <v>1221</v>
      </c>
      <c r="V22" s="46"/>
      <c r="W22" s="46">
        <f>SUM(O22:V22)</f>
        <v>7646</v>
      </c>
      <c r="X22" s="48">
        <v>43108</v>
      </c>
      <c r="Y22" s="46">
        <v>1000</v>
      </c>
      <c r="Z22" s="49">
        <f>F22/Y22</f>
        <v>1.0169999999999999</v>
      </c>
      <c r="AA22" s="48"/>
      <c r="AB22" s="46"/>
      <c r="AC22" s="46">
        <v>1000</v>
      </c>
      <c r="AD22" s="48"/>
      <c r="AE22" s="46">
        <v>0</v>
      </c>
      <c r="AF22" s="46">
        <v>1000</v>
      </c>
      <c r="AG22" s="46">
        <v>1134</v>
      </c>
      <c r="AH22" s="46">
        <v>980</v>
      </c>
      <c r="AI22" s="46">
        <v>6</v>
      </c>
      <c r="AJ22" s="50">
        <f>AI22/AH22</f>
        <v>6.1224489795918364E-3</v>
      </c>
    </row>
    <row r="23" spans="1:36">
      <c r="A23" s="43" t="s">
        <v>98</v>
      </c>
      <c r="B23" s="44">
        <v>43117</v>
      </c>
      <c r="C23" s="45" t="s">
        <v>99</v>
      </c>
      <c r="D23" s="45">
        <v>563935863003</v>
      </c>
      <c r="E23" s="46" t="s">
        <v>100</v>
      </c>
      <c r="F23" s="46">
        <v>4438</v>
      </c>
      <c r="G23" s="46">
        <v>6559</v>
      </c>
      <c r="H23" s="46">
        <v>1704</v>
      </c>
      <c r="I23" s="46">
        <v>1336</v>
      </c>
      <c r="J23" s="46">
        <v>368</v>
      </c>
      <c r="K23" s="47">
        <v>0.26600000000000001</v>
      </c>
      <c r="L23" s="47">
        <v>0.20880000000000001</v>
      </c>
      <c r="M23" s="47">
        <v>5.7200000000000001E-2</v>
      </c>
      <c r="N23" s="48">
        <v>43109</v>
      </c>
      <c r="O23" s="46">
        <v>1624</v>
      </c>
      <c r="P23" s="46">
        <v>3901</v>
      </c>
      <c r="Q23" s="46">
        <v>3670</v>
      </c>
      <c r="R23" s="46">
        <v>2889</v>
      </c>
      <c r="S23" s="46">
        <v>1923</v>
      </c>
      <c r="T23" s="46">
        <v>683</v>
      </c>
      <c r="U23" s="46">
        <v>4012</v>
      </c>
      <c r="V23" s="46">
        <v>3971</v>
      </c>
      <c r="W23" s="46">
        <f>SUM(O23:V23)</f>
        <v>22673</v>
      </c>
      <c r="X23" s="48">
        <v>43110</v>
      </c>
      <c r="Y23" s="46">
        <v>800</v>
      </c>
      <c r="Z23" s="49">
        <f>F23/Y23</f>
        <v>5.5475000000000003</v>
      </c>
      <c r="AA23" s="48">
        <v>43116</v>
      </c>
      <c r="AB23" s="46">
        <v>1100</v>
      </c>
      <c r="AC23" s="46">
        <v>1100</v>
      </c>
      <c r="AD23" s="48">
        <v>43117</v>
      </c>
      <c r="AE23" s="46">
        <v>3350</v>
      </c>
      <c r="AF23" s="46">
        <v>4450</v>
      </c>
      <c r="AG23" s="46">
        <v>4406</v>
      </c>
      <c r="AH23" s="46">
        <v>4364</v>
      </c>
      <c r="AI23" s="46">
        <v>250</v>
      </c>
      <c r="AJ23" s="50">
        <f>AI23/AH23</f>
        <v>5.7286892758936753E-2</v>
      </c>
    </row>
    <row r="24" spans="1:36">
      <c r="A24" s="43" t="s">
        <v>101</v>
      </c>
      <c r="B24" s="44">
        <v>43117</v>
      </c>
      <c r="C24" s="45" t="s">
        <v>102</v>
      </c>
      <c r="D24" s="45">
        <v>563788329746</v>
      </c>
      <c r="E24" s="46" t="s">
        <v>103</v>
      </c>
      <c r="F24" s="46">
        <v>1953</v>
      </c>
      <c r="G24" s="46">
        <v>3277</v>
      </c>
      <c r="H24" s="46">
        <v>825</v>
      </c>
      <c r="I24" s="46">
        <v>394</v>
      </c>
      <c r="J24" s="46">
        <v>431</v>
      </c>
      <c r="K24" s="47">
        <v>0.25690000000000002</v>
      </c>
      <c r="L24" s="47">
        <v>0.12330000000000001</v>
      </c>
      <c r="M24" s="47">
        <v>0.1336</v>
      </c>
      <c r="N24" s="48">
        <v>43109</v>
      </c>
      <c r="O24" s="46">
        <v>1023</v>
      </c>
      <c r="P24" s="46">
        <v>1656</v>
      </c>
      <c r="Q24" s="46">
        <v>1155</v>
      </c>
      <c r="R24" s="46">
        <v>1090</v>
      </c>
      <c r="S24" s="46">
        <v>1081</v>
      </c>
      <c r="T24" s="46">
        <v>400</v>
      </c>
      <c r="U24" s="46">
        <v>1557</v>
      </c>
      <c r="V24" s="46">
        <v>1424</v>
      </c>
      <c r="W24" s="46">
        <f>SUM(O24:V24)</f>
        <v>9386</v>
      </c>
      <c r="X24" s="48">
        <v>43110</v>
      </c>
      <c r="Y24" s="46">
        <v>1500</v>
      </c>
      <c r="Z24" s="49">
        <f>F24/Y24</f>
        <v>1.302</v>
      </c>
      <c r="AA24" s="48"/>
      <c r="AB24" s="46"/>
      <c r="AC24" s="46">
        <v>1500</v>
      </c>
      <c r="AD24" s="48">
        <v>43119</v>
      </c>
      <c r="AE24" s="46">
        <v>650</v>
      </c>
      <c r="AF24" s="46">
        <v>2150</v>
      </c>
      <c r="AG24" s="46">
        <v>2172</v>
      </c>
      <c r="AH24" s="46">
        <v>2168</v>
      </c>
      <c r="AI24" s="46">
        <v>1</v>
      </c>
      <c r="AJ24" s="50">
        <f>AI24/AH24</f>
        <v>4.6125461254612545E-4</v>
      </c>
    </row>
    <row r="25" spans="1:36">
      <c r="A25" s="43" t="s">
        <v>104</v>
      </c>
      <c r="B25" s="44">
        <v>43117</v>
      </c>
      <c r="C25" s="45" t="s">
        <v>105</v>
      </c>
      <c r="D25" s="45">
        <v>563855638352</v>
      </c>
      <c r="E25" s="46" t="s">
        <v>106</v>
      </c>
      <c r="F25" s="46">
        <v>3781</v>
      </c>
      <c r="G25" s="46">
        <v>6288</v>
      </c>
      <c r="H25" s="46">
        <v>1585</v>
      </c>
      <c r="I25" s="46">
        <v>1228</v>
      </c>
      <c r="J25" s="46">
        <v>357</v>
      </c>
      <c r="K25" s="47">
        <v>0.25600000000000001</v>
      </c>
      <c r="L25" s="47">
        <v>0.19789999999999999</v>
      </c>
      <c r="M25" s="47">
        <v>5.8099999999999999E-2</v>
      </c>
      <c r="N25" s="48">
        <v>43111</v>
      </c>
      <c r="O25" s="46">
        <v>3389</v>
      </c>
      <c r="P25" s="46">
        <v>3028</v>
      </c>
      <c r="Q25" s="46">
        <v>2457</v>
      </c>
      <c r="R25" s="46">
        <v>1079</v>
      </c>
      <c r="S25" s="46">
        <v>3638</v>
      </c>
      <c r="T25" s="46">
        <v>2996</v>
      </c>
      <c r="U25" s="46"/>
      <c r="V25" s="46"/>
      <c r="W25" s="46">
        <f>SUM(O25:V25)</f>
        <v>16587</v>
      </c>
      <c r="X25" s="48">
        <v>43110</v>
      </c>
      <c r="Y25" s="46">
        <v>800</v>
      </c>
      <c r="Z25" s="49">
        <f>F25/Y25</f>
        <v>4.7262500000000003</v>
      </c>
      <c r="AA25" s="48"/>
      <c r="AB25" s="46"/>
      <c r="AC25" s="46">
        <v>800</v>
      </c>
      <c r="AD25" s="48">
        <v>43117</v>
      </c>
      <c r="AE25" s="46">
        <v>3300</v>
      </c>
      <c r="AF25" s="46">
        <v>4100</v>
      </c>
      <c r="AG25" s="46">
        <v>4026</v>
      </c>
      <c r="AH25" s="46">
        <v>3996</v>
      </c>
      <c r="AI25" s="46">
        <v>2066</v>
      </c>
      <c r="AJ25" s="50">
        <f>AI25/AH25</f>
        <v>0.51701701701701697</v>
      </c>
    </row>
    <row r="26" spans="1:36">
      <c r="A26" s="43" t="s">
        <v>107</v>
      </c>
      <c r="B26" s="44">
        <v>43117</v>
      </c>
      <c r="C26" s="45" t="s">
        <v>108</v>
      </c>
      <c r="D26" s="45">
        <v>563682616079</v>
      </c>
      <c r="E26" s="46" t="s">
        <v>109</v>
      </c>
      <c r="F26" s="46">
        <v>8329</v>
      </c>
      <c r="G26" s="46">
        <v>13025</v>
      </c>
      <c r="H26" s="46">
        <v>3103</v>
      </c>
      <c r="I26" s="46">
        <v>2088</v>
      </c>
      <c r="J26" s="46">
        <v>1015</v>
      </c>
      <c r="K26" s="47">
        <v>0.2455</v>
      </c>
      <c r="L26" s="47">
        <v>0.16569999999999999</v>
      </c>
      <c r="M26" s="47">
        <v>7.9799999999999996E-2</v>
      </c>
      <c r="N26" s="48">
        <v>43111</v>
      </c>
      <c r="O26" s="46">
        <v>3845</v>
      </c>
      <c r="P26" s="46">
        <v>3716</v>
      </c>
      <c r="Q26" s="46">
        <v>4194</v>
      </c>
      <c r="R26" s="46">
        <v>2675</v>
      </c>
      <c r="S26" s="46">
        <v>8859</v>
      </c>
      <c r="T26" s="46">
        <v>8294</v>
      </c>
      <c r="U26" s="46"/>
      <c r="V26" s="46"/>
      <c r="W26" s="46">
        <f>SUM(O26:V26)</f>
        <v>31583</v>
      </c>
      <c r="X26" s="48">
        <v>43110</v>
      </c>
      <c r="Y26" s="46">
        <v>1500</v>
      </c>
      <c r="Z26" s="49">
        <f>F26/Y26</f>
        <v>5.5526666666666671</v>
      </c>
      <c r="AA26" s="48">
        <v>43115</v>
      </c>
      <c r="AB26" s="46">
        <v>2900</v>
      </c>
      <c r="AC26" s="46">
        <v>2900</v>
      </c>
      <c r="AD26" s="48">
        <v>43117</v>
      </c>
      <c r="AE26" s="46">
        <v>6665</v>
      </c>
      <c r="AF26" s="46">
        <v>9565</v>
      </c>
      <c r="AG26" s="46">
        <v>9986</v>
      </c>
      <c r="AH26" s="46">
        <v>8690</v>
      </c>
      <c r="AI26" s="46">
        <v>2552</v>
      </c>
      <c r="AJ26" s="50">
        <f>AI26/AH26</f>
        <v>0.29367088607594938</v>
      </c>
    </row>
    <row r="27" spans="1:36">
      <c r="A27" s="43" t="s">
        <v>110</v>
      </c>
      <c r="B27" s="44">
        <v>43117</v>
      </c>
      <c r="C27" s="45" t="s">
        <v>111</v>
      </c>
      <c r="D27" s="45">
        <v>563855550453</v>
      </c>
      <c r="E27" s="46" t="s">
        <v>112</v>
      </c>
      <c r="F27" s="46">
        <v>294</v>
      </c>
      <c r="G27" s="46">
        <v>406</v>
      </c>
      <c r="H27" s="46">
        <v>154</v>
      </c>
      <c r="I27" s="46">
        <v>69</v>
      </c>
      <c r="J27" s="46">
        <v>85</v>
      </c>
      <c r="K27" s="47">
        <v>0.44109999999999999</v>
      </c>
      <c r="L27" s="47">
        <v>0.19900000000000001</v>
      </c>
      <c r="M27" s="47">
        <v>0.24210000000000001</v>
      </c>
      <c r="N27" s="48">
        <v>43111</v>
      </c>
      <c r="O27" s="46">
        <v>948</v>
      </c>
      <c r="P27" s="46">
        <v>1045</v>
      </c>
      <c r="Q27" s="46">
        <v>1880</v>
      </c>
      <c r="R27" s="46">
        <v>564</v>
      </c>
      <c r="S27" s="46">
        <v>570</v>
      </c>
      <c r="T27" s="46">
        <v>534</v>
      </c>
      <c r="U27" s="46"/>
      <c r="V27" s="46"/>
      <c r="W27" s="46">
        <f>SUM(O27:V27)</f>
        <v>5541</v>
      </c>
      <c r="X27" s="48">
        <v>43111</v>
      </c>
      <c r="Y27" s="46">
        <v>200</v>
      </c>
      <c r="Z27" s="49">
        <f>F27/Y27</f>
        <v>1.47</v>
      </c>
      <c r="AA27" s="48"/>
      <c r="AB27" s="46"/>
      <c r="AC27" s="46">
        <v>200</v>
      </c>
      <c r="AD27" s="48">
        <v>43117</v>
      </c>
      <c r="AE27" s="46">
        <v>100</v>
      </c>
      <c r="AF27" s="46">
        <v>300</v>
      </c>
      <c r="AG27" s="46">
        <v>447</v>
      </c>
      <c r="AH27" s="46">
        <v>283</v>
      </c>
      <c r="AI27" s="46">
        <v>45</v>
      </c>
      <c r="AJ27" s="50">
        <f>AI27/AH27</f>
        <v>0.15901060070671377</v>
      </c>
    </row>
    <row r="28" spans="1:36">
      <c r="A28" s="43" t="s">
        <v>113</v>
      </c>
      <c r="B28" s="44">
        <v>43117</v>
      </c>
      <c r="C28" s="45" t="s">
        <v>114</v>
      </c>
      <c r="D28" s="45">
        <v>563947525789</v>
      </c>
      <c r="E28" s="46" t="s">
        <v>115</v>
      </c>
      <c r="F28" s="46">
        <v>2778</v>
      </c>
      <c r="G28" s="46">
        <v>5681</v>
      </c>
      <c r="H28" s="46">
        <v>891</v>
      </c>
      <c r="I28" s="46">
        <v>615</v>
      </c>
      <c r="J28" s="46">
        <v>276</v>
      </c>
      <c r="K28" s="47">
        <v>0.159</v>
      </c>
      <c r="L28" s="47">
        <v>0.1104</v>
      </c>
      <c r="M28" s="47">
        <v>4.8599999999999997E-2</v>
      </c>
      <c r="N28" s="48">
        <v>43111</v>
      </c>
      <c r="O28" s="46">
        <v>1</v>
      </c>
      <c r="P28" s="46">
        <v>1607</v>
      </c>
      <c r="Q28" s="46">
        <v>4290</v>
      </c>
      <c r="R28" s="46">
        <v>1680</v>
      </c>
      <c r="S28" s="46">
        <v>3797</v>
      </c>
      <c r="T28" s="46">
        <v>2872</v>
      </c>
      <c r="U28" s="46"/>
      <c r="V28" s="46"/>
      <c r="W28" s="46">
        <f>SUM(O28:V28)</f>
        <v>14247</v>
      </c>
      <c r="X28" s="48">
        <v>43116</v>
      </c>
      <c r="Y28" s="46">
        <v>1200</v>
      </c>
      <c r="Z28" s="49">
        <f>F28/Y28</f>
        <v>2.3149999999999999</v>
      </c>
      <c r="AA28" s="48"/>
      <c r="AB28" s="46"/>
      <c r="AC28" s="46">
        <v>1200</v>
      </c>
      <c r="AD28" s="48">
        <v>43117</v>
      </c>
      <c r="AE28" s="46">
        <v>3102</v>
      </c>
      <c r="AF28" s="46">
        <v>4302</v>
      </c>
      <c r="AG28" s="46">
        <v>4401</v>
      </c>
      <c r="AH28" s="46">
        <v>4373</v>
      </c>
      <c r="AI28" s="46">
        <v>404</v>
      </c>
      <c r="AJ28" s="50">
        <f>AI28/AH28</f>
        <v>9.2385090327006633E-2</v>
      </c>
    </row>
    <row r="29" spans="1:36">
      <c r="A29" s="43" t="s">
        <v>116</v>
      </c>
      <c r="B29" s="44">
        <v>43172</v>
      </c>
      <c r="C29" s="45" t="s">
        <v>117</v>
      </c>
      <c r="D29" s="45">
        <v>565704203857</v>
      </c>
      <c r="E29" s="46" t="s">
        <v>118</v>
      </c>
      <c r="F29" s="46">
        <v>2847</v>
      </c>
      <c r="G29" s="46">
        <v>5333</v>
      </c>
      <c r="H29" s="46">
        <v>1502</v>
      </c>
      <c r="I29" s="46">
        <v>576</v>
      </c>
      <c r="J29" s="46">
        <v>926</v>
      </c>
      <c r="K29" s="47">
        <v>0.2828</v>
      </c>
      <c r="L29" s="47">
        <v>0.1096</v>
      </c>
      <c r="M29" s="47">
        <v>0.17319999999999999</v>
      </c>
      <c r="N29" s="48">
        <v>43169</v>
      </c>
      <c r="O29" s="46">
        <v>1403</v>
      </c>
      <c r="P29" s="46">
        <v>3442</v>
      </c>
      <c r="Q29" s="46">
        <v>3484</v>
      </c>
      <c r="R29" s="46"/>
      <c r="S29" s="46"/>
      <c r="T29" s="46"/>
      <c r="U29" s="46"/>
      <c r="V29" s="46"/>
      <c r="W29" s="46">
        <f>SUM(O29:V29)</f>
        <v>8329</v>
      </c>
      <c r="X29" s="48">
        <v>43167</v>
      </c>
      <c r="Y29" s="46">
        <v>2000</v>
      </c>
      <c r="Z29" s="49">
        <f>F29/Y29</f>
        <v>1.4235</v>
      </c>
      <c r="AA29" s="48"/>
      <c r="AB29" s="46"/>
      <c r="AC29" s="46">
        <v>2000</v>
      </c>
      <c r="AD29" s="48">
        <v>43172</v>
      </c>
      <c r="AE29" s="46">
        <v>1465</v>
      </c>
      <c r="AF29" s="46">
        <v>3465</v>
      </c>
      <c r="AG29" s="46">
        <v>3974</v>
      </c>
      <c r="AH29" s="46">
        <v>3292</v>
      </c>
      <c r="AI29" s="46">
        <v>2211</v>
      </c>
      <c r="AJ29" s="50">
        <f>AI29/AH29</f>
        <v>0.67162818955042525</v>
      </c>
    </row>
    <row r="30" spans="1:36">
      <c r="A30" s="43" t="s">
        <v>119</v>
      </c>
      <c r="B30" s="44">
        <v>43172</v>
      </c>
      <c r="C30" s="45" t="s">
        <v>120</v>
      </c>
      <c r="D30" s="45">
        <v>565620802169</v>
      </c>
      <c r="E30" s="46" t="s">
        <v>121</v>
      </c>
      <c r="F30" s="46">
        <v>8441</v>
      </c>
      <c r="G30" s="46">
        <v>21939</v>
      </c>
      <c r="H30" s="46">
        <v>6732</v>
      </c>
      <c r="I30" s="46">
        <v>3103</v>
      </c>
      <c r="J30" s="46">
        <v>3629</v>
      </c>
      <c r="K30" s="47">
        <v>0.30830000000000002</v>
      </c>
      <c r="L30" s="47">
        <v>0.14380000000000001</v>
      </c>
      <c r="M30" s="47">
        <v>0.16450000000000001</v>
      </c>
      <c r="N30" s="48">
        <v>43169</v>
      </c>
      <c r="O30" s="46">
        <v>3316</v>
      </c>
      <c r="P30" s="46">
        <v>10250</v>
      </c>
      <c r="Q30" s="46">
        <v>9801</v>
      </c>
      <c r="R30" s="46"/>
      <c r="S30" s="46"/>
      <c r="T30" s="46"/>
      <c r="U30" s="46"/>
      <c r="V30" s="46"/>
      <c r="W30" s="46">
        <f>SUM(O30:V30)</f>
        <v>23367</v>
      </c>
      <c r="X30" s="48">
        <v>43167</v>
      </c>
      <c r="Y30" s="46">
        <v>1200</v>
      </c>
      <c r="Z30" s="49">
        <f>F30/Y30</f>
        <v>7.0341666666666667</v>
      </c>
      <c r="AA30" s="48"/>
      <c r="AB30" s="46"/>
      <c r="AC30" s="46">
        <v>1200</v>
      </c>
      <c r="AD30" s="48">
        <v>43172</v>
      </c>
      <c r="AE30" s="46">
        <v>11685</v>
      </c>
      <c r="AF30" s="46">
        <v>12885</v>
      </c>
      <c r="AG30" s="46">
        <v>13249</v>
      </c>
      <c r="AH30" s="46">
        <v>12805</v>
      </c>
      <c r="AI30" s="46">
        <v>1438</v>
      </c>
      <c r="AJ30" s="50">
        <f>AI30/AH30</f>
        <v>0.1122998828582585</v>
      </c>
    </row>
    <row r="31" spans="1:36">
      <c r="A31" s="43" t="s">
        <v>122</v>
      </c>
      <c r="B31" s="44">
        <v>43172</v>
      </c>
      <c r="C31" s="45" t="s">
        <v>123</v>
      </c>
      <c r="D31" s="45">
        <v>565704479186</v>
      </c>
      <c r="E31" s="46" t="s">
        <v>124</v>
      </c>
      <c r="F31" s="46">
        <v>2491</v>
      </c>
      <c r="G31" s="46">
        <v>5934</v>
      </c>
      <c r="H31" s="46">
        <v>2263</v>
      </c>
      <c r="I31" s="46">
        <v>762</v>
      </c>
      <c r="J31" s="46">
        <v>1501</v>
      </c>
      <c r="K31" s="47">
        <v>0.3952</v>
      </c>
      <c r="L31" s="47">
        <v>0.13500000000000001</v>
      </c>
      <c r="M31" s="47">
        <v>0.26019999999999999</v>
      </c>
      <c r="N31" s="48">
        <v>43169</v>
      </c>
      <c r="O31" s="46">
        <v>1000</v>
      </c>
      <c r="P31" s="46">
        <v>3404</v>
      </c>
      <c r="Q31" s="46">
        <v>4126</v>
      </c>
      <c r="R31" s="46"/>
      <c r="S31" s="46"/>
      <c r="T31" s="46"/>
      <c r="U31" s="46"/>
      <c r="V31" s="46"/>
      <c r="W31" s="46">
        <f>SUM(O31:V31)</f>
        <v>8530</v>
      </c>
      <c r="X31" s="48">
        <v>43167</v>
      </c>
      <c r="Y31" s="46">
        <v>500</v>
      </c>
      <c r="Z31" s="49">
        <f>F31/Y31</f>
        <v>4.9820000000000002</v>
      </c>
      <c r="AA31" s="48"/>
      <c r="AB31" s="46"/>
      <c r="AC31" s="46">
        <v>500</v>
      </c>
      <c r="AD31" s="48">
        <v>43172</v>
      </c>
      <c r="AE31" s="46">
        <v>2518</v>
      </c>
      <c r="AF31" s="46">
        <v>3018</v>
      </c>
      <c r="AG31" s="46">
        <v>3272</v>
      </c>
      <c r="AH31" s="46">
        <v>2910</v>
      </c>
      <c r="AI31" s="46">
        <v>887</v>
      </c>
      <c r="AJ31" s="50">
        <f>AI31/AH31</f>
        <v>0.30481099656357391</v>
      </c>
    </row>
    <row r="32" spans="1:36">
      <c r="A32" s="43" t="s">
        <v>125</v>
      </c>
      <c r="B32" s="44">
        <v>43172</v>
      </c>
      <c r="C32" s="45" t="s">
        <v>126</v>
      </c>
      <c r="D32" s="45">
        <v>565620414783</v>
      </c>
      <c r="E32" s="46" t="s">
        <v>127</v>
      </c>
      <c r="F32" s="46">
        <v>11073</v>
      </c>
      <c r="G32" s="46">
        <v>34453</v>
      </c>
      <c r="H32" s="46">
        <v>12412</v>
      </c>
      <c r="I32" s="46">
        <v>8564</v>
      </c>
      <c r="J32" s="46">
        <v>3848</v>
      </c>
      <c r="K32" s="47">
        <v>0.36670000000000003</v>
      </c>
      <c r="L32" s="47">
        <v>0.25569999999999998</v>
      </c>
      <c r="M32" s="47">
        <v>0.111</v>
      </c>
      <c r="N32" s="48">
        <v>43169</v>
      </c>
      <c r="O32" s="46">
        <v>4606</v>
      </c>
      <c r="P32" s="46">
        <v>15928</v>
      </c>
      <c r="Q32" s="46">
        <v>15017</v>
      </c>
      <c r="R32" s="46"/>
      <c r="S32" s="46"/>
      <c r="T32" s="46"/>
      <c r="U32" s="46"/>
      <c r="V32" s="46"/>
      <c r="W32" s="46">
        <f>SUM(O32:V32)</f>
        <v>35551</v>
      </c>
      <c r="X32" s="48">
        <v>43171</v>
      </c>
      <c r="Y32" s="46">
        <v>5000</v>
      </c>
      <c r="Z32" s="49">
        <f>F32/Y32</f>
        <v>2.2145999999999999</v>
      </c>
      <c r="AA32" s="48"/>
      <c r="AB32" s="46"/>
      <c r="AC32" s="46">
        <v>5000</v>
      </c>
      <c r="AD32" s="48">
        <v>43172</v>
      </c>
      <c r="AE32" s="46">
        <v>15924</v>
      </c>
      <c r="AF32" s="46">
        <v>20924</v>
      </c>
      <c r="AG32" s="46">
        <v>24427</v>
      </c>
      <c r="AH32" s="46">
        <v>18727</v>
      </c>
      <c r="AI32" s="46">
        <v>8097</v>
      </c>
      <c r="AJ32" s="50">
        <f>AI32/AH32</f>
        <v>0.43237037432583969</v>
      </c>
    </row>
    <row r="33" spans="1:36">
      <c r="A33" s="43" t="s">
        <v>128</v>
      </c>
      <c r="B33" s="44">
        <v>43172</v>
      </c>
      <c r="C33" s="45" t="s">
        <v>129</v>
      </c>
      <c r="D33" s="45">
        <v>565704211876</v>
      </c>
      <c r="E33" s="46" t="s">
        <v>130</v>
      </c>
      <c r="F33" s="46">
        <v>4494</v>
      </c>
      <c r="G33" s="46">
        <v>8650</v>
      </c>
      <c r="H33" s="46">
        <v>2671</v>
      </c>
      <c r="I33" s="46">
        <v>1189</v>
      </c>
      <c r="J33" s="46">
        <v>1482</v>
      </c>
      <c r="K33" s="47">
        <v>0.31169999999999998</v>
      </c>
      <c r="L33" s="47">
        <v>0.1401</v>
      </c>
      <c r="M33" s="47">
        <v>0.17150000000000001</v>
      </c>
      <c r="N33" s="48">
        <v>43169</v>
      </c>
      <c r="O33" s="46">
        <v>2010</v>
      </c>
      <c r="P33" s="46">
        <v>5415</v>
      </c>
      <c r="Q33" s="46">
        <v>5847</v>
      </c>
      <c r="R33" s="46"/>
      <c r="S33" s="46"/>
      <c r="T33" s="46"/>
      <c r="U33" s="46"/>
      <c r="V33" s="46"/>
      <c r="W33" s="46">
        <f>SUM(O33:V33)</f>
        <v>13272</v>
      </c>
      <c r="X33" s="48">
        <v>43167</v>
      </c>
      <c r="Y33" s="46">
        <v>800</v>
      </c>
      <c r="Z33" s="49">
        <f>F33/Y33</f>
        <v>5.6174999999999997</v>
      </c>
      <c r="AA33" s="48"/>
      <c r="AB33" s="46"/>
      <c r="AC33" s="46">
        <v>800</v>
      </c>
      <c r="AD33" s="48">
        <v>43172</v>
      </c>
      <c r="AE33" s="46">
        <v>3902</v>
      </c>
      <c r="AF33" s="46">
        <v>4702</v>
      </c>
      <c r="AG33" s="46">
        <v>5221</v>
      </c>
      <c r="AH33" s="46">
        <v>4881</v>
      </c>
      <c r="AI33" s="46">
        <v>3470</v>
      </c>
      <c r="AJ33" s="50">
        <f>AI33/AH33</f>
        <v>0.71091989346445406</v>
      </c>
    </row>
    <row r="34" spans="1:36">
      <c r="A34" s="43" t="s">
        <v>131</v>
      </c>
      <c r="B34" s="44">
        <v>43172</v>
      </c>
      <c r="C34" s="45" t="s">
        <v>132</v>
      </c>
      <c r="D34" s="45">
        <v>565432240287</v>
      </c>
      <c r="E34" s="46" t="s">
        <v>133</v>
      </c>
      <c r="F34" s="46">
        <v>5934</v>
      </c>
      <c r="G34" s="46">
        <v>14643</v>
      </c>
      <c r="H34" s="46">
        <v>4766</v>
      </c>
      <c r="I34" s="46">
        <v>2146</v>
      </c>
      <c r="J34" s="46">
        <v>2620</v>
      </c>
      <c r="K34" s="47">
        <v>0.33239999999999997</v>
      </c>
      <c r="L34" s="47">
        <v>0.1517</v>
      </c>
      <c r="M34" s="47">
        <v>0.1807</v>
      </c>
      <c r="N34" s="48">
        <v>43169</v>
      </c>
      <c r="O34" s="46">
        <v>2700</v>
      </c>
      <c r="P34" s="46">
        <v>7179</v>
      </c>
      <c r="Q34" s="46">
        <v>7719</v>
      </c>
      <c r="R34" s="46"/>
      <c r="S34" s="46"/>
      <c r="T34" s="46"/>
      <c r="U34" s="46"/>
      <c r="V34" s="46"/>
      <c r="W34" s="46">
        <f>SUM(O34:V34)</f>
        <v>17598</v>
      </c>
      <c r="X34" s="48">
        <v>43167</v>
      </c>
      <c r="Y34" s="46">
        <v>2000</v>
      </c>
      <c r="Z34" s="49">
        <f>F34/Y34</f>
        <v>2.9670000000000001</v>
      </c>
      <c r="AA34" s="48"/>
      <c r="AB34" s="46"/>
      <c r="AC34" s="46">
        <v>2000</v>
      </c>
      <c r="AD34" s="48">
        <v>43172</v>
      </c>
      <c r="AE34" s="46">
        <v>6343</v>
      </c>
      <c r="AF34" s="46">
        <v>8343</v>
      </c>
      <c r="AG34" s="46">
        <v>8872</v>
      </c>
      <c r="AH34" s="46">
        <v>8468</v>
      </c>
      <c r="AI34" s="46">
        <v>4745</v>
      </c>
      <c r="AJ34" s="50">
        <f>AI34/AH34</f>
        <v>0.56034482758620685</v>
      </c>
    </row>
    <row r="35" spans="1:36">
      <c r="A35" s="43" t="s">
        <v>134</v>
      </c>
      <c r="B35" s="44">
        <v>43172</v>
      </c>
      <c r="C35" s="45" t="s">
        <v>135</v>
      </c>
      <c r="D35" s="45">
        <v>565620210549</v>
      </c>
      <c r="E35" s="46" t="s">
        <v>136</v>
      </c>
      <c r="F35" s="46">
        <v>3446</v>
      </c>
      <c r="G35" s="46">
        <v>5777</v>
      </c>
      <c r="H35" s="46">
        <v>1174</v>
      </c>
      <c r="I35" s="46">
        <v>431</v>
      </c>
      <c r="J35" s="46">
        <v>743</v>
      </c>
      <c r="K35" s="47">
        <v>0.20619999999999999</v>
      </c>
      <c r="L35" s="47">
        <v>7.8200000000000006E-2</v>
      </c>
      <c r="M35" s="47">
        <v>0.128</v>
      </c>
      <c r="N35" s="48">
        <v>43169</v>
      </c>
      <c r="O35" s="46">
        <v>1944</v>
      </c>
      <c r="P35" s="46">
        <v>6117</v>
      </c>
      <c r="Q35" s="46">
        <v>5640</v>
      </c>
      <c r="R35" s="46"/>
      <c r="S35" s="46"/>
      <c r="T35" s="46"/>
      <c r="U35" s="46"/>
      <c r="V35" s="46"/>
      <c r="W35" s="46">
        <f>SUM(O35:V35)</f>
        <v>13701</v>
      </c>
      <c r="X35" s="48">
        <v>43167</v>
      </c>
      <c r="Y35" s="46">
        <v>1000</v>
      </c>
      <c r="Z35" s="49">
        <f>F35/Y35</f>
        <v>3.4460000000000002</v>
      </c>
      <c r="AA35" s="48"/>
      <c r="AB35" s="46"/>
      <c r="AC35" s="46">
        <v>1000</v>
      </c>
      <c r="AD35" s="48">
        <v>43172</v>
      </c>
      <c r="AE35" s="46">
        <v>2751</v>
      </c>
      <c r="AF35" s="46">
        <v>3751</v>
      </c>
      <c r="AG35" s="46">
        <v>3677</v>
      </c>
      <c r="AH35" s="46">
        <v>3657</v>
      </c>
      <c r="AI35" s="46">
        <v>1103</v>
      </c>
      <c r="AJ35" s="50">
        <f>AI35/AH35</f>
        <v>0.30161334427126058</v>
      </c>
    </row>
    <row r="36" spans="1:36">
      <c r="A36" s="43" t="s">
        <v>137</v>
      </c>
      <c r="B36" s="44">
        <v>43172</v>
      </c>
      <c r="C36" s="45" t="s">
        <v>138</v>
      </c>
      <c r="D36" s="45">
        <v>565703583915</v>
      </c>
      <c r="E36" s="46" t="s">
        <v>139</v>
      </c>
      <c r="F36" s="46">
        <v>2640</v>
      </c>
      <c r="G36" s="46">
        <v>4226</v>
      </c>
      <c r="H36" s="46">
        <v>1201</v>
      </c>
      <c r="I36" s="46">
        <v>328</v>
      </c>
      <c r="J36" s="46">
        <v>873</v>
      </c>
      <c r="K36" s="47">
        <v>0.2974</v>
      </c>
      <c r="L36" s="47">
        <v>8.2600000000000007E-2</v>
      </c>
      <c r="M36" s="47">
        <v>0.21479999999999999</v>
      </c>
      <c r="N36" s="48">
        <v>43169</v>
      </c>
      <c r="O36" s="46">
        <v>2552</v>
      </c>
      <c r="P36" s="46">
        <v>4552</v>
      </c>
      <c r="Q36" s="46">
        <v>3766</v>
      </c>
      <c r="R36" s="46"/>
      <c r="S36" s="46"/>
      <c r="T36" s="46"/>
      <c r="U36" s="46"/>
      <c r="V36" s="46"/>
      <c r="W36" s="46">
        <f>SUM(O36:V36)</f>
        <v>10870</v>
      </c>
      <c r="X36" s="48">
        <v>43171</v>
      </c>
      <c r="Y36" s="46">
        <v>1100</v>
      </c>
      <c r="Z36" s="49">
        <f>F36/Y36</f>
        <v>2.4</v>
      </c>
      <c r="AA36" s="48"/>
      <c r="AB36" s="46"/>
      <c r="AC36" s="46">
        <v>1100</v>
      </c>
      <c r="AD36" s="48">
        <v>43172</v>
      </c>
      <c r="AE36" s="46">
        <v>1537</v>
      </c>
      <c r="AF36" s="46">
        <v>2637</v>
      </c>
      <c r="AG36" s="46">
        <v>2810</v>
      </c>
      <c r="AH36" s="46">
        <v>2542</v>
      </c>
      <c r="AI36" s="46">
        <v>1127</v>
      </c>
      <c r="AJ36" s="50">
        <f>AI36/AH36</f>
        <v>0.44335169158143195</v>
      </c>
    </row>
    <row r="37" spans="1:36">
      <c r="A37" s="43" t="s">
        <v>140</v>
      </c>
      <c r="B37" s="44">
        <v>43172</v>
      </c>
      <c r="C37" s="45" t="s">
        <v>141</v>
      </c>
      <c r="D37" s="45">
        <v>565704211909</v>
      </c>
      <c r="E37" s="46" t="s">
        <v>142</v>
      </c>
      <c r="F37" s="46">
        <v>2414</v>
      </c>
      <c r="G37" s="46">
        <v>4315</v>
      </c>
      <c r="H37" s="46">
        <v>948</v>
      </c>
      <c r="I37" s="46">
        <v>438</v>
      </c>
      <c r="J37" s="46">
        <v>510</v>
      </c>
      <c r="K37" s="47">
        <v>0.21920000000000001</v>
      </c>
      <c r="L37" s="47">
        <v>0.1021</v>
      </c>
      <c r="M37" s="47">
        <v>0.1171</v>
      </c>
      <c r="N37" s="48">
        <v>43169</v>
      </c>
      <c r="O37" s="46">
        <v>1395</v>
      </c>
      <c r="P37" s="46">
        <v>2691</v>
      </c>
      <c r="Q37" s="46">
        <v>3534</v>
      </c>
      <c r="R37" s="46"/>
      <c r="S37" s="46"/>
      <c r="T37" s="46"/>
      <c r="U37" s="46"/>
      <c r="V37" s="46"/>
      <c r="W37" s="46">
        <f>SUM(O37:V37)</f>
        <v>7620</v>
      </c>
      <c r="X37" s="48">
        <v>43171</v>
      </c>
      <c r="Y37" s="46">
        <v>800</v>
      </c>
      <c r="Z37" s="49">
        <f>F37/Y37</f>
        <v>3.0175000000000001</v>
      </c>
      <c r="AA37" s="48"/>
      <c r="AB37" s="46"/>
      <c r="AC37" s="46">
        <v>800</v>
      </c>
      <c r="AD37" s="48">
        <v>43172</v>
      </c>
      <c r="AE37" s="46">
        <v>1950</v>
      </c>
      <c r="AF37" s="46">
        <v>2750</v>
      </c>
      <c r="AG37" s="46">
        <v>2694</v>
      </c>
      <c r="AH37" s="46">
        <v>2688</v>
      </c>
      <c r="AI37" s="46">
        <v>1230</v>
      </c>
      <c r="AJ37" s="50">
        <f>AI37/AH37</f>
        <v>0.4575892857142857</v>
      </c>
    </row>
    <row r="38" spans="1:36">
      <c r="A38" s="43" t="s">
        <v>143</v>
      </c>
      <c r="B38" s="44">
        <v>43172</v>
      </c>
      <c r="C38" s="45" t="s">
        <v>144</v>
      </c>
      <c r="D38" s="45">
        <v>565630442472</v>
      </c>
      <c r="E38" s="46" t="s">
        <v>145</v>
      </c>
      <c r="F38" s="46">
        <v>6679</v>
      </c>
      <c r="G38" s="46">
        <v>14611</v>
      </c>
      <c r="H38" s="46">
        <v>4888</v>
      </c>
      <c r="I38" s="46">
        <v>1892</v>
      </c>
      <c r="J38" s="46">
        <v>2996</v>
      </c>
      <c r="K38" s="47">
        <v>0.3417</v>
      </c>
      <c r="L38" s="47">
        <v>0.13089999999999999</v>
      </c>
      <c r="M38" s="47">
        <v>0.2107</v>
      </c>
      <c r="N38" s="48">
        <v>43169</v>
      </c>
      <c r="O38" s="46">
        <v>3585</v>
      </c>
      <c r="P38" s="46">
        <v>10410</v>
      </c>
      <c r="Q38" s="46">
        <v>10046</v>
      </c>
      <c r="R38" s="46"/>
      <c r="S38" s="46"/>
      <c r="T38" s="46"/>
      <c r="U38" s="46"/>
      <c r="V38" s="46"/>
      <c r="W38" s="46">
        <f>SUM(O38:V38)</f>
        <v>24041</v>
      </c>
      <c r="X38" s="48">
        <v>43176</v>
      </c>
      <c r="Y38" s="46">
        <v>1000</v>
      </c>
      <c r="Z38" s="49">
        <f>F38/Y38</f>
        <v>6.6790000000000003</v>
      </c>
      <c r="AA38" s="48"/>
      <c r="AB38" s="46"/>
      <c r="AC38" s="46">
        <v>0</v>
      </c>
      <c r="AD38" s="48">
        <v>43176</v>
      </c>
      <c r="AE38" s="46">
        <v>7843</v>
      </c>
      <c r="AF38" s="46">
        <v>7843</v>
      </c>
      <c r="AG38" s="46">
        <v>8002</v>
      </c>
      <c r="AH38" s="46">
        <v>7876</v>
      </c>
      <c r="AI38" s="46">
        <v>2528</v>
      </c>
      <c r="AJ38" s="50">
        <f>AI38/AH38</f>
        <v>0.32097511427120368</v>
      </c>
    </row>
    <row r="39" spans="1:36">
      <c r="A39" s="43" t="s">
        <v>146</v>
      </c>
      <c r="B39" s="44">
        <v>43172</v>
      </c>
      <c r="C39" s="45" t="s">
        <v>147</v>
      </c>
      <c r="D39" s="45">
        <v>565620802161</v>
      </c>
      <c r="E39" s="46" t="s">
        <v>148</v>
      </c>
      <c r="F39" s="46">
        <v>7344</v>
      </c>
      <c r="G39" s="46">
        <v>12792</v>
      </c>
      <c r="H39" s="46">
        <v>3717</v>
      </c>
      <c r="I39" s="46">
        <v>2252</v>
      </c>
      <c r="J39" s="46">
        <v>1465</v>
      </c>
      <c r="K39" s="47">
        <v>0.30109999999999998</v>
      </c>
      <c r="L39" s="47">
        <v>0.1842</v>
      </c>
      <c r="M39" s="47">
        <v>0.1169</v>
      </c>
      <c r="N39" s="48">
        <v>43169</v>
      </c>
      <c r="O39" s="46">
        <v>3725</v>
      </c>
      <c r="P39" s="46">
        <v>9586</v>
      </c>
      <c r="Q39" s="46">
        <v>10771</v>
      </c>
      <c r="R39" s="46"/>
      <c r="S39" s="46"/>
      <c r="T39" s="46"/>
      <c r="U39" s="46"/>
      <c r="V39" s="46"/>
      <c r="W39" s="46">
        <f>SUM(O39:V39)</f>
        <v>24082</v>
      </c>
      <c r="X39" s="48">
        <v>43171</v>
      </c>
      <c r="Y39" s="46">
        <v>1200</v>
      </c>
      <c r="Z39" s="49">
        <f>F39/Y39</f>
        <v>6.12</v>
      </c>
      <c r="AA39" s="48"/>
      <c r="AB39" s="46"/>
      <c r="AC39" s="46">
        <v>1200</v>
      </c>
      <c r="AD39" s="48">
        <v>43172</v>
      </c>
      <c r="AE39" s="46">
        <v>6121</v>
      </c>
      <c r="AF39" s="46">
        <v>7321</v>
      </c>
      <c r="AG39" s="46">
        <v>7474</v>
      </c>
      <c r="AH39" s="46">
        <v>7376</v>
      </c>
      <c r="AI39" s="46">
        <v>5119</v>
      </c>
      <c r="AJ39" s="50">
        <f>AI39/AH39</f>
        <v>0.69400759219088937</v>
      </c>
    </row>
    <row r="40" spans="1:36">
      <c r="A40" s="43" t="s">
        <v>149</v>
      </c>
      <c r="B40" s="44">
        <v>43172</v>
      </c>
      <c r="C40" s="45" t="s">
        <v>150</v>
      </c>
      <c r="D40" s="45">
        <v>565704591112</v>
      </c>
      <c r="E40" s="46" t="s">
        <v>151</v>
      </c>
      <c r="F40" s="46">
        <v>3492</v>
      </c>
      <c r="G40" s="46">
        <v>6355</v>
      </c>
      <c r="H40" s="46">
        <v>1287</v>
      </c>
      <c r="I40" s="46">
        <v>864</v>
      </c>
      <c r="J40" s="46">
        <v>423</v>
      </c>
      <c r="K40" s="47">
        <v>0.2097</v>
      </c>
      <c r="L40" s="47">
        <v>0.14349999999999999</v>
      </c>
      <c r="M40" s="47">
        <v>6.6199999999999995E-2</v>
      </c>
      <c r="N40" s="48">
        <v>43169</v>
      </c>
      <c r="O40" s="46">
        <v>1793</v>
      </c>
      <c r="P40" s="46">
        <v>3973</v>
      </c>
      <c r="Q40" s="46">
        <v>4586</v>
      </c>
      <c r="R40" s="46"/>
      <c r="S40" s="46"/>
      <c r="T40" s="46"/>
      <c r="U40" s="46"/>
      <c r="V40" s="46"/>
      <c r="W40" s="46">
        <f>SUM(O40:V40)</f>
        <v>10352</v>
      </c>
      <c r="X40" s="48">
        <v>43171</v>
      </c>
      <c r="Y40" s="46">
        <v>1000</v>
      </c>
      <c r="Z40" s="49">
        <f>F40/Y40</f>
        <v>3.492</v>
      </c>
      <c r="AA40" s="48"/>
      <c r="AB40" s="46"/>
      <c r="AC40" s="46">
        <v>1000</v>
      </c>
      <c r="AD40" s="48">
        <v>43172</v>
      </c>
      <c r="AE40" s="46">
        <v>3050</v>
      </c>
      <c r="AF40" s="46">
        <v>4050</v>
      </c>
      <c r="AG40" s="46">
        <v>4102</v>
      </c>
      <c r="AH40" s="46">
        <v>4070</v>
      </c>
      <c r="AI40" s="46">
        <v>2893</v>
      </c>
      <c r="AJ40" s="50">
        <f>AI40/AH40</f>
        <v>0.71081081081081077</v>
      </c>
    </row>
    <row r="41" spans="1:36">
      <c r="A41" s="43" t="s">
        <v>152</v>
      </c>
      <c r="B41" s="44">
        <v>43172</v>
      </c>
      <c r="C41" s="45" t="s">
        <v>153</v>
      </c>
      <c r="D41" s="45">
        <v>565441584548</v>
      </c>
      <c r="E41" s="46" t="s">
        <v>154</v>
      </c>
      <c r="F41" s="46">
        <v>3098</v>
      </c>
      <c r="G41" s="46">
        <v>6851</v>
      </c>
      <c r="H41" s="46">
        <v>2039</v>
      </c>
      <c r="I41" s="46">
        <v>835</v>
      </c>
      <c r="J41" s="46">
        <v>1204</v>
      </c>
      <c r="K41" s="47">
        <v>0.31480000000000002</v>
      </c>
      <c r="L41" s="47">
        <v>0.13070000000000001</v>
      </c>
      <c r="M41" s="47">
        <v>0.18410000000000001</v>
      </c>
      <c r="N41" s="48">
        <v>43169</v>
      </c>
      <c r="O41" s="46">
        <v>2345</v>
      </c>
      <c r="P41" s="46">
        <v>6436</v>
      </c>
      <c r="Q41" s="46">
        <v>5294</v>
      </c>
      <c r="R41" s="46"/>
      <c r="S41" s="46"/>
      <c r="T41" s="46"/>
      <c r="U41" s="46"/>
      <c r="V41" s="46"/>
      <c r="W41" s="46">
        <f>SUM(O41:V41)</f>
        <v>14075</v>
      </c>
      <c r="X41" s="48">
        <v>43171</v>
      </c>
      <c r="Y41" s="46">
        <v>400</v>
      </c>
      <c r="Z41" s="49">
        <f>F41/Y41</f>
        <v>7.7450000000000001</v>
      </c>
      <c r="AA41" s="48"/>
      <c r="AB41" s="46"/>
      <c r="AC41" s="46">
        <v>400</v>
      </c>
      <c r="AD41" s="48">
        <v>43172</v>
      </c>
      <c r="AE41" s="46">
        <v>3320</v>
      </c>
      <c r="AF41" s="46">
        <v>3720</v>
      </c>
      <c r="AG41" s="46">
        <v>3649</v>
      </c>
      <c r="AH41" s="46">
        <v>3613</v>
      </c>
      <c r="AI41" s="46">
        <v>175</v>
      </c>
      <c r="AJ41" s="50">
        <f>AI41/AH41</f>
        <v>4.8436202601716029E-2</v>
      </c>
    </row>
    <row r="42" spans="1:36">
      <c r="A42" s="43" t="s">
        <v>155</v>
      </c>
      <c r="B42" s="44">
        <v>43172</v>
      </c>
      <c r="C42" s="45" t="s">
        <v>156</v>
      </c>
      <c r="D42" s="45">
        <v>565630170870</v>
      </c>
      <c r="E42" s="46" t="s">
        <v>157</v>
      </c>
      <c r="F42" s="46">
        <v>6384</v>
      </c>
      <c r="G42" s="46">
        <v>10549</v>
      </c>
      <c r="H42" s="46">
        <v>4374</v>
      </c>
      <c r="I42" s="46">
        <v>2170</v>
      </c>
      <c r="J42" s="46">
        <v>2204</v>
      </c>
      <c r="K42" s="47">
        <v>0.42749999999999999</v>
      </c>
      <c r="L42" s="47">
        <v>0.2097</v>
      </c>
      <c r="M42" s="47">
        <v>0.2177</v>
      </c>
      <c r="N42" s="48">
        <v>43169</v>
      </c>
      <c r="O42" s="46">
        <v>5687</v>
      </c>
      <c r="P42" s="46">
        <v>12771</v>
      </c>
      <c r="Q42" s="46">
        <v>13590</v>
      </c>
      <c r="R42" s="46"/>
      <c r="S42" s="46"/>
      <c r="T42" s="46"/>
      <c r="U42" s="46"/>
      <c r="V42" s="46"/>
      <c r="W42" s="46">
        <f>SUM(O42:V42)</f>
        <v>32048</v>
      </c>
      <c r="X42" s="48">
        <v>43171</v>
      </c>
      <c r="Y42" s="46">
        <v>600</v>
      </c>
      <c r="Z42" s="49">
        <f>F42/Y42</f>
        <v>10.64</v>
      </c>
      <c r="AA42" s="48"/>
      <c r="AB42" s="46"/>
      <c r="AC42" s="46">
        <v>600</v>
      </c>
      <c r="AD42" s="48">
        <v>43180</v>
      </c>
      <c r="AE42" s="46">
        <v>6401</v>
      </c>
      <c r="AF42" s="46">
        <v>7001</v>
      </c>
      <c r="AG42" s="46">
        <v>7352</v>
      </c>
      <c r="AH42" s="46">
        <v>6602</v>
      </c>
      <c r="AI42" s="46">
        <v>2801</v>
      </c>
      <c r="AJ42" s="50">
        <f>AI42/AH42</f>
        <v>0.4242653741290518</v>
      </c>
    </row>
    <row r="43" spans="1:36">
      <c r="A43" s="43" t="s">
        <v>158</v>
      </c>
      <c r="B43" s="44">
        <v>43172</v>
      </c>
      <c r="C43" s="45" t="s">
        <v>159</v>
      </c>
      <c r="D43" s="45">
        <v>557240795893</v>
      </c>
      <c r="E43" s="46" t="s">
        <v>160</v>
      </c>
      <c r="F43" s="46">
        <v>2411</v>
      </c>
      <c r="G43" s="46">
        <v>4271</v>
      </c>
      <c r="H43" s="46">
        <v>1176</v>
      </c>
      <c r="I43" s="46">
        <v>262</v>
      </c>
      <c r="J43" s="46">
        <v>914</v>
      </c>
      <c r="K43" s="47">
        <v>0.28839999999999999</v>
      </c>
      <c r="L43" s="47">
        <v>6.6500000000000004E-2</v>
      </c>
      <c r="M43" s="47">
        <v>0.22189999999999999</v>
      </c>
      <c r="N43" s="48">
        <v>43169</v>
      </c>
      <c r="O43" s="46">
        <v>1391</v>
      </c>
      <c r="P43" s="46">
        <v>3354</v>
      </c>
      <c r="Q43" s="46">
        <v>3609</v>
      </c>
      <c r="R43" s="46"/>
      <c r="S43" s="46"/>
      <c r="T43" s="46"/>
      <c r="U43" s="46"/>
      <c r="V43" s="46"/>
      <c r="W43" s="46">
        <f>SUM(O43:V43)</f>
        <v>8354</v>
      </c>
      <c r="X43" s="48">
        <v>42962</v>
      </c>
      <c r="Y43" s="46">
        <v>1300</v>
      </c>
      <c r="Z43" s="49">
        <f>F43/Y43</f>
        <v>1.8546153846153846</v>
      </c>
      <c r="AA43" s="48"/>
      <c r="AB43" s="46"/>
      <c r="AC43" s="46">
        <v>1300</v>
      </c>
      <c r="AD43" s="48">
        <v>43172</v>
      </c>
      <c r="AE43" s="46">
        <v>1081</v>
      </c>
      <c r="AF43" s="46">
        <v>2381</v>
      </c>
      <c r="AG43" s="46">
        <v>2347</v>
      </c>
      <c r="AH43" s="46">
        <v>2331</v>
      </c>
      <c r="AI43" s="46">
        <v>739</v>
      </c>
      <c r="AJ43" s="50">
        <f>AI43/AH43</f>
        <v>0.31703131703131704</v>
      </c>
    </row>
    <row r="44" spans="1:36">
      <c r="A44" s="43" t="s">
        <v>161</v>
      </c>
      <c r="B44" s="44">
        <v>43172</v>
      </c>
      <c r="C44" s="45" t="s">
        <v>162</v>
      </c>
      <c r="D44" s="45">
        <v>557137949583</v>
      </c>
      <c r="E44" s="46" t="s">
        <v>163</v>
      </c>
      <c r="F44" s="46">
        <v>4292</v>
      </c>
      <c r="G44" s="46">
        <v>8865</v>
      </c>
      <c r="H44" s="46">
        <v>2058</v>
      </c>
      <c r="I44" s="46">
        <v>1134</v>
      </c>
      <c r="J44" s="46">
        <v>924</v>
      </c>
      <c r="K44" s="47">
        <v>0.23580000000000001</v>
      </c>
      <c r="L44" s="47">
        <v>0.1328</v>
      </c>
      <c r="M44" s="47">
        <v>0.10299999999999999</v>
      </c>
      <c r="N44" s="48">
        <v>43169</v>
      </c>
      <c r="O44" s="46">
        <v>1899</v>
      </c>
      <c r="P44" s="46">
        <v>5393</v>
      </c>
      <c r="Q44" s="46">
        <v>4846</v>
      </c>
      <c r="R44" s="46"/>
      <c r="S44" s="46"/>
      <c r="T44" s="46"/>
      <c r="U44" s="46"/>
      <c r="V44" s="46"/>
      <c r="W44" s="46">
        <f>SUM(O44:V44)</f>
        <v>12138</v>
      </c>
      <c r="X44" s="48">
        <v>42962</v>
      </c>
      <c r="Y44" s="46">
        <v>1000</v>
      </c>
      <c r="Z44" s="49">
        <f>F44/Y44</f>
        <v>4.2919999999999998</v>
      </c>
      <c r="AA44" s="48"/>
      <c r="AB44" s="46"/>
      <c r="AC44" s="46">
        <v>1000</v>
      </c>
      <c r="AD44" s="48">
        <v>43172</v>
      </c>
      <c r="AE44" s="46">
        <v>4458</v>
      </c>
      <c r="AF44" s="46">
        <v>5458</v>
      </c>
      <c r="AG44" s="46">
        <v>5415</v>
      </c>
      <c r="AH44" s="46">
        <v>5341</v>
      </c>
      <c r="AI44" s="46">
        <v>694</v>
      </c>
      <c r="AJ44" s="50">
        <f>AI44/AH44</f>
        <v>0.12993821381763715</v>
      </c>
    </row>
    <row r="45" spans="1:36">
      <c r="A45" s="43" t="s">
        <v>164</v>
      </c>
      <c r="B45" s="44">
        <v>43172</v>
      </c>
      <c r="C45" s="45" t="s">
        <v>165</v>
      </c>
      <c r="D45" s="45">
        <v>565837475870</v>
      </c>
      <c r="E45" s="46" t="s">
        <v>166</v>
      </c>
      <c r="F45" s="46">
        <v>3397</v>
      </c>
      <c r="G45" s="46">
        <v>7982</v>
      </c>
      <c r="H45" s="46">
        <v>1995</v>
      </c>
      <c r="I45" s="46">
        <v>1305</v>
      </c>
      <c r="J45" s="46">
        <v>690</v>
      </c>
      <c r="K45" s="47">
        <v>0.25619999999999998</v>
      </c>
      <c r="L45" s="47">
        <v>0.1699</v>
      </c>
      <c r="M45" s="47">
        <v>8.6300000000000002E-2</v>
      </c>
      <c r="N45" s="48">
        <v>43169</v>
      </c>
      <c r="O45" s="46">
        <v>568</v>
      </c>
      <c r="P45" s="46">
        <v>6359</v>
      </c>
      <c r="Q45" s="46">
        <v>4943</v>
      </c>
      <c r="R45" s="46"/>
      <c r="S45" s="46"/>
      <c r="T45" s="46"/>
      <c r="U45" s="46"/>
      <c r="V45" s="46"/>
      <c r="W45" s="46">
        <f>SUM(O45:V45)</f>
        <v>11870</v>
      </c>
      <c r="X45" s="48">
        <v>43167</v>
      </c>
      <c r="Y45" s="46">
        <v>200</v>
      </c>
      <c r="Z45" s="49">
        <f>F45/Y45</f>
        <v>16.984999999999999</v>
      </c>
      <c r="AA45" s="48"/>
      <c r="AB45" s="46"/>
      <c r="AC45" s="46">
        <v>200</v>
      </c>
      <c r="AD45" s="48">
        <v>43172</v>
      </c>
      <c r="AE45" s="46">
        <v>4727</v>
      </c>
      <c r="AF45" s="46">
        <v>4927</v>
      </c>
      <c r="AG45" s="46">
        <v>5301</v>
      </c>
      <c r="AH45" s="46">
        <v>5021</v>
      </c>
      <c r="AI45" s="46">
        <v>1937</v>
      </c>
      <c r="AJ45" s="50">
        <f>AI45/AH45</f>
        <v>0.38577972515435172</v>
      </c>
    </row>
    <row r="46" spans="1:36">
      <c r="A46" s="43" t="s">
        <v>167</v>
      </c>
      <c r="B46" s="44">
        <v>43185</v>
      </c>
      <c r="C46" s="45" t="s">
        <v>168</v>
      </c>
      <c r="D46" s="45">
        <v>565970930068</v>
      </c>
      <c r="E46" s="46" t="s">
        <v>169</v>
      </c>
      <c r="F46" s="46">
        <v>3598</v>
      </c>
      <c r="G46" s="46">
        <v>41828</v>
      </c>
      <c r="H46" s="46">
        <v>2458</v>
      </c>
      <c r="I46" s="46">
        <v>1455</v>
      </c>
      <c r="J46" s="46">
        <v>1003</v>
      </c>
      <c r="K46" s="47">
        <v>0.1893</v>
      </c>
      <c r="L46" s="47">
        <v>0.1138</v>
      </c>
      <c r="M46" s="47">
        <v>7.5600000000000001E-2</v>
      </c>
      <c r="N46" s="48">
        <v>43181</v>
      </c>
      <c r="O46" s="46"/>
      <c r="P46" s="46"/>
      <c r="Q46" s="46"/>
      <c r="R46" s="46"/>
      <c r="S46" s="46"/>
      <c r="T46" s="46"/>
      <c r="U46" s="46"/>
      <c r="V46" s="46"/>
      <c r="W46" s="46">
        <f>SUM(O46:V46)</f>
        <v>0</v>
      </c>
      <c r="X46" s="48">
        <v>43178</v>
      </c>
      <c r="Y46" s="46">
        <v>25000</v>
      </c>
      <c r="Z46" s="49">
        <f>F46/Y46</f>
        <v>0.14391999999999999</v>
      </c>
      <c r="AA46" s="48"/>
      <c r="AB46" s="46"/>
      <c r="AC46" s="46">
        <v>25000</v>
      </c>
      <c r="AD46" s="48">
        <v>43192</v>
      </c>
      <c r="AE46" s="46">
        <v>14462</v>
      </c>
      <c r="AF46" s="46">
        <v>39462</v>
      </c>
      <c r="AG46" s="46">
        <v>39301</v>
      </c>
      <c r="AH46" s="46">
        <v>39143</v>
      </c>
      <c r="AI46" s="46">
        <v>2166</v>
      </c>
      <c r="AJ46" s="50">
        <f>AI46/AH46</f>
        <v>5.5335564468742812E-2</v>
      </c>
    </row>
    <row r="47" spans="1:36">
      <c r="A47" s="43" t="s">
        <v>170</v>
      </c>
      <c r="B47" s="44">
        <v>43185</v>
      </c>
      <c r="C47" s="45" t="s">
        <v>171</v>
      </c>
      <c r="D47" s="45">
        <v>566205697530</v>
      </c>
      <c r="E47" s="53" t="s">
        <v>172</v>
      </c>
      <c r="F47" s="46">
        <v>3830</v>
      </c>
      <c r="G47" s="46">
        <v>8557</v>
      </c>
      <c r="H47" s="46">
        <v>4375</v>
      </c>
      <c r="I47" s="46">
        <v>1797</v>
      </c>
      <c r="J47" s="46">
        <v>2578</v>
      </c>
      <c r="K47" s="47">
        <v>0.53469999999999995</v>
      </c>
      <c r="L47" s="47">
        <v>0.21990000000000001</v>
      </c>
      <c r="M47" s="47">
        <v>0.31490000000000001</v>
      </c>
      <c r="N47" s="48">
        <v>43181</v>
      </c>
      <c r="O47" s="46">
        <v>3480</v>
      </c>
      <c r="P47" s="46">
        <v>5825</v>
      </c>
      <c r="Q47" s="46">
        <v>8486</v>
      </c>
      <c r="R47" s="46">
        <v>6564</v>
      </c>
      <c r="S47" s="46"/>
      <c r="T47" s="46"/>
      <c r="U47" s="46"/>
      <c r="V47" s="46"/>
      <c r="W47" s="46">
        <f>SUM(O47:V47)</f>
        <v>24355</v>
      </c>
      <c r="X47" s="48">
        <v>43180</v>
      </c>
      <c r="Y47" s="46">
        <v>1500</v>
      </c>
      <c r="Z47" s="49">
        <f>F47/Y47</f>
        <v>2.5533333333333332</v>
      </c>
      <c r="AA47" s="48"/>
      <c r="AB47" s="46"/>
      <c r="AC47" s="46">
        <v>1500</v>
      </c>
      <c r="AD47" s="48">
        <v>43185</v>
      </c>
      <c r="AE47" s="46">
        <v>6100</v>
      </c>
      <c r="AF47" s="46">
        <v>7600</v>
      </c>
      <c r="AG47" s="46">
        <v>7683</v>
      </c>
      <c r="AH47" s="46">
        <v>7643</v>
      </c>
      <c r="AI47" s="46">
        <v>2</v>
      </c>
      <c r="AJ47" s="50">
        <f>AI47/AH47</f>
        <v>2.6167735182519954E-4</v>
      </c>
    </row>
    <row r="48" spans="1:36">
      <c r="A48" s="43" t="s">
        <v>173</v>
      </c>
      <c r="B48" s="44">
        <v>43185</v>
      </c>
      <c r="C48" s="45" t="s">
        <v>174</v>
      </c>
      <c r="D48" s="45">
        <v>566271470721</v>
      </c>
      <c r="E48" s="53" t="s">
        <v>175</v>
      </c>
      <c r="F48" s="46">
        <v>2750</v>
      </c>
      <c r="G48" s="46">
        <v>5465</v>
      </c>
      <c r="H48" s="46">
        <v>2189</v>
      </c>
      <c r="I48" s="46">
        <v>997</v>
      </c>
      <c r="J48" s="46">
        <v>1192</v>
      </c>
      <c r="K48" s="47">
        <v>0.4471</v>
      </c>
      <c r="L48" s="47">
        <v>0.20649999999999999</v>
      </c>
      <c r="M48" s="47">
        <v>0.2407</v>
      </c>
      <c r="N48" s="48">
        <v>43181</v>
      </c>
      <c r="O48" s="46">
        <v>2025</v>
      </c>
      <c r="P48" s="46">
        <v>2739</v>
      </c>
      <c r="Q48" s="46">
        <v>3717</v>
      </c>
      <c r="R48" s="46">
        <v>3595</v>
      </c>
      <c r="S48" s="46"/>
      <c r="T48" s="46"/>
      <c r="U48" s="46"/>
      <c r="V48" s="46"/>
      <c r="W48" s="46">
        <f>SUM(O48:V48)</f>
        <v>12076</v>
      </c>
      <c r="X48" s="48">
        <v>43180</v>
      </c>
      <c r="Y48" s="46">
        <v>300</v>
      </c>
      <c r="Z48" s="49">
        <f>F48/Y48</f>
        <v>9.1666666666666661</v>
      </c>
      <c r="AA48" s="48">
        <v>43183</v>
      </c>
      <c r="AB48" s="46">
        <v>500</v>
      </c>
      <c r="AC48" s="46">
        <v>800</v>
      </c>
      <c r="AD48" s="48">
        <v>43185</v>
      </c>
      <c r="AE48" s="46">
        <v>2550</v>
      </c>
      <c r="AF48" s="46">
        <v>3350</v>
      </c>
      <c r="AG48" s="46">
        <v>3386</v>
      </c>
      <c r="AH48" s="46">
        <v>3350</v>
      </c>
      <c r="AI48" s="46">
        <v>179</v>
      </c>
      <c r="AJ48" s="50">
        <f>AI48/AH48</f>
        <v>5.3432835820895523E-2</v>
      </c>
    </row>
    <row r="49" spans="1:36">
      <c r="A49" s="43" t="s">
        <v>176</v>
      </c>
      <c r="B49" s="44">
        <v>43185</v>
      </c>
      <c r="C49" s="45" t="s">
        <v>177</v>
      </c>
      <c r="D49" s="45">
        <v>566359771905</v>
      </c>
      <c r="E49" s="53" t="s">
        <v>178</v>
      </c>
      <c r="F49" s="46">
        <v>22235</v>
      </c>
      <c r="G49" s="46">
        <v>46319</v>
      </c>
      <c r="H49" s="46">
        <v>17944</v>
      </c>
      <c r="I49" s="46">
        <v>12420</v>
      </c>
      <c r="J49" s="46">
        <v>5524</v>
      </c>
      <c r="K49" s="47">
        <v>0.39279999999999998</v>
      </c>
      <c r="L49" s="47">
        <v>0.27439999999999998</v>
      </c>
      <c r="M49" s="47">
        <v>0.11849999999999999</v>
      </c>
      <c r="N49" s="48">
        <v>43181</v>
      </c>
      <c r="O49" s="46">
        <v>8896</v>
      </c>
      <c r="P49" s="46">
        <v>8989</v>
      </c>
      <c r="Q49" s="46">
        <v>20410</v>
      </c>
      <c r="R49" s="46">
        <v>22966</v>
      </c>
      <c r="S49" s="46"/>
      <c r="T49" s="46"/>
      <c r="U49" s="46"/>
      <c r="V49" s="46"/>
      <c r="W49" s="46">
        <f>SUM(O49:V49)</f>
        <v>61261</v>
      </c>
      <c r="X49" s="48">
        <v>43180</v>
      </c>
      <c r="Y49" s="46">
        <v>2300</v>
      </c>
      <c r="Z49" s="49">
        <f>F49/Y49</f>
        <v>9.6673913043478255</v>
      </c>
      <c r="AA49" s="48">
        <v>43181</v>
      </c>
      <c r="AB49" s="46">
        <v>6700</v>
      </c>
      <c r="AC49" s="46">
        <v>9000</v>
      </c>
      <c r="AD49" s="48">
        <v>43185</v>
      </c>
      <c r="AE49" s="46">
        <v>19394</v>
      </c>
      <c r="AF49" s="46">
        <v>28394</v>
      </c>
      <c r="AG49" s="46">
        <v>28843</v>
      </c>
      <c r="AH49" s="46">
        <v>28521</v>
      </c>
      <c r="AI49" s="46">
        <v>8934</v>
      </c>
      <c r="AJ49" s="50">
        <f>AI49/AH49</f>
        <v>0.31324287367203113</v>
      </c>
    </row>
    <row r="50" spans="1:36">
      <c r="A50" s="43" t="s">
        <v>179</v>
      </c>
      <c r="B50" s="44">
        <v>43185</v>
      </c>
      <c r="C50" s="45" t="s">
        <v>180</v>
      </c>
      <c r="D50" s="45">
        <v>566359419648</v>
      </c>
      <c r="E50" s="54" t="s">
        <v>181</v>
      </c>
      <c r="F50" s="46">
        <v>1422</v>
      </c>
      <c r="G50" s="46">
        <v>3893</v>
      </c>
      <c r="H50" s="46">
        <v>2007</v>
      </c>
      <c r="I50" s="46">
        <v>1077</v>
      </c>
      <c r="J50" s="46">
        <v>930</v>
      </c>
      <c r="K50" s="47">
        <v>0.51439999999999997</v>
      </c>
      <c r="L50" s="47">
        <v>0.27400000000000002</v>
      </c>
      <c r="M50" s="47">
        <v>0.2404</v>
      </c>
      <c r="N50" s="48">
        <v>43181</v>
      </c>
      <c r="O50" s="46">
        <v>1592</v>
      </c>
      <c r="P50" s="46">
        <v>2297</v>
      </c>
      <c r="Q50" s="46">
        <v>1606</v>
      </c>
      <c r="R50" s="46">
        <v>1744</v>
      </c>
      <c r="S50" s="46"/>
      <c r="T50" s="46"/>
      <c r="U50" s="46"/>
      <c r="V50" s="46"/>
      <c r="W50" s="46">
        <f>SUM(O50:V50)</f>
        <v>7239</v>
      </c>
      <c r="X50" s="48">
        <v>43180</v>
      </c>
      <c r="Y50" s="46">
        <v>300</v>
      </c>
      <c r="Z50" s="49">
        <f>F50/Y50</f>
        <v>4.74</v>
      </c>
      <c r="AA50" s="48"/>
      <c r="AB50" s="46"/>
      <c r="AC50" s="46">
        <v>300</v>
      </c>
      <c r="AD50" s="48">
        <v>43185</v>
      </c>
      <c r="AE50" s="46">
        <v>1971</v>
      </c>
      <c r="AF50" s="46">
        <v>2271</v>
      </c>
      <c r="AG50" s="46">
        <v>3280</v>
      </c>
      <c r="AH50" s="46">
        <v>1944</v>
      </c>
      <c r="AI50" s="46">
        <v>781</v>
      </c>
      <c r="AJ50" s="50">
        <f>AI50/AH50</f>
        <v>0.40174897119341563</v>
      </c>
    </row>
    <row r="51" spans="1:36">
      <c r="A51" s="43" t="s">
        <v>182</v>
      </c>
      <c r="B51" s="44">
        <v>43185</v>
      </c>
      <c r="C51" s="45" t="s">
        <v>183</v>
      </c>
      <c r="D51" s="45">
        <v>566194749393</v>
      </c>
      <c r="E51" s="53" t="s">
        <v>184</v>
      </c>
      <c r="F51" s="46">
        <v>3698</v>
      </c>
      <c r="G51" s="46">
        <v>5660</v>
      </c>
      <c r="H51" s="46">
        <v>2124</v>
      </c>
      <c r="I51" s="46">
        <v>1160</v>
      </c>
      <c r="J51" s="46">
        <v>964</v>
      </c>
      <c r="K51" s="47">
        <v>0.38100000000000001</v>
      </c>
      <c r="L51" s="47">
        <v>0.2051</v>
      </c>
      <c r="M51" s="47">
        <v>0.17599999999999999</v>
      </c>
      <c r="N51" s="48">
        <v>43181</v>
      </c>
      <c r="O51" s="46">
        <v>1589</v>
      </c>
      <c r="P51" s="46">
        <v>2340</v>
      </c>
      <c r="Q51" s="46">
        <v>3524</v>
      </c>
      <c r="R51" s="46">
        <v>4302</v>
      </c>
      <c r="S51" s="46"/>
      <c r="T51" s="46"/>
      <c r="U51" s="46"/>
      <c r="V51" s="46"/>
      <c r="W51" s="46">
        <f>SUM(O51:V51)</f>
        <v>11755</v>
      </c>
      <c r="X51" s="48">
        <v>43180</v>
      </c>
      <c r="Y51" s="46">
        <v>1300</v>
      </c>
      <c r="Z51" s="49">
        <f>F51/Y51</f>
        <v>2.8446153846153845</v>
      </c>
      <c r="AA51" s="48"/>
      <c r="AB51" s="46"/>
      <c r="AC51" s="46">
        <v>1300</v>
      </c>
      <c r="AD51" s="48">
        <v>43185</v>
      </c>
      <c r="AE51" s="46">
        <v>2679</v>
      </c>
      <c r="AF51" s="46">
        <v>3979</v>
      </c>
      <c r="AG51" s="46">
        <v>4790</v>
      </c>
      <c r="AH51" s="46">
        <v>3708</v>
      </c>
      <c r="AI51" s="46">
        <v>775</v>
      </c>
      <c r="AJ51" s="50">
        <f>AI51/AH51</f>
        <v>0.20900755124056095</v>
      </c>
    </row>
    <row r="52" spans="1:36">
      <c r="A52" s="43" t="s">
        <v>185</v>
      </c>
      <c r="B52" s="44">
        <v>43185</v>
      </c>
      <c r="C52" s="45" t="s">
        <v>186</v>
      </c>
      <c r="D52" s="45">
        <v>565814164426</v>
      </c>
      <c r="E52" s="53" t="s">
        <v>187</v>
      </c>
      <c r="F52" s="46">
        <v>3960</v>
      </c>
      <c r="G52" s="46">
        <v>6916</v>
      </c>
      <c r="H52" s="46">
        <v>2293</v>
      </c>
      <c r="I52" s="46">
        <v>1198</v>
      </c>
      <c r="J52" s="46">
        <v>1095</v>
      </c>
      <c r="K52" s="47">
        <v>0.3347</v>
      </c>
      <c r="L52" s="47">
        <v>0.17810000000000001</v>
      </c>
      <c r="M52" s="47">
        <v>0.15670000000000001</v>
      </c>
      <c r="N52" s="48">
        <v>43181</v>
      </c>
      <c r="O52" s="46">
        <v>2090</v>
      </c>
      <c r="P52" s="46">
        <v>2168</v>
      </c>
      <c r="Q52" s="46">
        <v>4363</v>
      </c>
      <c r="R52" s="46">
        <v>5092</v>
      </c>
      <c r="S52" s="46"/>
      <c r="T52" s="46"/>
      <c r="U52" s="46"/>
      <c r="V52" s="46"/>
      <c r="W52" s="46">
        <f>SUM(O52:V52)</f>
        <v>13713</v>
      </c>
      <c r="X52" s="48">
        <v>43180</v>
      </c>
      <c r="Y52" s="46">
        <v>1800</v>
      </c>
      <c r="Z52" s="49">
        <f>F52/Y52</f>
        <v>2.2000000000000002</v>
      </c>
      <c r="AA52" s="48">
        <v>43183</v>
      </c>
      <c r="AB52" s="46">
        <v>300</v>
      </c>
      <c r="AC52" s="46">
        <v>2100</v>
      </c>
      <c r="AD52" s="48">
        <v>43185</v>
      </c>
      <c r="AE52" s="46">
        <v>2600</v>
      </c>
      <c r="AF52" s="46">
        <v>4700</v>
      </c>
      <c r="AG52" s="46">
        <v>4699</v>
      </c>
      <c r="AH52" s="46">
        <v>4583</v>
      </c>
      <c r="AI52" s="46">
        <v>1063</v>
      </c>
      <c r="AJ52" s="50">
        <f>AI52/AH52</f>
        <v>0.23194414139210123</v>
      </c>
    </row>
    <row r="53" spans="1:36">
      <c r="A53" s="43" t="s">
        <v>188</v>
      </c>
      <c r="B53" s="44">
        <v>43185</v>
      </c>
      <c r="C53" s="45" t="s">
        <v>189</v>
      </c>
      <c r="D53" s="45">
        <v>566359859650</v>
      </c>
      <c r="E53" s="53" t="s">
        <v>190</v>
      </c>
      <c r="F53" s="46">
        <v>9138</v>
      </c>
      <c r="G53" s="46">
        <v>18167</v>
      </c>
      <c r="H53" s="46">
        <v>5504</v>
      </c>
      <c r="I53" s="46">
        <v>3823</v>
      </c>
      <c r="J53" s="46">
        <v>1681</v>
      </c>
      <c r="K53" s="47">
        <v>0.30370000000000003</v>
      </c>
      <c r="L53" s="47">
        <v>0.21149999999999999</v>
      </c>
      <c r="M53" s="47">
        <v>9.2200000000000004E-2</v>
      </c>
      <c r="N53" s="48">
        <v>43182</v>
      </c>
      <c r="O53" s="46">
        <v>8418</v>
      </c>
      <c r="P53" s="46">
        <v>10209</v>
      </c>
      <c r="Q53" s="46">
        <v>8765</v>
      </c>
      <c r="R53" s="46"/>
      <c r="S53" s="46"/>
      <c r="T53" s="46"/>
      <c r="U53" s="46"/>
      <c r="V53" s="46"/>
      <c r="W53" s="46">
        <f>SUM(O53:V53)</f>
        <v>27392</v>
      </c>
      <c r="X53" s="48">
        <v>43180</v>
      </c>
      <c r="Y53" s="46">
        <v>900</v>
      </c>
      <c r="Z53" s="49">
        <f>F53/Y53</f>
        <v>10.153333333333334</v>
      </c>
      <c r="AA53" s="48"/>
      <c r="AB53" s="46"/>
      <c r="AC53" s="46">
        <v>900</v>
      </c>
      <c r="AD53" s="48">
        <v>43185</v>
      </c>
      <c r="AE53" s="46">
        <v>11864</v>
      </c>
      <c r="AF53" s="46">
        <v>12764</v>
      </c>
      <c r="AG53" s="46">
        <v>12728</v>
      </c>
      <c r="AH53" s="46">
        <v>12636</v>
      </c>
      <c r="AI53" s="46">
        <v>2081</v>
      </c>
      <c r="AJ53" s="50">
        <f>AI53/AH53</f>
        <v>0.16468819246597025</v>
      </c>
    </row>
    <row r="54" spans="1:36">
      <c r="A54" s="43" t="s">
        <v>191</v>
      </c>
      <c r="B54" s="44">
        <v>43185</v>
      </c>
      <c r="C54" s="45" t="s">
        <v>192</v>
      </c>
      <c r="D54" s="45">
        <v>566270730941</v>
      </c>
      <c r="E54" s="53" t="s">
        <v>193</v>
      </c>
      <c r="F54" s="46">
        <v>3199</v>
      </c>
      <c r="G54" s="46">
        <v>6142</v>
      </c>
      <c r="H54" s="46">
        <v>2333</v>
      </c>
      <c r="I54" s="46">
        <v>1171</v>
      </c>
      <c r="J54" s="46">
        <v>1162</v>
      </c>
      <c r="K54" s="47">
        <v>0.38159999999999999</v>
      </c>
      <c r="L54" s="47">
        <v>0.19450000000000001</v>
      </c>
      <c r="M54" s="47">
        <v>0.187</v>
      </c>
      <c r="N54" s="48">
        <v>43181</v>
      </c>
      <c r="O54" s="46">
        <v>1329</v>
      </c>
      <c r="P54" s="46">
        <v>2688</v>
      </c>
      <c r="Q54" s="46">
        <v>3181</v>
      </c>
      <c r="R54" s="46">
        <v>3874</v>
      </c>
      <c r="S54" s="46"/>
      <c r="T54" s="46"/>
      <c r="U54" s="46"/>
      <c r="V54" s="46"/>
      <c r="W54" s="46">
        <f>SUM(O54:V54)</f>
        <v>11072</v>
      </c>
      <c r="X54" s="48">
        <v>43180</v>
      </c>
      <c r="Y54" s="46">
        <v>800</v>
      </c>
      <c r="Z54" s="49">
        <f>F54/Y54</f>
        <v>3.9987499999999998</v>
      </c>
      <c r="AA54" s="48"/>
      <c r="AB54" s="46"/>
      <c r="AC54" s="46">
        <v>800</v>
      </c>
      <c r="AD54" s="48">
        <v>43185</v>
      </c>
      <c r="AE54" s="46">
        <v>2950</v>
      </c>
      <c r="AF54" s="46">
        <v>3750</v>
      </c>
      <c r="AG54" s="46">
        <v>3863</v>
      </c>
      <c r="AH54" s="46">
        <v>3825</v>
      </c>
      <c r="AI54" s="46">
        <v>1126</v>
      </c>
      <c r="AJ54" s="50">
        <f>AI54/AH54</f>
        <v>0.29437908496732024</v>
      </c>
    </row>
    <row r="55" spans="1:36">
      <c r="A55" s="43" t="s">
        <v>194</v>
      </c>
      <c r="B55" s="44">
        <v>43185</v>
      </c>
      <c r="C55" s="45" t="s">
        <v>195</v>
      </c>
      <c r="D55" s="45">
        <v>566271994377</v>
      </c>
      <c r="E55" s="53" t="s">
        <v>196</v>
      </c>
      <c r="F55" s="46">
        <v>4603</v>
      </c>
      <c r="G55" s="46">
        <v>8237</v>
      </c>
      <c r="H55" s="46">
        <v>2567</v>
      </c>
      <c r="I55" s="46">
        <v>1618</v>
      </c>
      <c r="J55" s="46">
        <v>949</v>
      </c>
      <c r="K55" s="47">
        <v>0.31519999999999998</v>
      </c>
      <c r="L55" s="47">
        <v>0.2009</v>
      </c>
      <c r="M55" s="47">
        <v>0.1143</v>
      </c>
      <c r="N55" s="48">
        <v>43182</v>
      </c>
      <c r="O55" s="46">
        <v>3190</v>
      </c>
      <c r="P55" s="46">
        <v>6704</v>
      </c>
      <c r="Q55" s="46">
        <v>9273</v>
      </c>
      <c r="R55" s="46"/>
      <c r="S55" s="46"/>
      <c r="T55" s="46"/>
      <c r="U55" s="46"/>
      <c r="V55" s="46"/>
      <c r="W55" s="46">
        <f>SUM(O55:V55)</f>
        <v>19167</v>
      </c>
      <c r="X55" s="48">
        <v>43180</v>
      </c>
      <c r="Y55" s="46">
        <v>1200</v>
      </c>
      <c r="Z55" s="49">
        <f>F55/Y55</f>
        <v>3.8358333333333334</v>
      </c>
      <c r="AA55" s="48"/>
      <c r="AB55" s="46"/>
      <c r="AC55" s="46">
        <v>1200</v>
      </c>
      <c r="AD55" s="48">
        <v>43185</v>
      </c>
      <c r="AE55" s="46">
        <v>4610</v>
      </c>
      <c r="AF55" s="46">
        <v>5810</v>
      </c>
      <c r="AG55" s="46">
        <v>5852</v>
      </c>
      <c r="AH55" s="46">
        <v>5696</v>
      </c>
      <c r="AI55" s="46">
        <v>2459</v>
      </c>
      <c r="AJ55" s="50">
        <f>AI55/AH55</f>
        <v>0.4317064606741573</v>
      </c>
    </row>
    <row r="56" spans="1:36">
      <c r="A56" s="43" t="s">
        <v>197</v>
      </c>
      <c r="B56" s="44">
        <v>43185</v>
      </c>
      <c r="C56" s="45" t="s">
        <v>198</v>
      </c>
      <c r="D56" s="45">
        <v>566195001120</v>
      </c>
      <c r="E56" s="53" t="s">
        <v>199</v>
      </c>
      <c r="F56" s="46">
        <v>3689</v>
      </c>
      <c r="G56" s="46">
        <v>7695</v>
      </c>
      <c r="H56" s="46">
        <v>3626</v>
      </c>
      <c r="I56" s="46">
        <v>1624</v>
      </c>
      <c r="J56" s="46">
        <v>2002</v>
      </c>
      <c r="K56" s="47">
        <v>0.4748</v>
      </c>
      <c r="L56" s="47">
        <v>0.2122</v>
      </c>
      <c r="M56" s="47">
        <v>0.2626</v>
      </c>
      <c r="N56" s="48">
        <v>43181</v>
      </c>
      <c r="O56" s="46">
        <v>2036</v>
      </c>
      <c r="P56" s="46">
        <v>3281</v>
      </c>
      <c r="Q56" s="46">
        <v>3522</v>
      </c>
      <c r="R56" s="46">
        <v>3540</v>
      </c>
      <c r="S56" s="46"/>
      <c r="T56" s="46"/>
      <c r="U56" s="46"/>
      <c r="V56" s="46"/>
      <c r="W56" s="46">
        <f>SUM(O56:V56)</f>
        <v>12379</v>
      </c>
      <c r="X56" s="48">
        <v>43180</v>
      </c>
      <c r="Y56" s="46">
        <v>500</v>
      </c>
      <c r="Z56" s="49">
        <f>F56/Y56</f>
        <v>7.3780000000000001</v>
      </c>
      <c r="AA56" s="48">
        <v>43183</v>
      </c>
      <c r="AB56" s="46">
        <v>1000</v>
      </c>
      <c r="AC56" s="46">
        <v>1500</v>
      </c>
      <c r="AD56" s="48">
        <v>43185</v>
      </c>
      <c r="AE56" s="46">
        <v>2800</v>
      </c>
      <c r="AF56" s="46">
        <v>4300</v>
      </c>
      <c r="AG56" s="46">
        <v>4290</v>
      </c>
      <c r="AH56" s="46">
        <v>4258</v>
      </c>
      <c r="AI56" s="46">
        <v>1708</v>
      </c>
      <c r="AJ56" s="50">
        <f>AI56/AH56</f>
        <v>0.40112728980742135</v>
      </c>
    </row>
    <row r="57" spans="1:36">
      <c r="A57" s="43" t="s">
        <v>200</v>
      </c>
      <c r="B57" s="44">
        <v>43185</v>
      </c>
      <c r="C57" s="45" t="s">
        <v>201</v>
      </c>
      <c r="D57" s="45">
        <v>566271306597</v>
      </c>
      <c r="E57" s="53" t="s">
        <v>202</v>
      </c>
      <c r="F57" s="46">
        <v>5824</v>
      </c>
      <c r="G57" s="46">
        <v>12317</v>
      </c>
      <c r="H57" s="46">
        <v>5147</v>
      </c>
      <c r="I57" s="46">
        <v>2715</v>
      </c>
      <c r="J57" s="46">
        <v>2432</v>
      </c>
      <c r="K57" s="47">
        <v>0.42180000000000001</v>
      </c>
      <c r="L57" s="47">
        <v>0.22470000000000001</v>
      </c>
      <c r="M57" s="47">
        <v>0.1971</v>
      </c>
      <c r="N57" s="48">
        <v>43181</v>
      </c>
      <c r="O57" s="46">
        <v>1494</v>
      </c>
      <c r="P57" s="46">
        <v>5807</v>
      </c>
      <c r="Q57" s="46">
        <v>5709</v>
      </c>
      <c r="R57" s="46">
        <v>5650</v>
      </c>
      <c r="S57" s="46"/>
      <c r="T57" s="46"/>
      <c r="U57" s="46"/>
      <c r="V57" s="46"/>
      <c r="W57" s="46">
        <f>SUM(O57:V57)</f>
        <v>18660</v>
      </c>
      <c r="X57" s="48">
        <v>43180</v>
      </c>
      <c r="Y57" s="46">
        <v>800</v>
      </c>
      <c r="Z57" s="49">
        <f>F57/Y57</f>
        <v>7.28</v>
      </c>
      <c r="AA57" s="48"/>
      <c r="AB57" s="46"/>
      <c r="AC57" s="46">
        <v>800</v>
      </c>
      <c r="AD57" s="48">
        <v>43185</v>
      </c>
      <c r="AE57" s="46">
        <v>6717</v>
      </c>
      <c r="AF57" s="46">
        <v>7517</v>
      </c>
      <c r="AG57" s="46">
        <v>7866</v>
      </c>
      <c r="AH57" s="46">
        <v>7750</v>
      </c>
      <c r="AI57" s="46">
        <v>2030</v>
      </c>
      <c r="AJ57" s="50">
        <f>AI57/AH57</f>
        <v>0.26193548387096777</v>
      </c>
    </row>
    <row r="58" spans="1:36">
      <c r="A58" s="43" t="s">
        <v>203</v>
      </c>
      <c r="B58" s="44">
        <v>43185</v>
      </c>
      <c r="C58" s="45" t="s">
        <v>204</v>
      </c>
      <c r="D58" s="45">
        <v>566271734743</v>
      </c>
      <c r="E58" s="53" t="s">
        <v>205</v>
      </c>
      <c r="F58" s="46">
        <v>2393</v>
      </c>
      <c r="G58" s="46">
        <v>5525</v>
      </c>
      <c r="H58" s="46">
        <v>2674</v>
      </c>
      <c r="I58" s="46">
        <v>1280</v>
      </c>
      <c r="J58" s="46">
        <v>1394</v>
      </c>
      <c r="K58" s="47">
        <v>0.48480000000000001</v>
      </c>
      <c r="L58" s="47">
        <v>0.23400000000000001</v>
      </c>
      <c r="M58" s="47">
        <v>0.25080000000000002</v>
      </c>
      <c r="N58" s="48">
        <v>43181</v>
      </c>
      <c r="O58" s="46">
        <v>1185</v>
      </c>
      <c r="P58" s="46">
        <v>2059</v>
      </c>
      <c r="Q58" s="46">
        <v>2754</v>
      </c>
      <c r="R58" s="46">
        <v>2953</v>
      </c>
      <c r="S58" s="46"/>
      <c r="T58" s="46"/>
      <c r="U58" s="46"/>
      <c r="V58" s="46"/>
      <c r="W58" s="46">
        <f>SUM(O58:V58)</f>
        <v>8951</v>
      </c>
      <c r="X58" s="48">
        <v>43180</v>
      </c>
      <c r="Y58" s="46">
        <v>300</v>
      </c>
      <c r="Z58" s="49">
        <f>F58/Y58</f>
        <v>7.9766666666666666</v>
      </c>
      <c r="AA58" s="48"/>
      <c r="AB58" s="46"/>
      <c r="AC58" s="46">
        <v>300</v>
      </c>
      <c r="AD58" s="48">
        <v>43185</v>
      </c>
      <c r="AE58" s="46">
        <v>2630</v>
      </c>
      <c r="AF58" s="46">
        <v>2930</v>
      </c>
      <c r="AG58" s="46">
        <v>2968</v>
      </c>
      <c r="AH58" s="46">
        <v>2902</v>
      </c>
      <c r="AI58" s="46">
        <v>373</v>
      </c>
      <c r="AJ58" s="50">
        <f>AI58/AH58</f>
        <v>0.12853204686423156</v>
      </c>
    </row>
    <row r="59" spans="1:36">
      <c r="A59" s="43" t="s">
        <v>206</v>
      </c>
      <c r="B59" s="44">
        <v>43185</v>
      </c>
      <c r="C59" s="45" t="s">
        <v>207</v>
      </c>
      <c r="D59" s="45">
        <v>566078872174</v>
      </c>
      <c r="E59" s="53" t="s">
        <v>208</v>
      </c>
      <c r="F59" s="46">
        <v>1286</v>
      </c>
      <c r="G59" s="46">
        <v>2060</v>
      </c>
      <c r="H59" s="46">
        <v>1003</v>
      </c>
      <c r="I59" s="46">
        <v>452</v>
      </c>
      <c r="J59" s="46">
        <v>551</v>
      </c>
      <c r="K59" s="47">
        <v>0.50470000000000004</v>
      </c>
      <c r="L59" s="47">
        <v>0.22670000000000001</v>
      </c>
      <c r="M59" s="47">
        <v>0.27800000000000002</v>
      </c>
      <c r="N59" s="48">
        <v>43181</v>
      </c>
      <c r="O59" s="46">
        <v>582</v>
      </c>
      <c r="P59" s="46">
        <v>1075</v>
      </c>
      <c r="Q59" s="46">
        <v>1914</v>
      </c>
      <c r="R59" s="46">
        <v>1992</v>
      </c>
      <c r="S59" s="46"/>
      <c r="T59" s="46"/>
      <c r="U59" s="46"/>
      <c r="V59" s="46"/>
      <c r="W59" s="46">
        <f>SUM(O59:V59)</f>
        <v>5563</v>
      </c>
      <c r="X59" s="48">
        <v>43181</v>
      </c>
      <c r="Y59" s="46">
        <v>1000</v>
      </c>
      <c r="Z59" s="49">
        <f>F59/Y59</f>
        <v>1.286</v>
      </c>
      <c r="AA59" s="48"/>
      <c r="AB59" s="46"/>
      <c r="AC59" s="46">
        <v>1000</v>
      </c>
      <c r="AD59" s="48">
        <v>43185</v>
      </c>
      <c r="AE59" s="46">
        <v>231</v>
      </c>
      <c r="AF59" s="46">
        <v>1231</v>
      </c>
      <c r="AG59" s="46">
        <v>1223</v>
      </c>
      <c r="AH59" s="46">
        <v>1203</v>
      </c>
      <c r="AI59" s="46">
        <v>99</v>
      </c>
      <c r="AJ59" s="50">
        <f>AI59/AH59</f>
        <v>8.2294264339152115E-2</v>
      </c>
    </row>
    <row r="60" spans="1:36">
      <c r="A60" s="43" t="s">
        <v>209</v>
      </c>
      <c r="B60" s="44">
        <v>43185</v>
      </c>
      <c r="C60" s="45" t="s">
        <v>210</v>
      </c>
      <c r="D60" s="45">
        <v>566360143459</v>
      </c>
      <c r="E60" s="53" t="s">
        <v>211</v>
      </c>
      <c r="F60" s="46">
        <v>3297</v>
      </c>
      <c r="G60" s="46">
        <v>6018</v>
      </c>
      <c r="H60" s="46">
        <v>2616</v>
      </c>
      <c r="I60" s="46">
        <v>1340</v>
      </c>
      <c r="J60" s="46">
        <v>1276</v>
      </c>
      <c r="K60" s="47">
        <v>0.44130000000000003</v>
      </c>
      <c r="L60" s="47">
        <v>0.22600000000000001</v>
      </c>
      <c r="M60" s="47">
        <v>0.21529999999999999</v>
      </c>
      <c r="N60" s="48">
        <v>43181</v>
      </c>
      <c r="O60" s="46">
        <v>1533</v>
      </c>
      <c r="P60" s="46">
        <v>3387</v>
      </c>
      <c r="Q60" s="46">
        <v>2851</v>
      </c>
      <c r="R60" s="46">
        <v>4313</v>
      </c>
      <c r="S60" s="46"/>
      <c r="T60" s="46"/>
      <c r="U60" s="46"/>
      <c r="V60" s="46"/>
      <c r="W60" s="46">
        <f>SUM(O60:V60)</f>
        <v>12084</v>
      </c>
      <c r="X60" s="48">
        <v>43180</v>
      </c>
      <c r="Y60" s="46">
        <v>2000</v>
      </c>
      <c r="Z60" s="49">
        <f>F60/Y60</f>
        <v>1.6485000000000001</v>
      </c>
      <c r="AA60" s="48">
        <v>43183</v>
      </c>
      <c r="AB60" s="46">
        <v>1000</v>
      </c>
      <c r="AC60" s="46">
        <v>3000</v>
      </c>
      <c r="AD60" s="48">
        <v>43188</v>
      </c>
      <c r="AE60" s="46">
        <v>400</v>
      </c>
      <c r="AF60" s="46">
        <v>3400</v>
      </c>
      <c r="AG60" s="46">
        <v>3479</v>
      </c>
      <c r="AH60" s="46">
        <v>3455</v>
      </c>
      <c r="AI60" s="46">
        <v>488</v>
      </c>
      <c r="AJ60" s="50">
        <f>AI60/AH60</f>
        <v>0.14124457308248914</v>
      </c>
    </row>
    <row r="61" spans="1:36">
      <c r="A61" s="43" t="s">
        <v>212</v>
      </c>
      <c r="B61" s="44">
        <v>43185</v>
      </c>
      <c r="C61" s="45" t="s">
        <v>213</v>
      </c>
      <c r="D61" s="45">
        <v>566271606253</v>
      </c>
      <c r="E61" s="53" t="s">
        <v>214</v>
      </c>
      <c r="F61" s="46">
        <v>1860</v>
      </c>
      <c r="G61" s="46">
        <v>4084</v>
      </c>
      <c r="H61" s="46">
        <v>2373</v>
      </c>
      <c r="I61" s="46">
        <v>814</v>
      </c>
      <c r="J61" s="46">
        <v>1559</v>
      </c>
      <c r="K61" s="47">
        <v>0.62529999999999997</v>
      </c>
      <c r="L61" s="47">
        <v>0.2145</v>
      </c>
      <c r="M61" s="47">
        <v>0.4108</v>
      </c>
      <c r="N61" s="48">
        <v>43181</v>
      </c>
      <c r="O61" s="46">
        <v>3602</v>
      </c>
      <c r="P61" s="46">
        <v>3949</v>
      </c>
      <c r="Q61" s="46">
        <v>4180</v>
      </c>
      <c r="R61" s="46">
        <v>3192</v>
      </c>
      <c r="S61" s="46"/>
      <c r="T61" s="46"/>
      <c r="U61" s="46"/>
      <c r="V61" s="46"/>
      <c r="W61" s="46">
        <f>SUM(O61:V61)</f>
        <v>14923</v>
      </c>
      <c r="X61" s="48">
        <v>43185</v>
      </c>
      <c r="Y61" s="46">
        <v>1600</v>
      </c>
      <c r="Z61" s="49">
        <f>F61/Y61</f>
        <v>1.1625000000000001</v>
      </c>
      <c r="AA61" s="48"/>
      <c r="AB61" s="46"/>
      <c r="AC61" s="46">
        <v>0</v>
      </c>
      <c r="AD61" s="48">
        <v>43185</v>
      </c>
      <c r="AE61" s="46">
        <v>1750</v>
      </c>
      <c r="AF61" s="46">
        <v>1750</v>
      </c>
      <c r="AG61" s="46">
        <v>1766</v>
      </c>
      <c r="AH61" s="46">
        <v>1704</v>
      </c>
      <c r="AI61" s="46">
        <v>183</v>
      </c>
      <c r="AJ61" s="50">
        <f>AI61/AH61</f>
        <v>0.10739436619718309</v>
      </c>
    </row>
    <row r="62" spans="1:36">
      <c r="A62" s="43" t="s">
        <v>215</v>
      </c>
      <c r="B62" s="44">
        <v>43185</v>
      </c>
      <c r="C62" s="45" t="s">
        <v>216</v>
      </c>
      <c r="D62" s="45">
        <v>566078612738</v>
      </c>
      <c r="E62" s="53" t="s">
        <v>217</v>
      </c>
      <c r="F62" s="46">
        <v>6914</v>
      </c>
      <c r="G62" s="46">
        <v>23995</v>
      </c>
      <c r="H62" s="46">
        <v>8343</v>
      </c>
      <c r="I62" s="46">
        <v>5136</v>
      </c>
      <c r="J62" s="46">
        <v>3207</v>
      </c>
      <c r="K62" s="47">
        <v>0.36170000000000002</v>
      </c>
      <c r="L62" s="47">
        <v>0.22789999999999999</v>
      </c>
      <c r="M62" s="47">
        <v>0.1338</v>
      </c>
      <c r="N62" s="48">
        <v>43181</v>
      </c>
      <c r="O62" s="46">
        <v>1674</v>
      </c>
      <c r="P62" s="46">
        <v>4470</v>
      </c>
      <c r="Q62" s="46">
        <v>6156</v>
      </c>
      <c r="R62" s="46">
        <v>8362</v>
      </c>
      <c r="S62" s="46"/>
      <c r="T62" s="46"/>
      <c r="U62" s="46"/>
      <c r="V62" s="46"/>
      <c r="W62" s="46">
        <f>SUM(O62:V62)</f>
        <v>20662</v>
      </c>
      <c r="X62" s="48">
        <v>43181</v>
      </c>
      <c r="Y62" s="46">
        <v>500</v>
      </c>
      <c r="Z62" s="49">
        <f>F62/Y62</f>
        <v>13.827999999999999</v>
      </c>
      <c r="AA62" s="48">
        <v>43183</v>
      </c>
      <c r="AB62" s="46">
        <v>300</v>
      </c>
      <c r="AC62" s="46">
        <v>800</v>
      </c>
      <c r="AD62" s="48">
        <v>43185</v>
      </c>
      <c r="AE62" s="46">
        <v>14400</v>
      </c>
      <c r="AF62" s="46">
        <v>15200</v>
      </c>
      <c r="AG62" s="46">
        <v>15310</v>
      </c>
      <c r="AH62" s="46">
        <v>15242</v>
      </c>
      <c r="AI62" s="46">
        <v>915</v>
      </c>
      <c r="AJ62" s="50">
        <f>AI62/AH62</f>
        <v>6.0031491930192887E-2</v>
      </c>
    </row>
    <row r="63" spans="1:36">
      <c r="A63" s="43" t="s">
        <v>218</v>
      </c>
      <c r="B63" s="44">
        <v>43185</v>
      </c>
      <c r="C63" s="45" t="s">
        <v>219</v>
      </c>
      <c r="D63" s="45">
        <v>566078860129</v>
      </c>
      <c r="E63" s="52" t="s">
        <v>220</v>
      </c>
      <c r="F63" s="46">
        <v>1657</v>
      </c>
      <c r="G63" s="46">
        <v>3025</v>
      </c>
      <c r="H63" s="46">
        <v>1325</v>
      </c>
      <c r="I63" s="46">
        <v>751</v>
      </c>
      <c r="J63" s="46">
        <v>574</v>
      </c>
      <c r="K63" s="47">
        <v>0.46479999999999999</v>
      </c>
      <c r="L63" s="47">
        <v>0.26150000000000001</v>
      </c>
      <c r="M63" s="47">
        <v>0.2034</v>
      </c>
      <c r="N63" s="48">
        <v>43182</v>
      </c>
      <c r="O63" s="46">
        <v>1991</v>
      </c>
      <c r="P63" s="46">
        <v>2149</v>
      </c>
      <c r="Q63" s="46">
        <v>2178</v>
      </c>
      <c r="R63" s="46"/>
      <c r="S63" s="46"/>
      <c r="T63" s="46"/>
      <c r="U63" s="46"/>
      <c r="V63" s="46"/>
      <c r="W63" s="46">
        <f>SUM(O63:V63)</f>
        <v>6318</v>
      </c>
      <c r="X63" s="48">
        <v>43180</v>
      </c>
      <c r="Y63" s="46">
        <v>2000</v>
      </c>
      <c r="Z63" s="49">
        <f>F63/Y63</f>
        <v>0.82850000000000001</v>
      </c>
      <c r="AA63" s="48"/>
      <c r="AB63" s="46"/>
      <c r="AC63" s="46">
        <v>2000</v>
      </c>
      <c r="AD63" s="48">
        <v>43185</v>
      </c>
      <c r="AE63" s="46">
        <v>675</v>
      </c>
      <c r="AF63" s="46">
        <v>2675</v>
      </c>
      <c r="AG63" s="46">
        <v>2806</v>
      </c>
      <c r="AH63" s="46">
        <v>2672</v>
      </c>
      <c r="AI63" s="46">
        <v>23</v>
      </c>
      <c r="AJ63" s="50">
        <f>AI63/AH63</f>
        <v>8.6077844311377247E-3</v>
      </c>
    </row>
    <row r="64" spans="1:36">
      <c r="A64" s="43" t="s">
        <v>221</v>
      </c>
      <c r="B64" s="44">
        <v>43185</v>
      </c>
      <c r="C64" s="45" t="s">
        <v>222</v>
      </c>
      <c r="D64" s="45">
        <v>566360211450</v>
      </c>
      <c r="E64" s="52" t="s">
        <v>223</v>
      </c>
      <c r="F64" s="46">
        <v>7226</v>
      </c>
      <c r="G64" s="46">
        <v>13136</v>
      </c>
      <c r="H64" s="46">
        <v>5748</v>
      </c>
      <c r="I64" s="46">
        <v>3199</v>
      </c>
      <c r="J64" s="46">
        <v>2549</v>
      </c>
      <c r="K64" s="47">
        <v>0.43890000000000001</v>
      </c>
      <c r="L64" s="47">
        <v>0.24349999999999999</v>
      </c>
      <c r="M64" s="47">
        <v>0.19539999999999999</v>
      </c>
      <c r="N64" s="48">
        <v>43182</v>
      </c>
      <c r="O64" s="46">
        <v>4066</v>
      </c>
      <c r="P64" s="46">
        <v>10112</v>
      </c>
      <c r="Q64" s="46">
        <v>8536</v>
      </c>
      <c r="R64" s="46"/>
      <c r="S64" s="46"/>
      <c r="T64" s="46"/>
      <c r="U64" s="46"/>
      <c r="V64" s="46"/>
      <c r="W64" s="46">
        <f>SUM(O64:V64)</f>
        <v>22714</v>
      </c>
      <c r="X64" s="48">
        <v>43181</v>
      </c>
      <c r="Y64" s="46">
        <v>500</v>
      </c>
      <c r="Z64" s="49">
        <f>F64/Y64</f>
        <v>14.452</v>
      </c>
      <c r="AA64" s="48">
        <v>43182</v>
      </c>
      <c r="AB64" s="46">
        <v>800</v>
      </c>
      <c r="AC64" s="46">
        <v>1300</v>
      </c>
      <c r="AD64" s="48">
        <v>43185</v>
      </c>
      <c r="AE64" s="46">
        <v>6000</v>
      </c>
      <c r="AF64" s="46">
        <v>7300</v>
      </c>
      <c r="AG64" s="46">
        <v>8290</v>
      </c>
      <c r="AH64" s="46">
        <v>7562</v>
      </c>
      <c r="AI64" s="46">
        <v>5097</v>
      </c>
      <c r="AJ64" s="50">
        <f>AI64/AH64</f>
        <v>0.67402803491139907</v>
      </c>
    </row>
    <row r="65" spans="1:36">
      <c r="A65" s="43" t="s">
        <v>224</v>
      </c>
      <c r="B65" s="44">
        <v>43185</v>
      </c>
      <c r="C65" s="45" t="s">
        <v>225</v>
      </c>
      <c r="D65" s="45">
        <v>566090176001</v>
      </c>
      <c r="E65" s="46" t="s">
        <v>226</v>
      </c>
      <c r="F65" s="46">
        <v>5355</v>
      </c>
      <c r="G65" s="46">
        <v>9859</v>
      </c>
      <c r="H65" s="46">
        <v>4028</v>
      </c>
      <c r="I65" s="46">
        <v>2370</v>
      </c>
      <c r="J65" s="46">
        <v>1658</v>
      </c>
      <c r="K65" s="47">
        <v>0.41320000000000001</v>
      </c>
      <c r="L65" s="47">
        <v>0.24410000000000001</v>
      </c>
      <c r="M65" s="47">
        <v>0.1691</v>
      </c>
      <c r="N65" s="48">
        <v>43182</v>
      </c>
      <c r="O65" s="46">
        <v>4742</v>
      </c>
      <c r="P65" s="46">
        <v>4996</v>
      </c>
      <c r="Q65" s="46">
        <v>5028</v>
      </c>
      <c r="R65" s="46"/>
      <c r="S65" s="46"/>
      <c r="T65" s="46"/>
      <c r="U65" s="46"/>
      <c r="V65" s="46"/>
      <c r="W65" s="46">
        <f>SUM(O65:V65)</f>
        <v>14766</v>
      </c>
      <c r="X65" s="48">
        <v>43180</v>
      </c>
      <c r="Y65" s="46">
        <v>2000</v>
      </c>
      <c r="Z65" s="49">
        <f>F65/Y65</f>
        <v>2.6775000000000002</v>
      </c>
      <c r="AA65" s="48"/>
      <c r="AB65" s="46"/>
      <c r="AC65" s="46">
        <v>2000</v>
      </c>
      <c r="AD65" s="48">
        <v>43185</v>
      </c>
      <c r="AE65" s="46">
        <v>3400</v>
      </c>
      <c r="AF65" s="46">
        <v>5400</v>
      </c>
      <c r="AG65" s="46">
        <v>7115</v>
      </c>
      <c r="AH65" s="46">
        <v>6645</v>
      </c>
      <c r="AI65" s="46">
        <v>3624</v>
      </c>
      <c r="AJ65" s="50">
        <f>AI65/AH65</f>
        <v>0.54537246049661403</v>
      </c>
    </row>
    <row r="66" spans="1:36">
      <c r="A66" s="43" t="s">
        <v>227</v>
      </c>
      <c r="B66" s="44">
        <v>43185</v>
      </c>
      <c r="C66" s="45" t="s">
        <v>228</v>
      </c>
      <c r="D66" s="45">
        <v>566194933377</v>
      </c>
      <c r="E66" s="46" t="s">
        <v>229</v>
      </c>
      <c r="F66" s="46">
        <v>1187</v>
      </c>
      <c r="G66" s="46">
        <v>2773</v>
      </c>
      <c r="H66" s="46">
        <v>1242</v>
      </c>
      <c r="I66" s="46">
        <v>536</v>
      </c>
      <c r="J66" s="46">
        <v>706</v>
      </c>
      <c r="K66" s="47">
        <v>0.44829999999999998</v>
      </c>
      <c r="L66" s="47">
        <v>0.19420000000000001</v>
      </c>
      <c r="M66" s="47">
        <v>0.25409999999999999</v>
      </c>
      <c r="N66" s="48">
        <v>43182</v>
      </c>
      <c r="O66" s="46">
        <v>1255</v>
      </c>
      <c r="P66" s="46">
        <v>1295</v>
      </c>
      <c r="Q66" s="46">
        <v>1830</v>
      </c>
      <c r="R66" s="46"/>
      <c r="S66" s="46"/>
      <c r="T66" s="46"/>
      <c r="U66" s="46"/>
      <c r="V66" s="46"/>
      <c r="W66" s="46">
        <f>SUM(O66:V66)</f>
        <v>4380</v>
      </c>
      <c r="X66" s="48">
        <v>43181</v>
      </c>
      <c r="Y66" s="46">
        <v>800</v>
      </c>
      <c r="Z66" s="49">
        <f>F66/Y66</f>
        <v>1.4837499999999999</v>
      </c>
      <c r="AA66" s="48"/>
      <c r="AB66" s="46"/>
      <c r="AC66" s="46">
        <v>800</v>
      </c>
      <c r="AD66" s="48">
        <v>43185</v>
      </c>
      <c r="AE66" s="46">
        <v>777</v>
      </c>
      <c r="AF66" s="46">
        <v>1577</v>
      </c>
      <c r="AG66" s="46">
        <v>1615</v>
      </c>
      <c r="AH66" s="46">
        <v>1605</v>
      </c>
      <c r="AI66" s="46">
        <v>387</v>
      </c>
      <c r="AJ66" s="50">
        <f>AI66/AH66</f>
        <v>0.24112149532710281</v>
      </c>
    </row>
    <row r="67" spans="1:36">
      <c r="A67" s="43" t="s">
        <v>230</v>
      </c>
      <c r="B67" s="44">
        <v>43185</v>
      </c>
      <c r="C67" s="45" t="s">
        <v>231</v>
      </c>
      <c r="D67" s="45">
        <v>566271734827</v>
      </c>
      <c r="E67" s="52" t="s">
        <v>232</v>
      </c>
      <c r="F67" s="46">
        <v>8977</v>
      </c>
      <c r="G67" s="46">
        <v>20975</v>
      </c>
      <c r="H67" s="46">
        <v>9133</v>
      </c>
      <c r="I67" s="46">
        <v>4945</v>
      </c>
      <c r="J67" s="46">
        <v>4188</v>
      </c>
      <c r="K67" s="47">
        <v>0.43909999999999999</v>
      </c>
      <c r="L67" s="47">
        <v>0.23960000000000001</v>
      </c>
      <c r="M67" s="47">
        <v>0.19950000000000001</v>
      </c>
      <c r="N67" s="48">
        <v>43182</v>
      </c>
      <c r="O67" s="46">
        <v>8318</v>
      </c>
      <c r="P67" s="46">
        <v>9836</v>
      </c>
      <c r="Q67" s="46">
        <v>12210</v>
      </c>
      <c r="R67" s="46"/>
      <c r="S67" s="46"/>
      <c r="T67" s="46"/>
      <c r="U67" s="46"/>
      <c r="V67" s="46"/>
      <c r="W67" s="46">
        <f>SUM(O67:V67)</f>
        <v>30364</v>
      </c>
      <c r="X67" s="48">
        <v>43180</v>
      </c>
      <c r="Y67" s="46">
        <v>1300</v>
      </c>
      <c r="Z67" s="49">
        <f>F67/Y67</f>
        <v>6.905384615384615</v>
      </c>
      <c r="AA67" s="48"/>
      <c r="AB67" s="46"/>
      <c r="AC67" s="46">
        <v>1300</v>
      </c>
      <c r="AD67" s="48">
        <v>43185</v>
      </c>
      <c r="AE67" s="46">
        <v>10509</v>
      </c>
      <c r="AF67" s="46">
        <v>11809</v>
      </c>
      <c r="AG67" s="46">
        <v>12564</v>
      </c>
      <c r="AH67" s="46">
        <v>11864</v>
      </c>
      <c r="AI67" s="46">
        <v>521</v>
      </c>
      <c r="AJ67" s="50">
        <f>AI67/AH67</f>
        <v>4.3914362778152395E-2</v>
      </c>
    </row>
    <row r="68" spans="1:36">
      <c r="A68" s="43" t="s">
        <v>233</v>
      </c>
      <c r="B68" s="44">
        <v>43185</v>
      </c>
      <c r="C68" s="45" t="s">
        <v>234</v>
      </c>
      <c r="D68" s="45">
        <v>566271854659</v>
      </c>
      <c r="E68" s="46" t="s">
        <v>235</v>
      </c>
      <c r="F68" s="46">
        <v>4303</v>
      </c>
      <c r="G68" s="46">
        <v>8018</v>
      </c>
      <c r="H68" s="46">
        <v>4299</v>
      </c>
      <c r="I68" s="46">
        <v>1746</v>
      </c>
      <c r="J68" s="46">
        <v>2553</v>
      </c>
      <c r="K68" s="47">
        <v>0.54210000000000003</v>
      </c>
      <c r="L68" s="47">
        <v>0.21809999999999999</v>
      </c>
      <c r="M68" s="47">
        <v>0.32400000000000001</v>
      </c>
      <c r="N68" s="48">
        <v>43181</v>
      </c>
      <c r="O68" s="46">
        <v>2995</v>
      </c>
      <c r="P68" s="46">
        <v>6086</v>
      </c>
      <c r="Q68" s="46">
        <v>6060</v>
      </c>
      <c r="R68" s="46">
        <v>4644</v>
      </c>
      <c r="S68" s="46"/>
      <c r="T68" s="46"/>
      <c r="U68" s="46"/>
      <c r="V68" s="46"/>
      <c r="W68" s="46">
        <f>SUM(O68:V68)</f>
        <v>19785</v>
      </c>
      <c r="X68" s="48">
        <v>43189</v>
      </c>
      <c r="Y68" s="46">
        <v>4200</v>
      </c>
      <c r="Z68" s="49">
        <f>F68/Y68</f>
        <v>1.0245238095238096</v>
      </c>
      <c r="AA68" s="48"/>
      <c r="AB68" s="46"/>
      <c r="AC68" s="46">
        <v>0</v>
      </c>
      <c r="AD68" s="48">
        <v>43189</v>
      </c>
      <c r="AE68" s="46">
        <v>4830</v>
      </c>
      <c r="AF68" s="46">
        <v>4830</v>
      </c>
      <c r="AG68" s="46">
        <v>5649</v>
      </c>
      <c r="AH68" s="46">
        <v>5459</v>
      </c>
      <c r="AI68" s="46">
        <v>145</v>
      </c>
      <c r="AJ68" s="50">
        <f>AI68/AH68</f>
        <v>2.6561641326250229E-2</v>
      </c>
    </row>
    <row r="69" spans="1:36">
      <c r="A69" s="43" t="s">
        <v>236</v>
      </c>
      <c r="B69" s="44">
        <v>43185</v>
      </c>
      <c r="C69" s="45" t="s">
        <v>237</v>
      </c>
      <c r="D69" s="45">
        <v>566271722142</v>
      </c>
      <c r="E69" s="46" t="s">
        <v>238</v>
      </c>
      <c r="F69" s="46">
        <v>12647</v>
      </c>
      <c r="G69" s="46">
        <v>24928</v>
      </c>
      <c r="H69" s="46">
        <v>8139</v>
      </c>
      <c r="I69" s="46">
        <v>5990</v>
      </c>
      <c r="J69" s="46">
        <v>2149</v>
      </c>
      <c r="K69" s="47">
        <v>0.32529999999999998</v>
      </c>
      <c r="L69" s="47">
        <v>0.2387</v>
      </c>
      <c r="M69" s="47">
        <v>8.6599999999999996E-2</v>
      </c>
      <c r="N69" s="48">
        <v>43181</v>
      </c>
      <c r="O69" s="46">
        <v>8128</v>
      </c>
      <c r="P69" s="46">
        <v>7258</v>
      </c>
      <c r="Q69" s="46">
        <v>10167</v>
      </c>
      <c r="R69" s="46">
        <v>11907</v>
      </c>
      <c r="S69" s="46"/>
      <c r="T69" s="46"/>
      <c r="U69" s="46"/>
      <c r="V69" s="46"/>
      <c r="W69" s="46">
        <f>SUM(O69:V69)</f>
        <v>37460</v>
      </c>
      <c r="X69" s="48">
        <v>43171</v>
      </c>
      <c r="Y69" s="46">
        <v>300</v>
      </c>
      <c r="Z69" s="49">
        <f>F69/Y69</f>
        <v>42.156666666666666</v>
      </c>
      <c r="AA69" s="48">
        <v>43183</v>
      </c>
      <c r="AB69" s="46">
        <v>3000</v>
      </c>
      <c r="AC69" s="46">
        <v>3800</v>
      </c>
      <c r="AD69" s="48">
        <v>43185</v>
      </c>
      <c r="AE69" s="46">
        <v>12727</v>
      </c>
      <c r="AF69" s="46">
        <v>16527</v>
      </c>
      <c r="AG69" s="46">
        <v>16823</v>
      </c>
      <c r="AH69" s="46">
        <v>16705</v>
      </c>
      <c r="AI69" s="46">
        <v>10602</v>
      </c>
      <c r="AJ69" s="50">
        <f>AI69/AH69</f>
        <v>0.63466028135288832</v>
      </c>
    </row>
    <row r="70" spans="1:36">
      <c r="A70" s="43" t="s">
        <v>239</v>
      </c>
      <c r="B70" s="44">
        <v>43185</v>
      </c>
      <c r="C70" s="45" t="s">
        <v>240</v>
      </c>
      <c r="D70" s="45">
        <v>566194473964</v>
      </c>
      <c r="E70" s="52" t="s">
        <v>241</v>
      </c>
      <c r="F70" s="46">
        <v>2420</v>
      </c>
      <c r="G70" s="46">
        <v>4381</v>
      </c>
      <c r="H70" s="46">
        <v>2240</v>
      </c>
      <c r="I70" s="46">
        <v>1047</v>
      </c>
      <c r="J70" s="46">
        <v>1193</v>
      </c>
      <c r="K70" s="47">
        <v>0.51600000000000001</v>
      </c>
      <c r="L70" s="47">
        <v>0.2407</v>
      </c>
      <c r="M70" s="47">
        <v>0.27529999999999999</v>
      </c>
      <c r="N70" s="48">
        <v>43181</v>
      </c>
      <c r="O70" s="46">
        <v>1628</v>
      </c>
      <c r="P70" s="46">
        <v>3069</v>
      </c>
      <c r="Q70" s="46">
        <v>3092</v>
      </c>
      <c r="R70" s="46">
        <v>4008</v>
      </c>
      <c r="S70" s="46"/>
      <c r="T70" s="46"/>
      <c r="U70" s="46"/>
      <c r="V70" s="46"/>
      <c r="W70" s="46">
        <f>SUM(O70:V70)</f>
        <v>11797</v>
      </c>
      <c r="X70" s="48">
        <v>43185</v>
      </c>
      <c r="Y70" s="46">
        <v>1800</v>
      </c>
      <c r="Z70" s="49">
        <f>F70/Y70</f>
        <v>1.3444444444444446</v>
      </c>
      <c r="AA70" s="48"/>
      <c r="AB70" s="46"/>
      <c r="AC70" s="46">
        <v>0</v>
      </c>
      <c r="AD70" s="48">
        <v>43185</v>
      </c>
      <c r="AE70" s="46">
        <v>2300</v>
      </c>
      <c r="AF70" s="46">
        <v>2300</v>
      </c>
      <c r="AG70" s="46">
        <v>2275</v>
      </c>
      <c r="AH70" s="46">
        <v>2251</v>
      </c>
      <c r="AI70" s="46">
        <v>647</v>
      </c>
      <c r="AJ70" s="50">
        <f>AI70/AH70</f>
        <v>0.28742780986228345</v>
      </c>
    </row>
    <row r="71" spans="1:36">
      <c r="A71" s="43" t="s">
        <v>242</v>
      </c>
      <c r="B71" s="44">
        <v>43185</v>
      </c>
      <c r="C71" s="45" t="s">
        <v>243</v>
      </c>
      <c r="D71" s="45">
        <v>566359951437</v>
      </c>
      <c r="E71" s="46" t="s">
        <v>244</v>
      </c>
      <c r="F71" s="46">
        <v>1903</v>
      </c>
      <c r="G71" s="46">
        <v>3908</v>
      </c>
      <c r="H71" s="46">
        <v>1625</v>
      </c>
      <c r="I71" s="46">
        <v>793</v>
      </c>
      <c r="J71" s="46">
        <v>832</v>
      </c>
      <c r="K71" s="47">
        <v>0.42159999999999997</v>
      </c>
      <c r="L71" s="47">
        <v>0.20599999999999999</v>
      </c>
      <c r="M71" s="47">
        <v>0.21560000000000001</v>
      </c>
      <c r="N71" s="48">
        <v>43182</v>
      </c>
      <c r="O71" s="46">
        <v>2008</v>
      </c>
      <c r="P71" s="46">
        <v>2866</v>
      </c>
      <c r="Q71" s="46">
        <v>2957</v>
      </c>
      <c r="R71" s="46"/>
      <c r="S71" s="46"/>
      <c r="T71" s="46"/>
      <c r="U71" s="46"/>
      <c r="V71" s="46"/>
      <c r="W71" s="46">
        <f>SUM(O71:V71)</f>
        <v>7831</v>
      </c>
      <c r="X71" s="48">
        <v>43180</v>
      </c>
      <c r="Y71" s="46">
        <v>800</v>
      </c>
      <c r="Z71" s="49">
        <f>F71/Y71</f>
        <v>2.3787500000000001</v>
      </c>
      <c r="AA71" s="48"/>
      <c r="AB71" s="46"/>
      <c r="AC71" s="46">
        <v>800</v>
      </c>
      <c r="AD71" s="48">
        <v>43185</v>
      </c>
      <c r="AE71" s="46">
        <v>1777</v>
      </c>
      <c r="AF71" s="46">
        <v>2577</v>
      </c>
      <c r="AG71" s="46">
        <v>3030</v>
      </c>
      <c r="AH71" s="46">
        <v>2330</v>
      </c>
      <c r="AI71" s="46">
        <v>113</v>
      </c>
      <c r="AJ71" s="50">
        <f>AI71/AH71</f>
        <v>4.8497854077253218E-2</v>
      </c>
    </row>
    <row r="72" spans="1:36">
      <c r="A72" s="43" t="s">
        <v>245</v>
      </c>
      <c r="B72" s="44">
        <v>43185</v>
      </c>
      <c r="C72" s="45" t="s">
        <v>246</v>
      </c>
      <c r="D72" s="45">
        <v>566359563692</v>
      </c>
      <c r="E72" s="46" t="s">
        <v>247</v>
      </c>
      <c r="F72" s="46">
        <v>9162</v>
      </c>
      <c r="G72" s="46">
        <v>22523</v>
      </c>
      <c r="H72" s="46">
        <v>11905</v>
      </c>
      <c r="I72" s="46">
        <v>5124</v>
      </c>
      <c r="J72" s="46">
        <v>6781</v>
      </c>
      <c r="K72" s="47">
        <v>0.53169999999999995</v>
      </c>
      <c r="L72" s="47">
        <v>0.2301</v>
      </c>
      <c r="M72" s="47">
        <v>0.30159999999999998</v>
      </c>
      <c r="N72" s="48">
        <v>43182</v>
      </c>
      <c r="O72" s="46">
        <v>8898</v>
      </c>
      <c r="P72" s="46">
        <v>13115</v>
      </c>
      <c r="Q72" s="46">
        <v>13470</v>
      </c>
      <c r="R72" s="46"/>
      <c r="S72" s="46"/>
      <c r="T72" s="46"/>
      <c r="U72" s="46"/>
      <c r="V72" s="46"/>
      <c r="W72" s="46">
        <f>SUM(O72:V72)</f>
        <v>35483</v>
      </c>
      <c r="X72" s="48">
        <v>43185</v>
      </c>
      <c r="Y72" s="46">
        <v>6000</v>
      </c>
      <c r="Z72" s="49">
        <f>F72/Y72</f>
        <v>1.5269999999999999</v>
      </c>
      <c r="AA72" s="48"/>
      <c r="AB72" s="46"/>
      <c r="AC72" s="46">
        <v>0</v>
      </c>
      <c r="AD72" s="48">
        <v>43185</v>
      </c>
      <c r="AE72" s="46">
        <v>11187</v>
      </c>
      <c r="AF72" s="46">
        <v>11187</v>
      </c>
      <c r="AG72" s="46">
        <v>12166</v>
      </c>
      <c r="AH72" s="46">
        <v>11262</v>
      </c>
      <c r="AI72" s="46">
        <v>1727</v>
      </c>
      <c r="AJ72" s="50">
        <f>AI72/AH72</f>
        <v>0.15334754040134968</v>
      </c>
    </row>
    <row r="73" spans="1:36">
      <c r="A73" s="43" t="s">
        <v>248</v>
      </c>
      <c r="B73" s="44">
        <v>43185</v>
      </c>
      <c r="C73" s="45" t="s">
        <v>249</v>
      </c>
      <c r="D73" s="45">
        <v>566371659171</v>
      </c>
      <c r="E73" s="52" t="s">
        <v>250</v>
      </c>
      <c r="F73" s="46">
        <v>986</v>
      </c>
      <c r="G73" s="46">
        <v>1436</v>
      </c>
      <c r="H73" s="46">
        <v>472</v>
      </c>
      <c r="I73" s="46">
        <v>224</v>
      </c>
      <c r="J73" s="46">
        <v>248</v>
      </c>
      <c r="K73" s="47">
        <v>0.32900000000000001</v>
      </c>
      <c r="L73" s="47">
        <v>0.15620000000000001</v>
      </c>
      <c r="M73" s="47">
        <v>0.17280000000000001</v>
      </c>
      <c r="N73" s="48">
        <v>43181</v>
      </c>
      <c r="O73" s="46">
        <v>399</v>
      </c>
      <c r="P73" s="46">
        <v>951</v>
      </c>
      <c r="Q73" s="46">
        <v>1395</v>
      </c>
      <c r="R73" s="46">
        <v>1603</v>
      </c>
      <c r="S73" s="46"/>
      <c r="T73" s="46"/>
      <c r="U73" s="46"/>
      <c r="V73" s="46"/>
      <c r="W73" s="46">
        <f>SUM(O73:V73)</f>
        <v>4348</v>
      </c>
      <c r="X73" s="48">
        <v>42861</v>
      </c>
      <c r="Y73" s="46">
        <v>600</v>
      </c>
      <c r="Z73" s="49">
        <f>F73/Y73</f>
        <v>1.6433333333333333</v>
      </c>
      <c r="AA73" s="48"/>
      <c r="AB73" s="46"/>
      <c r="AC73" s="46">
        <v>600</v>
      </c>
      <c r="AD73" s="48">
        <v>43193</v>
      </c>
      <c r="AE73" s="46">
        <v>408</v>
      </c>
      <c r="AF73" s="46">
        <v>1008</v>
      </c>
      <c r="AG73" s="46">
        <v>1021</v>
      </c>
      <c r="AH73" s="46">
        <v>971</v>
      </c>
      <c r="AI73" s="46">
        <v>135</v>
      </c>
      <c r="AJ73" s="50">
        <f>AI73/AH73</f>
        <v>0.13903192584963955</v>
      </c>
    </row>
    <row r="74" spans="1:36">
      <c r="A74" s="43" t="s">
        <v>251</v>
      </c>
      <c r="B74" s="44">
        <v>43185</v>
      </c>
      <c r="C74" s="45" t="s">
        <v>252</v>
      </c>
      <c r="D74" s="45">
        <v>566089312675</v>
      </c>
      <c r="E74" s="46" t="s">
        <v>253</v>
      </c>
      <c r="F74" s="46">
        <v>4348</v>
      </c>
      <c r="G74" s="46">
        <v>8054</v>
      </c>
      <c r="H74" s="46">
        <v>2803</v>
      </c>
      <c r="I74" s="46">
        <v>1469</v>
      </c>
      <c r="J74" s="46">
        <v>1334</v>
      </c>
      <c r="K74" s="47">
        <v>0.35070000000000001</v>
      </c>
      <c r="L74" s="47">
        <v>0.185</v>
      </c>
      <c r="M74" s="47">
        <v>0.1656</v>
      </c>
      <c r="N74" s="48">
        <v>43182</v>
      </c>
      <c r="O74" s="46">
        <v>2321</v>
      </c>
      <c r="P74" s="46">
        <v>4532</v>
      </c>
      <c r="Q74" s="46">
        <v>4223</v>
      </c>
      <c r="R74" s="46"/>
      <c r="S74" s="46"/>
      <c r="T74" s="46"/>
      <c r="U74" s="46"/>
      <c r="V74" s="46"/>
      <c r="W74" s="46">
        <f>SUM(O74:V74)</f>
        <v>11076</v>
      </c>
      <c r="X74" s="48">
        <v>43180</v>
      </c>
      <c r="Y74" s="46">
        <v>800</v>
      </c>
      <c r="Z74" s="49">
        <f>F74/Y74</f>
        <v>5.4349999999999996</v>
      </c>
      <c r="AA74" s="48"/>
      <c r="AB74" s="46"/>
      <c r="AC74" s="46">
        <v>800</v>
      </c>
      <c r="AD74" s="48">
        <v>43185</v>
      </c>
      <c r="AE74" s="46">
        <v>4510</v>
      </c>
      <c r="AF74" s="46">
        <v>5310</v>
      </c>
      <c r="AG74" s="46">
        <v>5509</v>
      </c>
      <c r="AH74" s="46">
        <v>5249</v>
      </c>
      <c r="AI74" s="46">
        <v>873</v>
      </c>
      <c r="AJ74" s="50">
        <f>AI74/AH74</f>
        <v>0.16631739378929319</v>
      </c>
    </row>
    <row r="75" spans="1:36">
      <c r="A75" s="43" t="s">
        <v>254</v>
      </c>
      <c r="B75" s="44">
        <v>43185</v>
      </c>
      <c r="C75" s="45" t="s">
        <v>255</v>
      </c>
      <c r="D75" s="45">
        <v>565704087980</v>
      </c>
      <c r="E75" s="46" t="s">
        <v>256</v>
      </c>
      <c r="F75" s="46">
        <v>3876</v>
      </c>
      <c r="G75" s="46">
        <v>8626</v>
      </c>
      <c r="H75" s="46">
        <v>3977</v>
      </c>
      <c r="I75" s="46">
        <v>2061</v>
      </c>
      <c r="J75" s="46">
        <v>1916</v>
      </c>
      <c r="K75" s="47">
        <v>0.46429999999999999</v>
      </c>
      <c r="L75" s="47">
        <v>0.2409</v>
      </c>
      <c r="M75" s="47">
        <v>0.22339999999999999</v>
      </c>
      <c r="N75" s="48">
        <v>43181</v>
      </c>
      <c r="O75" s="46">
        <v>1474</v>
      </c>
      <c r="P75" s="46">
        <v>2589</v>
      </c>
      <c r="Q75" s="46">
        <v>4746</v>
      </c>
      <c r="R75" s="46">
        <v>5218</v>
      </c>
      <c r="S75" s="46"/>
      <c r="T75" s="46"/>
      <c r="U75" s="46"/>
      <c r="V75" s="46"/>
      <c r="W75" s="46">
        <f>SUM(O75:V75)</f>
        <v>14027</v>
      </c>
      <c r="X75" s="48">
        <v>43171</v>
      </c>
      <c r="Y75" s="46">
        <v>800</v>
      </c>
      <c r="Z75" s="49">
        <f>F75/Y75</f>
        <v>4.8449999999999998</v>
      </c>
      <c r="AA75" s="48">
        <v>43181</v>
      </c>
      <c r="AB75" s="46">
        <v>300</v>
      </c>
      <c r="AC75" s="46">
        <v>1100</v>
      </c>
      <c r="AD75" s="48">
        <v>43185</v>
      </c>
      <c r="AE75" s="46">
        <v>3943</v>
      </c>
      <c r="AF75" s="46">
        <v>5043</v>
      </c>
      <c r="AG75" s="46">
        <v>5060</v>
      </c>
      <c r="AH75" s="46">
        <v>4952</v>
      </c>
      <c r="AI75" s="46">
        <v>2730</v>
      </c>
      <c r="AJ75" s="50">
        <f>AI75/AH75</f>
        <v>0.55129240710823912</v>
      </c>
    </row>
    <row r="76" spans="1:36">
      <c r="A76" s="43" t="s">
        <v>257</v>
      </c>
      <c r="B76" s="44">
        <v>43185</v>
      </c>
      <c r="C76" s="45" t="s">
        <v>258</v>
      </c>
      <c r="D76" s="45">
        <v>566078840225</v>
      </c>
      <c r="E76" s="46" t="s">
        <v>259</v>
      </c>
      <c r="F76" s="46">
        <v>4155</v>
      </c>
      <c r="G76" s="46">
        <v>7672</v>
      </c>
      <c r="H76" s="46">
        <v>5244</v>
      </c>
      <c r="I76" s="46">
        <v>2893</v>
      </c>
      <c r="J76" s="46">
        <v>2351</v>
      </c>
      <c r="K76" s="47">
        <v>0.69389999999999996</v>
      </c>
      <c r="L76" s="47">
        <v>0.379</v>
      </c>
      <c r="M76" s="47">
        <v>0.31480000000000002</v>
      </c>
      <c r="N76" s="48">
        <v>43181</v>
      </c>
      <c r="O76" s="46">
        <v>4868</v>
      </c>
      <c r="P76" s="46">
        <v>5073</v>
      </c>
      <c r="Q76" s="46">
        <v>5967</v>
      </c>
      <c r="R76" s="46">
        <v>6003</v>
      </c>
      <c r="S76" s="46"/>
      <c r="T76" s="46"/>
      <c r="U76" s="46"/>
      <c r="V76" s="46"/>
      <c r="W76" s="46">
        <f>SUM(O76:V76)</f>
        <v>21911</v>
      </c>
      <c r="X76" s="48">
        <v>43188</v>
      </c>
      <c r="Y76" s="46">
        <v>2500</v>
      </c>
      <c r="Z76" s="49">
        <f>F76/Y76</f>
        <v>1.6619999999999999</v>
      </c>
      <c r="AA76" s="48"/>
      <c r="AB76" s="46"/>
      <c r="AC76" s="46">
        <v>0</v>
      </c>
      <c r="AD76" s="48">
        <v>43188</v>
      </c>
      <c r="AE76" s="46">
        <v>4000</v>
      </c>
      <c r="AF76" s="46">
        <v>4000</v>
      </c>
      <c r="AG76" s="46">
        <v>5353</v>
      </c>
      <c r="AH76" s="46">
        <v>3265</v>
      </c>
      <c r="AI76" s="46">
        <v>2132</v>
      </c>
      <c r="AJ76" s="50">
        <f>AI76/AH76</f>
        <v>0.65298621745788665</v>
      </c>
    </row>
    <row r="77" spans="1:36">
      <c r="A77" s="43" t="s">
        <v>260</v>
      </c>
      <c r="B77" s="44">
        <v>43185</v>
      </c>
      <c r="C77" s="45" t="s">
        <v>261</v>
      </c>
      <c r="D77" s="45">
        <v>566360127503</v>
      </c>
      <c r="E77" s="46" t="s">
        <v>262</v>
      </c>
      <c r="F77" s="46">
        <v>2097</v>
      </c>
      <c r="G77" s="46">
        <v>3268</v>
      </c>
      <c r="H77" s="46">
        <v>921</v>
      </c>
      <c r="I77" s="46">
        <v>480</v>
      </c>
      <c r="J77" s="46">
        <v>441</v>
      </c>
      <c r="K77" s="47">
        <v>0.30840000000000001</v>
      </c>
      <c r="L77" s="47">
        <v>0.16259999999999999</v>
      </c>
      <c r="M77" s="47">
        <v>0.14580000000000001</v>
      </c>
      <c r="N77" s="48">
        <v>43181</v>
      </c>
      <c r="O77" s="46">
        <v>1553</v>
      </c>
      <c r="P77" s="46">
        <v>1334</v>
      </c>
      <c r="Q77" s="46">
        <v>2855</v>
      </c>
      <c r="R77" s="46">
        <v>2602</v>
      </c>
      <c r="S77" s="46"/>
      <c r="T77" s="46"/>
      <c r="U77" s="46"/>
      <c r="V77" s="46"/>
      <c r="W77" s="46">
        <f>SUM(O77:V77)</f>
        <v>8344</v>
      </c>
      <c r="X77" s="48">
        <v>42964</v>
      </c>
      <c r="Y77" s="46">
        <v>2600</v>
      </c>
      <c r="Z77" s="49">
        <f>F77/Y77</f>
        <v>0.80653846153846154</v>
      </c>
      <c r="AA77" s="48"/>
      <c r="AB77" s="46"/>
      <c r="AC77" s="46">
        <v>3004</v>
      </c>
      <c r="AD77" s="48">
        <v>43185</v>
      </c>
      <c r="AE77" s="46">
        <v>200</v>
      </c>
      <c r="AF77" s="46">
        <v>3204</v>
      </c>
      <c r="AG77" s="46">
        <v>2903</v>
      </c>
      <c r="AH77" s="46">
        <v>2831</v>
      </c>
      <c r="AI77" s="46">
        <v>1090</v>
      </c>
      <c r="AJ77" s="50">
        <f>AI77/AH77</f>
        <v>0.38502296008477571</v>
      </c>
    </row>
    <row r="78" spans="1:36">
      <c r="A78" s="43" t="s">
        <v>263</v>
      </c>
      <c r="B78" s="44">
        <v>43185</v>
      </c>
      <c r="C78" s="45" t="s">
        <v>264</v>
      </c>
      <c r="D78" s="45">
        <v>566360011949</v>
      </c>
      <c r="E78" s="46" t="s">
        <v>265</v>
      </c>
      <c r="F78" s="46">
        <v>1236</v>
      </c>
      <c r="G78" s="46">
        <v>2460</v>
      </c>
      <c r="H78" s="46">
        <v>976</v>
      </c>
      <c r="I78" s="46">
        <v>605</v>
      </c>
      <c r="J78" s="46">
        <v>371</v>
      </c>
      <c r="K78" s="47">
        <v>0.40639999999999998</v>
      </c>
      <c r="L78" s="47">
        <v>0.25209999999999999</v>
      </c>
      <c r="M78" s="47">
        <v>0.15429999999999999</v>
      </c>
      <c r="N78" s="48">
        <v>43181</v>
      </c>
      <c r="O78" s="46">
        <v>853</v>
      </c>
      <c r="P78" s="46">
        <v>845</v>
      </c>
      <c r="Q78" s="46">
        <v>1344</v>
      </c>
      <c r="R78" s="46">
        <v>1663</v>
      </c>
      <c r="S78" s="46"/>
      <c r="T78" s="46"/>
      <c r="U78" s="46"/>
      <c r="V78" s="46"/>
      <c r="W78" s="46">
        <f>SUM(O78:V78)</f>
        <v>4705</v>
      </c>
      <c r="X78" s="48">
        <v>43171</v>
      </c>
      <c r="Y78" s="46">
        <v>200</v>
      </c>
      <c r="Z78" s="49">
        <f>F78/Y78</f>
        <v>6.18</v>
      </c>
      <c r="AA78" s="48"/>
      <c r="AB78" s="46"/>
      <c r="AC78" s="46">
        <v>200</v>
      </c>
      <c r="AD78" s="48">
        <v>43185</v>
      </c>
      <c r="AE78" s="46">
        <v>1200</v>
      </c>
      <c r="AF78" s="46">
        <v>1400</v>
      </c>
      <c r="AG78" s="46">
        <v>1500</v>
      </c>
      <c r="AH78" s="46">
        <v>1486</v>
      </c>
      <c r="AI78" s="46">
        <v>13</v>
      </c>
      <c r="AJ78" s="50">
        <f>AI78/AH78</f>
        <v>8.7483176312247637E-3</v>
      </c>
    </row>
    <row r="79" spans="1:36">
      <c r="A79" s="43" t="s">
        <v>266</v>
      </c>
      <c r="B79" s="44">
        <v>43185</v>
      </c>
      <c r="C79" s="45" t="s">
        <v>267</v>
      </c>
      <c r="D79" s="45">
        <v>566194941320</v>
      </c>
      <c r="E79" s="46" t="s">
        <v>268</v>
      </c>
      <c r="F79" s="46">
        <v>1610</v>
      </c>
      <c r="G79" s="46">
        <v>3350</v>
      </c>
      <c r="H79" s="46">
        <v>1501</v>
      </c>
      <c r="I79" s="46">
        <v>747</v>
      </c>
      <c r="J79" s="46">
        <v>754</v>
      </c>
      <c r="K79" s="47">
        <v>0.46189999999999998</v>
      </c>
      <c r="L79" s="47">
        <v>0.22900000000000001</v>
      </c>
      <c r="M79" s="47">
        <v>0.2329</v>
      </c>
      <c r="N79" s="48">
        <v>43181</v>
      </c>
      <c r="O79" s="46">
        <v>1325</v>
      </c>
      <c r="P79" s="46">
        <v>1397</v>
      </c>
      <c r="Q79" s="46">
        <v>3050</v>
      </c>
      <c r="R79" s="46">
        <v>2407</v>
      </c>
      <c r="S79" s="46"/>
      <c r="T79" s="46"/>
      <c r="U79" s="46"/>
      <c r="V79" s="46"/>
      <c r="W79" s="46">
        <f>SUM(O79:V79)</f>
        <v>8179</v>
      </c>
      <c r="X79" s="48">
        <v>43167</v>
      </c>
      <c r="Y79" s="46">
        <v>500</v>
      </c>
      <c r="Z79" s="49">
        <f>F79/Y79</f>
        <v>3.22</v>
      </c>
      <c r="AA79" s="48"/>
      <c r="AB79" s="46"/>
      <c r="AC79" s="46">
        <v>500</v>
      </c>
      <c r="AD79" s="48">
        <v>43185</v>
      </c>
      <c r="AE79" s="46">
        <v>1315</v>
      </c>
      <c r="AF79" s="46">
        <v>1815</v>
      </c>
      <c r="AG79" s="46">
        <v>1922</v>
      </c>
      <c r="AH79" s="46">
        <v>1846</v>
      </c>
      <c r="AI79" s="46">
        <v>596</v>
      </c>
      <c r="AJ79" s="50">
        <f>AI79/AH79</f>
        <v>0.32286023835319611</v>
      </c>
    </row>
    <row r="80" spans="1:36">
      <c r="A80" s="43" t="s">
        <v>269</v>
      </c>
      <c r="B80" s="44">
        <v>43185</v>
      </c>
      <c r="C80" s="45" t="s">
        <v>270</v>
      </c>
      <c r="D80" s="45">
        <v>565620354968</v>
      </c>
      <c r="E80" s="46" t="s">
        <v>271</v>
      </c>
      <c r="F80" s="46">
        <v>5445</v>
      </c>
      <c r="G80" s="46">
        <v>9395</v>
      </c>
      <c r="H80" s="46">
        <v>4273</v>
      </c>
      <c r="I80" s="46">
        <v>2111</v>
      </c>
      <c r="J80" s="46">
        <v>2162</v>
      </c>
      <c r="K80" s="47">
        <v>0.47620000000000001</v>
      </c>
      <c r="L80" s="47">
        <v>0.2366</v>
      </c>
      <c r="M80" s="47">
        <v>0.23960000000000001</v>
      </c>
      <c r="N80" s="48">
        <v>43181</v>
      </c>
      <c r="O80" s="46">
        <v>5252</v>
      </c>
      <c r="P80" s="46">
        <v>5818</v>
      </c>
      <c r="Q80" s="46">
        <v>8530</v>
      </c>
      <c r="R80" s="46">
        <v>8886</v>
      </c>
      <c r="S80" s="46"/>
      <c r="T80" s="46"/>
      <c r="U80" s="46"/>
      <c r="V80" s="46"/>
      <c r="W80" s="46">
        <f>SUM(O80:V80)</f>
        <v>28486</v>
      </c>
      <c r="X80" s="48">
        <v>43171</v>
      </c>
      <c r="Y80" s="46">
        <v>600</v>
      </c>
      <c r="Z80" s="49">
        <f>F80/Y80</f>
        <v>9.0749999999999993</v>
      </c>
      <c r="AA80" s="48"/>
      <c r="AB80" s="46"/>
      <c r="AC80" s="46">
        <v>1600</v>
      </c>
      <c r="AD80" s="48">
        <v>43185</v>
      </c>
      <c r="AE80" s="46">
        <v>3705</v>
      </c>
      <c r="AF80" s="46">
        <v>5305</v>
      </c>
      <c r="AG80" s="46">
        <v>6283</v>
      </c>
      <c r="AH80" s="46">
        <v>5441</v>
      </c>
      <c r="AI80" s="46">
        <v>1061</v>
      </c>
      <c r="AJ80" s="50">
        <f>AI80/AH80</f>
        <v>0.19500091894872265</v>
      </c>
    </row>
    <row r="81" spans="1:36">
      <c r="A81" s="43" t="s">
        <v>272</v>
      </c>
      <c r="B81" s="44">
        <v>43185</v>
      </c>
      <c r="C81" s="45" t="s">
        <v>273</v>
      </c>
      <c r="D81" s="45">
        <v>565703979530</v>
      </c>
      <c r="E81" s="46" t="s">
        <v>274</v>
      </c>
      <c r="F81" s="46">
        <v>600</v>
      </c>
      <c r="G81" s="46">
        <v>1051</v>
      </c>
      <c r="H81" s="46">
        <v>463</v>
      </c>
      <c r="I81" s="46">
        <v>139</v>
      </c>
      <c r="J81" s="46">
        <v>324</v>
      </c>
      <c r="K81" s="47">
        <v>0.44269999999999998</v>
      </c>
      <c r="L81" s="47">
        <v>0.12959999999999999</v>
      </c>
      <c r="M81" s="47">
        <v>0.31309999999999999</v>
      </c>
      <c r="N81" s="48">
        <v>43181</v>
      </c>
      <c r="O81" s="46">
        <v>1592</v>
      </c>
      <c r="P81" s="46">
        <v>1654</v>
      </c>
      <c r="Q81" s="46">
        <v>1711</v>
      </c>
      <c r="R81" s="46">
        <v>1585</v>
      </c>
      <c r="S81" s="46"/>
      <c r="T81" s="46"/>
      <c r="U81" s="46"/>
      <c r="V81" s="46"/>
      <c r="W81" s="46">
        <f>SUM(O81:V81)</f>
        <v>6542</v>
      </c>
      <c r="X81" s="48">
        <v>43180</v>
      </c>
      <c r="Y81" s="46">
        <v>500</v>
      </c>
      <c r="Z81" s="49">
        <f>F81/Y81</f>
        <v>1.2</v>
      </c>
      <c r="AA81" s="48"/>
      <c r="AB81" s="46"/>
      <c r="AC81" s="46">
        <v>500</v>
      </c>
      <c r="AD81" s="48">
        <v>43185</v>
      </c>
      <c r="AE81" s="46">
        <v>605</v>
      </c>
      <c r="AF81" s="46">
        <v>1105</v>
      </c>
      <c r="AG81" s="46">
        <v>1529</v>
      </c>
      <c r="AH81" s="46">
        <v>607</v>
      </c>
      <c r="AI81" s="46">
        <v>60</v>
      </c>
      <c r="AJ81" s="50">
        <f>AI81/AH81</f>
        <v>9.8846787479406922E-2</v>
      </c>
    </row>
    <row r="82" spans="1:36">
      <c r="A82" s="43" t="s">
        <v>275</v>
      </c>
      <c r="B82" s="44">
        <v>43210</v>
      </c>
      <c r="C82" s="45" t="s">
        <v>276</v>
      </c>
      <c r="D82" s="45">
        <v>567521245838</v>
      </c>
      <c r="E82" s="54" t="s">
        <v>277</v>
      </c>
      <c r="F82" s="46">
        <v>5304</v>
      </c>
      <c r="G82" s="46">
        <v>9783</v>
      </c>
      <c r="H82" s="46">
        <v>3224</v>
      </c>
      <c r="I82" s="46">
        <v>2186</v>
      </c>
      <c r="J82" s="46">
        <v>1038</v>
      </c>
      <c r="K82" s="47">
        <v>0.3347</v>
      </c>
      <c r="L82" s="47">
        <v>0.22889999999999999</v>
      </c>
      <c r="M82" s="47">
        <v>0.10580000000000001</v>
      </c>
      <c r="N82" s="48">
        <v>43206</v>
      </c>
      <c r="O82" s="46">
        <v>2336</v>
      </c>
      <c r="P82" s="46">
        <v>3181</v>
      </c>
      <c r="Q82" s="46">
        <v>6329</v>
      </c>
      <c r="R82" s="46">
        <v>5561</v>
      </c>
      <c r="S82" s="46"/>
      <c r="T82" s="46"/>
      <c r="U82" s="46"/>
      <c r="V82" s="46"/>
      <c r="W82" s="46">
        <f>SUM(O82:V82)</f>
        <v>17407</v>
      </c>
      <c r="X82" s="48">
        <v>43201</v>
      </c>
      <c r="Y82" s="46">
        <v>1800</v>
      </c>
      <c r="Z82" s="49">
        <f>F82/Y82</f>
        <v>2.9466666666666668</v>
      </c>
      <c r="AA82" s="48"/>
      <c r="AB82" s="46"/>
      <c r="AC82" s="46">
        <v>1800</v>
      </c>
      <c r="AD82" s="48">
        <v>43210</v>
      </c>
      <c r="AE82" s="46">
        <v>5000</v>
      </c>
      <c r="AF82" s="46">
        <v>6800</v>
      </c>
      <c r="AG82" s="46">
        <v>6884</v>
      </c>
      <c r="AH82" s="46">
        <v>6576</v>
      </c>
      <c r="AI82" s="46">
        <v>2867</v>
      </c>
      <c r="AJ82" s="50">
        <f>AI82/AH82</f>
        <v>0.43597931873479318</v>
      </c>
    </row>
    <row r="83" spans="1:36">
      <c r="A83" s="43" t="s">
        <v>278</v>
      </c>
      <c r="B83" s="44">
        <v>43210</v>
      </c>
      <c r="C83" s="45" t="s">
        <v>279</v>
      </c>
      <c r="D83" s="45">
        <v>565703703839</v>
      </c>
      <c r="E83" s="53" t="s">
        <v>280</v>
      </c>
      <c r="F83" s="46">
        <v>13757</v>
      </c>
      <c r="G83" s="46">
        <v>28699</v>
      </c>
      <c r="H83" s="46">
        <v>9010</v>
      </c>
      <c r="I83" s="46">
        <v>5075</v>
      </c>
      <c r="J83" s="46">
        <v>3935</v>
      </c>
      <c r="K83" s="47">
        <v>0.31890000000000002</v>
      </c>
      <c r="L83" s="47">
        <v>0.18190000000000001</v>
      </c>
      <c r="M83" s="47">
        <v>0.13700000000000001</v>
      </c>
      <c r="N83" s="48">
        <v>43207</v>
      </c>
      <c r="O83" s="46">
        <v>8351</v>
      </c>
      <c r="P83" s="46">
        <v>11082</v>
      </c>
      <c r="Q83" s="46">
        <v>15486</v>
      </c>
      <c r="R83" s="46"/>
      <c r="S83" s="46"/>
      <c r="T83" s="46"/>
      <c r="U83" s="46"/>
      <c r="V83" s="46"/>
      <c r="W83" s="46">
        <f>SUM(O83:V83)</f>
        <v>34919</v>
      </c>
      <c r="X83" s="48">
        <v>43167</v>
      </c>
      <c r="Y83" s="46">
        <v>1000</v>
      </c>
      <c r="Z83" s="49">
        <f>F83/Y83</f>
        <v>13.757</v>
      </c>
      <c r="AA83" s="48"/>
      <c r="AB83" s="46"/>
      <c r="AC83" s="46">
        <v>4014</v>
      </c>
      <c r="AD83" s="48">
        <v>43210</v>
      </c>
      <c r="AE83" s="46">
        <v>15853</v>
      </c>
      <c r="AF83" s="46">
        <v>19867</v>
      </c>
      <c r="AG83" s="46">
        <v>19957</v>
      </c>
      <c r="AH83" s="46">
        <v>19575</v>
      </c>
      <c r="AI83" s="46">
        <v>380</v>
      </c>
      <c r="AJ83" s="50">
        <f>AI83/AH83</f>
        <v>1.9412515964240103E-2</v>
      </c>
    </row>
    <row r="84" spans="1:36">
      <c r="A84" s="43" t="s">
        <v>281</v>
      </c>
      <c r="B84" s="44">
        <v>43210</v>
      </c>
      <c r="C84" s="45" t="s">
        <v>282</v>
      </c>
      <c r="D84" s="45">
        <v>567695759052</v>
      </c>
      <c r="E84" s="54" t="s">
        <v>283</v>
      </c>
      <c r="F84" s="46">
        <v>25930</v>
      </c>
      <c r="G84" s="46">
        <v>54670</v>
      </c>
      <c r="H84" s="46">
        <v>15078</v>
      </c>
      <c r="I84" s="46">
        <v>9228</v>
      </c>
      <c r="J84" s="46">
        <v>5850</v>
      </c>
      <c r="K84" s="47">
        <v>0.28549999999999998</v>
      </c>
      <c r="L84" s="47">
        <v>0.17649999999999999</v>
      </c>
      <c r="M84" s="47">
        <v>0.109</v>
      </c>
      <c r="N84" s="48">
        <v>43207</v>
      </c>
      <c r="O84" s="46">
        <v>10583</v>
      </c>
      <c r="P84" s="46">
        <v>24389</v>
      </c>
      <c r="Q84" s="46">
        <v>25506</v>
      </c>
      <c r="R84" s="46"/>
      <c r="S84" s="46"/>
      <c r="T84" s="46"/>
      <c r="U84" s="46"/>
      <c r="V84" s="46"/>
      <c r="W84" s="46">
        <f>SUM(O84:V84)</f>
        <v>60478</v>
      </c>
      <c r="X84" s="48">
        <v>43200</v>
      </c>
      <c r="Y84" s="46">
        <v>10000</v>
      </c>
      <c r="Z84" s="49">
        <f>F84/Y84</f>
        <v>2.593</v>
      </c>
      <c r="AA84" s="48"/>
      <c r="AB84" s="46"/>
      <c r="AC84" s="46">
        <v>10000</v>
      </c>
      <c r="AD84" s="48">
        <v>43211</v>
      </c>
      <c r="AE84" s="46">
        <v>28033</v>
      </c>
      <c r="AF84" s="46">
        <v>38033</v>
      </c>
      <c r="AG84" s="46">
        <v>38237</v>
      </c>
      <c r="AH84" s="46">
        <v>38115</v>
      </c>
      <c r="AI84" s="46">
        <v>2234</v>
      </c>
      <c r="AJ84" s="50">
        <f>AI84/AH84</f>
        <v>5.8612094975731339E-2</v>
      </c>
    </row>
    <row r="85" spans="1:36">
      <c r="A85" s="43" t="s">
        <v>284</v>
      </c>
      <c r="B85" s="44">
        <v>43210</v>
      </c>
      <c r="C85" s="45" t="s">
        <v>285</v>
      </c>
      <c r="D85" s="45">
        <v>567608310293</v>
      </c>
      <c r="E85" s="54" t="s">
        <v>286</v>
      </c>
      <c r="F85" s="46">
        <v>4551</v>
      </c>
      <c r="G85" s="46">
        <v>9279</v>
      </c>
      <c r="H85" s="46">
        <v>3665</v>
      </c>
      <c r="I85" s="46">
        <v>1495</v>
      </c>
      <c r="J85" s="46">
        <v>2170</v>
      </c>
      <c r="K85" s="47">
        <v>0.39679999999999999</v>
      </c>
      <c r="L85" s="47">
        <v>0.1638</v>
      </c>
      <c r="M85" s="47">
        <v>0.23300000000000001</v>
      </c>
      <c r="N85" s="48">
        <v>43206</v>
      </c>
      <c r="O85" s="46">
        <v>1705</v>
      </c>
      <c r="P85" s="46">
        <v>2434</v>
      </c>
      <c r="Q85" s="46">
        <v>4611</v>
      </c>
      <c r="R85" s="46">
        <v>5530</v>
      </c>
      <c r="S85" s="46"/>
      <c r="T85" s="46"/>
      <c r="U85" s="46"/>
      <c r="V85" s="46"/>
      <c r="W85" s="46">
        <f>SUM(O85:V85)</f>
        <v>14280</v>
      </c>
      <c r="X85" s="48">
        <v>43200</v>
      </c>
      <c r="Y85" s="46">
        <v>1800</v>
      </c>
      <c r="Z85" s="49">
        <f>F85/Y85</f>
        <v>2.5283333333333333</v>
      </c>
      <c r="AA85" s="48"/>
      <c r="AB85" s="46"/>
      <c r="AC85" s="46">
        <v>1800</v>
      </c>
      <c r="AD85" s="48">
        <v>43210</v>
      </c>
      <c r="AE85" s="46">
        <v>4092</v>
      </c>
      <c r="AF85" s="46">
        <v>5892</v>
      </c>
      <c r="AG85" s="46">
        <v>6026</v>
      </c>
      <c r="AH85" s="46">
        <v>5646</v>
      </c>
      <c r="AI85" s="46">
        <v>1255</v>
      </c>
      <c r="AJ85" s="50">
        <f>AI85/AH85</f>
        <v>0.22228126106978391</v>
      </c>
    </row>
    <row r="86" spans="1:36">
      <c r="A86" s="43" t="s">
        <v>287</v>
      </c>
      <c r="B86" s="44">
        <v>43210</v>
      </c>
      <c r="C86" s="45" t="s">
        <v>288</v>
      </c>
      <c r="D86" s="45">
        <v>567401620779</v>
      </c>
      <c r="E86" s="54" t="s">
        <v>289</v>
      </c>
      <c r="F86" s="46">
        <v>6720</v>
      </c>
      <c r="G86" s="46">
        <v>12161</v>
      </c>
      <c r="H86" s="46">
        <v>5557</v>
      </c>
      <c r="I86" s="46">
        <v>2304</v>
      </c>
      <c r="J86" s="46">
        <v>3253</v>
      </c>
      <c r="K86" s="47">
        <v>0.46129999999999999</v>
      </c>
      <c r="L86" s="47">
        <v>0.19320000000000001</v>
      </c>
      <c r="M86" s="47">
        <v>0.2681</v>
      </c>
      <c r="N86" s="48">
        <v>43207</v>
      </c>
      <c r="O86" s="46">
        <v>6830</v>
      </c>
      <c r="P86" s="46">
        <v>11236</v>
      </c>
      <c r="Q86" s="46">
        <v>9928</v>
      </c>
      <c r="R86" s="46"/>
      <c r="S86" s="46"/>
      <c r="T86" s="46"/>
      <c r="U86" s="46"/>
      <c r="V86" s="46"/>
      <c r="W86" s="46">
        <f>SUM(O86:V86)</f>
        <v>27994</v>
      </c>
      <c r="X86" s="48">
        <v>43201</v>
      </c>
      <c r="Y86" s="46">
        <v>4500</v>
      </c>
      <c r="Z86" s="49">
        <f>F86/Y86</f>
        <v>1.4933333333333334</v>
      </c>
      <c r="AA86" s="48">
        <v>43209</v>
      </c>
      <c r="AB86" s="46">
        <v>1800</v>
      </c>
      <c r="AC86" s="46">
        <v>6300</v>
      </c>
      <c r="AD86" s="48">
        <v>43210</v>
      </c>
      <c r="AE86" s="46">
        <v>1660</v>
      </c>
      <c r="AF86" s="46">
        <v>7960</v>
      </c>
      <c r="AG86" s="46">
        <v>7625</v>
      </c>
      <c r="AH86" s="46">
        <v>6731</v>
      </c>
      <c r="AI86" s="46">
        <v>167</v>
      </c>
      <c r="AJ86" s="50">
        <f>AI86/AH86</f>
        <v>2.4810577923042639E-2</v>
      </c>
    </row>
    <row r="87" spans="1:36">
      <c r="A87" s="43" t="s">
        <v>290</v>
      </c>
      <c r="B87" s="44">
        <v>43210</v>
      </c>
      <c r="C87" s="45" t="s">
        <v>291</v>
      </c>
      <c r="D87" s="45">
        <v>567402196328</v>
      </c>
      <c r="E87" s="54" t="s">
        <v>292</v>
      </c>
      <c r="F87" s="46">
        <v>2528</v>
      </c>
      <c r="G87" s="46">
        <v>5564</v>
      </c>
      <c r="H87" s="46">
        <v>2649</v>
      </c>
      <c r="I87" s="46">
        <v>867</v>
      </c>
      <c r="J87" s="46">
        <v>1782</v>
      </c>
      <c r="K87" s="47">
        <v>0.48620000000000002</v>
      </c>
      <c r="L87" s="47">
        <v>0.1585</v>
      </c>
      <c r="M87" s="47">
        <v>0.32769999999999999</v>
      </c>
      <c r="N87" s="48">
        <v>43206</v>
      </c>
      <c r="O87" s="46">
        <v>2047</v>
      </c>
      <c r="P87" s="46">
        <v>3433</v>
      </c>
      <c r="Q87" s="46">
        <v>3810</v>
      </c>
      <c r="R87" s="46">
        <v>3160</v>
      </c>
      <c r="S87" s="46"/>
      <c r="T87" s="46"/>
      <c r="U87" s="46"/>
      <c r="V87" s="46"/>
      <c r="W87" s="46">
        <f>SUM(O87:V87)</f>
        <v>12450</v>
      </c>
      <c r="X87" s="48">
        <v>43201</v>
      </c>
      <c r="Y87" s="46">
        <v>2500</v>
      </c>
      <c r="Z87" s="49">
        <f>F87/Y87</f>
        <v>1.0112000000000001</v>
      </c>
      <c r="AA87" s="48">
        <v>43206</v>
      </c>
      <c r="AB87" s="46">
        <v>300</v>
      </c>
      <c r="AC87" s="46">
        <v>2800</v>
      </c>
      <c r="AD87" s="48">
        <v>43210</v>
      </c>
      <c r="AE87" s="46">
        <v>300</v>
      </c>
      <c r="AF87" s="46">
        <v>3100</v>
      </c>
      <c r="AG87" s="46">
        <v>3443</v>
      </c>
      <c r="AH87" s="46">
        <v>3093</v>
      </c>
      <c r="AI87" s="46">
        <v>308</v>
      </c>
      <c r="AJ87" s="50">
        <f>AI87/AH87</f>
        <v>9.9579696087940511E-2</v>
      </c>
    </row>
    <row r="88" spans="1:36">
      <c r="A88" s="43" t="s">
        <v>293</v>
      </c>
      <c r="B88" s="44">
        <v>43210</v>
      </c>
      <c r="C88" s="45" t="s">
        <v>294</v>
      </c>
      <c r="D88" s="45">
        <v>567695323808</v>
      </c>
      <c r="E88" s="54" t="s">
        <v>295</v>
      </c>
      <c r="F88" s="46">
        <v>5076</v>
      </c>
      <c r="G88" s="46">
        <v>9407</v>
      </c>
      <c r="H88" s="46">
        <v>4064</v>
      </c>
      <c r="I88" s="46">
        <v>1692</v>
      </c>
      <c r="J88" s="46">
        <v>2372</v>
      </c>
      <c r="K88" s="47">
        <v>0.43619999999999998</v>
      </c>
      <c r="L88" s="47">
        <v>0.18290000000000001</v>
      </c>
      <c r="M88" s="47">
        <v>0.25330000000000003</v>
      </c>
      <c r="N88" s="48">
        <v>43206</v>
      </c>
      <c r="O88" s="46">
        <v>3902</v>
      </c>
      <c r="P88" s="46">
        <v>5320</v>
      </c>
      <c r="Q88" s="46">
        <v>6855</v>
      </c>
      <c r="R88" s="46">
        <v>6452</v>
      </c>
      <c r="S88" s="46"/>
      <c r="T88" s="46"/>
      <c r="U88" s="46"/>
      <c r="V88" s="46"/>
      <c r="W88" s="46">
        <f>SUM(O88:V88)</f>
        <v>22529</v>
      </c>
      <c r="X88" s="48">
        <v>43201</v>
      </c>
      <c r="Y88" s="46">
        <v>3800</v>
      </c>
      <c r="Z88" s="49">
        <f>F88/Y88</f>
        <v>1.3357894736842104</v>
      </c>
      <c r="AA88" s="48"/>
      <c r="AB88" s="46"/>
      <c r="AC88" s="46">
        <v>3800</v>
      </c>
      <c r="AD88" s="48">
        <v>43210</v>
      </c>
      <c r="AE88" s="46">
        <v>1600</v>
      </c>
      <c r="AF88" s="46">
        <v>5400</v>
      </c>
      <c r="AG88" s="46">
        <v>5775</v>
      </c>
      <c r="AH88" s="46">
        <v>5435</v>
      </c>
      <c r="AI88" s="46">
        <v>2</v>
      </c>
      <c r="AJ88" s="50">
        <f>AI88/AH88</f>
        <v>3.6798528058877642E-4</v>
      </c>
    </row>
    <row r="89" spans="1:36">
      <c r="A89" s="43" t="s">
        <v>296</v>
      </c>
      <c r="B89" s="44">
        <v>43210</v>
      </c>
      <c r="C89" s="45" t="s">
        <v>297</v>
      </c>
      <c r="D89" s="45">
        <v>567521369607</v>
      </c>
      <c r="E89" s="53" t="s">
        <v>298</v>
      </c>
      <c r="F89" s="46">
        <v>2163</v>
      </c>
      <c r="G89" s="46">
        <v>3752</v>
      </c>
      <c r="H89" s="46">
        <v>1663</v>
      </c>
      <c r="I89" s="46">
        <v>532</v>
      </c>
      <c r="J89" s="46">
        <v>1131</v>
      </c>
      <c r="K89" s="47">
        <v>0.44030000000000002</v>
      </c>
      <c r="L89" s="47">
        <v>0.14410000000000001</v>
      </c>
      <c r="M89" s="47">
        <v>0.29609999999999997</v>
      </c>
      <c r="N89" s="48">
        <v>43206</v>
      </c>
      <c r="O89" s="46">
        <v>800</v>
      </c>
      <c r="P89" s="46">
        <v>1536</v>
      </c>
      <c r="Q89" s="46">
        <v>2459</v>
      </c>
      <c r="R89" s="46">
        <v>3103</v>
      </c>
      <c r="S89" s="46"/>
      <c r="T89" s="46"/>
      <c r="U89" s="46"/>
      <c r="V89" s="46"/>
      <c r="W89" s="46">
        <f>SUM(O89:V89)</f>
        <v>7898</v>
      </c>
      <c r="X89" s="48">
        <v>43201</v>
      </c>
      <c r="Y89" s="46">
        <v>1300</v>
      </c>
      <c r="Z89" s="49">
        <f>F89/Y89</f>
        <v>1.6638461538461538</v>
      </c>
      <c r="AA89" s="48"/>
      <c r="AB89" s="46"/>
      <c r="AC89" s="46">
        <v>1300</v>
      </c>
      <c r="AD89" s="48">
        <v>43210</v>
      </c>
      <c r="AE89" s="46">
        <v>850</v>
      </c>
      <c r="AF89" s="46">
        <v>2150</v>
      </c>
      <c r="AG89" s="46">
        <v>2271</v>
      </c>
      <c r="AH89" s="46">
        <v>2185</v>
      </c>
      <c r="AI89" s="46">
        <v>107</v>
      </c>
      <c r="AJ89" s="50">
        <f>AI89/AH89</f>
        <v>4.8970251716247137E-2</v>
      </c>
    </row>
    <row r="90" spans="1:36">
      <c r="A90" s="43" t="s">
        <v>299</v>
      </c>
      <c r="B90" s="44">
        <v>43210</v>
      </c>
      <c r="C90" s="45" t="s">
        <v>300</v>
      </c>
      <c r="D90" s="45">
        <v>567402116467</v>
      </c>
      <c r="E90" s="54" t="s">
        <v>301</v>
      </c>
      <c r="F90" s="46">
        <v>2123</v>
      </c>
      <c r="G90" s="46">
        <v>3548</v>
      </c>
      <c r="H90" s="46">
        <v>1537</v>
      </c>
      <c r="I90" s="46">
        <v>934</v>
      </c>
      <c r="J90" s="46">
        <v>603</v>
      </c>
      <c r="K90" s="47">
        <v>0.43540000000000001</v>
      </c>
      <c r="L90" s="47">
        <v>0.26669999999999999</v>
      </c>
      <c r="M90" s="47">
        <v>0.16869999999999999</v>
      </c>
      <c r="N90" s="48">
        <v>43207</v>
      </c>
      <c r="O90" s="46">
        <v>3045</v>
      </c>
      <c r="P90" s="46">
        <v>4063</v>
      </c>
      <c r="Q90" s="46">
        <v>3260</v>
      </c>
      <c r="R90" s="46"/>
      <c r="S90" s="46"/>
      <c r="T90" s="46"/>
      <c r="U90" s="46"/>
      <c r="V90" s="46"/>
      <c r="W90" s="46">
        <f>SUM(O90:V90)</f>
        <v>10368</v>
      </c>
      <c r="X90" s="48">
        <v>43201</v>
      </c>
      <c r="Y90" s="46">
        <v>800</v>
      </c>
      <c r="Z90" s="49">
        <f>F90/Y90</f>
        <v>2.6537500000000001</v>
      </c>
      <c r="AA90" s="48"/>
      <c r="AB90" s="46"/>
      <c r="AC90" s="46">
        <v>800</v>
      </c>
      <c r="AD90" s="48">
        <v>43213</v>
      </c>
      <c r="AE90" s="46">
        <v>1546</v>
      </c>
      <c r="AF90" s="46">
        <v>2346</v>
      </c>
      <c r="AG90" s="46">
        <v>3486</v>
      </c>
      <c r="AH90" s="46">
        <v>2028</v>
      </c>
      <c r="AI90" s="46">
        <v>13</v>
      </c>
      <c r="AJ90" s="50">
        <f>AI90/AH90</f>
        <v>6.41025641025641E-3</v>
      </c>
    </row>
    <row r="91" spans="1:36">
      <c r="A91" s="43" t="s">
        <v>302</v>
      </c>
      <c r="B91" s="44">
        <v>43210</v>
      </c>
      <c r="C91" s="45" t="s">
        <v>303</v>
      </c>
      <c r="D91" s="45">
        <v>567521569248</v>
      </c>
      <c r="E91" s="54" t="s">
        <v>304</v>
      </c>
      <c r="F91" s="46">
        <v>6777</v>
      </c>
      <c r="G91" s="46">
        <v>12808</v>
      </c>
      <c r="H91" s="46">
        <v>5245</v>
      </c>
      <c r="I91" s="46">
        <v>2539</v>
      </c>
      <c r="J91" s="46">
        <v>2706</v>
      </c>
      <c r="K91" s="47">
        <v>0.41039999999999999</v>
      </c>
      <c r="L91" s="47">
        <v>0.19980000000000001</v>
      </c>
      <c r="M91" s="47">
        <v>0.21060000000000001</v>
      </c>
      <c r="N91" s="48">
        <v>43207</v>
      </c>
      <c r="O91" s="46">
        <v>6097</v>
      </c>
      <c r="P91" s="46">
        <v>8412</v>
      </c>
      <c r="Q91" s="46">
        <v>7890</v>
      </c>
      <c r="R91" s="46"/>
      <c r="S91" s="46"/>
      <c r="T91" s="46"/>
      <c r="U91" s="46"/>
      <c r="V91" s="46"/>
      <c r="W91" s="46">
        <f>SUM(O91:V91)</f>
        <v>22399</v>
      </c>
      <c r="X91" s="48">
        <v>43201</v>
      </c>
      <c r="Y91" s="46">
        <v>1500</v>
      </c>
      <c r="Z91" s="49">
        <f>F91/Y91</f>
        <v>4.5179999999999998</v>
      </c>
      <c r="AA91" s="48">
        <v>43206</v>
      </c>
      <c r="AB91" s="46">
        <v>2900</v>
      </c>
      <c r="AC91" s="46">
        <v>4400</v>
      </c>
      <c r="AD91" s="48">
        <v>43210</v>
      </c>
      <c r="AE91" s="46">
        <v>3203</v>
      </c>
      <c r="AF91" s="46">
        <v>7603</v>
      </c>
      <c r="AG91" s="46">
        <v>7939</v>
      </c>
      <c r="AH91" s="46">
        <v>7693</v>
      </c>
      <c r="AI91" s="46">
        <v>705</v>
      </c>
      <c r="AJ91" s="50">
        <f>AI91/AH91</f>
        <v>9.1641752242298188E-2</v>
      </c>
    </row>
    <row r="92" spans="1:36">
      <c r="A92" s="43" t="s">
        <v>305</v>
      </c>
      <c r="B92" s="44">
        <v>43210</v>
      </c>
      <c r="C92" s="45" t="s">
        <v>306</v>
      </c>
      <c r="D92" s="45">
        <v>567521281768</v>
      </c>
      <c r="E92" s="53" t="s">
        <v>307</v>
      </c>
      <c r="F92" s="46">
        <v>1265</v>
      </c>
      <c r="G92" s="46">
        <v>2441</v>
      </c>
      <c r="H92" s="46">
        <v>1118</v>
      </c>
      <c r="I92" s="46">
        <v>310</v>
      </c>
      <c r="J92" s="46">
        <v>808</v>
      </c>
      <c r="K92" s="47">
        <v>0.47149999999999997</v>
      </c>
      <c r="L92" s="47">
        <v>0.13139999999999999</v>
      </c>
      <c r="M92" s="47">
        <v>0.34010000000000001</v>
      </c>
      <c r="N92" s="48">
        <v>43206</v>
      </c>
      <c r="O92" s="46">
        <v>1350</v>
      </c>
      <c r="P92" s="46">
        <v>1480</v>
      </c>
      <c r="Q92" s="46">
        <v>1259</v>
      </c>
      <c r="R92" s="46">
        <v>1679</v>
      </c>
      <c r="S92" s="46"/>
      <c r="T92" s="46"/>
      <c r="U92" s="46"/>
      <c r="V92" s="46"/>
      <c r="W92" s="46">
        <f>SUM(O92:V92)</f>
        <v>5768</v>
      </c>
      <c r="X92" s="48">
        <v>43201</v>
      </c>
      <c r="Y92" s="46">
        <v>2500</v>
      </c>
      <c r="Z92" s="49">
        <f>F92/Y92</f>
        <v>0.50600000000000001</v>
      </c>
      <c r="AA92" s="48"/>
      <c r="AB92" s="46"/>
      <c r="AC92" s="46">
        <v>2500</v>
      </c>
      <c r="AD92" s="48">
        <v>43216</v>
      </c>
      <c r="AE92" s="46">
        <v>52</v>
      </c>
      <c r="AF92" s="46">
        <v>2552</v>
      </c>
      <c r="AG92" s="46">
        <v>1998</v>
      </c>
      <c r="AH92" s="46">
        <v>1900</v>
      </c>
      <c r="AI92" s="46">
        <v>447</v>
      </c>
      <c r="AJ92" s="50">
        <f>AI92/AH92</f>
        <v>0.23526315789473684</v>
      </c>
    </row>
    <row r="93" spans="1:36">
      <c r="A93" s="43" t="s">
        <v>308</v>
      </c>
      <c r="B93" s="44">
        <v>43210</v>
      </c>
      <c r="C93" s="45" t="s">
        <v>309</v>
      </c>
      <c r="D93" s="45">
        <v>567694543733</v>
      </c>
      <c r="E93" s="53" t="s">
        <v>310</v>
      </c>
      <c r="F93" s="46">
        <v>8224</v>
      </c>
      <c r="G93" s="46">
        <v>18098</v>
      </c>
      <c r="H93" s="46">
        <v>7048</v>
      </c>
      <c r="I93" s="46">
        <v>2912</v>
      </c>
      <c r="J93" s="46">
        <v>4136</v>
      </c>
      <c r="K93" s="47">
        <v>0.39269999999999999</v>
      </c>
      <c r="L93" s="47">
        <v>0.1646</v>
      </c>
      <c r="M93" s="47">
        <v>0.2281</v>
      </c>
      <c r="N93" s="48">
        <v>43207</v>
      </c>
      <c r="O93" s="46">
        <v>3582</v>
      </c>
      <c r="P93" s="46">
        <v>8062</v>
      </c>
      <c r="Q93" s="46">
        <v>9292</v>
      </c>
      <c r="R93" s="46"/>
      <c r="S93" s="46"/>
      <c r="T93" s="46"/>
      <c r="U93" s="46"/>
      <c r="V93" s="46"/>
      <c r="W93" s="46">
        <f>SUM(O93:V93)</f>
        <v>20936</v>
      </c>
      <c r="X93" s="48">
        <v>43201</v>
      </c>
      <c r="Y93" s="46">
        <v>2300</v>
      </c>
      <c r="Z93" s="49">
        <f>F93/Y93</f>
        <v>3.5756521739130434</v>
      </c>
      <c r="AA93" s="48"/>
      <c r="AB93" s="46"/>
      <c r="AC93" s="46">
        <v>2300</v>
      </c>
      <c r="AD93" s="48">
        <v>43210</v>
      </c>
      <c r="AE93" s="46">
        <v>9525</v>
      </c>
      <c r="AF93" s="46">
        <v>11825</v>
      </c>
      <c r="AG93" s="46">
        <v>12947</v>
      </c>
      <c r="AH93" s="46">
        <v>10927</v>
      </c>
      <c r="AI93" s="46">
        <v>461</v>
      </c>
      <c r="AJ93" s="50">
        <f>AI93/AH93</f>
        <v>4.2189072938592476E-2</v>
      </c>
    </row>
    <row r="94" spans="1:36">
      <c r="A94" s="43" t="s">
        <v>311</v>
      </c>
      <c r="B94" s="44">
        <v>43210</v>
      </c>
      <c r="C94" s="45" t="s">
        <v>312</v>
      </c>
      <c r="D94" s="45">
        <v>567520941739</v>
      </c>
      <c r="E94" s="54" t="s">
        <v>313</v>
      </c>
      <c r="F94" s="46">
        <v>5813</v>
      </c>
      <c r="G94" s="46">
        <v>11730</v>
      </c>
      <c r="H94" s="46">
        <v>6150</v>
      </c>
      <c r="I94" s="46">
        <v>2067</v>
      </c>
      <c r="J94" s="46">
        <v>4083</v>
      </c>
      <c r="K94" s="47">
        <v>0.53249999999999997</v>
      </c>
      <c r="L94" s="47">
        <v>0.1794</v>
      </c>
      <c r="M94" s="47">
        <v>0.35299999999999998</v>
      </c>
      <c r="N94" s="48">
        <v>43206</v>
      </c>
      <c r="O94" s="46">
        <v>3494</v>
      </c>
      <c r="P94" s="46">
        <v>4152</v>
      </c>
      <c r="Q94" s="46">
        <v>6347</v>
      </c>
      <c r="R94" s="46">
        <v>6241</v>
      </c>
      <c r="S94" s="46"/>
      <c r="T94" s="46"/>
      <c r="U94" s="46"/>
      <c r="V94" s="46"/>
      <c r="W94" s="46">
        <f>SUM(O94:V94)</f>
        <v>20234</v>
      </c>
      <c r="X94" s="48">
        <v>43201</v>
      </c>
      <c r="Y94" s="46">
        <v>1500</v>
      </c>
      <c r="Z94" s="49">
        <f>F94/Y94</f>
        <v>3.8753333333333333</v>
      </c>
      <c r="AA94" s="48"/>
      <c r="AB94" s="46"/>
      <c r="AC94" s="46">
        <v>1500</v>
      </c>
      <c r="AD94" s="48">
        <v>43210</v>
      </c>
      <c r="AE94" s="46">
        <v>4400</v>
      </c>
      <c r="AF94" s="46">
        <v>5900</v>
      </c>
      <c r="AG94" s="46">
        <v>5921</v>
      </c>
      <c r="AH94" s="46">
        <v>5883</v>
      </c>
      <c r="AI94" s="46">
        <v>74</v>
      </c>
      <c r="AJ94" s="50">
        <f>AI94/AH94</f>
        <v>1.2578616352201259E-2</v>
      </c>
    </row>
    <row r="95" spans="1:36">
      <c r="A95" s="43" t="s">
        <v>314</v>
      </c>
      <c r="B95" s="44">
        <v>43210</v>
      </c>
      <c r="C95" s="45" t="s">
        <v>315</v>
      </c>
      <c r="D95" s="45">
        <v>567402292140</v>
      </c>
      <c r="E95" s="54" t="s">
        <v>316</v>
      </c>
      <c r="F95" s="46">
        <v>2347</v>
      </c>
      <c r="G95" s="46">
        <v>3997</v>
      </c>
      <c r="H95" s="46">
        <v>2137</v>
      </c>
      <c r="I95" s="46">
        <v>715</v>
      </c>
      <c r="J95" s="46">
        <v>1422</v>
      </c>
      <c r="K95" s="47">
        <v>0.54500000000000004</v>
      </c>
      <c r="L95" s="47">
        <v>0.18229999999999999</v>
      </c>
      <c r="M95" s="47">
        <v>0.36270000000000002</v>
      </c>
      <c r="N95" s="48">
        <v>43207</v>
      </c>
      <c r="O95" s="46">
        <v>2564</v>
      </c>
      <c r="P95" s="46">
        <v>3443</v>
      </c>
      <c r="Q95" s="46">
        <v>2803</v>
      </c>
      <c r="R95" s="46"/>
      <c r="S95" s="46"/>
      <c r="T95" s="46"/>
      <c r="U95" s="46"/>
      <c r="V95" s="46"/>
      <c r="W95" s="46">
        <f>SUM(O95:V95)</f>
        <v>8810</v>
      </c>
      <c r="X95" s="48">
        <v>43201</v>
      </c>
      <c r="Y95" s="46">
        <v>1000</v>
      </c>
      <c r="Z95" s="49">
        <f>F95/Y95</f>
        <v>2.347</v>
      </c>
      <c r="AA95" s="48"/>
      <c r="AB95" s="46"/>
      <c r="AC95" s="46">
        <v>1000</v>
      </c>
      <c r="AD95" s="48">
        <v>43210</v>
      </c>
      <c r="AE95" s="46">
        <v>1267</v>
      </c>
      <c r="AF95" s="46">
        <v>2267</v>
      </c>
      <c r="AG95" s="46">
        <v>2455</v>
      </c>
      <c r="AH95" s="46">
        <v>2291</v>
      </c>
      <c r="AI95" s="46">
        <v>411</v>
      </c>
      <c r="AJ95" s="50">
        <f>AI95/AH95</f>
        <v>0.17939764295067656</v>
      </c>
    </row>
    <row r="96" spans="1:36">
      <c r="A96" s="43" t="s">
        <v>317</v>
      </c>
      <c r="B96" s="44">
        <v>43210</v>
      </c>
      <c r="C96" s="45" t="s">
        <v>318</v>
      </c>
      <c r="D96" s="45">
        <v>567402112463</v>
      </c>
      <c r="E96" s="52" t="s">
        <v>319</v>
      </c>
      <c r="F96" s="46">
        <v>1073</v>
      </c>
      <c r="G96" s="46">
        <v>1760</v>
      </c>
      <c r="H96" s="46">
        <v>981</v>
      </c>
      <c r="I96" s="46">
        <v>336</v>
      </c>
      <c r="J96" s="46">
        <v>645</v>
      </c>
      <c r="K96" s="47">
        <v>0.57199999999999995</v>
      </c>
      <c r="L96" s="47">
        <v>0.1951</v>
      </c>
      <c r="M96" s="47">
        <v>0.37690000000000001</v>
      </c>
      <c r="N96" s="48">
        <v>43207</v>
      </c>
      <c r="O96" s="46">
        <v>1752</v>
      </c>
      <c r="P96" s="46">
        <v>1845</v>
      </c>
      <c r="Q96" s="46">
        <v>1913</v>
      </c>
      <c r="R96" s="46"/>
      <c r="S96" s="46"/>
      <c r="T96" s="46"/>
      <c r="U96" s="46"/>
      <c r="V96" s="46"/>
      <c r="W96" s="46">
        <f>SUM(O96:V96)</f>
        <v>5510</v>
      </c>
      <c r="X96" s="48">
        <v>43201</v>
      </c>
      <c r="Y96" s="46">
        <v>800</v>
      </c>
      <c r="Z96" s="49">
        <f>F96/Y96</f>
        <v>1.3412500000000001</v>
      </c>
      <c r="AA96" s="48"/>
      <c r="AB96" s="46"/>
      <c r="AC96" s="46">
        <v>800</v>
      </c>
      <c r="AD96" s="48">
        <v>43210</v>
      </c>
      <c r="AE96" s="46">
        <v>200</v>
      </c>
      <c r="AF96" s="46">
        <v>1000</v>
      </c>
      <c r="AG96" s="46">
        <v>1305</v>
      </c>
      <c r="AH96" s="46">
        <v>995</v>
      </c>
      <c r="AI96" s="46">
        <v>2</v>
      </c>
      <c r="AJ96" s="50">
        <f>AI96/AH96</f>
        <v>2.0100502512562816E-3</v>
      </c>
    </row>
    <row r="97" spans="1:36">
      <c r="A97" s="43" t="s">
        <v>320</v>
      </c>
      <c r="B97" s="44">
        <v>43210</v>
      </c>
      <c r="C97" s="45" t="s">
        <v>321</v>
      </c>
      <c r="D97" s="45">
        <v>567695395694</v>
      </c>
      <c r="E97" s="52" t="s">
        <v>322</v>
      </c>
      <c r="F97" s="46">
        <v>2151</v>
      </c>
      <c r="G97" s="46">
        <v>4107</v>
      </c>
      <c r="H97" s="46">
        <v>2056</v>
      </c>
      <c r="I97" s="46">
        <v>682</v>
      </c>
      <c r="J97" s="46">
        <v>1374</v>
      </c>
      <c r="K97" s="47">
        <v>0.50280000000000002</v>
      </c>
      <c r="L97" s="47">
        <v>0.16650000000000001</v>
      </c>
      <c r="M97" s="47">
        <v>0.33629999999999999</v>
      </c>
      <c r="N97" s="48">
        <v>43207</v>
      </c>
      <c r="O97" s="46">
        <v>3131</v>
      </c>
      <c r="P97" s="46">
        <v>3849</v>
      </c>
      <c r="Q97" s="46">
        <v>2721</v>
      </c>
      <c r="R97" s="46"/>
      <c r="S97" s="46"/>
      <c r="T97" s="46"/>
      <c r="U97" s="46"/>
      <c r="V97" s="46"/>
      <c r="W97" s="46">
        <f>SUM(O97:V97)</f>
        <v>9701</v>
      </c>
      <c r="X97" s="48">
        <v>43201</v>
      </c>
      <c r="Y97" s="46">
        <v>1000</v>
      </c>
      <c r="Z97" s="49">
        <f>F97/Y97</f>
        <v>2.1509999999999998</v>
      </c>
      <c r="AA97" s="48"/>
      <c r="AB97" s="46"/>
      <c r="AC97" s="46">
        <v>1000</v>
      </c>
      <c r="AD97" s="48">
        <v>43210</v>
      </c>
      <c r="AE97" s="46">
        <v>1003</v>
      </c>
      <c r="AF97" s="46">
        <v>2003</v>
      </c>
      <c r="AG97" s="46">
        <v>2092</v>
      </c>
      <c r="AH97" s="46">
        <v>2062</v>
      </c>
      <c r="AI97" s="46">
        <v>45</v>
      </c>
      <c r="AJ97" s="50">
        <f>AI97/AH97</f>
        <v>2.1823472356935016E-2</v>
      </c>
    </row>
    <row r="98" spans="1:36">
      <c r="A98" s="43" t="s">
        <v>323</v>
      </c>
      <c r="B98" s="44">
        <v>43210</v>
      </c>
      <c r="C98" s="45" t="s">
        <v>324</v>
      </c>
      <c r="D98" s="45">
        <v>567607910658</v>
      </c>
      <c r="E98" s="46" t="s">
        <v>325</v>
      </c>
      <c r="F98" s="46">
        <v>3289</v>
      </c>
      <c r="G98" s="46">
        <v>8455</v>
      </c>
      <c r="H98" s="46">
        <v>2841</v>
      </c>
      <c r="I98" s="46">
        <v>1471</v>
      </c>
      <c r="J98" s="46">
        <v>1370</v>
      </c>
      <c r="K98" s="47">
        <v>0.34179999999999999</v>
      </c>
      <c r="L98" s="47">
        <v>0.18</v>
      </c>
      <c r="M98" s="47">
        <v>0.1618</v>
      </c>
      <c r="N98" s="48">
        <v>43207</v>
      </c>
      <c r="O98" s="46">
        <v>2303</v>
      </c>
      <c r="P98" s="46">
        <v>4393</v>
      </c>
      <c r="Q98" s="46">
        <v>4056</v>
      </c>
      <c r="R98" s="46"/>
      <c r="S98" s="46"/>
      <c r="T98" s="46"/>
      <c r="U98" s="46"/>
      <c r="V98" s="46"/>
      <c r="W98" s="46">
        <f>SUM(O98:V98)</f>
        <v>10752</v>
      </c>
      <c r="X98" s="48">
        <v>43201</v>
      </c>
      <c r="Y98" s="46">
        <v>3000</v>
      </c>
      <c r="Z98" s="49">
        <f>F98/Y98</f>
        <v>1.0963333333333334</v>
      </c>
      <c r="AA98" s="48"/>
      <c r="AB98" s="46"/>
      <c r="AC98" s="46">
        <v>3000</v>
      </c>
      <c r="AD98" s="48">
        <v>43210</v>
      </c>
      <c r="AE98" s="46">
        <v>2600</v>
      </c>
      <c r="AF98" s="46">
        <v>5600</v>
      </c>
      <c r="AG98" s="46">
        <v>5642</v>
      </c>
      <c r="AH98" s="46">
        <v>5620</v>
      </c>
      <c r="AI98" s="46">
        <v>2</v>
      </c>
      <c r="AJ98" s="50">
        <f>AI98/AH98</f>
        <v>3.5587188612099647E-4</v>
      </c>
    </row>
    <row r="99" spans="1:36">
      <c r="A99" s="43" t="s">
        <v>326</v>
      </c>
      <c r="B99" s="44">
        <v>43210</v>
      </c>
      <c r="C99" s="45" t="s">
        <v>327</v>
      </c>
      <c r="D99" s="45">
        <v>567608090750</v>
      </c>
      <c r="E99" s="46" t="s">
        <v>328</v>
      </c>
      <c r="F99" s="46">
        <v>803</v>
      </c>
      <c r="G99" s="46">
        <v>905</v>
      </c>
      <c r="H99" s="46">
        <v>409</v>
      </c>
      <c r="I99" s="46">
        <v>163</v>
      </c>
      <c r="J99" s="46">
        <v>246</v>
      </c>
      <c r="K99" s="47">
        <v>0.48</v>
      </c>
      <c r="L99" s="47">
        <v>0.191</v>
      </c>
      <c r="M99" s="47">
        <v>0.28899999999999998</v>
      </c>
      <c r="N99" s="48">
        <v>43207</v>
      </c>
      <c r="O99" s="46">
        <v>786</v>
      </c>
      <c r="P99" s="46">
        <v>1553</v>
      </c>
      <c r="Q99" s="46">
        <v>1438</v>
      </c>
      <c r="R99" s="46"/>
      <c r="S99" s="46"/>
      <c r="T99" s="46"/>
      <c r="U99" s="46"/>
      <c r="V99" s="46"/>
      <c r="W99" s="46">
        <f>SUM(O99:V99)</f>
        <v>3777</v>
      </c>
      <c r="X99" s="48">
        <v>43201</v>
      </c>
      <c r="Y99" s="46">
        <v>800</v>
      </c>
      <c r="Z99" s="49">
        <f>F99/Y99</f>
        <v>1.0037499999999999</v>
      </c>
      <c r="AA99" s="48"/>
      <c r="AB99" s="46"/>
      <c r="AC99" s="46">
        <v>800</v>
      </c>
      <c r="AD99" s="48"/>
      <c r="AE99" s="46">
        <v>0</v>
      </c>
      <c r="AF99" s="46">
        <v>800</v>
      </c>
      <c r="AG99" s="46">
        <v>883</v>
      </c>
      <c r="AH99" s="46">
        <v>867</v>
      </c>
      <c r="AI99" s="46">
        <v>0</v>
      </c>
      <c r="AJ99" s="50">
        <f>AI99/AH99</f>
        <v>0</v>
      </c>
    </row>
    <row r="100" spans="1:36">
      <c r="A100" s="43" t="s">
        <v>329</v>
      </c>
      <c r="B100" s="44">
        <v>43210</v>
      </c>
      <c r="C100" s="45" t="s">
        <v>330</v>
      </c>
      <c r="D100" s="45">
        <v>567521601188</v>
      </c>
      <c r="E100" s="46" t="s">
        <v>331</v>
      </c>
      <c r="F100" s="46">
        <v>12045</v>
      </c>
      <c r="G100" s="46">
        <v>21865</v>
      </c>
      <c r="H100" s="46">
        <v>9382</v>
      </c>
      <c r="I100" s="46">
        <v>4094</v>
      </c>
      <c r="J100" s="46">
        <v>5288</v>
      </c>
      <c r="K100" s="47">
        <v>0.43390000000000001</v>
      </c>
      <c r="L100" s="47">
        <v>0.19289999999999999</v>
      </c>
      <c r="M100" s="47">
        <v>0.24099999999999999</v>
      </c>
      <c r="N100" s="48">
        <v>43207</v>
      </c>
      <c r="O100" s="46">
        <v>9926</v>
      </c>
      <c r="P100" s="46">
        <v>18041</v>
      </c>
      <c r="Q100" s="46">
        <v>14383</v>
      </c>
      <c r="R100" s="46"/>
      <c r="S100" s="46"/>
      <c r="T100" s="46"/>
      <c r="U100" s="46"/>
      <c r="V100" s="46"/>
      <c r="W100" s="46">
        <f>SUM(O100:V100)</f>
        <v>42350</v>
      </c>
      <c r="X100" s="48">
        <v>43201</v>
      </c>
      <c r="Y100" s="46">
        <v>2800</v>
      </c>
      <c r="Z100" s="49">
        <f>F100/Y100</f>
        <v>4.3017857142857139</v>
      </c>
      <c r="AA100" s="48">
        <v>43209</v>
      </c>
      <c r="AB100" s="46">
        <v>4700</v>
      </c>
      <c r="AC100" s="46">
        <v>7500</v>
      </c>
      <c r="AD100" s="48">
        <v>43210</v>
      </c>
      <c r="AE100" s="46">
        <v>9415</v>
      </c>
      <c r="AF100" s="46">
        <v>16915</v>
      </c>
      <c r="AG100" s="46">
        <v>17307</v>
      </c>
      <c r="AH100" s="46">
        <v>17241</v>
      </c>
      <c r="AI100" s="46">
        <v>0</v>
      </c>
      <c r="AJ100" s="50">
        <f>AI100/AH100</f>
        <v>0</v>
      </c>
    </row>
    <row r="101" spans="1:36">
      <c r="A101" s="43" t="s">
        <v>332</v>
      </c>
      <c r="B101" s="44">
        <v>43210</v>
      </c>
      <c r="C101" s="45" t="s">
        <v>333</v>
      </c>
      <c r="D101" s="45">
        <v>567607906642</v>
      </c>
      <c r="E101" s="46" t="s">
        <v>334</v>
      </c>
      <c r="F101" s="46">
        <v>2938</v>
      </c>
      <c r="G101" s="46">
        <v>5588</v>
      </c>
      <c r="H101" s="46">
        <v>2275</v>
      </c>
      <c r="I101" s="46">
        <v>942</v>
      </c>
      <c r="J101" s="46">
        <v>1333</v>
      </c>
      <c r="K101" s="47">
        <v>0.41339999999999999</v>
      </c>
      <c r="L101" s="47">
        <v>0.17330000000000001</v>
      </c>
      <c r="M101" s="47">
        <v>0.24010000000000001</v>
      </c>
      <c r="N101" s="48">
        <v>43207</v>
      </c>
      <c r="O101" s="46">
        <v>2608</v>
      </c>
      <c r="P101" s="46">
        <v>4144</v>
      </c>
      <c r="Q101" s="46">
        <v>3966</v>
      </c>
      <c r="R101" s="46"/>
      <c r="S101" s="46"/>
      <c r="T101" s="46"/>
      <c r="U101" s="46"/>
      <c r="V101" s="46"/>
      <c r="W101" s="46">
        <f>SUM(O101:V101)</f>
        <v>10718</v>
      </c>
      <c r="X101" s="48">
        <v>43201</v>
      </c>
      <c r="Y101" s="46">
        <v>2600</v>
      </c>
      <c r="Z101" s="49">
        <f>F101/Y101</f>
        <v>1.1299999999999999</v>
      </c>
      <c r="AA101" s="48"/>
      <c r="AB101" s="46"/>
      <c r="AC101" s="46">
        <v>2600</v>
      </c>
      <c r="AD101" s="48">
        <v>43210</v>
      </c>
      <c r="AE101" s="46">
        <v>800</v>
      </c>
      <c r="AF101" s="46">
        <v>3400</v>
      </c>
      <c r="AG101" s="46">
        <v>3473</v>
      </c>
      <c r="AH101" s="46">
        <v>3443</v>
      </c>
      <c r="AI101" s="46">
        <v>89</v>
      </c>
      <c r="AJ101" s="50">
        <f>AI101/AH101</f>
        <v>2.5849549811211153E-2</v>
      </c>
    </row>
    <row r="102" spans="1:36">
      <c r="A102" s="43" t="s">
        <v>335</v>
      </c>
      <c r="B102" s="44">
        <v>43210</v>
      </c>
      <c r="C102" s="45" t="s">
        <v>336</v>
      </c>
      <c r="D102" s="45">
        <v>567521313411</v>
      </c>
      <c r="E102" s="46" t="s">
        <v>337</v>
      </c>
      <c r="F102" s="46">
        <v>1615</v>
      </c>
      <c r="G102" s="46">
        <v>3361</v>
      </c>
      <c r="H102" s="46">
        <v>1814</v>
      </c>
      <c r="I102" s="46">
        <v>737</v>
      </c>
      <c r="J102" s="46">
        <v>1077</v>
      </c>
      <c r="K102" s="47">
        <v>0.57050000000000001</v>
      </c>
      <c r="L102" s="47">
        <v>0.2339</v>
      </c>
      <c r="M102" s="47">
        <v>0.3367</v>
      </c>
      <c r="N102" s="48">
        <v>43207</v>
      </c>
      <c r="O102" s="46">
        <v>2416</v>
      </c>
      <c r="P102" s="46">
        <v>4112</v>
      </c>
      <c r="Q102" s="46">
        <v>3005</v>
      </c>
      <c r="R102" s="46"/>
      <c r="S102" s="46"/>
      <c r="T102" s="46"/>
      <c r="U102" s="46"/>
      <c r="V102" s="46"/>
      <c r="W102" s="46">
        <f>SUM(O102:V102)</f>
        <v>9533</v>
      </c>
      <c r="X102" s="48">
        <v>43201</v>
      </c>
      <c r="Y102" s="46">
        <v>500</v>
      </c>
      <c r="Z102" s="49">
        <f>F102/Y102</f>
        <v>3.23</v>
      </c>
      <c r="AA102" s="48">
        <v>43209</v>
      </c>
      <c r="AB102" s="46">
        <v>500</v>
      </c>
      <c r="AC102" s="46">
        <v>1000</v>
      </c>
      <c r="AD102" s="48">
        <v>43210</v>
      </c>
      <c r="AE102" s="46">
        <v>727</v>
      </c>
      <c r="AF102" s="46">
        <v>1727</v>
      </c>
      <c r="AG102" s="46">
        <v>1923</v>
      </c>
      <c r="AH102" s="46">
        <v>1527</v>
      </c>
      <c r="AI102" s="46">
        <v>149</v>
      </c>
      <c r="AJ102" s="50">
        <f>AI102/AH102</f>
        <v>9.7576948264571056E-2</v>
      </c>
    </row>
    <row r="103" spans="1:36">
      <c r="A103" s="43" t="s">
        <v>338</v>
      </c>
      <c r="B103" s="44">
        <v>43210</v>
      </c>
      <c r="C103" s="45" t="s">
        <v>339</v>
      </c>
      <c r="D103" s="45">
        <v>567401912784</v>
      </c>
      <c r="E103" s="46" t="s">
        <v>340</v>
      </c>
      <c r="F103" s="46">
        <v>6036</v>
      </c>
      <c r="G103" s="46">
        <v>13048</v>
      </c>
      <c r="H103" s="46">
        <v>6602</v>
      </c>
      <c r="I103" s="46">
        <v>2561</v>
      </c>
      <c r="J103" s="46">
        <v>4041</v>
      </c>
      <c r="K103" s="47">
        <v>0.51739999999999997</v>
      </c>
      <c r="L103" s="47">
        <v>0.19789999999999999</v>
      </c>
      <c r="M103" s="47">
        <v>0.31950000000000001</v>
      </c>
      <c r="N103" s="48">
        <v>43207</v>
      </c>
      <c r="O103" s="46">
        <v>5085</v>
      </c>
      <c r="P103" s="46">
        <v>9270</v>
      </c>
      <c r="Q103" s="46">
        <v>10127</v>
      </c>
      <c r="R103" s="46"/>
      <c r="S103" s="46"/>
      <c r="T103" s="46"/>
      <c r="U103" s="46"/>
      <c r="V103" s="46"/>
      <c r="W103" s="46">
        <f>SUM(O103:V103)</f>
        <v>24482</v>
      </c>
      <c r="X103" s="48">
        <v>43203</v>
      </c>
      <c r="Y103" s="46">
        <v>1200</v>
      </c>
      <c r="Z103" s="49">
        <f>F103/Y103</f>
        <v>5.03</v>
      </c>
      <c r="AA103" s="48">
        <v>43206</v>
      </c>
      <c r="AB103" s="46">
        <v>1100</v>
      </c>
      <c r="AC103" s="46">
        <v>2300</v>
      </c>
      <c r="AD103" s="48">
        <v>43210</v>
      </c>
      <c r="AE103" s="46">
        <v>4500</v>
      </c>
      <c r="AF103" s="46">
        <v>6800</v>
      </c>
      <c r="AG103" s="46">
        <v>7150</v>
      </c>
      <c r="AH103" s="46">
        <v>6730</v>
      </c>
      <c r="AI103" s="46">
        <v>2039</v>
      </c>
      <c r="AJ103" s="50">
        <f>AI103/AH103</f>
        <v>0.30297176820208022</v>
      </c>
    </row>
    <row r="104" spans="1:36">
      <c r="A104" s="43" t="s">
        <v>341</v>
      </c>
      <c r="B104" s="44">
        <v>43210</v>
      </c>
      <c r="C104" s="45" t="s">
        <v>342</v>
      </c>
      <c r="D104" s="45">
        <v>567402304102</v>
      </c>
      <c r="E104" s="46" t="s">
        <v>343</v>
      </c>
      <c r="F104" s="46">
        <v>2795</v>
      </c>
      <c r="G104" s="46">
        <v>4235</v>
      </c>
      <c r="H104" s="46">
        <v>1403</v>
      </c>
      <c r="I104" s="46">
        <v>683</v>
      </c>
      <c r="J104" s="46">
        <v>720</v>
      </c>
      <c r="K104" s="47">
        <v>0.34910000000000002</v>
      </c>
      <c r="L104" s="47">
        <v>0.17419999999999999</v>
      </c>
      <c r="M104" s="47">
        <v>0.1749</v>
      </c>
      <c r="N104" s="48">
        <v>43207</v>
      </c>
      <c r="O104" s="46">
        <v>4220</v>
      </c>
      <c r="P104" s="46">
        <v>4065</v>
      </c>
      <c r="Q104" s="46">
        <v>4126</v>
      </c>
      <c r="R104" s="46"/>
      <c r="S104" s="46"/>
      <c r="T104" s="46"/>
      <c r="U104" s="46"/>
      <c r="V104" s="46"/>
      <c r="W104" s="46">
        <f>SUM(O104:V104)</f>
        <v>12411</v>
      </c>
      <c r="X104" s="48">
        <v>43203</v>
      </c>
      <c r="Y104" s="46">
        <v>2600</v>
      </c>
      <c r="Z104" s="49">
        <f>F104/Y104</f>
        <v>1.075</v>
      </c>
      <c r="AA104" s="48"/>
      <c r="AB104" s="46"/>
      <c r="AC104" s="46">
        <v>2600</v>
      </c>
      <c r="AD104" s="48">
        <v>43210</v>
      </c>
      <c r="AE104" s="46">
        <v>1104</v>
      </c>
      <c r="AF104" s="46">
        <v>3704</v>
      </c>
      <c r="AG104" s="46">
        <v>4406</v>
      </c>
      <c r="AH104" s="46">
        <v>3724</v>
      </c>
      <c r="AI104" s="46">
        <v>20</v>
      </c>
      <c r="AJ104" s="50">
        <f>AI104/AH104</f>
        <v>5.3705692803437165E-3</v>
      </c>
    </row>
    <row r="105" spans="1:36">
      <c r="A105" s="43" t="s">
        <v>344</v>
      </c>
      <c r="B105" s="44">
        <v>43210</v>
      </c>
      <c r="C105" s="45" t="s">
        <v>345</v>
      </c>
      <c r="D105" s="45">
        <v>567695767011</v>
      </c>
      <c r="E105" s="46" t="s">
        <v>346</v>
      </c>
      <c r="F105" s="46">
        <v>1191</v>
      </c>
      <c r="G105" s="46">
        <v>1977</v>
      </c>
      <c r="H105" s="46">
        <v>1123</v>
      </c>
      <c r="I105" s="46">
        <v>454</v>
      </c>
      <c r="J105" s="46">
        <v>669</v>
      </c>
      <c r="K105" s="47">
        <v>0.57269999999999999</v>
      </c>
      <c r="L105" s="47">
        <v>0.23169999999999999</v>
      </c>
      <c r="M105" s="47">
        <v>0.34110000000000001</v>
      </c>
      <c r="N105" s="48">
        <v>43206</v>
      </c>
      <c r="O105" s="46">
        <v>1643</v>
      </c>
      <c r="P105" s="46">
        <v>2058</v>
      </c>
      <c r="Q105" s="46">
        <v>2511</v>
      </c>
      <c r="R105" s="46">
        <v>1621</v>
      </c>
      <c r="S105" s="46"/>
      <c r="T105" s="46"/>
      <c r="U105" s="46"/>
      <c r="V105" s="46"/>
      <c r="W105" s="46">
        <f>SUM(O105:V105)</f>
        <v>7833</v>
      </c>
      <c r="X105" s="48">
        <v>43206</v>
      </c>
      <c r="Y105" s="46">
        <v>500</v>
      </c>
      <c r="Z105" s="49">
        <f>F105/Y105</f>
        <v>2.3820000000000001</v>
      </c>
      <c r="AA105" s="48">
        <v>43209</v>
      </c>
      <c r="AB105" s="46">
        <v>300</v>
      </c>
      <c r="AC105" s="46">
        <v>800</v>
      </c>
      <c r="AD105" s="48">
        <v>43210</v>
      </c>
      <c r="AE105" s="46">
        <v>362</v>
      </c>
      <c r="AF105" s="46">
        <v>1162</v>
      </c>
      <c r="AG105" s="46">
        <v>1116</v>
      </c>
      <c r="AH105" s="46">
        <v>1108</v>
      </c>
      <c r="AI105" s="46">
        <v>303</v>
      </c>
      <c r="AJ105" s="50">
        <f>AI105/AH105</f>
        <v>0.27346570397111913</v>
      </c>
    </row>
    <row r="106" spans="1:36">
      <c r="A106" s="43" t="s">
        <v>347</v>
      </c>
      <c r="B106" s="44">
        <v>43210</v>
      </c>
      <c r="C106" s="45" t="s">
        <v>348</v>
      </c>
      <c r="D106" s="45">
        <v>567521325690</v>
      </c>
      <c r="E106" s="46" t="s">
        <v>349</v>
      </c>
      <c r="F106" s="46">
        <v>12405</v>
      </c>
      <c r="G106" s="46">
        <v>28607</v>
      </c>
      <c r="H106" s="46">
        <v>9132</v>
      </c>
      <c r="I106" s="46">
        <v>4732</v>
      </c>
      <c r="J106" s="46">
        <v>4400</v>
      </c>
      <c r="K106" s="47">
        <v>0.32250000000000001</v>
      </c>
      <c r="L106" s="47">
        <v>0.16850000000000001</v>
      </c>
      <c r="M106" s="47">
        <v>0.154</v>
      </c>
      <c r="N106" s="48">
        <v>43207</v>
      </c>
      <c r="O106" s="46">
        <v>4529</v>
      </c>
      <c r="P106" s="46">
        <v>13271</v>
      </c>
      <c r="Q106" s="46">
        <v>14359</v>
      </c>
      <c r="R106" s="46"/>
      <c r="S106" s="46"/>
      <c r="T106" s="46"/>
      <c r="U106" s="46"/>
      <c r="V106" s="46"/>
      <c r="W106" s="46">
        <f>SUM(O106:V106)</f>
        <v>32159</v>
      </c>
      <c r="X106" s="48">
        <v>43201</v>
      </c>
      <c r="Y106" s="46">
        <v>1800</v>
      </c>
      <c r="Z106" s="49">
        <f>F106/Y106</f>
        <v>6.8916666666666666</v>
      </c>
      <c r="AA106" s="48"/>
      <c r="AB106" s="46"/>
      <c r="AC106" s="46">
        <v>1800</v>
      </c>
      <c r="AD106" s="48">
        <v>43213</v>
      </c>
      <c r="AE106" s="46">
        <v>18131</v>
      </c>
      <c r="AF106" s="46">
        <v>19931</v>
      </c>
      <c r="AG106" s="46">
        <v>23897</v>
      </c>
      <c r="AH106" s="46">
        <v>19161</v>
      </c>
      <c r="AI106" s="46">
        <v>1582</v>
      </c>
      <c r="AJ106" s="50">
        <f>AI106/AH106</f>
        <v>8.2563540525024792E-2</v>
      </c>
    </row>
    <row r="107" spans="1:36">
      <c r="A107" s="43" t="s">
        <v>350</v>
      </c>
      <c r="B107" s="44">
        <v>43210</v>
      </c>
      <c r="C107" s="45" t="s">
        <v>351</v>
      </c>
      <c r="D107" s="45">
        <v>567401492899</v>
      </c>
      <c r="E107" s="46" t="s">
        <v>352</v>
      </c>
      <c r="F107" s="46">
        <v>3890</v>
      </c>
      <c r="G107" s="46">
        <v>7105</v>
      </c>
      <c r="H107" s="46">
        <v>2635</v>
      </c>
      <c r="I107" s="46">
        <v>1439</v>
      </c>
      <c r="J107" s="46">
        <v>1196</v>
      </c>
      <c r="K107" s="47">
        <v>0.3725</v>
      </c>
      <c r="L107" s="47">
        <v>0.20549999999999999</v>
      </c>
      <c r="M107" s="47">
        <v>0.16700000000000001</v>
      </c>
      <c r="N107" s="48">
        <v>43207</v>
      </c>
      <c r="O107" s="46">
        <v>2212</v>
      </c>
      <c r="P107" s="46">
        <v>4122</v>
      </c>
      <c r="Q107" s="46">
        <v>4947</v>
      </c>
      <c r="R107" s="46"/>
      <c r="S107" s="46"/>
      <c r="T107" s="46"/>
      <c r="U107" s="46"/>
      <c r="V107" s="46"/>
      <c r="W107" s="46">
        <f>SUM(O107:V107)</f>
        <v>11281</v>
      </c>
      <c r="X107" s="48">
        <v>43201</v>
      </c>
      <c r="Y107" s="46">
        <v>1000</v>
      </c>
      <c r="Z107" s="49">
        <f>F107/Y107</f>
        <v>3.89</v>
      </c>
      <c r="AA107" s="48"/>
      <c r="AB107" s="46"/>
      <c r="AC107" s="46">
        <v>1000</v>
      </c>
      <c r="AD107" s="48">
        <v>43213</v>
      </c>
      <c r="AE107" s="46">
        <v>3400</v>
      </c>
      <c r="AF107" s="46">
        <v>4400</v>
      </c>
      <c r="AG107" s="46">
        <v>4526</v>
      </c>
      <c r="AH107" s="46">
        <v>4486</v>
      </c>
      <c r="AI107" s="46">
        <v>0</v>
      </c>
      <c r="AJ107" s="50">
        <f>AI107/AH107</f>
        <v>0</v>
      </c>
    </row>
    <row r="108" spans="1:36">
      <c r="A108" s="43" t="s">
        <v>353</v>
      </c>
      <c r="B108" s="44">
        <v>43210</v>
      </c>
      <c r="C108" s="45" t="s">
        <v>354</v>
      </c>
      <c r="D108" s="45">
        <v>567608170509</v>
      </c>
      <c r="E108" s="46" t="s">
        <v>355</v>
      </c>
      <c r="F108" s="46">
        <v>7184</v>
      </c>
      <c r="G108" s="46">
        <v>14738</v>
      </c>
      <c r="H108" s="46">
        <v>7089</v>
      </c>
      <c r="I108" s="46">
        <v>2848</v>
      </c>
      <c r="J108" s="46">
        <v>4241</v>
      </c>
      <c r="K108" s="47">
        <v>0.4899</v>
      </c>
      <c r="L108" s="47">
        <v>0.19989999999999999</v>
      </c>
      <c r="M108" s="47">
        <v>0.28999999999999998</v>
      </c>
      <c r="N108" s="48">
        <v>43207</v>
      </c>
      <c r="O108" s="46">
        <v>4202</v>
      </c>
      <c r="P108" s="46">
        <v>8204</v>
      </c>
      <c r="Q108" s="46">
        <v>8008</v>
      </c>
      <c r="R108" s="46"/>
      <c r="S108" s="46"/>
      <c r="T108" s="46"/>
      <c r="U108" s="46"/>
      <c r="V108" s="46"/>
      <c r="W108" s="46">
        <f>SUM(O108:V108)</f>
        <v>20414</v>
      </c>
      <c r="X108" s="48">
        <v>43201</v>
      </c>
      <c r="Y108" s="46">
        <v>2500</v>
      </c>
      <c r="Z108" s="49">
        <f>F108/Y108</f>
        <v>2.8736000000000002</v>
      </c>
      <c r="AA108" s="48"/>
      <c r="AB108" s="46"/>
      <c r="AC108" s="46">
        <v>2500</v>
      </c>
      <c r="AD108" s="48">
        <v>43210</v>
      </c>
      <c r="AE108" s="46">
        <v>5200</v>
      </c>
      <c r="AF108" s="46">
        <v>7700</v>
      </c>
      <c r="AG108" s="46">
        <v>7745</v>
      </c>
      <c r="AH108" s="46">
        <v>7695</v>
      </c>
      <c r="AI108" s="46">
        <v>644</v>
      </c>
      <c r="AJ108" s="50">
        <f>AI108/AH108</f>
        <v>8.3690708252111765E-2</v>
      </c>
    </row>
    <row r="109" spans="1:36">
      <c r="A109" s="43" t="s">
        <v>356</v>
      </c>
      <c r="B109" s="44">
        <v>43210</v>
      </c>
      <c r="C109" s="45" t="s">
        <v>357</v>
      </c>
      <c r="D109" s="45">
        <v>567608434053</v>
      </c>
      <c r="E109" s="46" t="s">
        <v>358</v>
      </c>
      <c r="F109" s="46">
        <v>1243</v>
      </c>
      <c r="G109" s="46">
        <v>2203</v>
      </c>
      <c r="H109" s="46">
        <v>1037</v>
      </c>
      <c r="I109" s="46">
        <v>438</v>
      </c>
      <c r="J109" s="46">
        <v>599</v>
      </c>
      <c r="K109" s="47">
        <v>0.47220000000000001</v>
      </c>
      <c r="L109" s="47">
        <v>0.1988</v>
      </c>
      <c r="M109" s="47">
        <v>0.27339999999999998</v>
      </c>
      <c r="N109" s="48">
        <v>43207</v>
      </c>
      <c r="O109" s="46">
        <v>951</v>
      </c>
      <c r="P109" s="46">
        <v>1918</v>
      </c>
      <c r="Q109" s="46">
        <v>1654</v>
      </c>
      <c r="R109" s="46"/>
      <c r="S109" s="46"/>
      <c r="T109" s="46"/>
      <c r="U109" s="46"/>
      <c r="V109" s="46"/>
      <c r="W109" s="46">
        <f>SUM(O109:V109)</f>
        <v>4523</v>
      </c>
      <c r="X109" s="48">
        <v>43201</v>
      </c>
      <c r="Y109" s="46">
        <v>500</v>
      </c>
      <c r="Z109" s="49">
        <f>F109/Y109</f>
        <v>2.4860000000000002</v>
      </c>
      <c r="AA109" s="48">
        <v>43208</v>
      </c>
      <c r="AB109" s="46">
        <v>200</v>
      </c>
      <c r="AC109" s="46">
        <v>700</v>
      </c>
      <c r="AD109" s="48">
        <v>43210</v>
      </c>
      <c r="AE109" s="46">
        <v>500</v>
      </c>
      <c r="AF109" s="46">
        <v>1200</v>
      </c>
      <c r="AG109" s="46">
        <v>1235</v>
      </c>
      <c r="AH109" s="46">
        <v>1223</v>
      </c>
      <c r="AI109" s="46">
        <v>6</v>
      </c>
      <c r="AJ109" s="50">
        <f>AI109/AH109</f>
        <v>4.9059689288634507E-3</v>
      </c>
    </row>
    <row r="110" spans="1:36">
      <c r="A110" s="43" t="s">
        <v>359</v>
      </c>
      <c r="B110" s="44">
        <v>43210</v>
      </c>
      <c r="C110" s="45" t="s">
        <v>360</v>
      </c>
      <c r="D110" s="45">
        <v>567521569245</v>
      </c>
      <c r="E110" s="46" t="s">
        <v>361</v>
      </c>
      <c r="F110" s="46">
        <v>3500</v>
      </c>
      <c r="G110" s="46">
        <v>5709</v>
      </c>
      <c r="H110" s="46">
        <v>2258</v>
      </c>
      <c r="I110" s="46">
        <v>1017</v>
      </c>
      <c r="J110" s="46">
        <v>1241</v>
      </c>
      <c r="K110" s="47">
        <v>0.39629999999999999</v>
      </c>
      <c r="L110" s="47">
        <v>0.17949999999999999</v>
      </c>
      <c r="M110" s="47">
        <v>0.21690000000000001</v>
      </c>
      <c r="N110" s="48">
        <v>43207</v>
      </c>
      <c r="O110" s="46">
        <v>3319</v>
      </c>
      <c r="P110" s="46">
        <v>4050</v>
      </c>
      <c r="Q110" s="46">
        <v>3880</v>
      </c>
      <c r="R110" s="46"/>
      <c r="S110" s="46"/>
      <c r="T110" s="46"/>
      <c r="U110" s="46"/>
      <c r="V110" s="46"/>
      <c r="W110" s="46">
        <f>SUM(O110:V110)</f>
        <v>11249</v>
      </c>
      <c r="X110" s="48">
        <v>43201</v>
      </c>
      <c r="Y110" s="46">
        <v>1500</v>
      </c>
      <c r="Z110" s="49">
        <f>F110/Y110</f>
        <v>2.3333333333333335</v>
      </c>
      <c r="AA110" s="48"/>
      <c r="AB110" s="46"/>
      <c r="AC110" s="46">
        <v>1500</v>
      </c>
      <c r="AD110" s="48">
        <v>43210</v>
      </c>
      <c r="AE110" s="46">
        <v>1900</v>
      </c>
      <c r="AF110" s="46">
        <v>3400</v>
      </c>
      <c r="AG110" s="46">
        <v>3452</v>
      </c>
      <c r="AH110" s="46">
        <v>3408</v>
      </c>
      <c r="AI110" s="46">
        <v>57</v>
      </c>
      <c r="AJ110" s="50">
        <f>AI110/AH110</f>
        <v>1.6725352112676055E-2</v>
      </c>
    </row>
    <row r="111" spans="1:36">
      <c r="A111" s="43" t="s">
        <v>362</v>
      </c>
      <c r="B111" s="44">
        <v>43210</v>
      </c>
      <c r="C111" s="45" t="s">
        <v>363</v>
      </c>
      <c r="D111" s="45">
        <v>567521581240</v>
      </c>
      <c r="E111" s="46" t="s">
        <v>364</v>
      </c>
      <c r="F111" s="46">
        <v>5387</v>
      </c>
      <c r="G111" s="46">
        <v>9942</v>
      </c>
      <c r="H111" s="46">
        <v>3290</v>
      </c>
      <c r="I111" s="46">
        <v>2075</v>
      </c>
      <c r="J111" s="46">
        <v>1215</v>
      </c>
      <c r="K111" s="47">
        <v>0.34429999999999999</v>
      </c>
      <c r="L111" s="47">
        <v>0.2185</v>
      </c>
      <c r="M111" s="47">
        <v>0.12590000000000001</v>
      </c>
      <c r="N111" s="48">
        <v>43206</v>
      </c>
      <c r="O111" s="46">
        <v>3604</v>
      </c>
      <c r="P111" s="46">
        <v>4573</v>
      </c>
      <c r="Q111" s="46">
        <v>5962</v>
      </c>
      <c r="R111" s="46">
        <v>5757</v>
      </c>
      <c r="S111" s="46"/>
      <c r="T111" s="46"/>
      <c r="U111" s="46"/>
      <c r="V111" s="46"/>
      <c r="W111" s="46">
        <f>SUM(O111:V111)</f>
        <v>19896</v>
      </c>
      <c r="X111" s="48">
        <v>43201</v>
      </c>
      <c r="Y111" s="46">
        <v>500</v>
      </c>
      <c r="Z111" s="49">
        <f>F111/Y111</f>
        <v>10.773999999999999</v>
      </c>
      <c r="AA111" s="48">
        <v>43209</v>
      </c>
      <c r="AB111" s="46">
        <v>1000</v>
      </c>
      <c r="AC111" s="46">
        <v>1500</v>
      </c>
      <c r="AD111" s="48">
        <v>43210</v>
      </c>
      <c r="AE111" s="46">
        <v>4900</v>
      </c>
      <c r="AF111" s="46">
        <v>6400</v>
      </c>
      <c r="AG111" s="46">
        <v>6219</v>
      </c>
      <c r="AH111" s="46">
        <v>6115</v>
      </c>
      <c r="AI111" s="46">
        <v>124</v>
      </c>
      <c r="AJ111" s="50">
        <f>AI111/AH111</f>
        <v>2.0278004905968927E-2</v>
      </c>
    </row>
    <row r="112" spans="1:36">
      <c r="A112" s="43" t="s">
        <v>365</v>
      </c>
      <c r="B112" s="44">
        <v>43210</v>
      </c>
      <c r="C112" s="45" t="s">
        <v>366</v>
      </c>
      <c r="D112" s="45">
        <v>567748290042</v>
      </c>
      <c r="E112" s="46" t="s">
        <v>367</v>
      </c>
      <c r="F112" s="46">
        <v>5765</v>
      </c>
      <c r="G112" s="46">
        <v>11754</v>
      </c>
      <c r="H112" s="46">
        <v>2130</v>
      </c>
      <c r="I112" s="46">
        <v>1451</v>
      </c>
      <c r="J112" s="46">
        <v>679</v>
      </c>
      <c r="K112" s="47">
        <v>0.2039</v>
      </c>
      <c r="L112" s="47">
        <v>0.14369999999999999</v>
      </c>
      <c r="M112" s="47">
        <v>6.0199999999999997E-2</v>
      </c>
      <c r="N112" s="48">
        <v>43207</v>
      </c>
      <c r="O112" s="46">
        <v>2761</v>
      </c>
      <c r="P112" s="46">
        <v>7588</v>
      </c>
      <c r="Q112" s="46">
        <v>6496</v>
      </c>
      <c r="R112" s="46"/>
      <c r="S112" s="46"/>
      <c r="T112" s="46"/>
      <c r="U112" s="46"/>
      <c r="V112" s="46"/>
      <c r="W112" s="46">
        <f>SUM(O112:V112)</f>
        <v>16845</v>
      </c>
      <c r="X112" s="48">
        <v>43206</v>
      </c>
      <c r="Y112" s="46">
        <v>1200</v>
      </c>
      <c r="Z112" s="49">
        <f>F112/Y112</f>
        <v>4.8041666666666663</v>
      </c>
      <c r="AA112" s="48">
        <v>43209</v>
      </c>
      <c r="AB112" s="46">
        <v>600</v>
      </c>
      <c r="AC112" s="46">
        <v>1800</v>
      </c>
      <c r="AD112" s="48">
        <v>43210</v>
      </c>
      <c r="AE112" s="46">
        <v>9550</v>
      </c>
      <c r="AF112" s="46">
        <v>11350</v>
      </c>
      <c r="AG112" s="46">
        <v>11246</v>
      </c>
      <c r="AH112" s="46">
        <v>11236</v>
      </c>
      <c r="AI112" s="46">
        <v>305</v>
      </c>
      <c r="AJ112" s="50">
        <f>AI112/AH112</f>
        <v>2.7144891420434317E-2</v>
      </c>
    </row>
    <row r="113" spans="1:36">
      <c r="A113" s="43" t="s">
        <v>368</v>
      </c>
      <c r="B113" s="44">
        <v>43210</v>
      </c>
      <c r="C113" s="45" t="s">
        <v>369</v>
      </c>
      <c r="D113" s="45">
        <v>557137821961</v>
      </c>
      <c r="E113" s="46" t="s">
        <v>370</v>
      </c>
      <c r="F113" s="46">
        <v>2015</v>
      </c>
      <c r="G113" s="46">
        <v>4089</v>
      </c>
      <c r="H113" s="46">
        <v>1122</v>
      </c>
      <c r="I113" s="46">
        <v>249</v>
      </c>
      <c r="J113" s="46">
        <v>873</v>
      </c>
      <c r="K113" s="47">
        <v>0.28460000000000002</v>
      </c>
      <c r="L113" s="47">
        <v>6.3299999999999995E-2</v>
      </c>
      <c r="M113" s="47">
        <v>0.2213</v>
      </c>
      <c r="N113" s="48">
        <v>43207</v>
      </c>
      <c r="O113" s="46">
        <v>1578</v>
      </c>
      <c r="P113" s="46">
        <v>3307</v>
      </c>
      <c r="Q113" s="46">
        <v>2819</v>
      </c>
      <c r="R113" s="46"/>
      <c r="S113" s="46"/>
      <c r="T113" s="46"/>
      <c r="U113" s="46"/>
      <c r="V113" s="46"/>
      <c r="W113" s="46">
        <f>SUM(O113:V113)</f>
        <v>7704</v>
      </c>
      <c r="X113" s="48">
        <v>42962</v>
      </c>
      <c r="Y113" s="46">
        <v>3000</v>
      </c>
      <c r="Z113" s="49">
        <f>F113/Y113</f>
        <v>0.67166666666666663</v>
      </c>
      <c r="AA113" s="48"/>
      <c r="AB113" s="46"/>
      <c r="AC113" s="46">
        <v>3000</v>
      </c>
      <c r="AD113" s="48"/>
      <c r="AE113" s="46">
        <v>0</v>
      </c>
      <c r="AF113" s="46">
        <v>3000</v>
      </c>
      <c r="AG113" s="46">
        <v>3021</v>
      </c>
      <c r="AH113" s="46">
        <v>2993</v>
      </c>
      <c r="AI113" s="46">
        <v>6</v>
      </c>
      <c r="AJ113" s="50">
        <f>AI113/AH113</f>
        <v>2.0046775810223854E-3</v>
      </c>
    </row>
    <row r="114" spans="1:36">
      <c r="A114" s="43" t="s">
        <v>371</v>
      </c>
      <c r="B114" s="44">
        <v>43236</v>
      </c>
      <c r="C114" s="45" t="s">
        <v>372</v>
      </c>
      <c r="D114" s="45">
        <v>569123804107</v>
      </c>
      <c r="E114" s="46" t="s">
        <v>373</v>
      </c>
      <c r="F114" s="46">
        <v>2400</v>
      </c>
      <c r="G114" s="46">
        <v>4225</v>
      </c>
      <c r="H114" s="46">
        <v>2481</v>
      </c>
      <c r="I114" s="46">
        <v>1292</v>
      </c>
      <c r="J114" s="46">
        <v>1189</v>
      </c>
      <c r="K114" s="47">
        <v>0.59309999999999996</v>
      </c>
      <c r="L114" s="47">
        <v>0.31209999999999999</v>
      </c>
      <c r="M114" s="47">
        <v>0.28100000000000003</v>
      </c>
      <c r="N114" s="48">
        <v>43233</v>
      </c>
      <c r="O114" s="46">
        <v>1102</v>
      </c>
      <c r="P114" s="46">
        <v>3595</v>
      </c>
      <c r="Q114" s="46">
        <v>3209</v>
      </c>
      <c r="R114" s="46"/>
      <c r="S114" s="46"/>
      <c r="T114" s="46"/>
      <c r="U114" s="46"/>
      <c r="V114" s="46"/>
      <c r="W114" s="46">
        <f>SUM(O114:V114)</f>
        <v>7906</v>
      </c>
      <c r="X114" s="48">
        <v>43236</v>
      </c>
      <c r="Y114" s="46">
        <v>800</v>
      </c>
      <c r="Z114" s="49">
        <f>F114/Y114</f>
        <v>3</v>
      </c>
      <c r="AA114" s="48"/>
      <c r="AB114" s="46"/>
      <c r="AC114" s="46">
        <v>0</v>
      </c>
      <c r="AD114" s="48">
        <v>43236</v>
      </c>
      <c r="AE114" s="46">
        <v>2400</v>
      </c>
      <c r="AF114" s="46">
        <v>2400</v>
      </c>
      <c r="AG114" s="46">
        <v>2429</v>
      </c>
      <c r="AH114" s="46">
        <v>2377</v>
      </c>
      <c r="AI114" s="46">
        <v>834</v>
      </c>
      <c r="AJ114" s="50">
        <f>AI114/AH114</f>
        <v>0.35086243163651659</v>
      </c>
    </row>
    <row r="115" spans="1:36">
      <c r="A115" s="43" t="s">
        <v>374</v>
      </c>
      <c r="B115" s="44">
        <v>43236</v>
      </c>
      <c r="C115" s="45" t="s">
        <v>375</v>
      </c>
      <c r="D115" s="45">
        <v>569274893895</v>
      </c>
      <c r="E115" s="46" t="s">
        <v>376</v>
      </c>
      <c r="F115" s="46">
        <v>1145</v>
      </c>
      <c r="G115" s="46">
        <v>1959</v>
      </c>
      <c r="H115" s="46">
        <v>1030</v>
      </c>
      <c r="I115" s="46">
        <v>346</v>
      </c>
      <c r="J115" s="46">
        <v>684</v>
      </c>
      <c r="K115" s="47">
        <v>0.54620000000000002</v>
      </c>
      <c r="L115" s="47">
        <v>0.183</v>
      </c>
      <c r="M115" s="47">
        <v>0.36309999999999998</v>
      </c>
      <c r="N115" s="48">
        <v>43232</v>
      </c>
      <c r="O115" s="46">
        <v>833</v>
      </c>
      <c r="P115" s="46">
        <v>1433</v>
      </c>
      <c r="Q115" s="46">
        <v>1296</v>
      </c>
      <c r="R115" s="46">
        <v>1397</v>
      </c>
      <c r="S115" s="46"/>
      <c r="T115" s="46"/>
      <c r="U115" s="46"/>
      <c r="V115" s="46"/>
      <c r="W115" s="46">
        <f>SUM(O115:V115)</f>
        <v>4959</v>
      </c>
      <c r="X115" s="48">
        <v>43234</v>
      </c>
      <c r="Y115" s="46">
        <v>2000</v>
      </c>
      <c r="Z115" s="49">
        <f>F115/Y115</f>
        <v>0.57250000000000001</v>
      </c>
      <c r="AA115" s="48"/>
      <c r="AB115" s="46"/>
      <c r="AC115" s="46">
        <v>2000</v>
      </c>
      <c r="AD115" s="48"/>
      <c r="AE115" s="46">
        <v>0</v>
      </c>
      <c r="AF115" s="46">
        <v>2000</v>
      </c>
      <c r="AG115" s="46">
        <v>1345</v>
      </c>
      <c r="AH115" s="46">
        <v>1319</v>
      </c>
      <c r="AI115" s="46">
        <v>4</v>
      </c>
      <c r="AJ115" s="50">
        <f>AI115/AH115</f>
        <v>3.0326004548900682E-3</v>
      </c>
    </row>
    <row r="116" spans="1:36">
      <c r="A116" s="43" t="s">
        <v>377</v>
      </c>
      <c r="B116" s="44">
        <v>43236</v>
      </c>
      <c r="C116" s="45" t="s">
        <v>378</v>
      </c>
      <c r="D116" s="45">
        <v>569086532740</v>
      </c>
      <c r="E116" s="46" t="s">
        <v>379</v>
      </c>
      <c r="F116" s="46">
        <v>1811</v>
      </c>
      <c r="G116" s="46">
        <v>3152</v>
      </c>
      <c r="H116" s="46">
        <v>1471</v>
      </c>
      <c r="I116" s="46">
        <v>724</v>
      </c>
      <c r="J116" s="46">
        <v>747</v>
      </c>
      <c r="K116" s="47">
        <v>0.46779999999999999</v>
      </c>
      <c r="L116" s="47">
        <v>0.2298</v>
      </c>
      <c r="M116" s="47">
        <v>0.23799999999999999</v>
      </c>
      <c r="N116" s="48">
        <v>43232</v>
      </c>
      <c r="O116" s="46">
        <v>1975</v>
      </c>
      <c r="P116" s="46">
        <v>3296</v>
      </c>
      <c r="Q116" s="46">
        <v>2350</v>
      </c>
      <c r="R116" s="46">
        <v>1970</v>
      </c>
      <c r="S116" s="46"/>
      <c r="T116" s="46"/>
      <c r="U116" s="46"/>
      <c r="V116" s="46"/>
      <c r="W116" s="46">
        <f>SUM(O116:V116)</f>
        <v>9591</v>
      </c>
      <c r="X116" s="48">
        <v>43234</v>
      </c>
      <c r="Y116" s="46">
        <v>1200</v>
      </c>
      <c r="Z116" s="49">
        <f>F116/Y116</f>
        <v>1.5091666666666668</v>
      </c>
      <c r="AA116" s="48"/>
      <c r="AB116" s="46"/>
      <c r="AC116" s="46">
        <v>1200</v>
      </c>
      <c r="AD116" s="48">
        <v>43237</v>
      </c>
      <c r="AE116" s="46">
        <v>550</v>
      </c>
      <c r="AF116" s="46">
        <v>1750</v>
      </c>
      <c r="AG116" s="46">
        <v>1691</v>
      </c>
      <c r="AH116" s="46">
        <v>1675</v>
      </c>
      <c r="AI116" s="46">
        <v>333</v>
      </c>
      <c r="AJ116" s="50">
        <f>AI116/AH116</f>
        <v>0.19880597014925372</v>
      </c>
    </row>
    <row r="117" spans="1:36">
      <c r="A117" s="43" t="s">
        <v>380</v>
      </c>
      <c r="B117" s="44">
        <v>43236</v>
      </c>
      <c r="C117" s="45" t="s">
        <v>381</v>
      </c>
      <c r="D117" s="45">
        <v>569215257583</v>
      </c>
      <c r="E117" s="46" t="s">
        <v>382</v>
      </c>
      <c r="F117" s="46">
        <v>1526</v>
      </c>
      <c r="G117" s="46">
        <v>2891</v>
      </c>
      <c r="H117" s="46">
        <v>1476</v>
      </c>
      <c r="I117" s="46">
        <v>477</v>
      </c>
      <c r="J117" s="46">
        <v>999</v>
      </c>
      <c r="K117" s="47">
        <v>0.51839999999999997</v>
      </c>
      <c r="L117" s="47">
        <v>0.16830000000000001</v>
      </c>
      <c r="M117" s="47">
        <v>0.35010000000000002</v>
      </c>
      <c r="N117" s="48">
        <v>43233</v>
      </c>
      <c r="O117" s="46">
        <v>1811</v>
      </c>
      <c r="P117" s="46">
        <v>2242</v>
      </c>
      <c r="Q117" s="46">
        <v>2207</v>
      </c>
      <c r="R117" s="46"/>
      <c r="S117" s="46"/>
      <c r="T117" s="46"/>
      <c r="U117" s="46"/>
      <c r="V117" s="46"/>
      <c r="W117" s="46">
        <f>SUM(O117:V117)</f>
        <v>6260</v>
      </c>
      <c r="X117" s="48">
        <v>43234</v>
      </c>
      <c r="Y117" s="46">
        <v>1000</v>
      </c>
      <c r="Z117" s="49">
        <f>F117/Y117</f>
        <v>1.526</v>
      </c>
      <c r="AA117" s="48"/>
      <c r="AB117" s="46"/>
      <c r="AC117" s="46">
        <v>1000</v>
      </c>
      <c r="AD117" s="48">
        <v>43237</v>
      </c>
      <c r="AE117" s="46">
        <v>500</v>
      </c>
      <c r="AF117" s="46">
        <v>1500</v>
      </c>
      <c r="AG117" s="46">
        <v>1554</v>
      </c>
      <c r="AH117" s="46">
        <v>1526</v>
      </c>
      <c r="AI117" s="46">
        <v>134</v>
      </c>
      <c r="AJ117" s="50">
        <f>AI117/AH117</f>
        <v>8.7811271297509833E-2</v>
      </c>
    </row>
    <row r="118" spans="1:36">
      <c r="A118" s="43" t="s">
        <v>383</v>
      </c>
      <c r="B118" s="44">
        <v>43236</v>
      </c>
      <c r="C118" s="45" t="s">
        <v>384</v>
      </c>
      <c r="D118" s="45">
        <v>569215357427</v>
      </c>
      <c r="E118" s="46" t="s">
        <v>385</v>
      </c>
      <c r="F118" s="46">
        <v>522</v>
      </c>
      <c r="G118" s="46">
        <v>828</v>
      </c>
      <c r="H118" s="46">
        <v>337</v>
      </c>
      <c r="I118" s="46">
        <v>113</v>
      </c>
      <c r="J118" s="46">
        <v>224</v>
      </c>
      <c r="K118" s="47">
        <v>0.40860000000000002</v>
      </c>
      <c r="L118" s="47">
        <v>0.1371</v>
      </c>
      <c r="M118" s="47">
        <v>0.27150000000000002</v>
      </c>
      <c r="N118" s="48">
        <v>43232</v>
      </c>
      <c r="O118" s="46">
        <v>414</v>
      </c>
      <c r="P118" s="46">
        <v>677</v>
      </c>
      <c r="Q118" s="46">
        <v>560</v>
      </c>
      <c r="R118" s="46">
        <v>945</v>
      </c>
      <c r="S118" s="46"/>
      <c r="T118" s="46"/>
      <c r="U118" s="46"/>
      <c r="V118" s="46"/>
      <c r="W118" s="46">
        <f>SUM(O118:V118)</f>
        <v>2596</v>
      </c>
      <c r="X118" s="48">
        <v>43232</v>
      </c>
      <c r="Y118" s="46">
        <v>500</v>
      </c>
      <c r="Z118" s="49">
        <f>F118/Y118</f>
        <v>1.044</v>
      </c>
      <c r="AA118" s="48"/>
      <c r="AB118" s="46"/>
      <c r="AC118" s="46">
        <v>500</v>
      </c>
      <c r="AD118" s="48"/>
      <c r="AE118" s="46">
        <v>0</v>
      </c>
      <c r="AF118" s="46">
        <v>500</v>
      </c>
      <c r="AG118" s="46">
        <v>495</v>
      </c>
      <c r="AH118" s="46">
        <v>489</v>
      </c>
      <c r="AI118" s="46">
        <v>0</v>
      </c>
      <c r="AJ118" s="50">
        <f>AI118/AH118</f>
        <v>0</v>
      </c>
    </row>
    <row r="119" spans="1:36">
      <c r="A119" s="43" t="s">
        <v>386</v>
      </c>
      <c r="B119" s="44">
        <v>43236</v>
      </c>
      <c r="C119" s="45" t="s">
        <v>387</v>
      </c>
      <c r="D119" s="45">
        <v>569391119371</v>
      </c>
      <c r="E119" s="46" t="s">
        <v>388</v>
      </c>
      <c r="F119" s="46">
        <v>2184</v>
      </c>
      <c r="G119" s="46">
        <v>4912</v>
      </c>
      <c r="H119" s="46">
        <v>2300</v>
      </c>
      <c r="I119" s="46">
        <v>949</v>
      </c>
      <c r="J119" s="46">
        <v>1351</v>
      </c>
      <c r="K119" s="47">
        <v>0.47060000000000002</v>
      </c>
      <c r="L119" s="47">
        <v>0.19500000000000001</v>
      </c>
      <c r="M119" s="47">
        <v>0.2757</v>
      </c>
      <c r="N119" s="48">
        <v>43233</v>
      </c>
      <c r="O119" s="46">
        <v>2543</v>
      </c>
      <c r="P119" s="46">
        <v>3965</v>
      </c>
      <c r="Q119" s="46">
        <v>3507</v>
      </c>
      <c r="R119" s="46"/>
      <c r="S119" s="46"/>
      <c r="T119" s="46"/>
      <c r="U119" s="46"/>
      <c r="V119" s="46"/>
      <c r="W119" s="46">
        <f>SUM(O119:V119)</f>
        <v>10015</v>
      </c>
      <c r="X119" s="48">
        <v>43234</v>
      </c>
      <c r="Y119" s="46">
        <v>1600</v>
      </c>
      <c r="Z119" s="49">
        <f>F119/Y119</f>
        <v>1.365</v>
      </c>
      <c r="AA119" s="48"/>
      <c r="AB119" s="46"/>
      <c r="AC119" s="46">
        <v>1600</v>
      </c>
      <c r="AD119" s="48">
        <v>43237</v>
      </c>
      <c r="AE119" s="46">
        <v>1000</v>
      </c>
      <c r="AF119" s="46">
        <v>2600</v>
      </c>
      <c r="AG119" s="46">
        <v>2791</v>
      </c>
      <c r="AH119" s="46">
        <v>2617</v>
      </c>
      <c r="AI119" s="46">
        <v>137</v>
      </c>
      <c r="AJ119" s="50">
        <f>AI119/AH119</f>
        <v>5.2350019105846392E-2</v>
      </c>
    </row>
    <row r="120" spans="1:36">
      <c r="A120" s="43" t="s">
        <v>389</v>
      </c>
      <c r="B120" s="44">
        <v>43236</v>
      </c>
      <c r="C120" s="45" t="s">
        <v>390</v>
      </c>
      <c r="D120" s="45">
        <v>569390963612</v>
      </c>
      <c r="E120" s="46" t="s">
        <v>391</v>
      </c>
      <c r="F120" s="46">
        <v>2454</v>
      </c>
      <c r="G120" s="46">
        <v>5004</v>
      </c>
      <c r="H120" s="46">
        <v>2378</v>
      </c>
      <c r="I120" s="46">
        <v>729</v>
      </c>
      <c r="J120" s="46">
        <v>1649</v>
      </c>
      <c r="K120" s="47">
        <v>0.48249999999999998</v>
      </c>
      <c r="L120" s="47">
        <v>0.14849999999999999</v>
      </c>
      <c r="M120" s="47">
        <v>0.33400000000000002</v>
      </c>
      <c r="N120" s="48">
        <v>43233</v>
      </c>
      <c r="O120" s="46">
        <v>1751</v>
      </c>
      <c r="P120" s="46">
        <v>3183</v>
      </c>
      <c r="Q120" s="46">
        <v>3353</v>
      </c>
      <c r="R120" s="46"/>
      <c r="S120" s="46"/>
      <c r="T120" s="46"/>
      <c r="U120" s="46"/>
      <c r="V120" s="46"/>
      <c r="W120" s="46">
        <f>SUM(O120:V120)</f>
        <v>8287</v>
      </c>
      <c r="X120" s="48">
        <v>43229</v>
      </c>
      <c r="Y120" s="46">
        <v>2000</v>
      </c>
      <c r="Z120" s="49">
        <f>F120/Y120</f>
        <v>1.2270000000000001</v>
      </c>
      <c r="AA120" s="48"/>
      <c r="AB120" s="46"/>
      <c r="AC120" s="46">
        <v>2000</v>
      </c>
      <c r="AD120" s="48">
        <v>43237</v>
      </c>
      <c r="AE120" s="46">
        <v>1000</v>
      </c>
      <c r="AF120" s="46">
        <v>3000</v>
      </c>
      <c r="AG120" s="46">
        <v>2954</v>
      </c>
      <c r="AH120" s="46">
        <v>2924</v>
      </c>
      <c r="AI120" s="46">
        <v>69</v>
      </c>
      <c r="AJ120" s="50">
        <f>AI120/AH120</f>
        <v>2.359781121751026E-2</v>
      </c>
    </row>
    <row r="121" spans="1:36">
      <c r="A121" s="43" t="s">
        <v>392</v>
      </c>
      <c r="B121" s="44">
        <v>43236</v>
      </c>
      <c r="C121" s="45" t="s">
        <v>393</v>
      </c>
      <c r="D121" s="45">
        <v>569391003559</v>
      </c>
      <c r="E121" s="46" t="s">
        <v>394</v>
      </c>
      <c r="F121" s="46">
        <v>1893</v>
      </c>
      <c r="G121" s="46">
        <v>3175</v>
      </c>
      <c r="H121" s="46">
        <v>1314</v>
      </c>
      <c r="I121" s="46">
        <v>596</v>
      </c>
      <c r="J121" s="46">
        <v>718</v>
      </c>
      <c r="K121" s="47">
        <v>0.41270000000000001</v>
      </c>
      <c r="L121" s="47">
        <v>0.18790000000000001</v>
      </c>
      <c r="M121" s="47">
        <v>0.2248</v>
      </c>
      <c r="N121" s="48">
        <v>43233</v>
      </c>
      <c r="O121" s="46">
        <v>922</v>
      </c>
      <c r="P121" s="46">
        <v>2491</v>
      </c>
      <c r="Q121" s="46">
        <v>2194</v>
      </c>
      <c r="R121" s="46"/>
      <c r="S121" s="46"/>
      <c r="T121" s="46"/>
      <c r="U121" s="46"/>
      <c r="V121" s="46"/>
      <c r="W121" s="46">
        <f>SUM(O121:V121)</f>
        <v>5607</v>
      </c>
      <c r="X121" s="48">
        <v>43228</v>
      </c>
      <c r="Y121" s="46">
        <v>1500</v>
      </c>
      <c r="Z121" s="49">
        <f>F121/Y121</f>
        <v>1.262</v>
      </c>
      <c r="AA121" s="48"/>
      <c r="AB121" s="46"/>
      <c r="AC121" s="46">
        <v>1500</v>
      </c>
      <c r="AD121" s="48">
        <v>43237</v>
      </c>
      <c r="AE121" s="46">
        <v>400</v>
      </c>
      <c r="AF121" s="46">
        <v>1900</v>
      </c>
      <c r="AG121" s="46">
        <v>2044</v>
      </c>
      <c r="AH121" s="46">
        <v>1866</v>
      </c>
      <c r="AI121" s="46">
        <v>207</v>
      </c>
      <c r="AJ121" s="50">
        <f>AI121/AH121</f>
        <v>0.11093247588424437</v>
      </c>
    </row>
    <row r="122" spans="1:36">
      <c r="A122" s="43" t="s">
        <v>395</v>
      </c>
      <c r="B122" s="44">
        <v>43236</v>
      </c>
      <c r="C122" s="45" t="s">
        <v>396</v>
      </c>
      <c r="D122" s="45">
        <v>569211625058</v>
      </c>
      <c r="E122" s="46" t="s">
        <v>397</v>
      </c>
      <c r="F122" s="46">
        <v>1765</v>
      </c>
      <c r="G122" s="46">
        <v>3187</v>
      </c>
      <c r="H122" s="46">
        <v>1610</v>
      </c>
      <c r="I122" s="46">
        <v>490</v>
      </c>
      <c r="J122" s="46">
        <v>1120</v>
      </c>
      <c r="K122" s="47">
        <v>0.51670000000000005</v>
      </c>
      <c r="L122" s="47">
        <v>0.15840000000000001</v>
      </c>
      <c r="M122" s="47">
        <v>0.35830000000000001</v>
      </c>
      <c r="N122" s="48">
        <v>43232</v>
      </c>
      <c r="O122" s="46">
        <v>1469</v>
      </c>
      <c r="P122" s="46">
        <v>2506</v>
      </c>
      <c r="Q122" s="46">
        <v>1849</v>
      </c>
      <c r="R122" s="46">
        <v>1857</v>
      </c>
      <c r="S122" s="46"/>
      <c r="T122" s="46"/>
      <c r="U122" s="46"/>
      <c r="V122" s="46"/>
      <c r="W122" s="46">
        <f>SUM(O122:V122)</f>
        <v>7681</v>
      </c>
      <c r="X122" s="48">
        <v>43228</v>
      </c>
      <c r="Y122" s="46">
        <v>500</v>
      </c>
      <c r="Z122" s="49">
        <f>F122/Y122</f>
        <v>3.53</v>
      </c>
      <c r="AA122" s="48"/>
      <c r="AB122" s="46"/>
      <c r="AC122" s="46">
        <v>500</v>
      </c>
      <c r="AD122" s="48">
        <v>43237</v>
      </c>
      <c r="AE122" s="46">
        <v>1200</v>
      </c>
      <c r="AF122" s="46">
        <v>1700</v>
      </c>
      <c r="AG122" s="46">
        <v>1775</v>
      </c>
      <c r="AH122" s="46">
        <v>1767</v>
      </c>
      <c r="AI122" s="46">
        <v>0</v>
      </c>
      <c r="AJ122" s="50">
        <f>AI122/AH122</f>
        <v>0</v>
      </c>
    </row>
    <row r="123" spans="1:36">
      <c r="A123" s="43" t="s">
        <v>398</v>
      </c>
      <c r="B123" s="44">
        <v>43236</v>
      </c>
      <c r="C123" s="45" t="s">
        <v>399</v>
      </c>
      <c r="D123" s="45">
        <v>569305006916</v>
      </c>
      <c r="E123" s="46" t="s">
        <v>400</v>
      </c>
      <c r="F123" s="46">
        <v>2815</v>
      </c>
      <c r="G123" s="46">
        <v>5279</v>
      </c>
      <c r="H123" s="46">
        <v>2105</v>
      </c>
      <c r="I123" s="46">
        <v>769</v>
      </c>
      <c r="J123" s="46">
        <v>1336</v>
      </c>
      <c r="K123" s="47">
        <v>0.40189999999999998</v>
      </c>
      <c r="L123" s="47">
        <v>0.14860000000000001</v>
      </c>
      <c r="M123" s="47">
        <v>0.25330000000000003</v>
      </c>
      <c r="N123" s="48">
        <v>43232</v>
      </c>
      <c r="O123" s="46">
        <v>1617</v>
      </c>
      <c r="P123" s="46">
        <v>4722</v>
      </c>
      <c r="Q123" s="46">
        <v>3082</v>
      </c>
      <c r="R123" s="46">
        <v>3367</v>
      </c>
      <c r="S123" s="46"/>
      <c r="T123" s="46"/>
      <c r="U123" s="46"/>
      <c r="V123" s="46"/>
      <c r="W123" s="46">
        <f>SUM(O123:V123)</f>
        <v>12788</v>
      </c>
      <c r="X123" s="48">
        <v>43228</v>
      </c>
      <c r="Y123" s="46">
        <v>800</v>
      </c>
      <c r="Z123" s="49">
        <f>F123/Y123</f>
        <v>3.5187499999999998</v>
      </c>
      <c r="AA123" s="48"/>
      <c r="AB123" s="46"/>
      <c r="AC123" s="46">
        <v>800</v>
      </c>
      <c r="AD123" s="48">
        <v>43237</v>
      </c>
      <c r="AE123" s="46">
        <v>2300</v>
      </c>
      <c r="AF123" s="46">
        <v>3100</v>
      </c>
      <c r="AG123" s="46">
        <v>3184</v>
      </c>
      <c r="AH123" s="46">
        <v>3176</v>
      </c>
      <c r="AI123" s="46">
        <v>37</v>
      </c>
      <c r="AJ123" s="50">
        <f>AI123/AH123</f>
        <v>1.1649874055415618E-2</v>
      </c>
    </row>
    <row r="124" spans="1:36">
      <c r="A124" s="43" t="s">
        <v>401</v>
      </c>
      <c r="B124" s="44">
        <v>43236</v>
      </c>
      <c r="C124" s="45" t="s">
        <v>402</v>
      </c>
      <c r="D124" s="45">
        <v>569308110086</v>
      </c>
      <c r="E124" s="46" t="s">
        <v>403</v>
      </c>
      <c r="F124" s="46">
        <v>814</v>
      </c>
      <c r="G124" s="46">
        <v>1207</v>
      </c>
      <c r="H124" s="46">
        <v>463</v>
      </c>
      <c r="I124" s="46">
        <v>113</v>
      </c>
      <c r="J124" s="46">
        <v>350</v>
      </c>
      <c r="K124" s="47">
        <v>0.38679999999999998</v>
      </c>
      <c r="L124" s="47">
        <v>9.5100000000000004E-2</v>
      </c>
      <c r="M124" s="47">
        <v>0.29170000000000001</v>
      </c>
      <c r="N124" s="48">
        <v>43232</v>
      </c>
      <c r="O124" s="46">
        <v>503</v>
      </c>
      <c r="P124" s="46">
        <v>1471</v>
      </c>
      <c r="Q124" s="46">
        <v>1017</v>
      </c>
      <c r="R124" s="46">
        <v>988</v>
      </c>
      <c r="S124" s="46"/>
      <c r="T124" s="46"/>
      <c r="U124" s="46"/>
      <c r="V124" s="46"/>
      <c r="W124" s="46">
        <f>SUM(O124:V124)</f>
        <v>3979</v>
      </c>
      <c r="X124" s="48">
        <v>43228</v>
      </c>
      <c r="Y124" s="46">
        <v>500</v>
      </c>
      <c r="Z124" s="49">
        <f>F124/Y124</f>
        <v>1.6279999999999999</v>
      </c>
      <c r="AA124" s="48"/>
      <c r="AB124" s="46"/>
      <c r="AC124" s="46">
        <v>500</v>
      </c>
      <c r="AD124" s="48">
        <v>43237</v>
      </c>
      <c r="AE124" s="46">
        <v>200</v>
      </c>
      <c r="AF124" s="46">
        <v>700</v>
      </c>
      <c r="AG124" s="46">
        <v>769</v>
      </c>
      <c r="AH124" s="46">
        <v>757</v>
      </c>
      <c r="AI124" s="46">
        <v>0</v>
      </c>
      <c r="AJ124" s="50">
        <f>AI124/AH124</f>
        <v>0</v>
      </c>
    </row>
    <row r="125" spans="1:36">
      <c r="A125" s="43" t="s">
        <v>404</v>
      </c>
      <c r="B125" s="44">
        <v>43236</v>
      </c>
      <c r="C125" s="45" t="s">
        <v>405</v>
      </c>
      <c r="D125" s="45">
        <v>569082944413</v>
      </c>
      <c r="E125" s="46" t="s">
        <v>406</v>
      </c>
      <c r="F125" s="46">
        <v>6910</v>
      </c>
      <c r="G125" s="46">
        <v>11829</v>
      </c>
      <c r="H125" s="46">
        <v>5954</v>
      </c>
      <c r="I125" s="46">
        <v>1899</v>
      </c>
      <c r="J125" s="46">
        <v>4055</v>
      </c>
      <c r="K125" s="47">
        <v>0.51949999999999996</v>
      </c>
      <c r="L125" s="47">
        <v>0.16700000000000001</v>
      </c>
      <c r="M125" s="47">
        <v>0.35260000000000002</v>
      </c>
      <c r="N125" s="48">
        <v>43233</v>
      </c>
      <c r="O125" s="46">
        <v>1799</v>
      </c>
      <c r="P125" s="46">
        <v>8783</v>
      </c>
      <c r="Q125" s="46">
        <v>7563</v>
      </c>
      <c r="R125" s="46"/>
      <c r="S125" s="46"/>
      <c r="T125" s="46"/>
      <c r="U125" s="46"/>
      <c r="V125" s="46"/>
      <c r="W125" s="46">
        <f>SUM(O125:V125)</f>
        <v>18145</v>
      </c>
      <c r="X125" s="48">
        <v>43228</v>
      </c>
      <c r="Y125" s="46">
        <v>4700</v>
      </c>
      <c r="Z125" s="49">
        <f>F125/Y125</f>
        <v>1.4702127659574469</v>
      </c>
      <c r="AA125" s="48"/>
      <c r="AB125" s="46"/>
      <c r="AC125" s="46">
        <v>4700</v>
      </c>
      <c r="AD125" s="48">
        <v>43237</v>
      </c>
      <c r="AE125" s="46">
        <v>4100</v>
      </c>
      <c r="AF125" s="46">
        <v>8800</v>
      </c>
      <c r="AG125" s="46">
        <v>9462</v>
      </c>
      <c r="AH125" s="46">
        <v>8132</v>
      </c>
      <c r="AI125" s="46">
        <v>891</v>
      </c>
      <c r="AJ125" s="50">
        <f>AI125/AH125</f>
        <v>0.10956714215445156</v>
      </c>
    </row>
    <row r="126" spans="1:36">
      <c r="A126" s="43" t="s">
        <v>407</v>
      </c>
      <c r="B126" s="44">
        <v>43236</v>
      </c>
      <c r="C126" s="45" t="s">
        <v>408</v>
      </c>
      <c r="D126" s="45">
        <v>569211665002</v>
      </c>
      <c r="E126" s="46" t="s">
        <v>409</v>
      </c>
      <c r="F126" s="46">
        <v>2726</v>
      </c>
      <c r="G126" s="46">
        <v>4380</v>
      </c>
      <c r="H126" s="46">
        <v>1329</v>
      </c>
      <c r="I126" s="46">
        <v>624</v>
      </c>
      <c r="J126" s="46">
        <v>705</v>
      </c>
      <c r="K126" s="47">
        <v>0.30530000000000002</v>
      </c>
      <c r="L126" s="47">
        <v>0.14510000000000001</v>
      </c>
      <c r="M126" s="47">
        <v>0.16020000000000001</v>
      </c>
      <c r="N126" s="48">
        <v>43233</v>
      </c>
      <c r="O126" s="46">
        <v>907</v>
      </c>
      <c r="P126" s="46">
        <v>3321</v>
      </c>
      <c r="Q126" s="46">
        <v>4204</v>
      </c>
      <c r="R126" s="46"/>
      <c r="S126" s="46"/>
      <c r="T126" s="46"/>
      <c r="U126" s="46"/>
      <c r="V126" s="46"/>
      <c r="W126" s="46">
        <f>SUM(O126:V126)</f>
        <v>8432</v>
      </c>
      <c r="X126" s="48">
        <v>43228</v>
      </c>
      <c r="Y126" s="46">
        <v>3000</v>
      </c>
      <c r="Z126" s="49">
        <f>F126/Y126</f>
        <v>0.90866666666666662</v>
      </c>
      <c r="AA126" s="48"/>
      <c r="AB126" s="46"/>
      <c r="AC126" s="46">
        <v>3000</v>
      </c>
      <c r="AD126" s="48"/>
      <c r="AE126" s="46">
        <v>0</v>
      </c>
      <c r="AF126" s="46">
        <v>3000</v>
      </c>
      <c r="AG126" s="46">
        <v>3462</v>
      </c>
      <c r="AH126" s="46">
        <v>3054</v>
      </c>
      <c r="AI126" s="46">
        <v>681</v>
      </c>
      <c r="AJ126" s="50">
        <f>AI126/AH126</f>
        <v>0.22298624754420432</v>
      </c>
    </row>
    <row r="127" spans="1:36">
      <c r="A127" s="43" t="s">
        <v>410</v>
      </c>
      <c r="B127" s="44">
        <v>43236</v>
      </c>
      <c r="C127" s="45" t="s">
        <v>411</v>
      </c>
      <c r="D127" s="45">
        <v>569390999532</v>
      </c>
      <c r="E127" s="46" t="s">
        <v>412</v>
      </c>
      <c r="F127" s="46">
        <v>9237</v>
      </c>
      <c r="G127" s="46">
        <v>21652</v>
      </c>
      <c r="H127" s="46">
        <v>4185</v>
      </c>
      <c r="I127" s="46">
        <v>2714</v>
      </c>
      <c r="J127" s="46">
        <v>1471</v>
      </c>
      <c r="K127" s="47">
        <v>0.2044</v>
      </c>
      <c r="L127" s="47">
        <v>0.13500000000000001</v>
      </c>
      <c r="M127" s="47">
        <v>6.9400000000000003E-2</v>
      </c>
      <c r="N127" s="48">
        <v>43233</v>
      </c>
      <c r="O127" s="46">
        <v>2925</v>
      </c>
      <c r="P127" s="46">
        <v>11108</v>
      </c>
      <c r="Q127" s="46">
        <v>10334</v>
      </c>
      <c r="R127" s="46"/>
      <c r="S127" s="46"/>
      <c r="T127" s="46"/>
      <c r="U127" s="46"/>
      <c r="V127" s="46"/>
      <c r="W127" s="46">
        <f>SUM(O127:V127)</f>
        <v>24367</v>
      </c>
      <c r="X127" s="48">
        <v>43228</v>
      </c>
      <c r="Y127" s="46">
        <v>5000</v>
      </c>
      <c r="Z127" s="49">
        <f>F127/Y127</f>
        <v>1.8473999999999999</v>
      </c>
      <c r="AA127" s="48"/>
      <c r="AB127" s="46"/>
      <c r="AC127" s="46">
        <v>5000</v>
      </c>
      <c r="AD127" s="48">
        <v>43237</v>
      </c>
      <c r="AE127" s="46">
        <v>11900</v>
      </c>
      <c r="AF127" s="46">
        <v>16900</v>
      </c>
      <c r="AG127" s="46">
        <v>16502</v>
      </c>
      <c r="AH127" s="46">
        <v>16488</v>
      </c>
      <c r="AI127" s="46">
        <v>13</v>
      </c>
      <c r="AJ127" s="50">
        <f>AI127/AH127</f>
        <v>7.8845220766618148E-4</v>
      </c>
    </row>
    <row r="128" spans="1:36">
      <c r="A128" s="43" t="s">
        <v>413</v>
      </c>
      <c r="B128" s="44">
        <v>43236</v>
      </c>
      <c r="C128" s="45" t="s">
        <v>414</v>
      </c>
      <c r="D128" s="45">
        <v>569082964431</v>
      </c>
      <c r="E128" s="46" t="s">
        <v>415</v>
      </c>
      <c r="F128" s="46">
        <v>16115</v>
      </c>
      <c r="G128" s="46">
        <v>27427</v>
      </c>
      <c r="H128" s="46">
        <v>10813</v>
      </c>
      <c r="I128" s="46">
        <v>4626</v>
      </c>
      <c r="J128" s="46">
        <v>6187</v>
      </c>
      <c r="K128" s="47">
        <v>0.39929999999999999</v>
      </c>
      <c r="L128" s="47">
        <v>0.17180000000000001</v>
      </c>
      <c r="M128" s="47">
        <v>0.22750000000000001</v>
      </c>
      <c r="N128" s="48">
        <v>43231</v>
      </c>
      <c r="O128" s="46">
        <v>735</v>
      </c>
      <c r="P128" s="46">
        <v>0</v>
      </c>
      <c r="Q128" s="46">
        <v>15585</v>
      </c>
      <c r="R128" s="46">
        <v>15279</v>
      </c>
      <c r="S128" s="46">
        <v>17213</v>
      </c>
      <c r="T128" s="46"/>
      <c r="U128" s="46"/>
      <c r="V128" s="46"/>
      <c r="W128" s="46">
        <f>SUM(O128:V128)</f>
        <v>48812</v>
      </c>
      <c r="X128" s="48">
        <v>43228</v>
      </c>
      <c r="Y128" s="46">
        <v>12000</v>
      </c>
      <c r="Z128" s="49">
        <f>F128/Y128</f>
        <v>1.3429166666666668</v>
      </c>
      <c r="AA128" s="48">
        <v>43235</v>
      </c>
      <c r="AB128" s="46">
        <v>1000</v>
      </c>
      <c r="AC128" s="46">
        <v>13000</v>
      </c>
      <c r="AD128" s="48">
        <v>43237</v>
      </c>
      <c r="AE128" s="46">
        <v>4700</v>
      </c>
      <c r="AF128" s="46">
        <v>17700</v>
      </c>
      <c r="AG128" s="46">
        <v>18303</v>
      </c>
      <c r="AH128" s="46">
        <v>18067</v>
      </c>
      <c r="AI128" s="46">
        <v>622</v>
      </c>
      <c r="AJ128" s="50">
        <f>AI128/AH128</f>
        <v>3.4427409088393202E-2</v>
      </c>
    </row>
    <row r="129" spans="1:36">
      <c r="A129" s="43" t="s">
        <v>416</v>
      </c>
      <c r="B129" s="44">
        <v>43236</v>
      </c>
      <c r="C129" s="45" t="s">
        <v>417</v>
      </c>
      <c r="D129" s="45">
        <v>569305334938</v>
      </c>
      <c r="E129" s="46" t="s">
        <v>418</v>
      </c>
      <c r="F129" s="46">
        <v>3535</v>
      </c>
      <c r="G129" s="46">
        <v>6534</v>
      </c>
      <c r="H129" s="46">
        <v>2570</v>
      </c>
      <c r="I129" s="46">
        <v>1097</v>
      </c>
      <c r="J129" s="46">
        <v>1473</v>
      </c>
      <c r="K129" s="47">
        <v>0.39550000000000002</v>
      </c>
      <c r="L129" s="47">
        <v>0.17100000000000001</v>
      </c>
      <c r="M129" s="47">
        <v>0.22450000000000001</v>
      </c>
      <c r="N129" s="48">
        <v>43232</v>
      </c>
      <c r="O129" s="46">
        <v>2179</v>
      </c>
      <c r="P129" s="46">
        <v>2962</v>
      </c>
      <c r="Q129" s="46">
        <v>2634</v>
      </c>
      <c r="R129" s="46">
        <v>3354</v>
      </c>
      <c r="S129" s="46"/>
      <c r="T129" s="46"/>
      <c r="U129" s="46"/>
      <c r="V129" s="46"/>
      <c r="W129" s="46">
        <f>SUM(O129:V129)</f>
        <v>11129</v>
      </c>
      <c r="X129" s="48">
        <v>43228</v>
      </c>
      <c r="Y129" s="46">
        <v>1000</v>
      </c>
      <c r="Z129" s="49">
        <f>F129/Y129</f>
        <v>3.5350000000000001</v>
      </c>
      <c r="AA129" s="48">
        <v>43235</v>
      </c>
      <c r="AB129" s="46">
        <v>500</v>
      </c>
      <c r="AC129" s="46">
        <v>1500</v>
      </c>
      <c r="AD129" s="48">
        <v>43237</v>
      </c>
      <c r="AE129" s="46">
        <v>2300</v>
      </c>
      <c r="AF129" s="46">
        <v>3800</v>
      </c>
      <c r="AG129" s="46">
        <v>3984</v>
      </c>
      <c r="AH129" s="46">
        <v>3968</v>
      </c>
      <c r="AI129" s="46">
        <v>1</v>
      </c>
      <c r="AJ129" s="50">
        <f>AI129/AH129</f>
        <v>2.5201612903225806E-4</v>
      </c>
    </row>
    <row r="130" spans="1:36">
      <c r="A130" s="43" t="s">
        <v>419</v>
      </c>
      <c r="B130" s="44">
        <v>43236</v>
      </c>
      <c r="C130" s="45" t="s">
        <v>420</v>
      </c>
      <c r="D130" s="45">
        <v>569391259110</v>
      </c>
      <c r="E130" s="46" t="s">
        <v>421</v>
      </c>
      <c r="F130" s="46">
        <v>3723</v>
      </c>
      <c r="G130" s="46">
        <v>6625</v>
      </c>
      <c r="H130" s="46">
        <v>2429</v>
      </c>
      <c r="I130" s="46">
        <v>984</v>
      </c>
      <c r="J130" s="46">
        <v>1445</v>
      </c>
      <c r="K130" s="47">
        <v>0.36909999999999998</v>
      </c>
      <c r="L130" s="47">
        <v>0.15190000000000001</v>
      </c>
      <c r="M130" s="47">
        <v>0.2172</v>
      </c>
      <c r="N130" s="48">
        <v>43233</v>
      </c>
      <c r="O130" s="46">
        <v>1345</v>
      </c>
      <c r="P130" s="46">
        <v>4087</v>
      </c>
      <c r="Q130" s="46">
        <v>4454</v>
      </c>
      <c r="R130" s="46"/>
      <c r="S130" s="46"/>
      <c r="T130" s="46"/>
      <c r="U130" s="46"/>
      <c r="V130" s="46"/>
      <c r="W130" s="46">
        <f>SUM(O130:V130)</f>
        <v>9886</v>
      </c>
      <c r="X130" s="48">
        <v>43228</v>
      </c>
      <c r="Y130" s="46">
        <v>3700</v>
      </c>
      <c r="Z130" s="49">
        <f>F130/Y130</f>
        <v>1.0062162162162163</v>
      </c>
      <c r="AA130" s="48"/>
      <c r="AB130" s="46"/>
      <c r="AC130" s="46">
        <v>3700</v>
      </c>
      <c r="AD130" s="48">
        <v>43237</v>
      </c>
      <c r="AE130" s="46">
        <v>500</v>
      </c>
      <c r="AF130" s="46">
        <v>4200</v>
      </c>
      <c r="AG130" s="46">
        <v>4214</v>
      </c>
      <c r="AH130" s="46">
        <v>4206</v>
      </c>
      <c r="AI130" s="46">
        <v>0</v>
      </c>
      <c r="AJ130" s="50">
        <f>AI130/AH130</f>
        <v>0</v>
      </c>
    </row>
    <row r="131" spans="1:36">
      <c r="A131" s="43" t="s">
        <v>422</v>
      </c>
      <c r="B131" s="44">
        <v>43236</v>
      </c>
      <c r="C131" s="45" t="s">
        <v>423</v>
      </c>
      <c r="D131" s="45">
        <v>569391007515</v>
      </c>
      <c r="E131" s="46" t="s">
        <v>424</v>
      </c>
      <c r="F131" s="46">
        <v>1303</v>
      </c>
      <c r="G131" s="46">
        <v>2089</v>
      </c>
      <c r="H131" s="46">
        <v>1011</v>
      </c>
      <c r="I131" s="46">
        <v>403</v>
      </c>
      <c r="J131" s="46">
        <v>608</v>
      </c>
      <c r="K131" s="47">
        <v>0.49930000000000002</v>
      </c>
      <c r="L131" s="47">
        <v>0.20180000000000001</v>
      </c>
      <c r="M131" s="47">
        <v>0.29749999999999999</v>
      </c>
      <c r="N131" s="48">
        <v>43232</v>
      </c>
      <c r="O131" s="46">
        <v>1045</v>
      </c>
      <c r="P131" s="46">
        <v>1703</v>
      </c>
      <c r="Q131" s="46">
        <v>1757</v>
      </c>
      <c r="R131" s="46">
        <v>1688</v>
      </c>
      <c r="S131" s="46"/>
      <c r="T131" s="46"/>
      <c r="U131" s="46"/>
      <c r="V131" s="46"/>
      <c r="W131" s="46">
        <f>SUM(O131:V131)</f>
        <v>6193</v>
      </c>
      <c r="X131" s="48">
        <v>43228</v>
      </c>
      <c r="Y131" s="46">
        <v>1000</v>
      </c>
      <c r="Z131" s="49">
        <f>F131/Y131</f>
        <v>1.3029999999999999</v>
      </c>
      <c r="AA131" s="48"/>
      <c r="AB131" s="46"/>
      <c r="AC131" s="46">
        <v>1000</v>
      </c>
      <c r="AD131" s="48">
        <v>43237</v>
      </c>
      <c r="AE131" s="46">
        <v>800</v>
      </c>
      <c r="AF131" s="46">
        <v>1800</v>
      </c>
      <c r="AG131" s="46">
        <v>1843</v>
      </c>
      <c r="AH131" s="46">
        <v>1749</v>
      </c>
      <c r="AI131" s="46">
        <v>20</v>
      </c>
      <c r="AJ131" s="50">
        <f>AI131/AH131</f>
        <v>1.1435105774728416E-2</v>
      </c>
    </row>
    <row r="132" spans="1:36">
      <c r="A132" s="43" t="s">
        <v>425</v>
      </c>
      <c r="B132" s="44">
        <v>43236</v>
      </c>
      <c r="C132" s="45" t="s">
        <v>426</v>
      </c>
      <c r="D132" s="45">
        <v>569306050047</v>
      </c>
      <c r="E132" s="46" t="s">
        <v>427</v>
      </c>
      <c r="F132" s="46">
        <v>7638</v>
      </c>
      <c r="G132" s="46">
        <v>13613</v>
      </c>
      <c r="H132" s="46">
        <v>6714</v>
      </c>
      <c r="I132" s="46">
        <v>2312</v>
      </c>
      <c r="J132" s="46">
        <v>4402</v>
      </c>
      <c r="K132" s="47">
        <v>0.49980000000000002</v>
      </c>
      <c r="L132" s="47">
        <v>0.17230000000000001</v>
      </c>
      <c r="M132" s="47">
        <v>0.32750000000000001</v>
      </c>
      <c r="N132" s="48">
        <v>43233</v>
      </c>
      <c r="O132" s="46">
        <v>2629</v>
      </c>
      <c r="P132" s="46">
        <v>10425</v>
      </c>
      <c r="Q132" s="46">
        <v>11478</v>
      </c>
      <c r="R132" s="46"/>
      <c r="S132" s="46"/>
      <c r="T132" s="46"/>
      <c r="U132" s="46"/>
      <c r="V132" s="46"/>
      <c r="W132" s="46">
        <f>SUM(O132:V132)</f>
        <v>24532</v>
      </c>
      <c r="X132" s="48">
        <v>43228</v>
      </c>
      <c r="Y132" s="46">
        <v>9500</v>
      </c>
      <c r="Z132" s="49">
        <f>F132/Y132</f>
        <v>0.80400000000000005</v>
      </c>
      <c r="AA132" s="48"/>
      <c r="AB132" s="46"/>
      <c r="AC132" s="46">
        <v>9500</v>
      </c>
      <c r="AD132" s="48">
        <v>43237</v>
      </c>
      <c r="AE132" s="46">
        <v>1900</v>
      </c>
      <c r="AF132" s="46">
        <v>11400</v>
      </c>
      <c r="AG132" s="46">
        <v>11216</v>
      </c>
      <c r="AH132" s="46">
        <v>11046</v>
      </c>
      <c r="AI132" s="46">
        <v>87</v>
      </c>
      <c r="AJ132" s="50">
        <f>AI132/AH132</f>
        <v>7.876154263986964E-3</v>
      </c>
    </row>
    <row r="133" spans="1:36">
      <c r="A133" s="43" t="s">
        <v>428</v>
      </c>
      <c r="B133" s="44">
        <v>43236</v>
      </c>
      <c r="C133" s="45" t="s">
        <v>429</v>
      </c>
      <c r="D133" s="45">
        <v>569082928460</v>
      </c>
      <c r="E133" s="46" t="s">
        <v>430</v>
      </c>
      <c r="F133" s="46">
        <v>1853</v>
      </c>
      <c r="G133" s="46">
        <v>3355</v>
      </c>
      <c r="H133" s="46">
        <v>1431</v>
      </c>
      <c r="I133" s="46">
        <v>443</v>
      </c>
      <c r="J133" s="46">
        <v>988</v>
      </c>
      <c r="K133" s="47">
        <v>0.44419999999999998</v>
      </c>
      <c r="L133" s="47">
        <v>0.13880000000000001</v>
      </c>
      <c r="M133" s="47">
        <v>0.3054</v>
      </c>
      <c r="N133" s="48">
        <v>43233</v>
      </c>
      <c r="O133" s="46">
        <v>779</v>
      </c>
      <c r="P133" s="46">
        <v>2270</v>
      </c>
      <c r="Q133" s="46">
        <v>2212</v>
      </c>
      <c r="R133" s="46"/>
      <c r="S133" s="46"/>
      <c r="T133" s="46"/>
      <c r="U133" s="46"/>
      <c r="V133" s="46"/>
      <c r="W133" s="46">
        <f>SUM(O133:V133)</f>
        <v>5261</v>
      </c>
      <c r="X133" s="48">
        <v>43228</v>
      </c>
      <c r="Y133" s="46">
        <v>1000</v>
      </c>
      <c r="Z133" s="49">
        <f>F133/Y133</f>
        <v>1.853</v>
      </c>
      <c r="AA133" s="48"/>
      <c r="AB133" s="46"/>
      <c r="AC133" s="46">
        <v>1000</v>
      </c>
      <c r="AD133" s="48">
        <v>43236</v>
      </c>
      <c r="AE133" s="46">
        <v>1074</v>
      </c>
      <c r="AF133" s="46">
        <v>2074</v>
      </c>
      <c r="AG133" s="46">
        <v>3254</v>
      </c>
      <c r="AH133" s="46">
        <v>2000</v>
      </c>
      <c r="AI133" s="46">
        <v>1</v>
      </c>
      <c r="AJ133" s="50">
        <f>AI133/AH133</f>
        <v>5.0000000000000001E-4</v>
      </c>
    </row>
    <row r="134" spans="1:36">
      <c r="A134" s="43" t="s">
        <v>431</v>
      </c>
      <c r="B134" s="44">
        <v>43236</v>
      </c>
      <c r="C134" s="45" t="s">
        <v>432</v>
      </c>
      <c r="D134" s="45">
        <v>569211041564</v>
      </c>
      <c r="E134" s="46" t="s">
        <v>433</v>
      </c>
      <c r="F134" s="46">
        <v>2033</v>
      </c>
      <c r="G134" s="46">
        <v>3633</v>
      </c>
      <c r="H134" s="46">
        <v>1601</v>
      </c>
      <c r="I134" s="46">
        <v>425</v>
      </c>
      <c r="J134" s="46">
        <v>1176</v>
      </c>
      <c r="K134" s="47">
        <v>0.4551</v>
      </c>
      <c r="L134" s="47">
        <v>0.11840000000000001</v>
      </c>
      <c r="M134" s="47">
        <v>0.3367</v>
      </c>
      <c r="N134" s="48">
        <v>43232</v>
      </c>
      <c r="O134" s="46">
        <v>1014</v>
      </c>
      <c r="P134" s="46">
        <v>1996</v>
      </c>
      <c r="Q134" s="46">
        <v>2532</v>
      </c>
      <c r="R134" s="46">
        <v>2776</v>
      </c>
      <c r="S134" s="46"/>
      <c r="T134" s="46"/>
      <c r="U134" s="46"/>
      <c r="V134" s="46"/>
      <c r="W134" s="46">
        <f>SUM(O134:V134)</f>
        <v>8318</v>
      </c>
      <c r="X134" s="48">
        <v>43228</v>
      </c>
      <c r="Y134" s="46">
        <v>2400</v>
      </c>
      <c r="Z134" s="49">
        <f>F134/Y134</f>
        <v>0.8470833333333333</v>
      </c>
      <c r="AA134" s="48"/>
      <c r="AB134" s="46"/>
      <c r="AC134" s="46">
        <v>2400</v>
      </c>
      <c r="AD134" s="48">
        <v>43237</v>
      </c>
      <c r="AE134" s="46">
        <v>150</v>
      </c>
      <c r="AF134" s="46">
        <v>2550</v>
      </c>
      <c r="AG134" s="46">
        <v>2580</v>
      </c>
      <c r="AH134" s="46">
        <v>2578</v>
      </c>
      <c r="AI134" s="46">
        <v>0</v>
      </c>
      <c r="AJ134" s="50">
        <f>AI134/AH134</f>
        <v>0</v>
      </c>
    </row>
    <row r="135" spans="1:36">
      <c r="A135" s="43" t="s">
        <v>434</v>
      </c>
      <c r="B135" s="44">
        <v>43236</v>
      </c>
      <c r="C135" s="45" t="s">
        <v>435</v>
      </c>
      <c r="D135" s="45">
        <v>569082828349</v>
      </c>
      <c r="E135" s="46" t="s">
        <v>436</v>
      </c>
      <c r="F135" s="46">
        <v>3932</v>
      </c>
      <c r="G135" s="46">
        <v>6606</v>
      </c>
      <c r="H135" s="46">
        <v>2556</v>
      </c>
      <c r="I135" s="46">
        <v>1169</v>
      </c>
      <c r="J135" s="46">
        <v>1387</v>
      </c>
      <c r="K135" s="47">
        <v>0.3962</v>
      </c>
      <c r="L135" s="47">
        <v>0.1822</v>
      </c>
      <c r="M135" s="47">
        <v>0.214</v>
      </c>
      <c r="N135" s="48">
        <v>43233</v>
      </c>
      <c r="O135" s="46">
        <v>2731</v>
      </c>
      <c r="P135" s="46">
        <v>6014</v>
      </c>
      <c r="Q135" s="46">
        <v>5800</v>
      </c>
      <c r="R135" s="46"/>
      <c r="S135" s="46"/>
      <c r="T135" s="46"/>
      <c r="U135" s="46"/>
      <c r="V135" s="46"/>
      <c r="W135" s="46">
        <f>SUM(O135:V135)</f>
        <v>14545</v>
      </c>
      <c r="X135" s="48">
        <v>43228</v>
      </c>
      <c r="Y135" s="46">
        <v>1500</v>
      </c>
      <c r="Z135" s="49">
        <f>F135/Y135</f>
        <v>2.6213333333333333</v>
      </c>
      <c r="AA135" s="48"/>
      <c r="AB135" s="46"/>
      <c r="AC135" s="46">
        <v>1500</v>
      </c>
      <c r="AD135" s="48">
        <v>43237</v>
      </c>
      <c r="AE135" s="46">
        <v>2600</v>
      </c>
      <c r="AF135" s="46">
        <v>4100</v>
      </c>
      <c r="AG135" s="46">
        <v>4204</v>
      </c>
      <c r="AH135" s="46">
        <v>4058</v>
      </c>
      <c r="AI135" s="46">
        <v>584</v>
      </c>
      <c r="AJ135" s="50">
        <f>AI135/AH135</f>
        <v>0.14391325776244454</v>
      </c>
    </row>
    <row r="136" spans="1:36">
      <c r="A136" s="43" t="s">
        <v>437</v>
      </c>
      <c r="B136" s="44">
        <v>43236</v>
      </c>
      <c r="C136" s="45" t="s">
        <v>438</v>
      </c>
      <c r="D136" s="45">
        <v>569305302547</v>
      </c>
      <c r="E136" s="46" t="s">
        <v>439</v>
      </c>
      <c r="F136" s="46">
        <v>23559</v>
      </c>
      <c r="G136" s="46">
        <v>40408</v>
      </c>
      <c r="H136" s="46">
        <v>11786</v>
      </c>
      <c r="I136" s="46">
        <v>6142</v>
      </c>
      <c r="J136" s="46">
        <v>5644</v>
      </c>
      <c r="K136" s="47">
        <v>0.30559999999999998</v>
      </c>
      <c r="L136" s="47">
        <v>0.1615</v>
      </c>
      <c r="M136" s="47">
        <v>0.14410000000000001</v>
      </c>
      <c r="N136" s="48">
        <v>43231</v>
      </c>
      <c r="O136" s="46">
        <v>16620</v>
      </c>
      <c r="P136" s="46">
        <v>13293</v>
      </c>
      <c r="Q136" s="46">
        <v>11573</v>
      </c>
      <c r="R136" s="46">
        <v>14149</v>
      </c>
      <c r="S136" s="46">
        <v>20678</v>
      </c>
      <c r="T136" s="46"/>
      <c r="U136" s="46"/>
      <c r="V136" s="46"/>
      <c r="W136" s="46">
        <f>SUM(O136:V136)</f>
        <v>76313</v>
      </c>
      <c r="X136" s="48">
        <v>43228</v>
      </c>
      <c r="Y136" s="46">
        <v>15000</v>
      </c>
      <c r="Z136" s="49">
        <f>F136/Y136</f>
        <v>1.5706</v>
      </c>
      <c r="AA136" s="48">
        <v>43232</v>
      </c>
      <c r="AB136" s="46">
        <v>1000</v>
      </c>
      <c r="AC136" s="46">
        <v>16000</v>
      </c>
      <c r="AD136" s="48">
        <v>43237</v>
      </c>
      <c r="AE136" s="46">
        <v>12000</v>
      </c>
      <c r="AF136" s="46">
        <v>28000</v>
      </c>
      <c r="AG136" s="46">
        <v>27965</v>
      </c>
      <c r="AH136" s="46">
        <v>27801</v>
      </c>
      <c r="AI136" s="46">
        <v>2105</v>
      </c>
      <c r="AJ136" s="50">
        <f>AI136/AH136</f>
        <v>7.5716700838099352E-2</v>
      </c>
    </row>
    <row r="137" spans="1:36">
      <c r="A137" s="43" t="s">
        <v>440</v>
      </c>
      <c r="B137" s="44">
        <v>43236</v>
      </c>
      <c r="C137" s="45" t="s">
        <v>441</v>
      </c>
      <c r="D137" s="45">
        <v>569305854285</v>
      </c>
      <c r="E137" s="46" t="s">
        <v>442</v>
      </c>
      <c r="F137" s="46">
        <v>2539</v>
      </c>
      <c r="G137" s="46">
        <v>4954</v>
      </c>
      <c r="H137" s="46">
        <v>1787</v>
      </c>
      <c r="I137" s="46">
        <v>1155</v>
      </c>
      <c r="J137" s="46">
        <v>632</v>
      </c>
      <c r="K137" s="47">
        <v>0.36570000000000003</v>
      </c>
      <c r="L137" s="47">
        <v>0.23860000000000001</v>
      </c>
      <c r="M137" s="47">
        <v>0.12709999999999999</v>
      </c>
      <c r="N137" s="48">
        <v>43233</v>
      </c>
      <c r="O137" s="46">
        <v>1333</v>
      </c>
      <c r="P137" s="46">
        <v>3333</v>
      </c>
      <c r="Q137" s="46">
        <v>3284</v>
      </c>
      <c r="R137" s="46"/>
      <c r="S137" s="46"/>
      <c r="T137" s="46"/>
      <c r="U137" s="46"/>
      <c r="V137" s="46"/>
      <c r="W137" s="46">
        <f>SUM(O137:V137)</f>
        <v>7950</v>
      </c>
      <c r="X137" s="48">
        <v>43228</v>
      </c>
      <c r="Y137" s="46">
        <v>1000</v>
      </c>
      <c r="Z137" s="49">
        <f>F137/Y137</f>
        <v>2.5390000000000001</v>
      </c>
      <c r="AA137" s="48"/>
      <c r="AB137" s="46"/>
      <c r="AC137" s="46">
        <v>1000</v>
      </c>
      <c r="AD137" s="48">
        <v>43237</v>
      </c>
      <c r="AE137" s="46">
        <v>2400</v>
      </c>
      <c r="AF137" s="46">
        <v>3400</v>
      </c>
      <c r="AG137" s="46">
        <v>4411</v>
      </c>
      <c r="AH137" s="46">
        <v>3173</v>
      </c>
      <c r="AI137" s="46">
        <v>137</v>
      </c>
      <c r="AJ137" s="50">
        <f>AI137/AH137</f>
        <v>4.3176804286164515E-2</v>
      </c>
    </row>
    <row r="138" spans="1:36">
      <c r="A138" s="43" t="s">
        <v>443</v>
      </c>
      <c r="B138" s="44">
        <v>43236</v>
      </c>
      <c r="C138" s="45" t="s">
        <v>444</v>
      </c>
      <c r="D138" s="45">
        <v>569082916459</v>
      </c>
      <c r="E138" s="46" t="s">
        <v>445</v>
      </c>
      <c r="F138" s="46">
        <v>7597</v>
      </c>
      <c r="G138" s="46">
        <v>18453</v>
      </c>
      <c r="H138" s="46">
        <v>6100</v>
      </c>
      <c r="I138" s="46">
        <v>3330</v>
      </c>
      <c r="J138" s="46">
        <v>2770</v>
      </c>
      <c r="K138" s="47">
        <v>0.3337</v>
      </c>
      <c r="L138" s="47">
        <v>0.1837</v>
      </c>
      <c r="M138" s="47">
        <v>0.15</v>
      </c>
      <c r="N138" s="48">
        <v>43233</v>
      </c>
      <c r="O138" s="46">
        <v>2855</v>
      </c>
      <c r="P138" s="46">
        <v>8179</v>
      </c>
      <c r="Q138" s="46">
        <v>10916</v>
      </c>
      <c r="R138" s="46"/>
      <c r="S138" s="46"/>
      <c r="T138" s="46"/>
      <c r="U138" s="46"/>
      <c r="V138" s="46"/>
      <c r="W138" s="46">
        <f>SUM(O138:V138)</f>
        <v>21950</v>
      </c>
      <c r="X138" s="48">
        <v>43228</v>
      </c>
      <c r="Y138" s="46">
        <v>4600</v>
      </c>
      <c r="Z138" s="49">
        <f>F138/Y138</f>
        <v>1.6515217391304349</v>
      </c>
      <c r="AA138" s="48"/>
      <c r="AB138" s="46"/>
      <c r="AC138" s="46">
        <v>4600</v>
      </c>
      <c r="AD138" s="48">
        <v>43237</v>
      </c>
      <c r="AE138" s="46">
        <v>7900</v>
      </c>
      <c r="AF138" s="46">
        <v>12500</v>
      </c>
      <c r="AG138" s="46">
        <v>12814</v>
      </c>
      <c r="AH138" s="46">
        <v>12386</v>
      </c>
      <c r="AI138" s="46">
        <v>640</v>
      </c>
      <c r="AJ138" s="50">
        <f>AI138/AH138</f>
        <v>5.1671241724527694E-2</v>
      </c>
    </row>
    <row r="139" spans="1:36">
      <c r="A139" s="43" t="s">
        <v>446</v>
      </c>
      <c r="B139" s="44">
        <v>43236</v>
      </c>
      <c r="C139" s="45" t="s">
        <v>447</v>
      </c>
      <c r="D139" s="45">
        <v>569391235145</v>
      </c>
      <c r="E139" s="46" t="s">
        <v>448</v>
      </c>
      <c r="F139" s="46">
        <v>1728</v>
      </c>
      <c r="G139" s="46">
        <v>3270</v>
      </c>
      <c r="H139" s="46">
        <v>1517</v>
      </c>
      <c r="I139" s="46">
        <v>423</v>
      </c>
      <c r="J139" s="46">
        <v>1094</v>
      </c>
      <c r="K139" s="47">
        <v>0.47920000000000001</v>
      </c>
      <c r="L139" s="47">
        <v>0.1358</v>
      </c>
      <c r="M139" s="47">
        <v>0.34350000000000003</v>
      </c>
      <c r="N139" s="48">
        <v>43231</v>
      </c>
      <c r="O139" s="46">
        <v>6</v>
      </c>
      <c r="P139" s="46">
        <v>979</v>
      </c>
      <c r="Q139" s="46">
        <v>1858</v>
      </c>
      <c r="R139" s="46">
        <v>1981</v>
      </c>
      <c r="S139" s="46">
        <v>2425</v>
      </c>
      <c r="T139" s="46"/>
      <c r="U139" s="46"/>
      <c r="V139" s="46"/>
      <c r="W139" s="46">
        <f>SUM(O139:V139)</f>
        <v>7249</v>
      </c>
      <c r="X139" s="48">
        <v>43228</v>
      </c>
      <c r="Y139" s="46">
        <v>2000</v>
      </c>
      <c r="Z139" s="49">
        <f>F139/Y139</f>
        <v>0.86399999999999999</v>
      </c>
      <c r="AA139" s="48"/>
      <c r="AB139" s="46"/>
      <c r="AC139" s="46">
        <v>2000</v>
      </c>
      <c r="AD139" s="48">
        <v>43237</v>
      </c>
      <c r="AE139" s="46">
        <v>200</v>
      </c>
      <c r="AF139" s="46">
        <v>2200</v>
      </c>
      <c r="AG139" s="46">
        <v>2157</v>
      </c>
      <c r="AH139" s="46">
        <v>2109</v>
      </c>
      <c r="AI139" s="46">
        <v>39</v>
      </c>
      <c r="AJ139" s="50">
        <f>AI139/AH139</f>
        <v>1.849217638691323E-2</v>
      </c>
    </row>
    <row r="140" spans="1:36">
      <c r="A140" s="43" t="s">
        <v>449</v>
      </c>
      <c r="B140" s="44">
        <v>43236</v>
      </c>
      <c r="C140" s="45" t="s">
        <v>450</v>
      </c>
      <c r="D140" s="45">
        <v>569391015490</v>
      </c>
      <c r="E140" s="46" t="s">
        <v>451</v>
      </c>
      <c r="F140" s="46">
        <v>4710</v>
      </c>
      <c r="G140" s="46">
        <v>8427</v>
      </c>
      <c r="H140" s="46">
        <v>3147</v>
      </c>
      <c r="I140" s="46">
        <v>1742</v>
      </c>
      <c r="J140" s="46">
        <v>1405</v>
      </c>
      <c r="K140" s="47">
        <v>0.37640000000000001</v>
      </c>
      <c r="L140" s="47">
        <v>0.20960000000000001</v>
      </c>
      <c r="M140" s="47">
        <v>0.1668</v>
      </c>
      <c r="N140" s="48">
        <v>43233</v>
      </c>
      <c r="O140" s="46">
        <v>2031</v>
      </c>
      <c r="P140" s="46">
        <v>6265</v>
      </c>
      <c r="Q140" s="46">
        <v>5466</v>
      </c>
      <c r="R140" s="46"/>
      <c r="S140" s="46"/>
      <c r="T140" s="46"/>
      <c r="U140" s="46"/>
      <c r="V140" s="46"/>
      <c r="W140" s="46">
        <f>SUM(O140:V140)</f>
        <v>13762</v>
      </c>
      <c r="X140" s="48">
        <v>43228</v>
      </c>
      <c r="Y140" s="46">
        <v>1500</v>
      </c>
      <c r="Z140" s="49">
        <f>F140/Y140</f>
        <v>3.14</v>
      </c>
      <c r="AA140" s="48"/>
      <c r="AB140" s="46"/>
      <c r="AC140" s="46">
        <v>1500</v>
      </c>
      <c r="AD140" s="48">
        <v>43237</v>
      </c>
      <c r="AE140" s="46">
        <v>3800</v>
      </c>
      <c r="AF140" s="46">
        <v>5300</v>
      </c>
      <c r="AG140" s="46">
        <v>5480</v>
      </c>
      <c r="AH140" s="46">
        <v>5320</v>
      </c>
      <c r="AI140" s="46">
        <v>82</v>
      </c>
      <c r="AJ140" s="50">
        <f>AI140/AH140</f>
        <v>1.5413533834586466E-2</v>
      </c>
    </row>
    <row r="141" spans="1:36">
      <c r="A141" s="43" t="s">
        <v>452</v>
      </c>
      <c r="B141" s="44">
        <v>43236</v>
      </c>
      <c r="C141" s="45" t="s">
        <v>453</v>
      </c>
      <c r="D141" s="45">
        <v>569210637940</v>
      </c>
      <c r="E141" s="46" t="s">
        <v>454</v>
      </c>
      <c r="F141" s="46">
        <v>1769</v>
      </c>
      <c r="G141" s="46">
        <v>3794</v>
      </c>
      <c r="H141" s="46">
        <v>2166</v>
      </c>
      <c r="I141" s="46">
        <v>530</v>
      </c>
      <c r="J141" s="46">
        <v>1636</v>
      </c>
      <c r="K141" s="47">
        <v>0.57989999999999997</v>
      </c>
      <c r="L141" s="47">
        <v>0.1419</v>
      </c>
      <c r="M141" s="47">
        <v>0.438</v>
      </c>
      <c r="N141" s="48">
        <v>43232</v>
      </c>
      <c r="O141" s="46">
        <v>1402</v>
      </c>
      <c r="P141" s="46">
        <v>3381</v>
      </c>
      <c r="Q141" s="46">
        <v>3054</v>
      </c>
      <c r="R141" s="46">
        <v>2343</v>
      </c>
      <c r="S141" s="46"/>
      <c r="T141" s="46"/>
      <c r="U141" s="46"/>
      <c r="V141" s="46"/>
      <c r="W141" s="46">
        <f>SUM(O141:V141)</f>
        <v>10180</v>
      </c>
      <c r="X141" s="48">
        <v>43228</v>
      </c>
      <c r="Y141" s="46">
        <v>1200</v>
      </c>
      <c r="Z141" s="49">
        <f>F141/Y141</f>
        <v>1.4741666666666666</v>
      </c>
      <c r="AA141" s="48"/>
      <c r="AB141" s="46"/>
      <c r="AC141" s="46">
        <v>1200</v>
      </c>
      <c r="AD141" s="48">
        <v>43237</v>
      </c>
      <c r="AE141" s="46">
        <v>500</v>
      </c>
      <c r="AF141" s="46">
        <v>1700</v>
      </c>
      <c r="AG141" s="46">
        <v>1848</v>
      </c>
      <c r="AH141" s="46">
        <v>1692</v>
      </c>
      <c r="AI141" s="46">
        <v>93</v>
      </c>
      <c r="AJ141" s="50">
        <f>AI141/AH141</f>
        <v>5.4964539007092202E-2</v>
      </c>
    </row>
    <row r="142" spans="1:36">
      <c r="A142" s="43" t="s">
        <v>455</v>
      </c>
      <c r="B142" s="44">
        <v>43236</v>
      </c>
      <c r="C142" s="45" t="s">
        <v>456</v>
      </c>
      <c r="D142" s="45">
        <v>569211121878</v>
      </c>
      <c r="E142" s="46" t="s">
        <v>457</v>
      </c>
      <c r="F142" s="46">
        <v>3082</v>
      </c>
      <c r="G142" s="46">
        <v>6976</v>
      </c>
      <c r="H142" s="46">
        <v>2934</v>
      </c>
      <c r="I142" s="46">
        <v>1371</v>
      </c>
      <c r="J142" s="46">
        <v>1563</v>
      </c>
      <c r="K142" s="47">
        <v>0.42280000000000001</v>
      </c>
      <c r="L142" s="47">
        <v>0.1991</v>
      </c>
      <c r="M142" s="47">
        <v>0.22370000000000001</v>
      </c>
      <c r="N142" s="48">
        <v>43233</v>
      </c>
      <c r="O142" s="46">
        <v>3142</v>
      </c>
      <c r="P142" s="46">
        <v>5018</v>
      </c>
      <c r="Q142" s="46">
        <v>4008</v>
      </c>
      <c r="R142" s="46"/>
      <c r="S142" s="46"/>
      <c r="T142" s="46"/>
      <c r="U142" s="46"/>
      <c r="V142" s="46"/>
      <c r="W142" s="46">
        <f>SUM(O142:V142)</f>
        <v>12168</v>
      </c>
      <c r="X142" s="48">
        <v>43228</v>
      </c>
      <c r="Y142" s="46">
        <v>1500</v>
      </c>
      <c r="Z142" s="49">
        <f>F142/Y142</f>
        <v>2.0546666666666669</v>
      </c>
      <c r="AA142" s="48"/>
      <c r="AB142" s="46"/>
      <c r="AC142" s="46">
        <v>1500</v>
      </c>
      <c r="AD142" s="48">
        <v>43237</v>
      </c>
      <c r="AE142" s="46">
        <v>2600</v>
      </c>
      <c r="AF142" s="46">
        <v>4100</v>
      </c>
      <c r="AG142" s="46">
        <v>4069</v>
      </c>
      <c r="AH142" s="46">
        <v>4037</v>
      </c>
      <c r="AI142" s="46">
        <v>324</v>
      </c>
      <c r="AJ142" s="50">
        <f>AI142/AH142</f>
        <v>8.025761704235819E-2</v>
      </c>
    </row>
    <row r="143" spans="1:36">
      <c r="A143" s="43" t="s">
        <v>458</v>
      </c>
      <c r="B143" s="44">
        <v>43236</v>
      </c>
      <c r="C143" s="45" t="s">
        <v>459</v>
      </c>
      <c r="D143" s="45">
        <v>569306066037</v>
      </c>
      <c r="E143" s="46" t="s">
        <v>460</v>
      </c>
      <c r="F143" s="46">
        <v>4477</v>
      </c>
      <c r="G143" s="46">
        <v>7798</v>
      </c>
      <c r="H143" s="46">
        <v>2096</v>
      </c>
      <c r="I143" s="46">
        <v>887</v>
      </c>
      <c r="J143" s="46">
        <v>1209</v>
      </c>
      <c r="K143" s="47">
        <v>0.27939999999999998</v>
      </c>
      <c r="L143" s="47">
        <v>0.1205</v>
      </c>
      <c r="M143" s="47">
        <v>0.1588</v>
      </c>
      <c r="N143" s="48">
        <v>43233</v>
      </c>
      <c r="O143" s="46">
        <v>1492</v>
      </c>
      <c r="P143" s="46">
        <v>5553</v>
      </c>
      <c r="Q143" s="46">
        <v>5043</v>
      </c>
      <c r="R143" s="46"/>
      <c r="S143" s="46"/>
      <c r="T143" s="46"/>
      <c r="U143" s="46"/>
      <c r="V143" s="46"/>
      <c r="W143" s="46">
        <f>SUM(O143:V143)</f>
        <v>12088</v>
      </c>
      <c r="X143" s="48">
        <v>43225</v>
      </c>
      <c r="Y143" s="46">
        <v>6200</v>
      </c>
      <c r="Z143" s="49">
        <f>F143/Y143</f>
        <v>0.72209677419354834</v>
      </c>
      <c r="AA143" s="48"/>
      <c r="AB143" s="46"/>
      <c r="AC143" s="46">
        <v>6200</v>
      </c>
      <c r="AD143" s="48">
        <v>43237</v>
      </c>
      <c r="AE143" s="46">
        <v>400</v>
      </c>
      <c r="AF143" s="46">
        <v>6600</v>
      </c>
      <c r="AG143" s="46">
        <v>6622</v>
      </c>
      <c r="AH143" s="46">
        <v>6584</v>
      </c>
      <c r="AI143" s="46">
        <v>39</v>
      </c>
      <c r="AJ143" s="50">
        <f>AI143/AH143</f>
        <v>5.9234507897934384E-3</v>
      </c>
    </row>
    <row r="144" spans="1:36">
      <c r="A144" s="43" t="s">
        <v>461</v>
      </c>
      <c r="B144" s="44">
        <v>43236</v>
      </c>
      <c r="C144" s="45" t="s">
        <v>462</v>
      </c>
      <c r="D144" s="45">
        <v>569305998172</v>
      </c>
      <c r="E144" s="46" t="s">
        <v>463</v>
      </c>
      <c r="F144" s="46">
        <v>7350</v>
      </c>
      <c r="G144" s="46">
        <v>13132</v>
      </c>
      <c r="H144" s="46">
        <v>4135</v>
      </c>
      <c r="I144" s="46">
        <v>1926</v>
      </c>
      <c r="J144" s="46">
        <v>2209</v>
      </c>
      <c r="K144" s="47">
        <v>0.33660000000000001</v>
      </c>
      <c r="L144" s="47">
        <v>0.15840000000000001</v>
      </c>
      <c r="M144" s="47">
        <v>0.1782</v>
      </c>
      <c r="N144" s="48">
        <v>43233</v>
      </c>
      <c r="O144" s="46">
        <v>4119</v>
      </c>
      <c r="P144" s="46">
        <v>6802</v>
      </c>
      <c r="Q144" s="46">
        <v>8163</v>
      </c>
      <c r="R144" s="46"/>
      <c r="S144" s="46"/>
      <c r="T144" s="46"/>
      <c r="U144" s="46"/>
      <c r="V144" s="46"/>
      <c r="W144" s="46">
        <f>SUM(O144:V144)</f>
        <v>19084</v>
      </c>
      <c r="X144" s="48">
        <v>43228</v>
      </c>
      <c r="Y144" s="46">
        <v>6000</v>
      </c>
      <c r="Z144" s="49">
        <f>F144/Y144</f>
        <v>1.2250000000000001</v>
      </c>
      <c r="AA144" s="48">
        <v>43234</v>
      </c>
      <c r="AB144" s="46">
        <v>36</v>
      </c>
      <c r="AC144" s="46">
        <v>6036</v>
      </c>
      <c r="AD144" s="48">
        <v>43237</v>
      </c>
      <c r="AE144" s="46">
        <v>3300</v>
      </c>
      <c r="AF144" s="46">
        <v>9336</v>
      </c>
      <c r="AG144" s="46">
        <v>9354</v>
      </c>
      <c r="AH144" s="46">
        <v>9276</v>
      </c>
      <c r="AI144" s="46">
        <v>913</v>
      </c>
      <c r="AJ144" s="50">
        <f>AI144/AH144</f>
        <v>9.8426045709357479E-2</v>
      </c>
    </row>
    <row r="145" spans="1:36">
      <c r="A145" s="43" t="s">
        <v>464</v>
      </c>
      <c r="B145" s="44">
        <v>43250</v>
      </c>
      <c r="C145" s="45" t="s">
        <v>465</v>
      </c>
      <c r="D145" s="45">
        <v>570414874013</v>
      </c>
      <c r="E145" s="46" t="s">
        <v>466</v>
      </c>
      <c r="F145" s="46">
        <v>2583</v>
      </c>
      <c r="G145" s="46">
        <v>6475</v>
      </c>
      <c r="H145" s="46">
        <v>1060</v>
      </c>
      <c r="I145" s="46">
        <v>393</v>
      </c>
      <c r="J145" s="46">
        <v>667</v>
      </c>
      <c r="K145" s="47">
        <v>0.31990000000000002</v>
      </c>
      <c r="L145" s="47">
        <v>0.1196</v>
      </c>
      <c r="M145" s="47">
        <v>0.20030000000000001</v>
      </c>
      <c r="N145" s="48">
        <v>43246</v>
      </c>
      <c r="O145" s="46">
        <v>1420</v>
      </c>
      <c r="P145" s="46">
        <v>2392</v>
      </c>
      <c r="Q145" s="46">
        <v>2513</v>
      </c>
      <c r="R145" s="46">
        <v>2581</v>
      </c>
      <c r="S145" s="46"/>
      <c r="T145" s="46"/>
      <c r="U145" s="46"/>
      <c r="V145" s="46"/>
      <c r="W145" s="46">
        <f>SUM(O145:V145)</f>
        <v>8906</v>
      </c>
      <c r="X145" s="48">
        <v>43228</v>
      </c>
      <c r="Y145" s="46">
        <v>3500</v>
      </c>
      <c r="Z145" s="49">
        <f>F145/Y145</f>
        <v>0.73799999999999999</v>
      </c>
      <c r="AA145" s="46"/>
      <c r="AB145" s="46"/>
      <c r="AC145" s="46">
        <v>3500</v>
      </c>
      <c r="AD145" s="48">
        <v>43252</v>
      </c>
      <c r="AE145" s="46">
        <v>1100</v>
      </c>
      <c r="AF145" s="46">
        <v>4600</v>
      </c>
      <c r="AG145" s="46">
        <v>4536</v>
      </c>
      <c r="AH145" s="46">
        <v>4490</v>
      </c>
      <c r="AI145" s="46">
        <v>16</v>
      </c>
      <c r="AJ145" s="50">
        <f>AI145/AH145</f>
        <v>3.5634743875278397E-3</v>
      </c>
    </row>
    <row r="146" spans="1:36">
      <c r="A146" s="43" t="s">
        <v>467</v>
      </c>
      <c r="B146" s="44">
        <v>43250</v>
      </c>
      <c r="C146" s="45" t="s">
        <v>468</v>
      </c>
      <c r="D146" s="45">
        <v>569305790383</v>
      </c>
      <c r="E146" s="46" t="s">
        <v>469</v>
      </c>
      <c r="F146" s="46">
        <v>2514</v>
      </c>
      <c r="G146" s="46">
        <v>4646</v>
      </c>
      <c r="H146" s="46">
        <v>2241</v>
      </c>
      <c r="I146" s="46">
        <v>846</v>
      </c>
      <c r="J146" s="46">
        <v>1395</v>
      </c>
      <c r="K146" s="47">
        <v>0.49</v>
      </c>
      <c r="L146" s="47">
        <v>0.1852</v>
      </c>
      <c r="M146" s="47">
        <v>0.30480000000000002</v>
      </c>
      <c r="N146" s="48">
        <v>43246</v>
      </c>
      <c r="O146" s="46">
        <v>1437</v>
      </c>
      <c r="P146" s="46">
        <v>2259</v>
      </c>
      <c r="Q146" s="46">
        <v>2657</v>
      </c>
      <c r="R146" s="46">
        <v>2977</v>
      </c>
      <c r="S146" s="46"/>
      <c r="T146" s="46"/>
      <c r="U146" s="46"/>
      <c r="V146" s="46"/>
      <c r="W146" s="46">
        <f>SUM(O146:V146)</f>
        <v>9330</v>
      </c>
      <c r="X146" s="48">
        <v>43228</v>
      </c>
      <c r="Y146" s="46">
        <v>1100</v>
      </c>
      <c r="Z146" s="49">
        <f>F146/Y146</f>
        <v>2.2854545454545456</v>
      </c>
      <c r="AA146" s="46"/>
      <c r="AB146" s="46"/>
      <c r="AC146" s="46">
        <v>1400</v>
      </c>
      <c r="AD146" s="48">
        <v>43250</v>
      </c>
      <c r="AE146" s="46">
        <v>1100</v>
      </c>
      <c r="AF146" s="46">
        <v>2500</v>
      </c>
      <c r="AG146" s="46">
        <v>2422</v>
      </c>
      <c r="AH146" s="46">
        <v>2390</v>
      </c>
      <c r="AI146" s="46">
        <v>324</v>
      </c>
      <c r="AJ146" s="50">
        <f>AI146/AH146</f>
        <v>0.13556485355648534</v>
      </c>
    </row>
    <row r="147" spans="1:36">
      <c r="A147" s="43" t="s">
        <v>470</v>
      </c>
      <c r="B147" s="44">
        <v>43250</v>
      </c>
      <c r="C147" s="45" t="s">
        <v>471</v>
      </c>
      <c r="D147" s="45">
        <v>570413994992</v>
      </c>
      <c r="E147" s="46" t="s">
        <v>472</v>
      </c>
      <c r="F147" s="46">
        <v>6330</v>
      </c>
      <c r="G147" s="46">
        <v>12384</v>
      </c>
      <c r="H147" s="46">
        <v>4033</v>
      </c>
      <c r="I147" s="46">
        <v>1385</v>
      </c>
      <c r="J147" s="46">
        <v>2648</v>
      </c>
      <c r="K147" s="47">
        <v>0.33350000000000002</v>
      </c>
      <c r="L147" s="47">
        <v>0.1149</v>
      </c>
      <c r="M147" s="47">
        <v>0.21859999999999999</v>
      </c>
      <c r="N147" s="48">
        <v>43246</v>
      </c>
      <c r="O147" s="46">
        <v>3782</v>
      </c>
      <c r="P147" s="46">
        <v>4466</v>
      </c>
      <c r="Q147" s="46">
        <v>4807</v>
      </c>
      <c r="R147" s="46">
        <v>6675</v>
      </c>
      <c r="S147" s="46"/>
      <c r="T147" s="46"/>
      <c r="U147" s="46"/>
      <c r="V147" s="46"/>
      <c r="W147" s="46">
        <f>SUM(O147:V147)</f>
        <v>19730</v>
      </c>
      <c r="X147" s="48">
        <v>43245</v>
      </c>
      <c r="Y147" s="46">
        <v>7500</v>
      </c>
      <c r="Z147" s="49">
        <f>F147/Y147</f>
        <v>0.84399999999999997</v>
      </c>
      <c r="AA147" s="46"/>
      <c r="AB147" s="46"/>
      <c r="AC147" s="46">
        <v>7500</v>
      </c>
      <c r="AD147" s="48">
        <v>43250</v>
      </c>
      <c r="AE147" s="46">
        <v>1000</v>
      </c>
      <c r="AF147" s="46">
        <v>8500</v>
      </c>
      <c r="AG147" s="46">
        <v>9100</v>
      </c>
      <c r="AH147" s="46">
        <v>8450</v>
      </c>
      <c r="AI147" s="46">
        <v>165</v>
      </c>
      <c r="AJ147" s="50">
        <f>AI147/AH147</f>
        <v>1.952662721893491E-2</v>
      </c>
    </row>
    <row r="148" spans="1:36">
      <c r="A148" s="43" t="s">
        <v>473</v>
      </c>
      <c r="B148" s="44">
        <v>43250</v>
      </c>
      <c r="C148" s="45" t="s">
        <v>474</v>
      </c>
      <c r="D148" s="45">
        <v>570501035564</v>
      </c>
      <c r="E148" s="46" t="s">
        <v>475</v>
      </c>
      <c r="F148" s="46">
        <v>1643</v>
      </c>
      <c r="G148" s="46">
        <v>3085</v>
      </c>
      <c r="H148" s="46">
        <v>1257</v>
      </c>
      <c r="I148" s="46">
        <v>387</v>
      </c>
      <c r="J148" s="46">
        <v>870</v>
      </c>
      <c r="K148" s="47">
        <v>0.43330000000000002</v>
      </c>
      <c r="L148" s="47">
        <v>0.1338</v>
      </c>
      <c r="M148" s="47">
        <v>0.29949999999999999</v>
      </c>
      <c r="N148" s="48">
        <v>43246</v>
      </c>
      <c r="O148" s="46">
        <v>1462</v>
      </c>
      <c r="P148" s="46">
        <v>1842</v>
      </c>
      <c r="Q148" s="46">
        <v>1719</v>
      </c>
      <c r="R148" s="46">
        <v>2810</v>
      </c>
      <c r="S148" s="46"/>
      <c r="T148" s="46"/>
      <c r="U148" s="46"/>
      <c r="V148" s="46"/>
      <c r="W148" s="46">
        <f>SUM(O148:V148)</f>
        <v>7833</v>
      </c>
      <c r="X148" s="48">
        <v>43245</v>
      </c>
      <c r="Y148" s="46">
        <v>2700</v>
      </c>
      <c r="Z148" s="49">
        <f>F148/Y148</f>
        <v>0.60851851851851857</v>
      </c>
      <c r="AA148" s="46"/>
      <c r="AB148" s="46"/>
      <c r="AC148" s="46">
        <v>2700</v>
      </c>
      <c r="AD148" s="48">
        <v>43252</v>
      </c>
      <c r="AE148" s="46">
        <v>100</v>
      </c>
      <c r="AF148" s="46">
        <v>2800</v>
      </c>
      <c r="AG148" s="46">
        <v>2772</v>
      </c>
      <c r="AH148" s="46">
        <v>2732</v>
      </c>
      <c r="AI148" s="46">
        <v>78</v>
      </c>
      <c r="AJ148" s="50">
        <f>AI148/AH148</f>
        <v>2.8550512445095169E-2</v>
      </c>
    </row>
    <row r="149" spans="1:36">
      <c r="A149" s="43" t="s">
        <v>476</v>
      </c>
      <c r="B149" s="44">
        <v>43250</v>
      </c>
      <c r="C149" s="45" t="s">
        <v>477</v>
      </c>
      <c r="D149" s="45">
        <v>570187284551</v>
      </c>
      <c r="E149" s="46" t="s">
        <v>478</v>
      </c>
      <c r="F149" s="46">
        <v>5239</v>
      </c>
      <c r="G149" s="46">
        <v>9523</v>
      </c>
      <c r="H149" s="46">
        <v>3855</v>
      </c>
      <c r="I149" s="46">
        <v>1636</v>
      </c>
      <c r="J149" s="46">
        <v>2219</v>
      </c>
      <c r="K149" s="47">
        <v>0.40610000000000002</v>
      </c>
      <c r="L149" s="47">
        <v>0.1731</v>
      </c>
      <c r="M149" s="47">
        <v>0.23300000000000001</v>
      </c>
      <c r="N149" s="48">
        <v>43246</v>
      </c>
      <c r="O149" s="46">
        <v>5036</v>
      </c>
      <c r="P149" s="46">
        <v>5200</v>
      </c>
      <c r="Q149" s="46">
        <v>3745</v>
      </c>
      <c r="R149" s="46">
        <v>5050</v>
      </c>
      <c r="S149" s="46"/>
      <c r="T149" s="46"/>
      <c r="U149" s="46"/>
      <c r="V149" s="46"/>
      <c r="W149" s="46">
        <f>SUM(O149:V149)</f>
        <v>19031</v>
      </c>
      <c r="X149" s="48">
        <v>43245</v>
      </c>
      <c r="Y149" s="46">
        <v>4500</v>
      </c>
      <c r="Z149" s="49">
        <f>F149/Y149</f>
        <v>1.1642222222222223</v>
      </c>
      <c r="AA149" s="46"/>
      <c r="AB149" s="46"/>
      <c r="AC149" s="46">
        <v>4500</v>
      </c>
      <c r="AD149" s="48">
        <v>43250</v>
      </c>
      <c r="AE149" s="46">
        <v>2100</v>
      </c>
      <c r="AF149" s="46">
        <v>6600</v>
      </c>
      <c r="AG149" s="46">
        <v>5825</v>
      </c>
      <c r="AH149" s="46">
        <v>5647</v>
      </c>
      <c r="AI149" s="46">
        <v>109</v>
      </c>
      <c r="AJ149" s="50">
        <f>AI149/AH149</f>
        <v>1.9302284398795822E-2</v>
      </c>
    </row>
    <row r="150" spans="1:36">
      <c r="A150" s="43" t="s">
        <v>479</v>
      </c>
      <c r="B150" s="44">
        <v>43250</v>
      </c>
      <c r="C150" s="45" t="s">
        <v>480</v>
      </c>
      <c r="D150" s="45">
        <v>570414226704</v>
      </c>
      <c r="E150" s="46" t="s">
        <v>481</v>
      </c>
      <c r="F150" s="46">
        <v>2004</v>
      </c>
      <c r="G150" s="46">
        <v>4225</v>
      </c>
      <c r="H150" s="46">
        <v>2186</v>
      </c>
      <c r="I150" s="46">
        <v>822</v>
      </c>
      <c r="J150" s="46">
        <v>1364</v>
      </c>
      <c r="K150" s="47">
        <v>0.52090000000000003</v>
      </c>
      <c r="L150" s="47">
        <v>0.1978</v>
      </c>
      <c r="M150" s="47">
        <v>0.3231</v>
      </c>
      <c r="N150" s="48">
        <v>43246</v>
      </c>
      <c r="O150" s="46">
        <v>2072</v>
      </c>
      <c r="P150" s="46">
        <v>2578</v>
      </c>
      <c r="Q150" s="46">
        <v>2837</v>
      </c>
      <c r="R150" s="46">
        <v>3711</v>
      </c>
      <c r="S150" s="46"/>
      <c r="T150" s="46"/>
      <c r="U150" s="46"/>
      <c r="V150" s="46"/>
      <c r="W150" s="46">
        <f>SUM(O150:V150)</f>
        <v>11198</v>
      </c>
      <c r="X150" s="48">
        <v>43245</v>
      </c>
      <c r="Y150" s="46">
        <v>1000</v>
      </c>
      <c r="Z150" s="49">
        <f>F150/Y150</f>
        <v>2.004</v>
      </c>
      <c r="AA150" s="46"/>
      <c r="AB150" s="46"/>
      <c r="AC150" s="46">
        <v>1000</v>
      </c>
      <c r="AD150" s="48">
        <v>43250</v>
      </c>
      <c r="AE150" s="46">
        <v>1000</v>
      </c>
      <c r="AF150" s="46">
        <v>2000</v>
      </c>
      <c r="AG150" s="46">
        <v>2080</v>
      </c>
      <c r="AH150" s="46">
        <v>2042</v>
      </c>
      <c r="AI150" s="46">
        <v>3</v>
      </c>
      <c r="AJ150" s="50">
        <f>AI150/AH150</f>
        <v>1.4691478942213516E-3</v>
      </c>
    </row>
    <row r="151" spans="1:36">
      <c r="A151" s="43" t="s">
        <v>482</v>
      </c>
      <c r="B151" s="44">
        <v>43250</v>
      </c>
      <c r="C151" s="45" t="s">
        <v>483</v>
      </c>
      <c r="D151" s="45">
        <v>570187532269</v>
      </c>
      <c r="E151" s="46" t="s">
        <v>484</v>
      </c>
      <c r="F151" s="46">
        <v>1473</v>
      </c>
      <c r="G151" s="46">
        <v>3064</v>
      </c>
      <c r="H151" s="46">
        <v>1791</v>
      </c>
      <c r="I151" s="46">
        <v>834</v>
      </c>
      <c r="J151" s="46">
        <v>957</v>
      </c>
      <c r="K151" s="47">
        <v>0.61570000000000003</v>
      </c>
      <c r="L151" s="47">
        <v>0.28689999999999999</v>
      </c>
      <c r="M151" s="47">
        <v>0.32879999999999998</v>
      </c>
      <c r="N151" s="48">
        <v>43246</v>
      </c>
      <c r="O151" s="46">
        <v>1641</v>
      </c>
      <c r="P151" s="46">
        <v>3011</v>
      </c>
      <c r="Q151" s="46">
        <v>2694</v>
      </c>
      <c r="R151" s="46">
        <v>2374</v>
      </c>
      <c r="S151" s="46"/>
      <c r="T151" s="46"/>
      <c r="U151" s="46"/>
      <c r="V151" s="46"/>
      <c r="W151" s="46">
        <f>SUM(O151:V151)</f>
        <v>9720</v>
      </c>
      <c r="X151" s="48">
        <v>43245</v>
      </c>
      <c r="Y151" s="46">
        <v>1000</v>
      </c>
      <c r="Z151" s="49">
        <f>F151/Y151</f>
        <v>1.4730000000000001</v>
      </c>
      <c r="AA151" s="46"/>
      <c r="AB151" s="46"/>
      <c r="AC151" s="46">
        <v>1000</v>
      </c>
      <c r="AD151" s="48">
        <v>43250</v>
      </c>
      <c r="AE151" s="46">
        <v>500</v>
      </c>
      <c r="AF151" s="46">
        <v>1500</v>
      </c>
      <c r="AG151" s="46">
        <v>1709</v>
      </c>
      <c r="AH151" s="46">
        <v>1489</v>
      </c>
      <c r="AI151" s="46">
        <v>159</v>
      </c>
      <c r="AJ151" s="50">
        <f>AI151/AH151</f>
        <v>0.10678307588985897</v>
      </c>
    </row>
    <row r="152" spans="1:36">
      <c r="A152" s="43" t="s">
        <v>485</v>
      </c>
      <c r="B152" s="44">
        <v>43250</v>
      </c>
      <c r="C152" s="45" t="s">
        <v>486</v>
      </c>
      <c r="D152" s="45">
        <v>570314893039</v>
      </c>
      <c r="E152" s="46" t="s">
        <v>487</v>
      </c>
      <c r="F152" s="46">
        <v>3995</v>
      </c>
      <c r="G152" s="46">
        <v>7060</v>
      </c>
      <c r="H152" s="46">
        <v>3117</v>
      </c>
      <c r="I152" s="46">
        <v>1160</v>
      </c>
      <c r="J152" s="46">
        <v>1957</v>
      </c>
      <c r="K152" s="47">
        <v>0.45600000000000002</v>
      </c>
      <c r="L152" s="47">
        <v>0.17119999999999999</v>
      </c>
      <c r="M152" s="47">
        <v>0.2848</v>
      </c>
      <c r="N152" s="48">
        <v>43246</v>
      </c>
      <c r="O152" s="46">
        <v>3220</v>
      </c>
      <c r="P152" s="46">
        <v>2991</v>
      </c>
      <c r="Q152" s="46">
        <v>2436</v>
      </c>
      <c r="R152" s="46">
        <v>3783</v>
      </c>
      <c r="S152" s="46"/>
      <c r="T152" s="46"/>
      <c r="U152" s="46"/>
      <c r="V152" s="46"/>
      <c r="W152" s="46">
        <f>SUM(O152:V152)</f>
        <v>12430</v>
      </c>
      <c r="X152" s="48">
        <v>43245</v>
      </c>
      <c r="Y152" s="46">
        <v>2000</v>
      </c>
      <c r="Z152" s="49">
        <f>F152/Y152</f>
        <v>1.9975000000000001</v>
      </c>
      <c r="AA152" s="46"/>
      <c r="AB152" s="46"/>
      <c r="AC152" s="46">
        <v>2000</v>
      </c>
      <c r="AD152" s="48">
        <v>43250</v>
      </c>
      <c r="AE152" s="46">
        <v>1900</v>
      </c>
      <c r="AF152" s="46">
        <v>3900</v>
      </c>
      <c r="AG152" s="46">
        <v>3967</v>
      </c>
      <c r="AH152" s="46">
        <v>3885</v>
      </c>
      <c r="AI152" s="46">
        <v>10</v>
      </c>
      <c r="AJ152" s="50">
        <f>AI152/AH152</f>
        <v>2.5740025740025739E-3</v>
      </c>
    </row>
    <row r="153" spans="1:36">
      <c r="A153" s="43" t="s">
        <v>488</v>
      </c>
      <c r="B153" s="44">
        <v>43250</v>
      </c>
      <c r="C153" s="45" t="s">
        <v>489</v>
      </c>
      <c r="D153" s="45">
        <v>570500895705</v>
      </c>
      <c r="E153" s="46" t="s">
        <v>490</v>
      </c>
      <c r="F153" s="46">
        <v>1273</v>
      </c>
      <c r="G153" s="46">
        <v>2760</v>
      </c>
      <c r="H153" s="46">
        <v>1345</v>
      </c>
      <c r="I153" s="46">
        <v>383</v>
      </c>
      <c r="J153" s="46">
        <v>962</v>
      </c>
      <c r="K153" s="47">
        <v>0.50160000000000005</v>
      </c>
      <c r="L153" s="47">
        <v>0.14419999999999999</v>
      </c>
      <c r="M153" s="47">
        <v>0.3574</v>
      </c>
      <c r="N153" s="48">
        <v>43246</v>
      </c>
      <c r="O153" s="46">
        <v>1694</v>
      </c>
      <c r="P153" s="46">
        <v>1412</v>
      </c>
      <c r="Q153" s="46">
        <v>1270</v>
      </c>
      <c r="R153" s="46">
        <v>2004</v>
      </c>
      <c r="S153" s="46"/>
      <c r="T153" s="46"/>
      <c r="U153" s="46"/>
      <c r="V153" s="46"/>
      <c r="W153" s="46">
        <f>SUM(O153:V153)</f>
        <v>6380</v>
      </c>
      <c r="X153" s="48">
        <v>43245</v>
      </c>
      <c r="Y153" s="46">
        <v>1300</v>
      </c>
      <c r="Z153" s="49">
        <f>F153/Y153</f>
        <v>0.97923076923076924</v>
      </c>
      <c r="AA153" s="46"/>
      <c r="AB153" s="46"/>
      <c r="AC153" s="46">
        <v>1300</v>
      </c>
      <c r="AD153" s="48">
        <v>43254</v>
      </c>
      <c r="AE153" s="46">
        <v>500</v>
      </c>
      <c r="AF153" s="46">
        <v>1800</v>
      </c>
      <c r="AG153" s="46">
        <v>1887</v>
      </c>
      <c r="AH153" s="46">
        <v>1865</v>
      </c>
      <c r="AI153" s="46">
        <v>0</v>
      </c>
      <c r="AJ153" s="50">
        <f>AI153/AH153</f>
        <v>0</v>
      </c>
    </row>
    <row r="154" spans="1:36">
      <c r="A154" s="43" t="s">
        <v>491</v>
      </c>
      <c r="B154" s="44">
        <v>43266</v>
      </c>
      <c r="C154" s="45" t="s">
        <v>492</v>
      </c>
      <c r="D154" s="45">
        <v>570971300285</v>
      </c>
      <c r="E154" s="46" t="s">
        <v>493</v>
      </c>
      <c r="F154" s="46">
        <v>2930</v>
      </c>
      <c r="G154" s="46">
        <v>6228</v>
      </c>
      <c r="H154" s="46">
        <v>662</v>
      </c>
      <c r="I154" s="46">
        <v>476</v>
      </c>
      <c r="J154" s="46">
        <v>186</v>
      </c>
      <c r="K154" s="47">
        <v>0.1192</v>
      </c>
      <c r="L154" s="47">
        <v>8.5699999999999998E-2</v>
      </c>
      <c r="M154" s="47">
        <v>3.3500000000000002E-2</v>
      </c>
      <c r="N154" s="48">
        <v>43261</v>
      </c>
      <c r="O154" s="46">
        <v>630</v>
      </c>
      <c r="P154" s="46">
        <v>1509</v>
      </c>
      <c r="Q154" s="46">
        <v>1128</v>
      </c>
      <c r="R154" s="46">
        <v>1444</v>
      </c>
      <c r="S154" s="46">
        <v>1944</v>
      </c>
      <c r="T154" s="46"/>
      <c r="U154" s="46"/>
      <c r="V154" s="46"/>
      <c r="W154" s="46">
        <f>SUM(O154:V154)</f>
        <v>6655</v>
      </c>
      <c r="X154" s="48">
        <v>43256</v>
      </c>
      <c r="Y154" s="46">
        <v>3000</v>
      </c>
      <c r="Z154" s="49">
        <f>F154/Y154</f>
        <v>0.97666666666666668</v>
      </c>
      <c r="AA154" s="46"/>
      <c r="AB154" s="46"/>
      <c r="AC154" s="46">
        <v>3000</v>
      </c>
      <c r="AD154" s="48">
        <v>43266</v>
      </c>
      <c r="AE154" s="46">
        <v>2000</v>
      </c>
      <c r="AF154" s="46">
        <v>5000</v>
      </c>
      <c r="AG154" s="46">
        <v>4832</v>
      </c>
      <c r="AH154" s="46">
        <v>4828</v>
      </c>
      <c r="AI154" s="46">
        <v>94</v>
      </c>
      <c r="AJ154" s="50">
        <f>AI154/AH154</f>
        <v>1.9469759734879868E-2</v>
      </c>
    </row>
    <row r="155" spans="1:36">
      <c r="A155" s="43" t="s">
        <v>494</v>
      </c>
      <c r="B155" s="44">
        <v>43266</v>
      </c>
      <c r="C155" s="45" t="s">
        <v>495</v>
      </c>
      <c r="D155" s="45">
        <v>570971152441</v>
      </c>
      <c r="E155" s="46" t="s">
        <v>496</v>
      </c>
      <c r="F155" s="46">
        <v>4187</v>
      </c>
      <c r="G155" s="46">
        <v>6931</v>
      </c>
      <c r="H155" s="46">
        <v>2273</v>
      </c>
      <c r="I155" s="46">
        <v>786</v>
      </c>
      <c r="J155" s="46">
        <v>1487</v>
      </c>
      <c r="K155" s="47">
        <v>0.33250000000000002</v>
      </c>
      <c r="L155" s="47">
        <v>0.1169</v>
      </c>
      <c r="M155" s="47">
        <v>0.21560000000000001</v>
      </c>
      <c r="N155" s="48">
        <v>43262</v>
      </c>
      <c r="O155" s="46">
        <v>1768</v>
      </c>
      <c r="P155" s="46">
        <v>2974</v>
      </c>
      <c r="Q155" s="46">
        <v>3273</v>
      </c>
      <c r="R155" s="46">
        <v>3669</v>
      </c>
      <c r="S155" s="46"/>
      <c r="T155" s="46"/>
      <c r="U155" s="46"/>
      <c r="V155" s="46"/>
      <c r="W155" s="46">
        <f>SUM(O155:V155)</f>
        <v>11684</v>
      </c>
      <c r="X155" s="48">
        <v>43256</v>
      </c>
      <c r="Y155" s="46">
        <v>3800</v>
      </c>
      <c r="Z155" s="49">
        <f>F155/Y155</f>
        <v>1.101842105263158</v>
      </c>
      <c r="AA155" s="46"/>
      <c r="AB155" s="46"/>
      <c r="AC155" s="46">
        <v>3800</v>
      </c>
      <c r="AD155" s="48">
        <v>43266</v>
      </c>
      <c r="AE155" s="46">
        <v>830</v>
      </c>
      <c r="AF155" s="46">
        <v>4630</v>
      </c>
      <c r="AG155" s="46">
        <v>5171</v>
      </c>
      <c r="AH155" s="46">
        <v>4739</v>
      </c>
      <c r="AI155" s="46">
        <v>181</v>
      </c>
      <c r="AJ155" s="50">
        <f>AI155/AH155</f>
        <v>3.8193711753534504E-2</v>
      </c>
    </row>
    <row r="156" spans="1:36">
      <c r="A156" s="43" t="s">
        <v>497</v>
      </c>
      <c r="B156" s="44">
        <v>43266</v>
      </c>
      <c r="C156" s="45" t="s">
        <v>498</v>
      </c>
      <c r="D156" s="45">
        <v>571205230044</v>
      </c>
      <c r="E156" s="46" t="s">
        <v>499</v>
      </c>
      <c r="F156" s="46">
        <v>5435</v>
      </c>
      <c r="G156" s="46">
        <v>8429</v>
      </c>
      <c r="H156" s="46">
        <v>3782</v>
      </c>
      <c r="I156" s="46">
        <v>1388</v>
      </c>
      <c r="J156" s="46">
        <v>2394</v>
      </c>
      <c r="K156" s="47">
        <v>0.45739999999999997</v>
      </c>
      <c r="L156" s="47">
        <v>0.1663</v>
      </c>
      <c r="M156" s="47">
        <v>0.29110000000000003</v>
      </c>
      <c r="N156" s="48">
        <v>43262</v>
      </c>
      <c r="O156" s="46">
        <v>2532</v>
      </c>
      <c r="P156" s="46">
        <v>3124</v>
      </c>
      <c r="Q156" s="46">
        <v>3964</v>
      </c>
      <c r="R156" s="46">
        <v>3985</v>
      </c>
      <c r="S156" s="46"/>
      <c r="T156" s="46"/>
      <c r="U156" s="46"/>
      <c r="V156" s="46"/>
      <c r="W156" s="46">
        <f>SUM(O156:V156)</f>
        <v>13605</v>
      </c>
      <c r="X156" s="48">
        <v>43256</v>
      </c>
      <c r="Y156" s="46">
        <v>2500</v>
      </c>
      <c r="Z156" s="49">
        <f>F156/Y156</f>
        <v>2.1739999999999999</v>
      </c>
      <c r="AA156" s="46"/>
      <c r="AB156" s="46"/>
      <c r="AC156" s="46">
        <v>2500</v>
      </c>
      <c r="AD156" s="48">
        <v>43267</v>
      </c>
      <c r="AE156" s="46">
        <v>2800</v>
      </c>
      <c r="AF156" s="46">
        <v>5300</v>
      </c>
      <c r="AG156" s="46">
        <v>7033</v>
      </c>
      <c r="AH156" s="46">
        <v>5651</v>
      </c>
      <c r="AI156" s="46">
        <v>724</v>
      </c>
      <c r="AJ156" s="50">
        <f>AI156/AH156</f>
        <v>0.12811891700583966</v>
      </c>
    </row>
    <row r="157" spans="1:36">
      <c r="A157" s="43" t="s">
        <v>500</v>
      </c>
      <c r="B157" s="44">
        <v>43266</v>
      </c>
      <c r="C157" s="45" t="s">
        <v>501</v>
      </c>
      <c r="D157" s="45">
        <v>571204610755</v>
      </c>
      <c r="E157" s="46" t="s">
        <v>502</v>
      </c>
      <c r="F157" s="46">
        <v>1041</v>
      </c>
      <c r="G157" s="46">
        <v>1854</v>
      </c>
      <c r="H157" s="46">
        <v>731</v>
      </c>
      <c r="I157" s="46">
        <v>255</v>
      </c>
      <c r="J157" s="46">
        <v>476</v>
      </c>
      <c r="K157" s="47">
        <v>0.40339999999999998</v>
      </c>
      <c r="L157" s="47">
        <v>0.1416</v>
      </c>
      <c r="M157" s="47">
        <v>0.26179999999999998</v>
      </c>
      <c r="N157" s="48">
        <v>43260</v>
      </c>
      <c r="O157" s="46">
        <v>892</v>
      </c>
      <c r="P157" s="46">
        <v>1265</v>
      </c>
      <c r="Q157" s="46">
        <v>1156</v>
      </c>
      <c r="R157" s="46">
        <v>841</v>
      </c>
      <c r="S157" s="46">
        <v>1008</v>
      </c>
      <c r="T157" s="46">
        <v>1007</v>
      </c>
      <c r="U157" s="46"/>
      <c r="V157" s="46"/>
      <c r="W157" s="46">
        <f>SUM(O157:V157)</f>
        <v>6169</v>
      </c>
      <c r="X157" s="48">
        <v>43256</v>
      </c>
      <c r="Y157" s="46">
        <v>800</v>
      </c>
      <c r="Z157" s="49">
        <f>F157/Y157</f>
        <v>1.30125</v>
      </c>
      <c r="AA157" s="46"/>
      <c r="AB157" s="46"/>
      <c r="AC157" s="46">
        <v>800</v>
      </c>
      <c r="AD157" s="48">
        <v>43266</v>
      </c>
      <c r="AE157" s="46">
        <v>250</v>
      </c>
      <c r="AF157" s="46">
        <v>1050</v>
      </c>
      <c r="AG157" s="46">
        <v>1369</v>
      </c>
      <c r="AH157" s="46">
        <v>1177</v>
      </c>
      <c r="AI157" s="46">
        <v>98</v>
      </c>
      <c r="AJ157" s="50">
        <f>AI157/AH157</f>
        <v>8.3262531860662709E-2</v>
      </c>
    </row>
    <row r="158" spans="1:36">
      <c r="A158" s="43" t="s">
        <v>503</v>
      </c>
      <c r="B158" s="44">
        <v>43266</v>
      </c>
      <c r="C158" s="45" t="s">
        <v>504</v>
      </c>
      <c r="D158" s="45">
        <v>570971032597</v>
      </c>
      <c r="E158" s="46" t="s">
        <v>505</v>
      </c>
      <c r="F158" s="46">
        <v>2812</v>
      </c>
      <c r="G158" s="46">
        <v>5202</v>
      </c>
      <c r="H158" s="46">
        <v>2587</v>
      </c>
      <c r="I158" s="46">
        <v>778</v>
      </c>
      <c r="J158" s="46">
        <v>1809</v>
      </c>
      <c r="K158" s="47">
        <v>0.52049999999999996</v>
      </c>
      <c r="L158" s="47">
        <v>0.155</v>
      </c>
      <c r="M158" s="47">
        <v>0.36549999999999999</v>
      </c>
      <c r="N158" s="48">
        <v>43260</v>
      </c>
      <c r="O158" s="46">
        <v>1295</v>
      </c>
      <c r="P158" s="46">
        <v>1973</v>
      </c>
      <c r="Q158" s="46">
        <v>1907</v>
      </c>
      <c r="R158" s="46">
        <v>1742</v>
      </c>
      <c r="S158" s="46">
        <v>1758</v>
      </c>
      <c r="T158" s="46">
        <v>2138</v>
      </c>
      <c r="U158" s="46"/>
      <c r="V158" s="46"/>
      <c r="W158" s="46">
        <f>SUM(O158:V158)</f>
        <v>10813</v>
      </c>
      <c r="X158" s="48">
        <v>43256</v>
      </c>
      <c r="Y158" s="46">
        <v>1000</v>
      </c>
      <c r="Z158" s="49">
        <f>F158/Y158</f>
        <v>2.8119999999999998</v>
      </c>
      <c r="AA158" s="48">
        <v>43264</v>
      </c>
      <c r="AB158" s="46">
        <v>1000</v>
      </c>
      <c r="AC158" s="46">
        <v>2000</v>
      </c>
      <c r="AD158" s="48">
        <v>43267</v>
      </c>
      <c r="AE158" s="46">
        <v>900</v>
      </c>
      <c r="AF158" s="46">
        <v>2900</v>
      </c>
      <c r="AG158" s="46">
        <v>2978</v>
      </c>
      <c r="AH158" s="46">
        <v>2926</v>
      </c>
      <c r="AI158" s="46">
        <v>9</v>
      </c>
      <c r="AJ158" s="50">
        <f>AI158/AH158</f>
        <v>3.0758714969241286E-3</v>
      </c>
    </row>
    <row r="159" spans="1:36">
      <c r="A159" s="43" t="s">
        <v>506</v>
      </c>
      <c r="B159" s="44">
        <v>43266</v>
      </c>
      <c r="C159" s="45" t="s">
        <v>507</v>
      </c>
      <c r="D159" s="45">
        <v>571098081114</v>
      </c>
      <c r="E159" s="46" t="s">
        <v>508</v>
      </c>
      <c r="F159" s="46">
        <v>3660</v>
      </c>
      <c r="G159" s="46">
        <v>6722</v>
      </c>
      <c r="H159" s="46">
        <v>3137</v>
      </c>
      <c r="I159" s="46">
        <v>827</v>
      </c>
      <c r="J159" s="46">
        <v>2310</v>
      </c>
      <c r="K159" s="47">
        <v>0.4854</v>
      </c>
      <c r="L159" s="47">
        <v>0.12709999999999999</v>
      </c>
      <c r="M159" s="47">
        <v>0.35830000000000001</v>
      </c>
      <c r="N159" s="48">
        <v>43261</v>
      </c>
      <c r="O159" s="46">
        <v>2863</v>
      </c>
      <c r="P159" s="46">
        <v>2265</v>
      </c>
      <c r="Q159" s="46">
        <v>1942</v>
      </c>
      <c r="R159" s="46">
        <v>2454</v>
      </c>
      <c r="S159" s="46">
        <v>2962</v>
      </c>
      <c r="T159" s="46"/>
      <c r="U159" s="46"/>
      <c r="V159" s="46"/>
      <c r="W159" s="46">
        <f>SUM(O159:V159)</f>
        <v>12486</v>
      </c>
      <c r="X159" s="48">
        <v>43256</v>
      </c>
      <c r="Y159" s="46">
        <v>1500</v>
      </c>
      <c r="Z159" s="49">
        <f>F159/Y159</f>
        <v>2.44</v>
      </c>
      <c r="AA159" s="48">
        <v>43262</v>
      </c>
      <c r="AB159" s="46">
        <v>1600</v>
      </c>
      <c r="AC159" s="46">
        <v>3100</v>
      </c>
      <c r="AD159" s="48">
        <v>43267</v>
      </c>
      <c r="AE159" s="46">
        <v>500</v>
      </c>
      <c r="AF159" s="46">
        <v>3600</v>
      </c>
      <c r="AG159" s="46">
        <v>4246</v>
      </c>
      <c r="AH159" s="46">
        <v>3732</v>
      </c>
      <c r="AI159" s="46">
        <v>52</v>
      </c>
      <c r="AJ159" s="50">
        <f>AI159/AH159</f>
        <v>1.3933547695605574E-2</v>
      </c>
    </row>
    <row r="160" spans="1:36">
      <c r="A160" s="43" t="s">
        <v>509</v>
      </c>
      <c r="B160" s="44">
        <v>43266</v>
      </c>
      <c r="C160" s="45" t="s">
        <v>510</v>
      </c>
      <c r="D160" s="45">
        <v>570970856767</v>
      </c>
      <c r="E160" s="46" t="s">
        <v>511</v>
      </c>
      <c r="F160" s="46">
        <v>2184</v>
      </c>
      <c r="G160" s="46">
        <v>3796</v>
      </c>
      <c r="H160" s="46">
        <v>1579</v>
      </c>
      <c r="I160" s="46">
        <v>559</v>
      </c>
      <c r="J160" s="46">
        <v>1020</v>
      </c>
      <c r="K160" s="47">
        <v>0.41959999999999997</v>
      </c>
      <c r="L160" s="47">
        <v>0.14979999999999999</v>
      </c>
      <c r="M160" s="47">
        <v>0.26979999999999998</v>
      </c>
      <c r="N160" s="48">
        <v>43260</v>
      </c>
      <c r="O160" s="46">
        <v>276</v>
      </c>
      <c r="P160" s="46">
        <v>346</v>
      </c>
      <c r="Q160" s="46">
        <v>267</v>
      </c>
      <c r="R160" s="46">
        <v>258</v>
      </c>
      <c r="S160" s="46">
        <v>238</v>
      </c>
      <c r="T160" s="46">
        <v>438</v>
      </c>
      <c r="U160" s="46"/>
      <c r="V160" s="46"/>
      <c r="W160" s="46">
        <f>SUM(O160:V160)</f>
        <v>1823</v>
      </c>
      <c r="X160" s="48">
        <v>43256</v>
      </c>
      <c r="Y160" s="46">
        <v>1000</v>
      </c>
      <c r="Z160" s="49">
        <f>F160/Y160</f>
        <v>2.1840000000000002</v>
      </c>
      <c r="AA160" s="46"/>
      <c r="AB160" s="46"/>
      <c r="AC160" s="46">
        <v>1000</v>
      </c>
      <c r="AD160" s="48">
        <v>43267</v>
      </c>
      <c r="AE160" s="46">
        <v>1300</v>
      </c>
      <c r="AF160" s="46">
        <v>2300</v>
      </c>
      <c r="AG160" s="46">
        <v>2319</v>
      </c>
      <c r="AH160" s="46">
        <v>2295</v>
      </c>
      <c r="AI160" s="46">
        <v>53</v>
      </c>
      <c r="AJ160" s="50">
        <f>AI160/AH160</f>
        <v>2.3093681917211329E-2</v>
      </c>
    </row>
    <row r="161" spans="1:36">
      <c r="A161" s="43" t="s">
        <v>512</v>
      </c>
      <c r="B161" s="44">
        <v>43266</v>
      </c>
      <c r="C161" s="45" t="s">
        <v>513</v>
      </c>
      <c r="D161" s="45">
        <v>571204982350</v>
      </c>
      <c r="E161" s="46" t="s">
        <v>514</v>
      </c>
      <c r="F161" s="46">
        <v>5174</v>
      </c>
      <c r="G161" s="46">
        <v>13253</v>
      </c>
      <c r="H161" s="46">
        <v>2041</v>
      </c>
      <c r="I161" s="46">
        <v>1282</v>
      </c>
      <c r="J161" s="46">
        <v>759</v>
      </c>
      <c r="K161" s="47">
        <v>0.18</v>
      </c>
      <c r="L161" s="47">
        <v>0.1152</v>
      </c>
      <c r="M161" s="47">
        <v>6.4799999999999996E-2</v>
      </c>
      <c r="N161" s="48">
        <v>43261</v>
      </c>
      <c r="O161" s="46">
        <v>1348</v>
      </c>
      <c r="P161" s="46">
        <v>3139</v>
      </c>
      <c r="Q161" s="46">
        <v>2284</v>
      </c>
      <c r="R161" s="46">
        <v>3070</v>
      </c>
      <c r="S161" s="46">
        <v>3921</v>
      </c>
      <c r="T161" s="46"/>
      <c r="U161" s="46"/>
      <c r="V161" s="46"/>
      <c r="W161" s="46">
        <f>SUM(O161:V161)</f>
        <v>13762</v>
      </c>
      <c r="X161" s="48">
        <v>43256</v>
      </c>
      <c r="Y161" s="46">
        <v>4400</v>
      </c>
      <c r="Z161" s="49">
        <f>F161/Y161</f>
        <v>1.175909090909091</v>
      </c>
      <c r="AA161" s="46"/>
      <c r="AB161" s="46"/>
      <c r="AC161" s="46">
        <v>4400</v>
      </c>
      <c r="AD161" s="48">
        <v>43266</v>
      </c>
      <c r="AE161" s="46">
        <v>5250</v>
      </c>
      <c r="AF161" s="46">
        <v>9650</v>
      </c>
      <c r="AG161" s="46">
        <v>8785</v>
      </c>
      <c r="AH161" s="46">
        <v>8761</v>
      </c>
      <c r="AI161" s="46">
        <v>1</v>
      </c>
      <c r="AJ161" s="50">
        <f>AI161/AH161</f>
        <v>1.1414222120762471E-4</v>
      </c>
    </row>
    <row r="162" spans="1:36">
      <c r="A162" s="43" t="s">
        <v>515</v>
      </c>
      <c r="B162" s="44">
        <v>43266</v>
      </c>
      <c r="C162" s="45" t="s">
        <v>516</v>
      </c>
      <c r="D162" s="45">
        <v>571204470892</v>
      </c>
      <c r="E162" s="46" t="s">
        <v>517</v>
      </c>
      <c r="F162" s="46">
        <v>5162</v>
      </c>
      <c r="G162" s="46">
        <v>9667</v>
      </c>
      <c r="H162" s="46">
        <v>4311</v>
      </c>
      <c r="I162" s="46">
        <v>1252</v>
      </c>
      <c r="J162" s="46">
        <v>3059</v>
      </c>
      <c r="K162" s="47">
        <v>0.46179999999999999</v>
      </c>
      <c r="L162" s="47">
        <v>0.13489999999999999</v>
      </c>
      <c r="M162" s="47">
        <v>0.32690000000000002</v>
      </c>
      <c r="N162" s="48">
        <v>43262</v>
      </c>
      <c r="O162" s="46">
        <v>2262</v>
      </c>
      <c r="P162" s="46">
        <v>3254</v>
      </c>
      <c r="Q162" s="46">
        <v>3442</v>
      </c>
      <c r="R162" s="46">
        <v>3613</v>
      </c>
      <c r="S162" s="46"/>
      <c r="T162" s="46"/>
      <c r="U162" s="46"/>
      <c r="V162" s="46"/>
      <c r="W162" s="46">
        <f>SUM(O162:V162)</f>
        <v>12571</v>
      </c>
      <c r="X162" s="48">
        <v>43256</v>
      </c>
      <c r="Y162" s="46">
        <v>4500</v>
      </c>
      <c r="Z162" s="49">
        <f>F162/Y162</f>
        <v>1.1471111111111112</v>
      </c>
      <c r="AA162" s="46"/>
      <c r="AB162" s="46"/>
      <c r="AC162" s="46">
        <v>4500</v>
      </c>
      <c r="AD162" s="48">
        <v>43267</v>
      </c>
      <c r="AE162" s="46">
        <v>1700</v>
      </c>
      <c r="AF162" s="46">
        <v>6200</v>
      </c>
      <c r="AG162" s="46">
        <v>8708</v>
      </c>
      <c r="AH162" s="46">
        <v>6406</v>
      </c>
      <c r="AI162" s="46">
        <v>992</v>
      </c>
      <c r="AJ162" s="50">
        <f>AI162/AH162</f>
        <v>0.15485482360287231</v>
      </c>
    </row>
    <row r="163" spans="1:36">
      <c r="A163" s="43" t="s">
        <v>518</v>
      </c>
      <c r="B163" s="44">
        <v>43266</v>
      </c>
      <c r="C163" s="45" t="s">
        <v>519</v>
      </c>
      <c r="D163" s="45">
        <v>571295639040</v>
      </c>
      <c r="E163" s="46" t="s">
        <v>520</v>
      </c>
      <c r="F163" s="46">
        <v>4087</v>
      </c>
      <c r="G163" s="46">
        <v>7454</v>
      </c>
      <c r="H163" s="46">
        <v>3546</v>
      </c>
      <c r="I163" s="46">
        <v>1076</v>
      </c>
      <c r="J163" s="46">
        <v>2470</v>
      </c>
      <c r="K163" s="47">
        <v>0.4854</v>
      </c>
      <c r="L163" s="47">
        <v>0.1472</v>
      </c>
      <c r="M163" s="47">
        <v>0.3382</v>
      </c>
      <c r="N163" s="48">
        <v>43262</v>
      </c>
      <c r="O163" s="46">
        <v>2129</v>
      </c>
      <c r="P163" s="46">
        <v>3260</v>
      </c>
      <c r="Q163" s="46">
        <v>2915</v>
      </c>
      <c r="R163" s="46">
        <v>3105</v>
      </c>
      <c r="S163" s="46"/>
      <c r="T163" s="46"/>
      <c r="U163" s="46"/>
      <c r="V163" s="46"/>
      <c r="W163" s="46">
        <f>SUM(O163:V163)</f>
        <v>11409</v>
      </c>
      <c r="X163" s="48">
        <v>43256</v>
      </c>
      <c r="Y163" s="46">
        <v>1600</v>
      </c>
      <c r="Z163" s="49">
        <f>F163/Y163</f>
        <v>2.5543749999999998</v>
      </c>
      <c r="AA163" s="46"/>
      <c r="AB163" s="46"/>
      <c r="AC163" s="46">
        <v>1600</v>
      </c>
      <c r="AD163" s="48">
        <v>43266</v>
      </c>
      <c r="AE163" s="46">
        <v>2500</v>
      </c>
      <c r="AF163" s="46">
        <v>4100</v>
      </c>
      <c r="AG163" s="46">
        <v>4098</v>
      </c>
      <c r="AH163" s="46">
        <v>4074</v>
      </c>
      <c r="AI163" s="46">
        <v>1</v>
      </c>
      <c r="AJ163" s="50">
        <f>AI163/AH163</f>
        <v>2.4545900834560628E-4</v>
      </c>
    </row>
    <row r="164" spans="1:36">
      <c r="A164" s="43" t="s">
        <v>521</v>
      </c>
      <c r="B164" s="44">
        <v>43266</v>
      </c>
      <c r="C164" s="45" t="s">
        <v>522</v>
      </c>
      <c r="D164" s="45">
        <v>571204946379</v>
      </c>
      <c r="E164" s="46" t="s">
        <v>523</v>
      </c>
      <c r="F164" s="46">
        <v>6850</v>
      </c>
      <c r="G164" s="46">
        <v>11710</v>
      </c>
      <c r="H164" s="46">
        <v>5537</v>
      </c>
      <c r="I164" s="46">
        <v>2088</v>
      </c>
      <c r="J164" s="46">
        <v>3449</v>
      </c>
      <c r="K164" s="47">
        <v>0.47810000000000002</v>
      </c>
      <c r="L164" s="47">
        <v>0.17949999999999999</v>
      </c>
      <c r="M164" s="47">
        <v>0.29859999999999998</v>
      </c>
      <c r="N164" s="48">
        <v>43262</v>
      </c>
      <c r="O164" s="46">
        <v>2407</v>
      </c>
      <c r="P164" s="46">
        <v>6525</v>
      </c>
      <c r="Q164" s="46">
        <v>5885</v>
      </c>
      <c r="R164" s="46">
        <v>6199</v>
      </c>
      <c r="S164" s="46"/>
      <c r="T164" s="46"/>
      <c r="U164" s="46"/>
      <c r="V164" s="46"/>
      <c r="W164" s="46">
        <f>SUM(O164:V164)</f>
        <v>21016</v>
      </c>
      <c r="X164" s="48">
        <v>43256</v>
      </c>
      <c r="Y164" s="46">
        <v>3300</v>
      </c>
      <c r="Z164" s="49">
        <f>F164/Y164</f>
        <v>2.0757575757575757</v>
      </c>
      <c r="AA164" s="48">
        <v>43264</v>
      </c>
      <c r="AB164" s="46">
        <v>900</v>
      </c>
      <c r="AC164" s="46">
        <v>4200</v>
      </c>
      <c r="AD164" s="48">
        <v>43266</v>
      </c>
      <c r="AE164" s="46">
        <v>3000</v>
      </c>
      <c r="AF164" s="46">
        <v>7200</v>
      </c>
      <c r="AG164" s="46">
        <v>8307</v>
      </c>
      <c r="AH164" s="46">
        <v>6909</v>
      </c>
      <c r="AI164" s="46">
        <v>1246</v>
      </c>
      <c r="AJ164" s="50">
        <f>AI164/AH164</f>
        <v>0.18034447821681865</v>
      </c>
    </row>
    <row r="165" spans="1:36">
      <c r="A165" s="43" t="s">
        <v>524</v>
      </c>
      <c r="B165" s="44">
        <v>43266</v>
      </c>
      <c r="C165" s="45" t="s">
        <v>525</v>
      </c>
      <c r="D165" s="45">
        <v>571150782879</v>
      </c>
      <c r="E165" s="46" t="s">
        <v>526</v>
      </c>
      <c r="F165" s="46">
        <v>4337</v>
      </c>
      <c r="G165" s="46">
        <v>7651</v>
      </c>
      <c r="H165" s="46">
        <v>3757</v>
      </c>
      <c r="I165" s="46">
        <v>1181</v>
      </c>
      <c r="J165" s="46">
        <v>2576</v>
      </c>
      <c r="K165" s="47">
        <v>0.52959999999999996</v>
      </c>
      <c r="L165" s="47">
        <v>0.1666</v>
      </c>
      <c r="M165" s="47">
        <v>0.3629</v>
      </c>
      <c r="N165" s="48">
        <v>43261</v>
      </c>
      <c r="O165" s="46">
        <v>3164</v>
      </c>
      <c r="P165" s="46">
        <v>3094</v>
      </c>
      <c r="Q165" s="46">
        <v>3300</v>
      </c>
      <c r="R165" s="46">
        <v>4922</v>
      </c>
      <c r="S165" s="46">
        <v>4219</v>
      </c>
      <c r="T165" s="46"/>
      <c r="U165" s="46"/>
      <c r="V165" s="46"/>
      <c r="W165" s="46">
        <f>SUM(O165:V165)</f>
        <v>18699</v>
      </c>
      <c r="X165" s="48">
        <v>43256</v>
      </c>
      <c r="Y165" s="46">
        <v>2100</v>
      </c>
      <c r="Z165" s="49">
        <f>F165/Y165</f>
        <v>2.0652380952380951</v>
      </c>
      <c r="AA165" s="48">
        <v>43264</v>
      </c>
      <c r="AB165" s="46">
        <v>500</v>
      </c>
      <c r="AC165" s="46">
        <v>2600</v>
      </c>
      <c r="AD165" s="48">
        <v>43266</v>
      </c>
      <c r="AE165" s="46">
        <v>1700</v>
      </c>
      <c r="AF165" s="46">
        <v>4300</v>
      </c>
      <c r="AG165" s="46">
        <v>4203</v>
      </c>
      <c r="AH165" s="46">
        <v>4159</v>
      </c>
      <c r="AI165" s="46">
        <v>39</v>
      </c>
      <c r="AJ165" s="50">
        <f>AI165/AH165</f>
        <v>9.3772541476316428E-3</v>
      </c>
    </row>
    <row r="166" spans="1:36">
      <c r="A166" s="43" t="s">
        <v>527</v>
      </c>
      <c r="B166" s="44">
        <v>43266</v>
      </c>
      <c r="C166" s="45" t="s">
        <v>528</v>
      </c>
      <c r="D166" s="45">
        <v>571097613656</v>
      </c>
      <c r="E166" s="46" t="s">
        <v>529</v>
      </c>
      <c r="F166" s="46">
        <v>5648</v>
      </c>
      <c r="G166" s="46">
        <v>9746</v>
      </c>
      <c r="H166" s="46">
        <v>4283</v>
      </c>
      <c r="I166" s="46">
        <v>1839</v>
      </c>
      <c r="J166" s="46">
        <v>2444</v>
      </c>
      <c r="K166" s="47">
        <v>0.4556</v>
      </c>
      <c r="L166" s="47">
        <v>0.18679999999999999</v>
      </c>
      <c r="M166" s="47">
        <v>0.26869999999999999</v>
      </c>
      <c r="N166" s="48">
        <v>43262</v>
      </c>
      <c r="O166" s="46">
        <v>2337</v>
      </c>
      <c r="P166" s="46">
        <v>3065</v>
      </c>
      <c r="Q166" s="46">
        <v>5943</v>
      </c>
      <c r="R166" s="46">
        <v>6055</v>
      </c>
      <c r="S166" s="46"/>
      <c r="T166" s="46"/>
      <c r="U166" s="46"/>
      <c r="V166" s="46"/>
      <c r="W166" s="46">
        <f>SUM(O166:V166)</f>
        <v>17400</v>
      </c>
      <c r="X166" s="48">
        <v>43256</v>
      </c>
      <c r="Y166" s="46">
        <v>3800</v>
      </c>
      <c r="Z166" s="49">
        <f>F166/Y166</f>
        <v>1.4863157894736843</v>
      </c>
      <c r="AA166" s="46"/>
      <c r="AB166" s="46"/>
      <c r="AC166" s="46">
        <v>3800</v>
      </c>
      <c r="AD166" s="48">
        <v>43267</v>
      </c>
      <c r="AE166" s="46">
        <v>4300</v>
      </c>
      <c r="AF166" s="46">
        <v>8100</v>
      </c>
      <c r="AG166" s="46">
        <v>8275</v>
      </c>
      <c r="AH166" s="46">
        <v>7993</v>
      </c>
      <c r="AI166" s="46">
        <v>136</v>
      </c>
      <c r="AJ166" s="50">
        <f>AI166/AH166</f>
        <v>1.7014888027023646E-2</v>
      </c>
    </row>
    <row r="167" spans="1:36">
      <c r="A167" s="43" t="s">
        <v>530</v>
      </c>
      <c r="B167" s="44">
        <v>43266</v>
      </c>
      <c r="C167" s="45" t="s">
        <v>531</v>
      </c>
      <c r="D167" s="45">
        <v>571205026313</v>
      </c>
      <c r="E167" s="46" t="s">
        <v>532</v>
      </c>
      <c r="F167" s="46">
        <v>3084</v>
      </c>
      <c r="G167" s="46">
        <v>5760</v>
      </c>
      <c r="H167" s="46">
        <v>2660</v>
      </c>
      <c r="I167" s="46">
        <v>817</v>
      </c>
      <c r="J167" s="46">
        <v>1843</v>
      </c>
      <c r="K167" s="47">
        <v>0.47539999999999999</v>
      </c>
      <c r="L167" s="47">
        <v>0.1424</v>
      </c>
      <c r="M167" s="47">
        <v>0.33300000000000002</v>
      </c>
      <c r="N167" s="48">
        <v>43261</v>
      </c>
      <c r="O167" s="46">
        <v>1975</v>
      </c>
      <c r="P167" s="46">
        <v>2632</v>
      </c>
      <c r="Q167" s="46">
        <v>2255</v>
      </c>
      <c r="R167" s="46">
        <v>2624</v>
      </c>
      <c r="S167" s="46">
        <v>2858</v>
      </c>
      <c r="T167" s="46"/>
      <c r="U167" s="46"/>
      <c r="V167" s="46"/>
      <c r="W167" s="46">
        <f>SUM(O167:V167)</f>
        <v>12344</v>
      </c>
      <c r="X167" s="48">
        <v>43256</v>
      </c>
      <c r="Y167" s="46">
        <v>1000</v>
      </c>
      <c r="Z167" s="49">
        <f>F167/Y167</f>
        <v>3.0840000000000001</v>
      </c>
      <c r="AA167" s="48">
        <v>43264</v>
      </c>
      <c r="AB167" s="46">
        <v>700</v>
      </c>
      <c r="AC167" s="46">
        <v>1700</v>
      </c>
      <c r="AD167" s="48">
        <v>43267</v>
      </c>
      <c r="AE167" s="46">
        <v>1350</v>
      </c>
      <c r="AF167" s="46">
        <v>3050</v>
      </c>
      <c r="AG167" s="46">
        <v>4111</v>
      </c>
      <c r="AH167" s="46">
        <v>3095</v>
      </c>
      <c r="AI167" s="46">
        <v>106</v>
      </c>
      <c r="AJ167" s="50">
        <f>AI167/AH167</f>
        <v>3.4248788368336024E-2</v>
      </c>
    </row>
    <row r="168" spans="1:36">
      <c r="A168" s="43" t="s">
        <v>533</v>
      </c>
      <c r="B168" s="44">
        <v>43266</v>
      </c>
      <c r="C168" s="45" t="s">
        <v>534</v>
      </c>
      <c r="D168" s="45">
        <v>570970700964</v>
      </c>
      <c r="E168" s="46" t="s">
        <v>535</v>
      </c>
      <c r="F168" s="46">
        <v>878</v>
      </c>
      <c r="G168" s="46">
        <v>1286</v>
      </c>
      <c r="H168" s="46">
        <v>671</v>
      </c>
      <c r="I168" s="46">
        <v>188</v>
      </c>
      <c r="J168" s="46">
        <v>483</v>
      </c>
      <c r="K168" s="47">
        <v>0.53459999999999996</v>
      </c>
      <c r="L168" s="47">
        <v>0.14660000000000001</v>
      </c>
      <c r="M168" s="47">
        <v>0.38800000000000001</v>
      </c>
      <c r="N168" s="48">
        <v>43261</v>
      </c>
      <c r="O168" s="46">
        <v>455</v>
      </c>
      <c r="P168" s="46">
        <v>526</v>
      </c>
      <c r="Q168" s="46">
        <v>922</v>
      </c>
      <c r="R168" s="46">
        <v>761</v>
      </c>
      <c r="S168" s="46">
        <v>1056</v>
      </c>
      <c r="T168" s="46"/>
      <c r="U168" s="46"/>
      <c r="V168" s="46"/>
      <c r="W168" s="46">
        <f>SUM(O168:V168)</f>
        <v>3720</v>
      </c>
      <c r="X168" s="48">
        <v>43256</v>
      </c>
      <c r="Y168" s="46">
        <v>1000</v>
      </c>
      <c r="Z168" s="49">
        <f>F168/Y168</f>
        <v>0.878</v>
      </c>
      <c r="AA168" s="46"/>
      <c r="AB168" s="46"/>
      <c r="AC168" s="46">
        <v>1000</v>
      </c>
      <c r="AD168" s="48"/>
      <c r="AE168" s="46">
        <v>0</v>
      </c>
      <c r="AF168" s="46">
        <v>1000</v>
      </c>
      <c r="AG168" s="46">
        <v>1040</v>
      </c>
      <c r="AH168" s="46">
        <v>1020</v>
      </c>
      <c r="AI168" s="46">
        <v>0</v>
      </c>
      <c r="AJ168" s="50">
        <f>AI168/AH168</f>
        <v>0</v>
      </c>
    </row>
    <row r="169" spans="1:36">
      <c r="A169" s="43" t="s">
        <v>536</v>
      </c>
      <c r="B169" s="44">
        <v>43266</v>
      </c>
      <c r="C169" s="45" t="s">
        <v>537</v>
      </c>
      <c r="D169" s="45">
        <v>571097809458</v>
      </c>
      <c r="E169" s="46" t="s">
        <v>538</v>
      </c>
      <c r="F169" s="46">
        <v>3235</v>
      </c>
      <c r="G169" s="46">
        <v>5787</v>
      </c>
      <c r="H169" s="46">
        <v>2867</v>
      </c>
      <c r="I169" s="46">
        <v>883</v>
      </c>
      <c r="J169" s="46">
        <v>1984</v>
      </c>
      <c r="K169" s="47">
        <v>0.505</v>
      </c>
      <c r="L169" s="47">
        <v>0.155</v>
      </c>
      <c r="M169" s="47">
        <v>0.35</v>
      </c>
      <c r="N169" s="48">
        <v>43261</v>
      </c>
      <c r="O169" s="46">
        <v>3641</v>
      </c>
      <c r="P169" s="46">
        <v>2947</v>
      </c>
      <c r="Q169" s="46">
        <v>1869</v>
      </c>
      <c r="R169" s="46">
        <v>2461</v>
      </c>
      <c r="S169" s="46">
        <v>3507</v>
      </c>
      <c r="T169" s="46"/>
      <c r="U169" s="46"/>
      <c r="V169" s="46"/>
      <c r="W169" s="46">
        <f>SUM(O169:V169)</f>
        <v>14425</v>
      </c>
      <c r="X169" s="48">
        <v>43256</v>
      </c>
      <c r="Y169" s="46">
        <v>1600</v>
      </c>
      <c r="Z169" s="49">
        <f>F169/Y169</f>
        <v>2.0218750000000001</v>
      </c>
      <c r="AA169" s="48">
        <v>43262</v>
      </c>
      <c r="AB169" s="46">
        <v>1000</v>
      </c>
      <c r="AC169" s="46">
        <v>2600</v>
      </c>
      <c r="AD169" s="48">
        <v>43266</v>
      </c>
      <c r="AE169" s="46">
        <v>800</v>
      </c>
      <c r="AF169" s="46">
        <v>3400</v>
      </c>
      <c r="AG169" s="46">
        <v>3421</v>
      </c>
      <c r="AH169" s="46">
        <v>3357</v>
      </c>
      <c r="AI169" s="46">
        <v>12</v>
      </c>
      <c r="AJ169" s="50">
        <f>AI169/AH169</f>
        <v>3.5746201966041107E-3</v>
      </c>
    </row>
    <row r="170" spans="1:36">
      <c r="A170" s="43" t="s">
        <v>539</v>
      </c>
      <c r="B170" s="44">
        <v>43266</v>
      </c>
      <c r="C170" s="45" t="s">
        <v>540</v>
      </c>
      <c r="D170" s="45">
        <v>571204718680</v>
      </c>
      <c r="E170" s="46" t="s">
        <v>541</v>
      </c>
      <c r="F170" s="46">
        <v>2438</v>
      </c>
      <c r="G170" s="46">
        <v>5055</v>
      </c>
      <c r="H170" s="46">
        <v>2467</v>
      </c>
      <c r="I170" s="46">
        <v>805</v>
      </c>
      <c r="J170" s="46">
        <v>1662</v>
      </c>
      <c r="K170" s="47">
        <v>0.51139999999999997</v>
      </c>
      <c r="L170" s="47">
        <v>0.16450000000000001</v>
      </c>
      <c r="M170" s="47">
        <v>0.34689999999999999</v>
      </c>
      <c r="N170" s="48">
        <v>43261</v>
      </c>
      <c r="O170" s="46">
        <v>2984</v>
      </c>
      <c r="P170" s="46">
        <v>1857</v>
      </c>
      <c r="Q170" s="46">
        <v>1611</v>
      </c>
      <c r="R170" s="46">
        <v>2119</v>
      </c>
      <c r="S170" s="46">
        <v>1965</v>
      </c>
      <c r="T170" s="46"/>
      <c r="U170" s="46"/>
      <c r="V170" s="46"/>
      <c r="W170" s="46">
        <f>SUM(O170:V170)</f>
        <v>10536</v>
      </c>
      <c r="X170" s="48">
        <v>43256</v>
      </c>
      <c r="Y170" s="46">
        <v>1300</v>
      </c>
      <c r="Z170" s="49">
        <f>F170/Y170</f>
        <v>1.8753846153846154</v>
      </c>
      <c r="AA170" s="48">
        <v>43264</v>
      </c>
      <c r="AB170" s="46">
        <v>500</v>
      </c>
      <c r="AC170" s="46">
        <v>1800</v>
      </c>
      <c r="AD170" s="48">
        <v>43267</v>
      </c>
      <c r="AE170" s="46">
        <v>800</v>
      </c>
      <c r="AF170" s="46">
        <v>2600</v>
      </c>
      <c r="AG170" s="46">
        <v>3302</v>
      </c>
      <c r="AH170" s="46">
        <v>2608</v>
      </c>
      <c r="AI170" s="46">
        <v>1217</v>
      </c>
      <c r="AJ170" s="50">
        <f>AI170/AH170</f>
        <v>0.46664110429447853</v>
      </c>
    </row>
    <row r="171" spans="1:36">
      <c r="A171" s="43" t="s">
        <v>542</v>
      </c>
      <c r="B171" s="44">
        <v>43266</v>
      </c>
      <c r="C171" s="45" t="s">
        <v>543</v>
      </c>
      <c r="D171" s="45">
        <v>571205198118</v>
      </c>
      <c r="E171" s="46" t="s">
        <v>544</v>
      </c>
      <c r="F171" s="46">
        <v>2879</v>
      </c>
      <c r="G171" s="46">
        <v>4567</v>
      </c>
      <c r="H171" s="46">
        <v>2589</v>
      </c>
      <c r="I171" s="46">
        <v>759</v>
      </c>
      <c r="J171" s="46">
        <v>1830</v>
      </c>
      <c r="K171" s="47">
        <v>0.58660000000000001</v>
      </c>
      <c r="L171" s="47">
        <v>0.1701</v>
      </c>
      <c r="M171" s="47">
        <v>0.41660000000000003</v>
      </c>
      <c r="N171" s="48">
        <v>43261</v>
      </c>
      <c r="O171" s="46">
        <v>3248</v>
      </c>
      <c r="P171" s="46">
        <v>2358</v>
      </c>
      <c r="Q171" s="46">
        <v>3075</v>
      </c>
      <c r="R171" s="46">
        <v>2914</v>
      </c>
      <c r="S171" s="46">
        <v>3234</v>
      </c>
      <c r="T171" s="46"/>
      <c r="U171" s="46"/>
      <c r="V171" s="46"/>
      <c r="W171" s="46">
        <f>SUM(O171:V171)</f>
        <v>14829</v>
      </c>
      <c r="X171" s="48">
        <v>43256</v>
      </c>
      <c r="Y171" s="46">
        <v>1300</v>
      </c>
      <c r="Z171" s="49">
        <f>F171/Y171</f>
        <v>2.2146153846153847</v>
      </c>
      <c r="AA171" s="48">
        <v>43264</v>
      </c>
      <c r="AB171" s="46">
        <v>1000</v>
      </c>
      <c r="AC171" s="46">
        <v>2300</v>
      </c>
      <c r="AD171" s="48">
        <v>43266</v>
      </c>
      <c r="AE171" s="46">
        <v>500</v>
      </c>
      <c r="AF171" s="46">
        <v>2800</v>
      </c>
      <c r="AG171" s="46">
        <v>2928</v>
      </c>
      <c r="AH171" s="46">
        <v>2865</v>
      </c>
      <c r="AI171" s="46">
        <v>564</v>
      </c>
      <c r="AJ171" s="50">
        <f>AI171/AH171</f>
        <v>0.19685863874345549</v>
      </c>
    </row>
    <row r="172" spans="1:36">
      <c r="A172" s="43" t="s">
        <v>545</v>
      </c>
      <c r="B172" s="44">
        <v>43266</v>
      </c>
      <c r="C172" s="45" t="s">
        <v>546</v>
      </c>
      <c r="D172" s="45">
        <v>570970972689</v>
      </c>
      <c r="E172" s="46" t="s">
        <v>547</v>
      </c>
      <c r="F172" s="46">
        <v>5675</v>
      </c>
      <c r="G172" s="46">
        <v>9335</v>
      </c>
      <c r="H172" s="46">
        <v>4052</v>
      </c>
      <c r="I172" s="46">
        <v>1917</v>
      </c>
      <c r="J172" s="46">
        <v>2135</v>
      </c>
      <c r="K172" s="47">
        <v>0.44750000000000001</v>
      </c>
      <c r="L172" s="47">
        <v>0.20930000000000001</v>
      </c>
      <c r="M172" s="47">
        <v>0.2382</v>
      </c>
      <c r="N172" s="48">
        <v>43260</v>
      </c>
      <c r="O172" s="46">
        <v>2051</v>
      </c>
      <c r="P172" s="46">
        <v>3679</v>
      </c>
      <c r="Q172" s="46">
        <v>2966</v>
      </c>
      <c r="R172" s="46">
        <v>3368</v>
      </c>
      <c r="S172" s="46">
        <v>3410</v>
      </c>
      <c r="T172" s="46">
        <v>4442</v>
      </c>
      <c r="U172" s="46"/>
      <c r="V172" s="46"/>
      <c r="W172" s="46">
        <f>SUM(O172:V172)</f>
        <v>19916</v>
      </c>
      <c r="X172" s="48">
        <v>43257</v>
      </c>
      <c r="Y172" s="46">
        <v>2600</v>
      </c>
      <c r="Z172" s="49">
        <f>F172/Y172</f>
        <v>2.1826923076923075</v>
      </c>
      <c r="AA172" s="48">
        <v>43262</v>
      </c>
      <c r="AB172" s="46">
        <v>2300</v>
      </c>
      <c r="AC172" s="46">
        <v>4900</v>
      </c>
      <c r="AD172" s="48">
        <v>43267</v>
      </c>
      <c r="AE172" s="46">
        <v>1160</v>
      </c>
      <c r="AF172" s="46">
        <v>6060</v>
      </c>
      <c r="AG172" s="46">
        <v>6563</v>
      </c>
      <c r="AH172" s="46">
        <v>5933</v>
      </c>
      <c r="AI172" s="46">
        <v>1428</v>
      </c>
      <c r="AJ172" s="50">
        <f>AI172/AH172</f>
        <v>0.24068767908309455</v>
      </c>
    </row>
    <row r="173" spans="1:36">
      <c r="A173" s="43" t="s">
        <v>548</v>
      </c>
      <c r="B173" s="44">
        <v>43266</v>
      </c>
      <c r="C173" s="45" t="s">
        <v>549</v>
      </c>
      <c r="D173" s="45">
        <v>570916852812</v>
      </c>
      <c r="E173" s="46" t="s">
        <v>550</v>
      </c>
      <c r="F173" s="46">
        <v>11783</v>
      </c>
      <c r="G173" s="46">
        <v>22305</v>
      </c>
      <c r="H173" s="46">
        <v>6715</v>
      </c>
      <c r="I173" s="46">
        <v>3260</v>
      </c>
      <c r="J173" s="46">
        <v>3455</v>
      </c>
      <c r="K173" s="47">
        <v>0.31019999999999998</v>
      </c>
      <c r="L173" s="47">
        <v>0.15240000000000001</v>
      </c>
      <c r="M173" s="47">
        <v>0.1578</v>
      </c>
      <c r="N173" s="48">
        <v>43261</v>
      </c>
      <c r="O173" s="46">
        <v>7921</v>
      </c>
      <c r="P173" s="46">
        <v>7299</v>
      </c>
      <c r="Q173" s="46">
        <v>5668</v>
      </c>
      <c r="R173" s="46">
        <v>7095</v>
      </c>
      <c r="S173" s="46">
        <v>9242</v>
      </c>
      <c r="T173" s="46"/>
      <c r="U173" s="46"/>
      <c r="V173" s="46"/>
      <c r="W173" s="46">
        <f>SUM(O173:V173)</f>
        <v>37225</v>
      </c>
      <c r="X173" s="48">
        <v>43256</v>
      </c>
      <c r="Y173" s="46">
        <v>6000</v>
      </c>
      <c r="Z173" s="49">
        <f>F173/Y173</f>
        <v>1.9638333333333333</v>
      </c>
      <c r="AA173" s="48">
        <v>43263</v>
      </c>
      <c r="AB173" s="46">
        <v>2300</v>
      </c>
      <c r="AC173" s="46">
        <v>8300</v>
      </c>
      <c r="AD173" s="48">
        <v>43266</v>
      </c>
      <c r="AE173" s="46">
        <v>6600</v>
      </c>
      <c r="AF173" s="46">
        <v>14900</v>
      </c>
      <c r="AG173" s="46">
        <v>14834</v>
      </c>
      <c r="AH173" s="46">
        <v>14758</v>
      </c>
      <c r="AI173" s="46">
        <v>52</v>
      </c>
      <c r="AJ173" s="50">
        <f>AI173/AH173</f>
        <v>3.5235126710936441E-3</v>
      </c>
    </row>
    <row r="174" spans="1:36">
      <c r="A174" s="43" t="s">
        <v>551</v>
      </c>
      <c r="B174" s="44">
        <v>43266</v>
      </c>
      <c r="C174" s="45" t="s">
        <v>552</v>
      </c>
      <c r="D174" s="45">
        <v>571205206105</v>
      </c>
      <c r="E174" s="46" t="s">
        <v>553</v>
      </c>
      <c r="F174" s="46">
        <v>739</v>
      </c>
      <c r="G174" s="46">
        <v>1189</v>
      </c>
      <c r="H174" s="46">
        <v>642</v>
      </c>
      <c r="I174" s="46">
        <v>209</v>
      </c>
      <c r="J174" s="46">
        <v>433</v>
      </c>
      <c r="K174" s="47">
        <v>0.55489999999999995</v>
      </c>
      <c r="L174" s="47">
        <v>0.18049999999999999</v>
      </c>
      <c r="M174" s="47">
        <v>0.37440000000000001</v>
      </c>
      <c r="N174" s="48">
        <v>43261</v>
      </c>
      <c r="O174" s="46">
        <v>560</v>
      </c>
      <c r="P174" s="46">
        <v>782</v>
      </c>
      <c r="Q174" s="46">
        <v>703</v>
      </c>
      <c r="R174" s="46">
        <v>648</v>
      </c>
      <c r="S174" s="46">
        <v>756</v>
      </c>
      <c r="T174" s="46"/>
      <c r="U174" s="46"/>
      <c r="V174" s="46"/>
      <c r="W174" s="46">
        <f>SUM(O174:V174)</f>
        <v>3449</v>
      </c>
      <c r="X174" s="48">
        <v>43256</v>
      </c>
      <c r="Y174" s="46">
        <v>300</v>
      </c>
      <c r="Z174" s="49">
        <f>F174/Y174</f>
        <v>2.4633333333333334</v>
      </c>
      <c r="AA174" s="46"/>
      <c r="AB174" s="46"/>
      <c r="AC174" s="46">
        <v>300</v>
      </c>
      <c r="AD174" s="48">
        <v>43267</v>
      </c>
      <c r="AE174" s="46">
        <v>400</v>
      </c>
      <c r="AF174" s="46">
        <v>700</v>
      </c>
      <c r="AG174" s="46">
        <v>1089</v>
      </c>
      <c r="AH174" s="46">
        <v>725</v>
      </c>
      <c r="AI174" s="46">
        <v>208</v>
      </c>
      <c r="AJ174" s="50">
        <f>AI174/AH174</f>
        <v>0.28689655172413792</v>
      </c>
    </row>
    <row r="175" spans="1:36">
      <c r="A175" s="43" t="s">
        <v>554</v>
      </c>
      <c r="B175" s="44">
        <v>43266</v>
      </c>
      <c r="C175" s="45" t="s">
        <v>555</v>
      </c>
      <c r="D175" s="45">
        <v>571295423318</v>
      </c>
      <c r="E175" s="46" t="s">
        <v>556</v>
      </c>
      <c r="F175" s="46">
        <v>7349</v>
      </c>
      <c r="G175" s="46">
        <v>12376</v>
      </c>
      <c r="H175" s="46">
        <v>4772</v>
      </c>
      <c r="I175" s="46">
        <v>2410</v>
      </c>
      <c r="J175" s="46">
        <v>2362</v>
      </c>
      <c r="K175" s="47">
        <v>0.3881</v>
      </c>
      <c r="L175" s="47">
        <v>0.19719999999999999</v>
      </c>
      <c r="M175" s="47">
        <v>0.19089999999999999</v>
      </c>
      <c r="N175" s="48">
        <v>43262</v>
      </c>
      <c r="O175" s="46">
        <v>2725</v>
      </c>
      <c r="P175" s="46">
        <v>4731</v>
      </c>
      <c r="Q175" s="46">
        <v>5372</v>
      </c>
      <c r="R175" s="46">
        <v>5274</v>
      </c>
      <c r="S175" s="46"/>
      <c r="T175" s="46"/>
      <c r="U175" s="46"/>
      <c r="V175" s="46"/>
      <c r="W175" s="46">
        <f>SUM(O175:V175)</f>
        <v>18102</v>
      </c>
      <c r="X175" s="48">
        <v>43256</v>
      </c>
      <c r="Y175" s="46">
        <v>2100</v>
      </c>
      <c r="Z175" s="49">
        <f>F175/Y175</f>
        <v>3.4995238095238097</v>
      </c>
      <c r="AA175" s="48">
        <v>43262</v>
      </c>
      <c r="AB175" s="46">
        <v>1900</v>
      </c>
      <c r="AC175" s="46">
        <v>4000</v>
      </c>
      <c r="AD175" s="48">
        <v>43266</v>
      </c>
      <c r="AE175" s="46">
        <v>4600</v>
      </c>
      <c r="AF175" s="46">
        <v>8600</v>
      </c>
      <c r="AG175" s="46">
        <v>8777</v>
      </c>
      <c r="AH175" s="46">
        <v>8429</v>
      </c>
      <c r="AI175" s="46">
        <v>568</v>
      </c>
      <c r="AJ175" s="50">
        <f>AI175/AH175</f>
        <v>6.7386404081148418E-2</v>
      </c>
    </row>
    <row r="176" spans="1:36">
      <c r="A176" s="43" t="s">
        <v>557</v>
      </c>
      <c r="B176" s="44">
        <v>43266</v>
      </c>
      <c r="C176" s="45" t="s">
        <v>558</v>
      </c>
      <c r="D176" s="45">
        <v>571295355374</v>
      </c>
      <c r="E176" s="46" t="s">
        <v>559</v>
      </c>
      <c r="F176" s="46">
        <v>3816</v>
      </c>
      <c r="G176" s="46">
        <v>8660</v>
      </c>
      <c r="H176" s="46">
        <v>3721</v>
      </c>
      <c r="I176" s="46">
        <v>1834</v>
      </c>
      <c r="J176" s="46">
        <v>1887</v>
      </c>
      <c r="K176" s="47">
        <v>0.44690000000000002</v>
      </c>
      <c r="L176" s="47">
        <v>0.22520000000000001</v>
      </c>
      <c r="M176" s="47">
        <v>0.22170000000000001</v>
      </c>
      <c r="N176" s="48">
        <v>43262</v>
      </c>
      <c r="O176" s="46">
        <v>3084</v>
      </c>
      <c r="P176" s="46">
        <v>3189</v>
      </c>
      <c r="Q176" s="46">
        <v>3257</v>
      </c>
      <c r="R176" s="46">
        <v>3726</v>
      </c>
      <c r="S176" s="46"/>
      <c r="T176" s="46"/>
      <c r="U176" s="46"/>
      <c r="V176" s="46"/>
      <c r="W176" s="46">
        <f>SUM(O176:V176)</f>
        <v>13256</v>
      </c>
      <c r="X176" s="48">
        <v>43256</v>
      </c>
      <c r="Y176" s="46">
        <v>900</v>
      </c>
      <c r="Z176" s="49">
        <f>F176/Y176</f>
        <v>4.24</v>
      </c>
      <c r="AA176" s="48">
        <v>43264</v>
      </c>
      <c r="AB176" s="46">
        <v>1000</v>
      </c>
      <c r="AC176" s="46">
        <v>1900</v>
      </c>
      <c r="AD176" s="48">
        <v>43267</v>
      </c>
      <c r="AE176" s="46">
        <v>3000</v>
      </c>
      <c r="AF176" s="46">
        <v>4900</v>
      </c>
      <c r="AG176" s="46">
        <v>5392</v>
      </c>
      <c r="AH176" s="46">
        <v>4662</v>
      </c>
      <c r="AI176" s="46">
        <v>192</v>
      </c>
      <c r="AJ176" s="50">
        <f>AI176/AH176</f>
        <v>4.1184041184041183E-2</v>
      </c>
    </row>
    <row r="177" spans="1:36">
      <c r="A177" s="43" t="s">
        <v>560</v>
      </c>
      <c r="B177" s="44">
        <v>43266</v>
      </c>
      <c r="C177" s="45" t="s">
        <v>561</v>
      </c>
      <c r="D177" s="45">
        <v>571097569753</v>
      </c>
      <c r="E177" s="46" t="s">
        <v>562</v>
      </c>
      <c r="F177" s="46">
        <v>606</v>
      </c>
      <c r="G177" s="46">
        <v>964</v>
      </c>
      <c r="H177" s="46">
        <v>583</v>
      </c>
      <c r="I177" s="46">
        <v>156</v>
      </c>
      <c r="J177" s="46">
        <v>427</v>
      </c>
      <c r="K177" s="47">
        <v>0.62270000000000003</v>
      </c>
      <c r="L177" s="47">
        <v>0.1663</v>
      </c>
      <c r="M177" s="47">
        <v>0.45650000000000002</v>
      </c>
      <c r="N177" s="48">
        <v>43261</v>
      </c>
      <c r="O177" s="46">
        <v>388</v>
      </c>
      <c r="P177" s="46">
        <v>624</v>
      </c>
      <c r="Q177" s="46">
        <v>623</v>
      </c>
      <c r="R177" s="46">
        <v>661</v>
      </c>
      <c r="S177" s="46">
        <v>737</v>
      </c>
      <c r="T177" s="46"/>
      <c r="U177" s="46"/>
      <c r="V177" s="46"/>
      <c r="W177" s="46">
        <f>SUM(O177:V177)</f>
        <v>3033</v>
      </c>
      <c r="X177" s="48">
        <v>43256</v>
      </c>
      <c r="Y177" s="46">
        <v>300</v>
      </c>
      <c r="Z177" s="49">
        <f>F177/Y177</f>
        <v>2.02</v>
      </c>
      <c r="AA177" s="46"/>
      <c r="AB177" s="46"/>
      <c r="AC177" s="46">
        <v>800</v>
      </c>
      <c r="AD177" s="48"/>
      <c r="AE177" s="46">
        <v>0</v>
      </c>
      <c r="AF177" s="46">
        <v>800</v>
      </c>
      <c r="AG177" s="46">
        <v>834</v>
      </c>
      <c r="AH177" s="46">
        <v>792</v>
      </c>
      <c r="AI177" s="46">
        <v>72</v>
      </c>
      <c r="AJ177" s="50">
        <f>AI177/AH177</f>
        <v>9.0909090909090912E-2</v>
      </c>
    </row>
    <row r="178" spans="1:36">
      <c r="A178" s="43" t="s">
        <v>563</v>
      </c>
      <c r="B178" s="44">
        <v>43266</v>
      </c>
      <c r="C178" s="45" t="s">
        <v>564</v>
      </c>
      <c r="D178" s="45">
        <v>570970808850</v>
      </c>
      <c r="E178" s="46" t="s">
        <v>565</v>
      </c>
      <c r="F178" s="46">
        <v>2658</v>
      </c>
      <c r="G178" s="46">
        <v>5162</v>
      </c>
      <c r="H178" s="46">
        <v>2425</v>
      </c>
      <c r="I178" s="46">
        <v>1325</v>
      </c>
      <c r="J178" s="46">
        <v>1100</v>
      </c>
      <c r="K178" s="47">
        <v>0.48570000000000002</v>
      </c>
      <c r="L178" s="47">
        <v>0.26190000000000002</v>
      </c>
      <c r="M178" s="47">
        <v>0.2238</v>
      </c>
      <c r="N178" s="48">
        <v>43261</v>
      </c>
      <c r="O178" s="46">
        <v>2025</v>
      </c>
      <c r="P178" s="46">
        <v>1438</v>
      </c>
      <c r="Q178" s="46">
        <v>1315</v>
      </c>
      <c r="R178" s="46">
        <v>1817</v>
      </c>
      <c r="S178" s="46">
        <v>2246</v>
      </c>
      <c r="T178" s="46"/>
      <c r="U178" s="46"/>
      <c r="V178" s="46"/>
      <c r="W178" s="46">
        <f>SUM(O178:V178)</f>
        <v>8841</v>
      </c>
      <c r="X178" s="48">
        <v>43257</v>
      </c>
      <c r="Y178" s="46">
        <v>800</v>
      </c>
      <c r="Z178" s="49">
        <f>F178/Y178</f>
        <v>3.3224999999999998</v>
      </c>
      <c r="AA178" s="48">
        <v>43264</v>
      </c>
      <c r="AB178" s="46">
        <v>700</v>
      </c>
      <c r="AC178" s="46">
        <v>1500</v>
      </c>
      <c r="AD178" s="48">
        <v>43267</v>
      </c>
      <c r="AE178" s="46">
        <v>1500</v>
      </c>
      <c r="AF178" s="46">
        <v>3000</v>
      </c>
      <c r="AG178" s="46">
        <v>3758</v>
      </c>
      <c r="AH178" s="46">
        <v>3026</v>
      </c>
      <c r="AI178" s="46">
        <v>1626</v>
      </c>
      <c r="AJ178" s="50">
        <f>AI178/AH178</f>
        <v>0.53734302709847981</v>
      </c>
    </row>
    <row r="179" spans="1:36">
      <c r="A179" s="43" t="s">
        <v>566</v>
      </c>
      <c r="B179" s="44">
        <v>43266</v>
      </c>
      <c r="C179" s="45" t="s">
        <v>567</v>
      </c>
      <c r="D179" s="45">
        <v>570970888733</v>
      </c>
      <c r="E179" s="46" t="s">
        <v>568</v>
      </c>
      <c r="F179" s="46">
        <v>4113</v>
      </c>
      <c r="G179" s="46">
        <v>7332</v>
      </c>
      <c r="H179" s="46">
        <v>3064</v>
      </c>
      <c r="I179" s="46">
        <v>1160</v>
      </c>
      <c r="J179" s="46">
        <v>1904</v>
      </c>
      <c r="K179" s="47">
        <v>0.43209999999999998</v>
      </c>
      <c r="L179" s="47">
        <v>0.16220000000000001</v>
      </c>
      <c r="M179" s="47">
        <v>0.26989999999999997</v>
      </c>
      <c r="N179" s="48">
        <v>43261</v>
      </c>
      <c r="O179" s="46">
        <v>2976</v>
      </c>
      <c r="P179" s="46">
        <v>1927</v>
      </c>
      <c r="Q179" s="46">
        <v>2138</v>
      </c>
      <c r="R179" s="46">
        <v>2893</v>
      </c>
      <c r="S179" s="46">
        <v>3298</v>
      </c>
      <c r="T179" s="46"/>
      <c r="U179" s="46"/>
      <c r="V179" s="46"/>
      <c r="W179" s="46">
        <f>SUM(O179:V179)</f>
        <v>13232</v>
      </c>
      <c r="X179" s="48">
        <v>43256</v>
      </c>
      <c r="Y179" s="46">
        <v>2800</v>
      </c>
      <c r="Z179" s="49">
        <f>F179/Y179</f>
        <v>1.4689285714285714</v>
      </c>
      <c r="AA179" s="48">
        <v>43263</v>
      </c>
      <c r="AB179" s="46">
        <v>200</v>
      </c>
      <c r="AC179" s="46">
        <v>3000</v>
      </c>
      <c r="AD179" s="48">
        <v>43267</v>
      </c>
      <c r="AE179" s="46">
        <v>1700</v>
      </c>
      <c r="AF179" s="46">
        <v>4700</v>
      </c>
      <c r="AG179" s="46">
        <v>5148</v>
      </c>
      <c r="AH179" s="46">
        <v>4750</v>
      </c>
      <c r="AI179" s="46">
        <v>223</v>
      </c>
      <c r="AJ179" s="50">
        <f>AI179/AH179</f>
        <v>4.6947368421052633E-2</v>
      </c>
    </row>
    <row r="180" spans="1:36">
      <c r="A180" s="43" t="s">
        <v>569</v>
      </c>
      <c r="B180" s="44">
        <v>43266</v>
      </c>
      <c r="C180" s="45" t="s">
        <v>570</v>
      </c>
      <c r="D180" s="45">
        <v>570971092513</v>
      </c>
      <c r="E180" s="46" t="s">
        <v>571</v>
      </c>
      <c r="F180" s="46">
        <v>587</v>
      </c>
      <c r="G180" s="46">
        <v>1450</v>
      </c>
      <c r="H180" s="46">
        <v>469</v>
      </c>
      <c r="I180" s="46">
        <v>141</v>
      </c>
      <c r="J180" s="46">
        <v>328</v>
      </c>
      <c r="K180" s="47">
        <v>0.36720000000000003</v>
      </c>
      <c r="L180" s="47">
        <v>0.1094</v>
      </c>
      <c r="M180" s="47">
        <v>0.25769999999999998</v>
      </c>
      <c r="N180" s="48">
        <v>43261</v>
      </c>
      <c r="O180" s="46">
        <v>1081</v>
      </c>
      <c r="P180" s="46">
        <v>788</v>
      </c>
      <c r="Q180" s="46">
        <v>655</v>
      </c>
      <c r="R180" s="46">
        <v>745</v>
      </c>
      <c r="S180" s="46">
        <v>593</v>
      </c>
      <c r="T180" s="46"/>
      <c r="U180" s="46"/>
      <c r="V180" s="46"/>
      <c r="W180" s="46">
        <f>SUM(O180:V180)</f>
        <v>3862</v>
      </c>
      <c r="X180" s="48">
        <v>43256</v>
      </c>
      <c r="Y180" s="46">
        <v>1000</v>
      </c>
      <c r="Z180" s="49">
        <f>F180/Y180</f>
        <v>0.58699999999999997</v>
      </c>
      <c r="AA180" s="48">
        <v>43264</v>
      </c>
      <c r="AB180" s="46">
        <v>200</v>
      </c>
      <c r="AC180" s="46">
        <v>1200</v>
      </c>
      <c r="AD180" s="48"/>
      <c r="AE180" s="46">
        <v>0</v>
      </c>
      <c r="AF180" s="46">
        <v>1200</v>
      </c>
      <c r="AG180" s="46">
        <v>1272</v>
      </c>
      <c r="AH180" s="46">
        <v>1214</v>
      </c>
      <c r="AI180" s="46">
        <v>0</v>
      </c>
      <c r="AJ180" s="50">
        <f>AI180/AH180</f>
        <v>0</v>
      </c>
    </row>
    <row r="181" spans="1:36">
      <c r="A181" s="43" t="s">
        <v>572</v>
      </c>
      <c r="B181" s="44">
        <v>43266</v>
      </c>
      <c r="C181" s="45" t="s">
        <v>573</v>
      </c>
      <c r="D181" s="45">
        <v>571204802480</v>
      </c>
      <c r="E181" s="46" t="s">
        <v>574</v>
      </c>
      <c r="F181" s="46">
        <v>3808</v>
      </c>
      <c r="G181" s="46">
        <v>7795</v>
      </c>
      <c r="H181" s="46">
        <v>3915</v>
      </c>
      <c r="I181" s="46">
        <v>1530</v>
      </c>
      <c r="J181" s="46">
        <v>2385</v>
      </c>
      <c r="K181" s="47">
        <v>0.52270000000000005</v>
      </c>
      <c r="L181" s="47">
        <v>0.19939999999999999</v>
      </c>
      <c r="M181" s="47">
        <v>0.32340000000000002</v>
      </c>
      <c r="N181" s="48">
        <v>43262</v>
      </c>
      <c r="O181" s="46">
        <v>1512</v>
      </c>
      <c r="P181" s="46">
        <v>4544</v>
      </c>
      <c r="Q181" s="46">
        <v>5532</v>
      </c>
      <c r="R181" s="46">
        <v>5366</v>
      </c>
      <c r="S181" s="46"/>
      <c r="T181" s="46"/>
      <c r="U181" s="46"/>
      <c r="V181" s="46"/>
      <c r="W181" s="46">
        <f>SUM(O181:V181)</f>
        <v>16954</v>
      </c>
      <c r="X181" s="48">
        <v>43256</v>
      </c>
      <c r="Y181" s="46">
        <v>300</v>
      </c>
      <c r="Z181" s="49">
        <f>F181/Y181</f>
        <v>12.693333333333333</v>
      </c>
      <c r="AA181" s="48">
        <v>43263</v>
      </c>
      <c r="AB181" s="46">
        <v>900</v>
      </c>
      <c r="AC181" s="46">
        <v>1200</v>
      </c>
      <c r="AD181" s="48">
        <v>43269</v>
      </c>
      <c r="AE181" s="46">
        <v>2900</v>
      </c>
      <c r="AF181" s="46">
        <v>4100</v>
      </c>
      <c r="AG181" s="46">
        <v>4162</v>
      </c>
      <c r="AH181" s="46">
        <v>4102</v>
      </c>
      <c r="AI181" s="46">
        <v>45</v>
      </c>
      <c r="AJ181" s="50">
        <f>AI181/AH181</f>
        <v>1.0970258410531447E-2</v>
      </c>
    </row>
    <row r="182" spans="1:36">
      <c r="A182" s="43" t="s">
        <v>575</v>
      </c>
      <c r="B182" s="44">
        <v>43266</v>
      </c>
      <c r="C182" s="45" t="s">
        <v>576</v>
      </c>
      <c r="D182" s="45">
        <v>570970872751</v>
      </c>
      <c r="E182" s="46" t="s">
        <v>577</v>
      </c>
      <c r="F182" s="46">
        <v>2471</v>
      </c>
      <c r="G182" s="46">
        <v>4755</v>
      </c>
      <c r="H182" s="46">
        <v>2292</v>
      </c>
      <c r="I182" s="46">
        <v>755</v>
      </c>
      <c r="J182" s="46">
        <v>1537</v>
      </c>
      <c r="K182" s="47">
        <v>0.50800000000000001</v>
      </c>
      <c r="L182" s="47">
        <v>0.16109999999999999</v>
      </c>
      <c r="M182" s="47">
        <v>0.3468</v>
      </c>
      <c r="N182" s="48">
        <v>43261</v>
      </c>
      <c r="O182" s="46">
        <v>848</v>
      </c>
      <c r="P182" s="46">
        <v>2118</v>
      </c>
      <c r="Q182" s="46">
        <v>1654</v>
      </c>
      <c r="R182" s="46">
        <v>3037</v>
      </c>
      <c r="S182" s="46">
        <v>2538</v>
      </c>
      <c r="T182" s="46"/>
      <c r="U182" s="46"/>
      <c r="V182" s="46"/>
      <c r="W182" s="46">
        <f>SUM(O182:V182)</f>
        <v>10195</v>
      </c>
      <c r="X182" s="48">
        <v>43256</v>
      </c>
      <c r="Y182" s="46">
        <v>300</v>
      </c>
      <c r="Z182" s="49">
        <f>F182/Y182</f>
        <v>8.2366666666666664</v>
      </c>
      <c r="AA182" s="48">
        <v>43261</v>
      </c>
      <c r="AB182" s="46">
        <v>1000</v>
      </c>
      <c r="AC182" s="46">
        <v>1300</v>
      </c>
      <c r="AD182" s="48">
        <v>43267</v>
      </c>
      <c r="AE182" s="46">
        <v>1380</v>
      </c>
      <c r="AF182" s="46">
        <v>2680</v>
      </c>
      <c r="AG182" s="46">
        <v>2935</v>
      </c>
      <c r="AH182" s="46">
        <v>2826</v>
      </c>
      <c r="AI182" s="46">
        <v>613</v>
      </c>
      <c r="AJ182" s="50">
        <f>AI182/AH182</f>
        <v>0.21691436659589525</v>
      </c>
    </row>
    <row r="183" spans="1:36">
      <c r="A183" s="43" t="s">
        <v>578</v>
      </c>
      <c r="B183" s="44">
        <v>43266</v>
      </c>
      <c r="C183" s="45" t="s">
        <v>579</v>
      </c>
      <c r="D183" s="45">
        <v>571204714630</v>
      </c>
      <c r="E183" s="46" t="s">
        <v>580</v>
      </c>
      <c r="F183" s="46">
        <v>2857</v>
      </c>
      <c r="G183" s="46">
        <v>4953</v>
      </c>
      <c r="H183" s="46">
        <v>2141</v>
      </c>
      <c r="I183" s="46">
        <v>726</v>
      </c>
      <c r="J183" s="46">
        <v>1415</v>
      </c>
      <c r="K183" s="47">
        <v>0.4496</v>
      </c>
      <c r="L183" s="47">
        <v>0.15329999999999999</v>
      </c>
      <c r="M183" s="47">
        <v>0.29630000000000001</v>
      </c>
      <c r="N183" s="48">
        <v>43262</v>
      </c>
      <c r="O183" s="46">
        <v>1639</v>
      </c>
      <c r="P183" s="46">
        <v>1532</v>
      </c>
      <c r="Q183" s="46">
        <v>2126</v>
      </c>
      <c r="R183" s="46">
        <v>2942</v>
      </c>
      <c r="S183" s="46"/>
      <c r="T183" s="46"/>
      <c r="U183" s="46"/>
      <c r="V183" s="46"/>
      <c r="W183" s="46">
        <f>SUM(O183:V183)</f>
        <v>8239</v>
      </c>
      <c r="X183" s="48">
        <v>43256</v>
      </c>
      <c r="Y183" s="46">
        <v>1600</v>
      </c>
      <c r="Z183" s="49">
        <f>F183/Y183</f>
        <v>1.785625</v>
      </c>
      <c r="AA183" s="46"/>
      <c r="AB183" s="46"/>
      <c r="AC183" s="46">
        <v>1600</v>
      </c>
      <c r="AD183" s="48">
        <v>43266</v>
      </c>
      <c r="AE183" s="46">
        <v>1400</v>
      </c>
      <c r="AF183" s="46">
        <v>3000</v>
      </c>
      <c r="AG183" s="46">
        <v>3261</v>
      </c>
      <c r="AH183" s="46">
        <v>2979</v>
      </c>
      <c r="AI183" s="46">
        <v>33</v>
      </c>
      <c r="AJ183" s="50">
        <f>AI183/AH183</f>
        <v>1.1077542799597181E-2</v>
      </c>
    </row>
    <row r="184" spans="1:36">
      <c r="A184" s="43" t="s">
        <v>581</v>
      </c>
      <c r="B184" s="44">
        <v>43266</v>
      </c>
      <c r="C184" s="45" t="s">
        <v>582</v>
      </c>
      <c r="D184" s="45">
        <v>571097293990</v>
      </c>
      <c r="E184" s="46" t="s">
        <v>583</v>
      </c>
      <c r="F184" s="46">
        <v>1016</v>
      </c>
      <c r="G184" s="46">
        <v>2227</v>
      </c>
      <c r="H184" s="46">
        <v>1161</v>
      </c>
      <c r="I184" s="46">
        <v>423</v>
      </c>
      <c r="J184" s="46">
        <v>738</v>
      </c>
      <c r="K184" s="47">
        <v>0.54979999999999996</v>
      </c>
      <c r="L184" s="47">
        <v>0.19689999999999999</v>
      </c>
      <c r="M184" s="47">
        <v>0.35289999999999999</v>
      </c>
      <c r="N184" s="48">
        <v>43262</v>
      </c>
      <c r="O184" s="46">
        <v>1461</v>
      </c>
      <c r="P184" s="46">
        <v>1563</v>
      </c>
      <c r="Q184" s="46">
        <v>1001</v>
      </c>
      <c r="R184" s="46">
        <v>848</v>
      </c>
      <c r="S184" s="46"/>
      <c r="T184" s="46"/>
      <c r="U184" s="46"/>
      <c r="V184" s="46"/>
      <c r="W184" s="46">
        <f>SUM(O184:V184)</f>
        <v>4873</v>
      </c>
      <c r="X184" s="48">
        <v>43256</v>
      </c>
      <c r="Y184" s="46">
        <v>300</v>
      </c>
      <c r="Z184" s="49">
        <f>F184/Y184</f>
        <v>3.3866666666666667</v>
      </c>
      <c r="AA184" s="48">
        <v>43264</v>
      </c>
      <c r="AB184" s="46">
        <v>300</v>
      </c>
      <c r="AC184" s="46">
        <v>600</v>
      </c>
      <c r="AD184" s="48">
        <v>43266</v>
      </c>
      <c r="AE184" s="46">
        <v>500</v>
      </c>
      <c r="AF184" s="46">
        <v>1100</v>
      </c>
      <c r="AG184" s="46">
        <v>1154</v>
      </c>
      <c r="AH184" s="46">
        <v>1124</v>
      </c>
      <c r="AI184" s="46">
        <v>26</v>
      </c>
      <c r="AJ184" s="50">
        <f>AI184/AH184</f>
        <v>2.3131672597864767E-2</v>
      </c>
    </row>
    <row r="185" spans="1:36">
      <c r="A185" s="43" t="s">
        <v>584</v>
      </c>
      <c r="B185" s="44">
        <v>43266</v>
      </c>
      <c r="C185" s="45" t="s">
        <v>585</v>
      </c>
      <c r="D185" s="45">
        <v>571097833441</v>
      </c>
      <c r="E185" s="46" t="s">
        <v>586</v>
      </c>
      <c r="F185" s="46">
        <v>1696</v>
      </c>
      <c r="G185" s="46">
        <v>2982</v>
      </c>
      <c r="H185" s="46">
        <v>1268</v>
      </c>
      <c r="I185" s="46">
        <v>327</v>
      </c>
      <c r="J185" s="46">
        <v>941</v>
      </c>
      <c r="K185" s="47">
        <v>0.44119999999999998</v>
      </c>
      <c r="L185" s="47">
        <v>0.1147</v>
      </c>
      <c r="M185" s="47">
        <v>0.32650000000000001</v>
      </c>
      <c r="N185" s="48">
        <v>43261</v>
      </c>
      <c r="O185" s="46">
        <v>718</v>
      </c>
      <c r="P185" s="46">
        <v>1699</v>
      </c>
      <c r="Q185" s="46">
        <v>1251</v>
      </c>
      <c r="R185" s="46">
        <v>1720</v>
      </c>
      <c r="S185" s="46">
        <v>1578</v>
      </c>
      <c r="T185" s="46"/>
      <c r="U185" s="46"/>
      <c r="V185" s="46"/>
      <c r="W185" s="46">
        <f>SUM(O185:V185)</f>
        <v>6966</v>
      </c>
      <c r="X185" s="48">
        <v>43257</v>
      </c>
      <c r="Y185" s="46">
        <v>500</v>
      </c>
      <c r="Z185" s="49">
        <f>F185/Y185</f>
        <v>3.3919999999999999</v>
      </c>
      <c r="AA185" s="48">
        <v>43265</v>
      </c>
      <c r="AB185" s="46">
        <v>650</v>
      </c>
      <c r="AC185" s="46">
        <v>1150</v>
      </c>
      <c r="AD185" s="48">
        <v>43266</v>
      </c>
      <c r="AE185" s="46">
        <v>750</v>
      </c>
      <c r="AF185" s="46">
        <v>1900</v>
      </c>
      <c r="AG185" s="46">
        <v>1911</v>
      </c>
      <c r="AH185" s="46">
        <v>1901</v>
      </c>
      <c r="AI185" s="46">
        <v>134</v>
      </c>
      <c r="AJ185" s="50">
        <f>AI185/AH185</f>
        <v>7.0489216201998953E-2</v>
      </c>
    </row>
    <row r="186" spans="1:36">
      <c r="A186" s="43" t="s">
        <v>587</v>
      </c>
      <c r="B186" s="44">
        <v>43266</v>
      </c>
      <c r="C186" s="45" t="s">
        <v>588</v>
      </c>
      <c r="D186" s="45">
        <v>571271554942</v>
      </c>
      <c r="E186" s="46" t="s">
        <v>589</v>
      </c>
      <c r="F186" s="46">
        <v>4089</v>
      </c>
      <c r="G186" s="46">
        <v>7253</v>
      </c>
      <c r="H186" s="46">
        <v>2722</v>
      </c>
      <c r="I186" s="46">
        <v>1371</v>
      </c>
      <c r="J186" s="46">
        <v>1351</v>
      </c>
      <c r="K186" s="47">
        <v>0.37769999999999998</v>
      </c>
      <c r="L186" s="47">
        <v>0.19059999999999999</v>
      </c>
      <c r="M186" s="47">
        <v>0.18709999999999999</v>
      </c>
      <c r="N186" s="48">
        <v>43261</v>
      </c>
      <c r="O186" s="46">
        <v>3259</v>
      </c>
      <c r="P186" s="46">
        <v>2371</v>
      </c>
      <c r="Q186" s="46">
        <v>1953</v>
      </c>
      <c r="R186" s="46">
        <v>2962</v>
      </c>
      <c r="S186" s="46">
        <v>3823</v>
      </c>
      <c r="T186" s="46"/>
      <c r="U186" s="46"/>
      <c r="V186" s="46"/>
      <c r="W186" s="46">
        <f>SUM(O186:V186)</f>
        <v>14368</v>
      </c>
      <c r="X186" s="48">
        <v>43257</v>
      </c>
      <c r="Y186" s="46">
        <v>800</v>
      </c>
      <c r="Z186" s="49">
        <f>F186/Y186</f>
        <v>5.1112500000000001</v>
      </c>
      <c r="AA186" s="48">
        <v>43263</v>
      </c>
      <c r="AB186" s="46">
        <v>1600</v>
      </c>
      <c r="AC186" s="46">
        <v>2400</v>
      </c>
      <c r="AD186" s="48">
        <v>43266</v>
      </c>
      <c r="AE186" s="46">
        <v>2000</v>
      </c>
      <c r="AF186" s="46">
        <v>4400</v>
      </c>
      <c r="AG186" s="46">
        <v>4714</v>
      </c>
      <c r="AH186" s="46">
        <v>4494</v>
      </c>
      <c r="AI186" s="46">
        <v>140</v>
      </c>
      <c r="AJ186" s="50">
        <f>AI186/AH186</f>
        <v>3.1152647975077882E-2</v>
      </c>
    </row>
    <row r="187" spans="1:36">
      <c r="A187" s="43" t="s">
        <v>590</v>
      </c>
      <c r="B187" s="44">
        <v>43266</v>
      </c>
      <c r="C187" s="45" t="s">
        <v>591</v>
      </c>
      <c r="D187" s="45">
        <v>571044172610</v>
      </c>
      <c r="E187" s="46" t="s">
        <v>592</v>
      </c>
      <c r="F187" s="46">
        <v>646</v>
      </c>
      <c r="G187" s="46">
        <v>1177</v>
      </c>
      <c r="H187" s="46">
        <v>671</v>
      </c>
      <c r="I187" s="46">
        <v>289</v>
      </c>
      <c r="J187" s="46">
        <v>382</v>
      </c>
      <c r="K187" s="47">
        <v>0.59150000000000003</v>
      </c>
      <c r="L187" s="47">
        <v>0.25080000000000002</v>
      </c>
      <c r="M187" s="47">
        <v>0.3407</v>
      </c>
      <c r="N187" s="48">
        <v>43262</v>
      </c>
      <c r="O187" s="46">
        <v>116</v>
      </c>
      <c r="P187" s="46">
        <v>430</v>
      </c>
      <c r="Q187" s="46">
        <v>459</v>
      </c>
      <c r="R187" s="46">
        <v>1222</v>
      </c>
      <c r="S187" s="46"/>
      <c r="T187" s="46"/>
      <c r="U187" s="46"/>
      <c r="V187" s="46"/>
      <c r="W187" s="46">
        <f>SUM(O187:V187)</f>
        <v>2227</v>
      </c>
      <c r="X187" s="48">
        <v>43261</v>
      </c>
      <c r="Y187" s="46">
        <v>500</v>
      </c>
      <c r="Z187" s="49">
        <f>F187/Y187</f>
        <v>1.292</v>
      </c>
      <c r="AA187" s="46"/>
      <c r="AB187" s="46"/>
      <c r="AC187" s="46">
        <v>500</v>
      </c>
      <c r="AD187" s="48">
        <v>43269</v>
      </c>
      <c r="AE187" s="46">
        <v>100</v>
      </c>
      <c r="AF187" s="46">
        <v>600</v>
      </c>
      <c r="AG187" s="46">
        <v>616</v>
      </c>
      <c r="AH187" s="46">
        <v>595</v>
      </c>
      <c r="AI187" s="46">
        <v>178</v>
      </c>
      <c r="AJ187" s="50">
        <f>AI187/AH187</f>
        <v>0.29915966386554621</v>
      </c>
    </row>
    <row r="188" spans="1:36">
      <c r="A188" s="43" t="s">
        <v>593</v>
      </c>
      <c r="B188" s="44">
        <v>43266</v>
      </c>
      <c r="C188" s="45" t="s">
        <v>594</v>
      </c>
      <c r="D188" s="45">
        <v>570187120757</v>
      </c>
      <c r="E188" s="46" t="s">
        <v>595</v>
      </c>
      <c r="F188" s="46">
        <v>2577</v>
      </c>
      <c r="G188" s="46">
        <v>4593</v>
      </c>
      <c r="H188" s="46">
        <v>1889</v>
      </c>
      <c r="I188" s="46">
        <v>614</v>
      </c>
      <c r="J188" s="46">
        <v>1275</v>
      </c>
      <c r="K188" s="47">
        <v>0.41339999999999999</v>
      </c>
      <c r="L188" s="47">
        <v>0.13370000000000001</v>
      </c>
      <c r="M188" s="47">
        <v>0.27979999999999999</v>
      </c>
      <c r="N188" s="48">
        <v>43260</v>
      </c>
      <c r="O188" s="46">
        <v>1473</v>
      </c>
      <c r="P188" s="46">
        <v>2567</v>
      </c>
      <c r="Q188" s="46">
        <v>1627</v>
      </c>
      <c r="R188" s="46">
        <v>1636</v>
      </c>
      <c r="S188" s="46">
        <v>1592</v>
      </c>
      <c r="T188" s="46">
        <v>1839</v>
      </c>
      <c r="U188" s="46"/>
      <c r="V188" s="46"/>
      <c r="W188" s="46">
        <f>SUM(O188:V188)</f>
        <v>10734</v>
      </c>
      <c r="X188" s="48">
        <v>43256</v>
      </c>
      <c r="Y188" s="46">
        <v>1800</v>
      </c>
      <c r="Z188" s="49">
        <f>F188/Y188</f>
        <v>1.4316666666666666</v>
      </c>
      <c r="AA188" s="46"/>
      <c r="AB188" s="46"/>
      <c r="AC188" s="46">
        <v>1800</v>
      </c>
      <c r="AD188" s="48">
        <v>43267</v>
      </c>
      <c r="AE188" s="46">
        <v>1050</v>
      </c>
      <c r="AF188" s="46">
        <v>2850</v>
      </c>
      <c r="AG188" s="46">
        <v>2698</v>
      </c>
      <c r="AH188" s="46">
        <v>2674</v>
      </c>
      <c r="AI188" s="46">
        <v>113</v>
      </c>
      <c r="AJ188" s="50">
        <f>AI188/AH188</f>
        <v>4.2258788332086759E-2</v>
      </c>
    </row>
    <row r="189" spans="1:36">
      <c r="A189" s="43" t="s">
        <v>596</v>
      </c>
      <c r="B189" s="44">
        <v>43266</v>
      </c>
      <c r="C189" s="45" t="s">
        <v>597</v>
      </c>
      <c r="D189" s="45">
        <v>569082960415</v>
      </c>
      <c r="E189" s="46" t="s">
        <v>598</v>
      </c>
      <c r="F189" s="46">
        <v>4525</v>
      </c>
      <c r="G189" s="46">
        <v>7490</v>
      </c>
      <c r="H189" s="46">
        <v>2990</v>
      </c>
      <c r="I189" s="46">
        <v>958</v>
      </c>
      <c r="J189" s="46">
        <v>2032</v>
      </c>
      <c r="K189" s="47">
        <v>0.4042</v>
      </c>
      <c r="L189" s="47">
        <v>0.12970000000000001</v>
      </c>
      <c r="M189" s="47">
        <v>0.27460000000000001</v>
      </c>
      <c r="N189" s="48">
        <v>43260</v>
      </c>
      <c r="O189" s="46">
        <v>2171</v>
      </c>
      <c r="P189" s="46">
        <v>3239</v>
      </c>
      <c r="Q189" s="46">
        <v>2816</v>
      </c>
      <c r="R189" s="46">
        <v>2877</v>
      </c>
      <c r="S189" s="46">
        <v>2791</v>
      </c>
      <c r="T189" s="46">
        <v>3508</v>
      </c>
      <c r="U189" s="46"/>
      <c r="V189" s="46"/>
      <c r="W189" s="46">
        <f>SUM(O189:V189)</f>
        <v>17402</v>
      </c>
      <c r="X189" s="48">
        <v>43228</v>
      </c>
      <c r="Y189" s="46">
        <v>4500</v>
      </c>
      <c r="Z189" s="49">
        <f>F189/Y189</f>
        <v>1.0055555555555555</v>
      </c>
      <c r="AA189" s="46"/>
      <c r="AB189" s="46"/>
      <c r="AC189" s="46">
        <v>4500</v>
      </c>
      <c r="AD189" s="48">
        <v>43266</v>
      </c>
      <c r="AE189" s="46">
        <v>1000</v>
      </c>
      <c r="AF189" s="46">
        <v>5500</v>
      </c>
      <c r="AG189" s="46">
        <v>6372</v>
      </c>
      <c r="AH189" s="46">
        <v>5266</v>
      </c>
      <c r="AI189" s="46">
        <v>3764</v>
      </c>
      <c r="AJ189" s="50">
        <f>AI189/AH189</f>
        <v>0.71477402202810481</v>
      </c>
    </row>
    <row r="190" spans="1:36">
      <c r="A190" s="43" t="s">
        <v>599</v>
      </c>
      <c r="B190" s="44">
        <v>43266</v>
      </c>
      <c r="C190" s="45" t="s">
        <v>600</v>
      </c>
      <c r="D190" s="45">
        <v>569305986157</v>
      </c>
      <c r="E190" s="46" t="s">
        <v>601</v>
      </c>
      <c r="F190" s="46">
        <v>7850</v>
      </c>
      <c r="G190" s="46">
        <v>14400</v>
      </c>
      <c r="H190" s="46">
        <v>4404</v>
      </c>
      <c r="I190" s="46">
        <v>2229</v>
      </c>
      <c r="J190" s="46">
        <v>2175</v>
      </c>
      <c r="K190" s="47">
        <v>0.31119999999999998</v>
      </c>
      <c r="L190" s="47">
        <v>0.1585</v>
      </c>
      <c r="M190" s="47">
        <v>0.1527</v>
      </c>
      <c r="N190" s="48">
        <v>43261</v>
      </c>
      <c r="O190" s="46">
        <v>5445</v>
      </c>
      <c r="P190" s="46">
        <v>3782</v>
      </c>
      <c r="Q190" s="46">
        <v>3409</v>
      </c>
      <c r="R190" s="46">
        <v>5771</v>
      </c>
      <c r="S190" s="46">
        <v>6140</v>
      </c>
      <c r="T190" s="46"/>
      <c r="U190" s="46"/>
      <c r="V190" s="46"/>
      <c r="W190" s="46">
        <f>SUM(O190:V190)</f>
        <v>24547</v>
      </c>
      <c r="X190" s="48">
        <v>43228</v>
      </c>
      <c r="Y190" s="46">
        <v>3600</v>
      </c>
      <c r="Z190" s="49">
        <f>F190/Y190</f>
        <v>2.1805555555555554</v>
      </c>
      <c r="AA190" s="48">
        <v>43262</v>
      </c>
      <c r="AB190" s="46">
        <v>600</v>
      </c>
      <c r="AC190" s="46">
        <v>4200</v>
      </c>
      <c r="AD190" s="48">
        <v>43267</v>
      </c>
      <c r="AE190" s="46">
        <v>5400</v>
      </c>
      <c r="AF190" s="46">
        <v>9600</v>
      </c>
      <c r="AG190" s="46">
        <v>9690</v>
      </c>
      <c r="AH190" s="46">
        <v>9614</v>
      </c>
      <c r="AI190" s="46">
        <v>0</v>
      </c>
      <c r="AJ190" s="50">
        <f>AI190/AH190</f>
        <v>0</v>
      </c>
    </row>
    <row r="191" spans="1:36">
      <c r="A191" s="43" t="s">
        <v>602</v>
      </c>
      <c r="B191" s="44">
        <v>43266</v>
      </c>
      <c r="C191" s="45" t="s">
        <v>603</v>
      </c>
      <c r="D191" s="45">
        <v>570501435083</v>
      </c>
      <c r="E191" s="46" t="s">
        <v>604</v>
      </c>
      <c r="F191" s="46">
        <v>788</v>
      </c>
      <c r="G191" s="46">
        <v>1306</v>
      </c>
      <c r="H191" s="46">
        <v>639</v>
      </c>
      <c r="I191" s="46">
        <v>232</v>
      </c>
      <c r="J191" s="46">
        <v>407</v>
      </c>
      <c r="K191" s="47">
        <v>0.4985</v>
      </c>
      <c r="L191" s="47">
        <v>0.1827</v>
      </c>
      <c r="M191" s="47">
        <v>0.31580000000000003</v>
      </c>
      <c r="N191" s="48">
        <v>43261</v>
      </c>
      <c r="O191" s="46">
        <v>560</v>
      </c>
      <c r="P191" s="46">
        <v>782</v>
      </c>
      <c r="Q191" s="46">
        <v>703</v>
      </c>
      <c r="R191" s="46">
        <v>648</v>
      </c>
      <c r="S191" s="46">
        <v>756</v>
      </c>
      <c r="T191" s="46"/>
      <c r="U191" s="46"/>
      <c r="V191" s="46"/>
      <c r="W191" s="46">
        <f>SUM(O191:V191)</f>
        <v>3449</v>
      </c>
      <c r="X191" s="48">
        <v>43245</v>
      </c>
      <c r="Y191" s="46">
        <v>500</v>
      </c>
      <c r="Z191" s="49">
        <f>F191/Y191</f>
        <v>1.5760000000000001</v>
      </c>
      <c r="AA191" s="46"/>
      <c r="AB191" s="46"/>
      <c r="AC191" s="46">
        <v>500</v>
      </c>
      <c r="AD191" s="48">
        <v>43266</v>
      </c>
      <c r="AE191" s="46">
        <v>200</v>
      </c>
      <c r="AF191" s="46">
        <v>700</v>
      </c>
      <c r="AG191" s="46">
        <v>1466</v>
      </c>
      <c r="AH191" s="46">
        <v>926</v>
      </c>
      <c r="AI191" s="46">
        <v>266</v>
      </c>
      <c r="AJ191" s="50">
        <f>AI191/AH191</f>
        <v>0.28725701943844495</v>
      </c>
    </row>
    <row r="192" spans="1:36">
      <c r="A192" s="43" t="s">
        <v>605</v>
      </c>
      <c r="B192" s="44">
        <v>43266</v>
      </c>
      <c r="C192" s="45" t="s">
        <v>606</v>
      </c>
      <c r="D192" s="45">
        <v>569211649027</v>
      </c>
      <c r="E192" s="46" t="s">
        <v>607</v>
      </c>
      <c r="F192" s="46">
        <v>3365</v>
      </c>
      <c r="G192" s="46">
        <v>6192</v>
      </c>
      <c r="H192" s="46">
        <v>2671</v>
      </c>
      <c r="I192" s="46">
        <v>821</v>
      </c>
      <c r="J192" s="46">
        <v>1850</v>
      </c>
      <c r="K192" s="47">
        <v>0.4471</v>
      </c>
      <c r="L192" s="47">
        <v>0.13800000000000001</v>
      </c>
      <c r="M192" s="47">
        <v>0.30909999999999999</v>
      </c>
      <c r="N192" s="48">
        <v>43260</v>
      </c>
      <c r="O192" s="46">
        <v>1593</v>
      </c>
      <c r="P192" s="46">
        <v>3155</v>
      </c>
      <c r="Q192" s="46">
        <v>2073</v>
      </c>
      <c r="R192" s="46">
        <v>2252</v>
      </c>
      <c r="S192" s="46">
        <v>2185</v>
      </c>
      <c r="T192" s="46">
        <v>2342</v>
      </c>
      <c r="U192" s="46"/>
      <c r="V192" s="46"/>
      <c r="W192" s="46">
        <f>SUM(O192:V192)</f>
        <v>13600</v>
      </c>
      <c r="X192" s="48">
        <v>43230</v>
      </c>
      <c r="Y192" s="46">
        <v>1200</v>
      </c>
      <c r="Z192" s="49">
        <f>F192/Y192</f>
        <v>2.8041666666666667</v>
      </c>
      <c r="AA192" s="48">
        <v>43263</v>
      </c>
      <c r="AB192" s="46">
        <v>800</v>
      </c>
      <c r="AC192" s="46">
        <v>2000</v>
      </c>
      <c r="AD192" s="48">
        <v>43266</v>
      </c>
      <c r="AE192" s="46">
        <v>1500</v>
      </c>
      <c r="AF192" s="46">
        <v>3500</v>
      </c>
      <c r="AG192" s="46">
        <v>3523</v>
      </c>
      <c r="AH192" s="46">
        <v>3505</v>
      </c>
      <c r="AI192" s="46">
        <v>169</v>
      </c>
      <c r="AJ192" s="50">
        <f>AI192/AH192</f>
        <v>4.8216833095577748E-2</v>
      </c>
    </row>
    <row r="193" spans="1:36">
      <c r="A193" s="43" t="s">
        <v>608</v>
      </c>
      <c r="B193" s="44">
        <v>43297</v>
      </c>
      <c r="C193" s="45" t="s">
        <v>609</v>
      </c>
      <c r="D193" s="45">
        <v>573282587866</v>
      </c>
      <c r="E193" s="46" t="s">
        <v>610</v>
      </c>
      <c r="F193" s="46">
        <v>2578</v>
      </c>
      <c r="G193" s="46">
        <v>4112</v>
      </c>
      <c r="H193" s="46">
        <v>1438</v>
      </c>
      <c r="I193" s="46">
        <v>836</v>
      </c>
      <c r="J193" s="46">
        <v>602</v>
      </c>
      <c r="K193" s="47">
        <v>0.37969999999999998</v>
      </c>
      <c r="L193" s="47">
        <v>0.223</v>
      </c>
      <c r="M193" s="47">
        <v>0.15670000000000001</v>
      </c>
      <c r="N193" s="48">
        <v>43292</v>
      </c>
      <c r="O193" s="46">
        <v>1698</v>
      </c>
      <c r="P193" s="46">
        <v>1744</v>
      </c>
      <c r="Q193" s="46">
        <v>1319</v>
      </c>
      <c r="R193" s="46">
        <v>2070</v>
      </c>
      <c r="S193" s="46">
        <v>2636</v>
      </c>
      <c r="T193" s="46"/>
      <c r="U193" s="46"/>
      <c r="V193" s="46"/>
      <c r="W193" s="46">
        <f>SUM(O193:V193)</f>
        <v>9467</v>
      </c>
      <c r="X193" s="48">
        <v>43285</v>
      </c>
      <c r="Y193" s="46">
        <v>800</v>
      </c>
      <c r="Z193" s="49">
        <f>F193/Y193</f>
        <v>3.2225000000000001</v>
      </c>
      <c r="AA193" s="48">
        <v>43295</v>
      </c>
      <c r="AB193" s="46">
        <v>800</v>
      </c>
      <c r="AC193" s="46">
        <v>1600</v>
      </c>
      <c r="AD193" s="48">
        <v>43298</v>
      </c>
      <c r="AE193" s="46">
        <v>1000</v>
      </c>
      <c r="AF193" s="46">
        <v>2600</v>
      </c>
      <c r="AG193" s="46">
        <v>2638</v>
      </c>
      <c r="AH193" s="46">
        <v>2568</v>
      </c>
      <c r="AI193" s="46">
        <v>291</v>
      </c>
      <c r="AJ193" s="50">
        <f>AI193/AH193</f>
        <v>0.11331775700934579</v>
      </c>
    </row>
    <row r="194" spans="1:36">
      <c r="A194" s="43" t="s">
        <v>611</v>
      </c>
      <c r="B194" s="44">
        <v>43297</v>
      </c>
      <c r="C194" s="45" t="s">
        <v>612</v>
      </c>
      <c r="D194" s="45">
        <v>573282911548</v>
      </c>
      <c r="E194" s="46" t="s">
        <v>613</v>
      </c>
      <c r="F194" s="46">
        <v>5006</v>
      </c>
      <c r="G194" s="46">
        <v>8670</v>
      </c>
      <c r="H194" s="46">
        <v>3170</v>
      </c>
      <c r="I194" s="46">
        <v>2046</v>
      </c>
      <c r="J194" s="46">
        <v>1124</v>
      </c>
      <c r="K194" s="47">
        <v>0.40039999999999998</v>
      </c>
      <c r="L194" s="47">
        <v>0.26079999999999998</v>
      </c>
      <c r="M194" s="47">
        <v>0.13950000000000001</v>
      </c>
      <c r="N194" s="48">
        <v>43293</v>
      </c>
      <c r="O194" s="46">
        <v>2193</v>
      </c>
      <c r="P194" s="46">
        <v>4507</v>
      </c>
      <c r="Q194" s="46">
        <v>4315</v>
      </c>
      <c r="R194" s="46">
        <v>5022</v>
      </c>
      <c r="S194" s="46"/>
      <c r="T194" s="46"/>
      <c r="U194" s="46"/>
      <c r="V194" s="46"/>
      <c r="W194" s="46">
        <f>SUM(O194:V194)</f>
        <v>16037</v>
      </c>
      <c r="X194" s="48">
        <v>43285</v>
      </c>
      <c r="Y194" s="46">
        <v>1100</v>
      </c>
      <c r="Z194" s="49">
        <f>F194/Y194</f>
        <v>4.5509090909090908</v>
      </c>
      <c r="AA194" s="48">
        <v>43295</v>
      </c>
      <c r="AB194" s="46">
        <v>200</v>
      </c>
      <c r="AC194" s="46">
        <v>1300</v>
      </c>
      <c r="AD194" s="48">
        <v>43298</v>
      </c>
      <c r="AE194" s="46">
        <v>3830</v>
      </c>
      <c r="AF194" s="46">
        <v>5130</v>
      </c>
      <c r="AG194" s="46">
        <v>5251</v>
      </c>
      <c r="AH194" s="46">
        <v>5023</v>
      </c>
      <c r="AI194" s="46">
        <v>632</v>
      </c>
      <c r="AJ194" s="50">
        <f>AI194/AH194</f>
        <v>0.1258212223770655</v>
      </c>
    </row>
    <row r="195" spans="1:36">
      <c r="A195" s="43" t="s">
        <v>614</v>
      </c>
      <c r="B195" s="44">
        <v>43297</v>
      </c>
      <c r="C195" s="45" t="s">
        <v>615</v>
      </c>
      <c r="D195" s="45">
        <v>573283139284</v>
      </c>
      <c r="E195" s="46" t="s">
        <v>616</v>
      </c>
      <c r="F195" s="46">
        <v>1357</v>
      </c>
      <c r="G195" s="46">
        <v>2363</v>
      </c>
      <c r="H195" s="46">
        <v>964</v>
      </c>
      <c r="I195" s="46">
        <v>427</v>
      </c>
      <c r="J195" s="46">
        <v>537</v>
      </c>
      <c r="K195" s="47">
        <v>0.44700000000000001</v>
      </c>
      <c r="L195" s="47">
        <v>0.20180000000000001</v>
      </c>
      <c r="M195" s="47">
        <v>0.2452</v>
      </c>
      <c r="N195" s="48">
        <v>43293</v>
      </c>
      <c r="O195" s="46">
        <v>1278</v>
      </c>
      <c r="P195" s="46">
        <v>1042</v>
      </c>
      <c r="Q195" s="46">
        <v>1309</v>
      </c>
      <c r="R195" s="46">
        <v>1476</v>
      </c>
      <c r="S195" s="46"/>
      <c r="T195" s="46"/>
      <c r="U195" s="46"/>
      <c r="V195" s="46"/>
      <c r="W195" s="46">
        <f>SUM(O195:V195)</f>
        <v>5105</v>
      </c>
      <c r="X195" s="48">
        <v>43279</v>
      </c>
      <c r="Y195" s="46">
        <v>300</v>
      </c>
      <c r="Z195" s="49">
        <f>F195/Y195</f>
        <v>4.5233333333333334</v>
      </c>
      <c r="AA195" s="46"/>
      <c r="AB195" s="46"/>
      <c r="AC195" s="46">
        <v>800</v>
      </c>
      <c r="AD195" s="48">
        <v>43298</v>
      </c>
      <c r="AE195" s="46">
        <v>600</v>
      </c>
      <c r="AF195" s="46">
        <v>1400</v>
      </c>
      <c r="AG195" s="46">
        <v>1388</v>
      </c>
      <c r="AH195" s="46">
        <v>1346</v>
      </c>
      <c r="AI195" s="46">
        <v>2</v>
      </c>
      <c r="AJ195" s="50">
        <f>AI195/AH195</f>
        <v>1.4858841010401188E-3</v>
      </c>
    </row>
    <row r="196" spans="1:36">
      <c r="A196" s="43" t="s">
        <v>617</v>
      </c>
      <c r="B196" s="44">
        <v>43297</v>
      </c>
      <c r="C196" s="45" t="s">
        <v>618</v>
      </c>
      <c r="D196" s="45">
        <v>573283307076</v>
      </c>
      <c r="E196" s="46" t="s">
        <v>619</v>
      </c>
      <c r="F196" s="46">
        <v>1080</v>
      </c>
      <c r="G196" s="46">
        <v>1662</v>
      </c>
      <c r="H196" s="46">
        <v>699</v>
      </c>
      <c r="I196" s="46">
        <v>351</v>
      </c>
      <c r="J196" s="46">
        <v>348</v>
      </c>
      <c r="K196" s="47">
        <v>0.45669999999999999</v>
      </c>
      <c r="L196" s="47">
        <v>0.2319</v>
      </c>
      <c r="M196" s="47">
        <v>0.2248</v>
      </c>
      <c r="N196" s="48">
        <v>43292</v>
      </c>
      <c r="O196" s="46">
        <v>1221</v>
      </c>
      <c r="P196" s="46">
        <v>1248</v>
      </c>
      <c r="Q196" s="46">
        <v>744</v>
      </c>
      <c r="R196" s="46">
        <v>840</v>
      </c>
      <c r="S196" s="46">
        <v>880</v>
      </c>
      <c r="T196" s="46"/>
      <c r="U196" s="46"/>
      <c r="V196" s="46"/>
      <c r="W196" s="46">
        <f>SUM(O196:V196)</f>
        <v>4933</v>
      </c>
      <c r="X196" s="48">
        <v>43285</v>
      </c>
      <c r="Y196" s="46">
        <v>800</v>
      </c>
      <c r="Z196" s="49">
        <f>F196/Y196</f>
        <v>1.35</v>
      </c>
      <c r="AA196" s="48">
        <v>43295</v>
      </c>
      <c r="AB196" s="46">
        <v>400</v>
      </c>
      <c r="AC196" s="46">
        <v>1200</v>
      </c>
      <c r="AD196" s="48">
        <v>43300</v>
      </c>
      <c r="AE196" s="46">
        <v>100</v>
      </c>
      <c r="AF196" s="46">
        <v>1300</v>
      </c>
      <c r="AG196" s="46">
        <v>2018</v>
      </c>
      <c r="AH196" s="46">
        <v>1244</v>
      </c>
      <c r="AI196" s="46">
        <v>575</v>
      </c>
      <c r="AJ196" s="50">
        <f>AI196/AH196</f>
        <v>0.46221864951768488</v>
      </c>
    </row>
    <row r="197" spans="1:36">
      <c r="A197" s="43" t="s">
        <v>620</v>
      </c>
      <c r="B197" s="44">
        <v>43297</v>
      </c>
      <c r="C197" s="45" t="s">
        <v>621</v>
      </c>
      <c r="D197" s="45">
        <v>573080785597</v>
      </c>
      <c r="E197" s="46" t="s">
        <v>622</v>
      </c>
      <c r="F197" s="46">
        <v>556</v>
      </c>
      <c r="G197" s="46">
        <v>953</v>
      </c>
      <c r="H197" s="46">
        <v>355</v>
      </c>
      <c r="I197" s="46">
        <v>112</v>
      </c>
      <c r="J197" s="46">
        <v>243</v>
      </c>
      <c r="K197" s="47">
        <v>0.4168</v>
      </c>
      <c r="L197" s="47">
        <v>0.1338</v>
      </c>
      <c r="M197" s="47">
        <v>0.28299999999999997</v>
      </c>
      <c r="N197" s="48">
        <v>43293</v>
      </c>
      <c r="O197" s="46">
        <v>666</v>
      </c>
      <c r="P197" s="46">
        <v>283</v>
      </c>
      <c r="Q197" s="46">
        <v>540</v>
      </c>
      <c r="R197" s="46">
        <v>644</v>
      </c>
      <c r="S197" s="46"/>
      <c r="T197" s="46"/>
      <c r="U197" s="46"/>
      <c r="V197" s="46"/>
      <c r="W197" s="46">
        <f>SUM(O197:V197)</f>
        <v>2133</v>
      </c>
      <c r="X197" s="48">
        <v>43285</v>
      </c>
      <c r="Y197" s="46">
        <v>1100</v>
      </c>
      <c r="Z197" s="49">
        <f>F197/Y197</f>
        <v>0.50545454545454549</v>
      </c>
      <c r="AA197" s="46"/>
      <c r="AB197" s="46"/>
      <c r="AC197" s="46">
        <v>1100</v>
      </c>
      <c r="AD197" s="48">
        <v>43298</v>
      </c>
      <c r="AE197" s="46">
        <v>100</v>
      </c>
      <c r="AF197" s="46">
        <v>1200</v>
      </c>
      <c r="AG197" s="46">
        <v>1238</v>
      </c>
      <c r="AH197" s="46">
        <v>1198</v>
      </c>
      <c r="AI197" s="46">
        <v>517</v>
      </c>
      <c r="AJ197" s="50">
        <f>AI197/AH197</f>
        <v>0.43155258764607679</v>
      </c>
    </row>
    <row r="198" spans="1:36">
      <c r="A198" s="43" t="s">
        <v>623</v>
      </c>
      <c r="B198" s="44">
        <v>43297</v>
      </c>
      <c r="C198" s="45" t="s">
        <v>624</v>
      </c>
      <c r="D198" s="45">
        <v>572942028512</v>
      </c>
      <c r="E198" s="46" t="s">
        <v>625</v>
      </c>
      <c r="F198" s="46">
        <v>1098</v>
      </c>
      <c r="G198" s="46">
        <v>1825</v>
      </c>
      <c r="H198" s="46">
        <v>679</v>
      </c>
      <c r="I198" s="46">
        <v>275</v>
      </c>
      <c r="J198" s="46">
        <v>404</v>
      </c>
      <c r="K198" s="47">
        <v>0.40460000000000002</v>
      </c>
      <c r="L198" s="47">
        <v>0.16520000000000001</v>
      </c>
      <c r="M198" s="47">
        <v>0.2394</v>
      </c>
      <c r="N198" s="48">
        <v>43292</v>
      </c>
      <c r="O198" s="46">
        <v>1150</v>
      </c>
      <c r="P198" s="46">
        <v>1291</v>
      </c>
      <c r="Q198" s="46">
        <v>744</v>
      </c>
      <c r="R198" s="46">
        <v>1111</v>
      </c>
      <c r="S198" s="46">
        <v>1281</v>
      </c>
      <c r="T198" s="46"/>
      <c r="U198" s="46"/>
      <c r="V198" s="46"/>
      <c r="W198" s="46">
        <f>SUM(O198:V198)</f>
        <v>5577</v>
      </c>
      <c r="X198" s="48">
        <v>43279</v>
      </c>
      <c r="Y198" s="46">
        <v>300</v>
      </c>
      <c r="Z198" s="49">
        <f>F198/Y198</f>
        <v>3.66</v>
      </c>
      <c r="AA198" s="48">
        <v>43295</v>
      </c>
      <c r="AB198" s="46">
        <v>300</v>
      </c>
      <c r="AC198" s="46">
        <v>900</v>
      </c>
      <c r="AD198" s="48">
        <v>43298</v>
      </c>
      <c r="AE198" s="46">
        <v>300</v>
      </c>
      <c r="AF198" s="46">
        <v>1200</v>
      </c>
      <c r="AG198" s="46">
        <v>2392</v>
      </c>
      <c r="AH198" s="46">
        <v>1192</v>
      </c>
      <c r="AI198" s="46">
        <v>31</v>
      </c>
      <c r="AJ198" s="50">
        <f>AI198/AH198</f>
        <v>2.6006711409395974E-2</v>
      </c>
    </row>
    <row r="199" spans="1:36">
      <c r="A199" s="43" t="s">
        <v>626</v>
      </c>
      <c r="B199" s="44">
        <v>43297</v>
      </c>
      <c r="C199" s="45" t="s">
        <v>627</v>
      </c>
      <c r="D199" s="45">
        <v>573283159273</v>
      </c>
      <c r="E199" s="46" t="s">
        <v>628</v>
      </c>
      <c r="F199" s="46">
        <v>573</v>
      </c>
      <c r="G199" s="46">
        <v>871</v>
      </c>
      <c r="H199" s="46">
        <v>528</v>
      </c>
      <c r="I199" s="46">
        <v>114</v>
      </c>
      <c r="J199" s="46">
        <v>414</v>
      </c>
      <c r="K199" s="47">
        <v>0.64739999999999998</v>
      </c>
      <c r="L199" s="47">
        <v>0.1394</v>
      </c>
      <c r="M199" s="47">
        <v>0.50800000000000001</v>
      </c>
      <c r="N199" s="48">
        <v>43293</v>
      </c>
      <c r="O199" s="46">
        <v>1488</v>
      </c>
      <c r="P199" s="46">
        <v>609</v>
      </c>
      <c r="Q199" s="46">
        <v>1290</v>
      </c>
      <c r="R199" s="46">
        <v>930</v>
      </c>
      <c r="S199" s="46"/>
      <c r="T199" s="46"/>
      <c r="U199" s="46"/>
      <c r="V199" s="46"/>
      <c r="W199" s="46">
        <f>SUM(O199:V199)</f>
        <v>4317</v>
      </c>
      <c r="X199" s="48">
        <v>43279</v>
      </c>
      <c r="Y199" s="46">
        <v>1300</v>
      </c>
      <c r="Z199" s="49">
        <f>F199/Y199</f>
        <v>0.44076923076923075</v>
      </c>
      <c r="AA199" s="46"/>
      <c r="AB199" s="46"/>
      <c r="AC199" s="46">
        <v>1300</v>
      </c>
      <c r="AD199" s="48"/>
      <c r="AE199" s="46">
        <v>0</v>
      </c>
      <c r="AF199" s="46">
        <v>1300</v>
      </c>
      <c r="AG199" s="46">
        <v>2077</v>
      </c>
      <c r="AH199" s="46">
        <v>1287</v>
      </c>
      <c r="AI199" s="46">
        <v>670</v>
      </c>
      <c r="AJ199" s="50">
        <f>AI199/AH199</f>
        <v>0.52059052059052058</v>
      </c>
    </row>
    <row r="200" spans="1:36">
      <c r="A200" s="43" t="s">
        <v>629</v>
      </c>
      <c r="B200" s="44">
        <v>43297</v>
      </c>
      <c r="C200" s="45" t="s">
        <v>630</v>
      </c>
      <c r="D200" s="45">
        <v>573282731722</v>
      </c>
      <c r="E200" s="46" t="s">
        <v>631</v>
      </c>
      <c r="F200" s="46">
        <v>690</v>
      </c>
      <c r="G200" s="46">
        <v>1140</v>
      </c>
      <c r="H200" s="46">
        <v>429</v>
      </c>
      <c r="I200" s="46">
        <v>110</v>
      </c>
      <c r="J200" s="46">
        <v>319</v>
      </c>
      <c r="K200" s="47">
        <v>0.39710000000000001</v>
      </c>
      <c r="L200" s="47">
        <v>0.10349999999999999</v>
      </c>
      <c r="M200" s="47">
        <v>0.29360000000000003</v>
      </c>
      <c r="N200" s="48">
        <v>43293</v>
      </c>
      <c r="O200" s="46">
        <v>332</v>
      </c>
      <c r="P200" s="46">
        <v>601</v>
      </c>
      <c r="Q200" s="46">
        <v>786</v>
      </c>
      <c r="R200" s="46">
        <v>870</v>
      </c>
      <c r="S200" s="46"/>
      <c r="T200" s="46"/>
      <c r="U200" s="46"/>
      <c r="V200" s="46"/>
      <c r="W200" s="46">
        <f>SUM(O200:V200)</f>
        <v>2589</v>
      </c>
      <c r="X200" s="48">
        <v>43285</v>
      </c>
      <c r="Y200" s="46">
        <v>800</v>
      </c>
      <c r="Z200" s="49">
        <f>F200/Y200</f>
        <v>0.86250000000000004</v>
      </c>
      <c r="AA200" s="46"/>
      <c r="AB200" s="46"/>
      <c r="AC200" s="46">
        <v>800</v>
      </c>
      <c r="AD200" s="48">
        <v>43298</v>
      </c>
      <c r="AE200" s="46">
        <v>140</v>
      </c>
      <c r="AF200" s="46">
        <v>940</v>
      </c>
      <c r="AG200" s="46">
        <v>896</v>
      </c>
      <c r="AH200" s="46">
        <v>882</v>
      </c>
      <c r="AI200" s="46">
        <v>4</v>
      </c>
      <c r="AJ200" s="50">
        <f>AI200/AH200</f>
        <v>4.5351473922902496E-3</v>
      </c>
    </row>
    <row r="201" spans="1:36">
      <c r="A201" s="43" t="s">
        <v>632</v>
      </c>
      <c r="B201" s="44">
        <v>43297</v>
      </c>
      <c r="C201" s="45" t="s">
        <v>633</v>
      </c>
      <c r="D201" s="45">
        <v>573080845532</v>
      </c>
      <c r="E201" s="46" t="s">
        <v>634</v>
      </c>
      <c r="F201" s="46">
        <v>3827</v>
      </c>
      <c r="G201" s="46">
        <v>6463</v>
      </c>
      <c r="H201" s="46">
        <v>3117</v>
      </c>
      <c r="I201" s="46">
        <v>1371</v>
      </c>
      <c r="J201" s="46">
        <v>1746</v>
      </c>
      <c r="K201" s="47">
        <v>0.52480000000000004</v>
      </c>
      <c r="L201" s="47">
        <v>0.22919999999999999</v>
      </c>
      <c r="M201" s="47">
        <v>0.29570000000000002</v>
      </c>
      <c r="N201" s="48">
        <v>43293</v>
      </c>
      <c r="O201" s="46">
        <v>1176</v>
      </c>
      <c r="P201" s="46">
        <v>2791</v>
      </c>
      <c r="Q201" s="46">
        <v>3641</v>
      </c>
      <c r="R201" s="46">
        <v>4333</v>
      </c>
      <c r="S201" s="46"/>
      <c r="T201" s="46"/>
      <c r="U201" s="46"/>
      <c r="V201" s="46"/>
      <c r="W201" s="46">
        <f>SUM(O201:V201)</f>
        <v>11941</v>
      </c>
      <c r="X201" s="48">
        <v>43279</v>
      </c>
      <c r="Y201" s="46">
        <v>300</v>
      </c>
      <c r="Z201" s="49">
        <f>F201/Y201</f>
        <v>12.756666666666666</v>
      </c>
      <c r="AA201" s="48">
        <v>43294</v>
      </c>
      <c r="AB201" s="46">
        <v>300</v>
      </c>
      <c r="AC201" s="46">
        <v>600</v>
      </c>
      <c r="AD201" s="48">
        <v>43298</v>
      </c>
      <c r="AE201" s="46">
        <v>3400</v>
      </c>
      <c r="AF201" s="46">
        <v>4000</v>
      </c>
      <c r="AG201" s="46">
        <v>4131</v>
      </c>
      <c r="AH201" s="46">
        <v>3993</v>
      </c>
      <c r="AI201" s="46">
        <v>4</v>
      </c>
      <c r="AJ201" s="50">
        <f>AI201/AH201</f>
        <v>1.0017530678687703E-3</v>
      </c>
    </row>
    <row r="202" spans="1:36">
      <c r="A202" s="43" t="s">
        <v>635</v>
      </c>
      <c r="B202" s="44">
        <v>43297</v>
      </c>
      <c r="C202" s="45" t="s">
        <v>636</v>
      </c>
      <c r="D202" s="45">
        <v>573080757594</v>
      </c>
      <c r="E202" s="46" t="s">
        <v>637</v>
      </c>
      <c r="F202" s="46">
        <v>4432</v>
      </c>
      <c r="G202" s="46">
        <v>7723</v>
      </c>
      <c r="H202" s="46">
        <v>2458</v>
      </c>
      <c r="I202" s="46">
        <v>1307</v>
      </c>
      <c r="J202" s="46">
        <v>1151</v>
      </c>
      <c r="K202" s="47">
        <v>0.36020000000000002</v>
      </c>
      <c r="L202" s="47">
        <v>0.19359999999999999</v>
      </c>
      <c r="M202" s="47">
        <v>0.16669999999999999</v>
      </c>
      <c r="N202" s="48">
        <v>43293</v>
      </c>
      <c r="O202" s="46">
        <v>1421</v>
      </c>
      <c r="P202" s="46">
        <v>2161</v>
      </c>
      <c r="Q202" s="46">
        <v>3151</v>
      </c>
      <c r="R202" s="46">
        <v>4684</v>
      </c>
      <c r="S202" s="46"/>
      <c r="T202" s="46"/>
      <c r="U202" s="46"/>
      <c r="V202" s="46"/>
      <c r="W202" s="46">
        <f>SUM(O202:V202)</f>
        <v>11417</v>
      </c>
      <c r="X202" s="48">
        <v>43279</v>
      </c>
      <c r="Y202" s="46">
        <v>1000</v>
      </c>
      <c r="Z202" s="49">
        <f>F202/Y202</f>
        <v>4.4320000000000004</v>
      </c>
      <c r="AA202" s="46"/>
      <c r="AB202" s="46"/>
      <c r="AC202" s="46">
        <v>1000</v>
      </c>
      <c r="AD202" s="48">
        <v>43298</v>
      </c>
      <c r="AE202" s="46">
        <v>3400</v>
      </c>
      <c r="AF202" s="46">
        <v>4400</v>
      </c>
      <c r="AG202" s="46">
        <v>4641</v>
      </c>
      <c r="AH202" s="46">
        <v>4617</v>
      </c>
      <c r="AI202" s="46">
        <v>0</v>
      </c>
      <c r="AJ202" s="50">
        <f>AI202/AH202</f>
        <v>0</v>
      </c>
    </row>
    <row r="203" spans="1:36">
      <c r="A203" s="43" t="s">
        <v>638</v>
      </c>
      <c r="B203" s="44">
        <v>43297</v>
      </c>
      <c r="C203" s="45" t="s">
        <v>639</v>
      </c>
      <c r="D203" s="45">
        <v>573282679826</v>
      </c>
      <c r="E203" s="46" t="s">
        <v>640</v>
      </c>
      <c r="F203" s="46">
        <v>3376</v>
      </c>
      <c r="G203" s="46">
        <v>5744</v>
      </c>
      <c r="H203" s="46">
        <v>1787</v>
      </c>
      <c r="I203" s="46">
        <v>827</v>
      </c>
      <c r="J203" s="46">
        <v>960</v>
      </c>
      <c r="K203" s="47">
        <v>0.34589999999999999</v>
      </c>
      <c r="L203" s="47">
        <v>0.16389999999999999</v>
      </c>
      <c r="M203" s="47">
        <v>0.18190000000000001</v>
      </c>
      <c r="N203" s="48">
        <v>43292</v>
      </c>
      <c r="O203" s="46">
        <v>1602</v>
      </c>
      <c r="P203" s="46">
        <v>2092</v>
      </c>
      <c r="Q203" s="46">
        <v>2047</v>
      </c>
      <c r="R203" s="46">
        <v>2766</v>
      </c>
      <c r="S203" s="46">
        <v>3584</v>
      </c>
      <c r="T203" s="46"/>
      <c r="U203" s="46"/>
      <c r="V203" s="46"/>
      <c r="W203" s="46">
        <f>SUM(O203:V203)</f>
        <v>12091</v>
      </c>
      <c r="X203" s="48">
        <v>43285</v>
      </c>
      <c r="Y203" s="46">
        <v>1400</v>
      </c>
      <c r="Z203" s="49">
        <f>F203/Y203</f>
        <v>2.4114285714285715</v>
      </c>
      <c r="AA203" s="48">
        <v>43295</v>
      </c>
      <c r="AB203" s="46">
        <v>700</v>
      </c>
      <c r="AC203" s="46">
        <v>2100</v>
      </c>
      <c r="AD203" s="48">
        <v>43298</v>
      </c>
      <c r="AE203" s="46">
        <v>1500</v>
      </c>
      <c r="AF203" s="46">
        <v>3600</v>
      </c>
      <c r="AG203" s="46">
        <v>3782</v>
      </c>
      <c r="AH203" s="46">
        <v>3495</v>
      </c>
      <c r="AI203" s="46">
        <v>12</v>
      </c>
      <c r="AJ203" s="50">
        <f>AI203/AH203</f>
        <v>3.4334763948497852E-3</v>
      </c>
    </row>
    <row r="204" spans="1:36">
      <c r="A204" s="43" t="s">
        <v>641</v>
      </c>
      <c r="B204" s="44">
        <v>43297</v>
      </c>
      <c r="C204" s="45" t="s">
        <v>642</v>
      </c>
      <c r="D204" s="45">
        <v>573080673750</v>
      </c>
      <c r="E204" s="46" t="s">
        <v>643</v>
      </c>
      <c r="F204" s="46">
        <v>1051</v>
      </c>
      <c r="G204" s="46">
        <v>1846</v>
      </c>
      <c r="H204" s="46">
        <v>767</v>
      </c>
      <c r="I204" s="46">
        <v>301</v>
      </c>
      <c r="J204" s="46">
        <v>466</v>
      </c>
      <c r="K204" s="47">
        <v>0.45960000000000001</v>
      </c>
      <c r="L204" s="47">
        <v>0.1832</v>
      </c>
      <c r="M204" s="47">
        <v>0.27639999999999998</v>
      </c>
      <c r="N204" s="48">
        <v>43292</v>
      </c>
      <c r="O204" s="46">
        <v>1003</v>
      </c>
      <c r="P204" s="46">
        <v>1073</v>
      </c>
      <c r="Q204" s="46">
        <v>792</v>
      </c>
      <c r="R204" s="46">
        <v>1059</v>
      </c>
      <c r="S204" s="46">
        <v>1144</v>
      </c>
      <c r="T204" s="46"/>
      <c r="U204" s="46"/>
      <c r="V204" s="46"/>
      <c r="W204" s="46">
        <f>SUM(O204:V204)</f>
        <v>5071</v>
      </c>
      <c r="X204" s="48">
        <v>43279</v>
      </c>
      <c r="Y204" s="46">
        <v>300</v>
      </c>
      <c r="Z204" s="49">
        <f>F204/Y204</f>
        <v>3.5033333333333334</v>
      </c>
      <c r="AA204" s="46"/>
      <c r="AB204" s="46"/>
      <c r="AC204" s="46">
        <v>600</v>
      </c>
      <c r="AD204" s="48">
        <v>43298</v>
      </c>
      <c r="AE204" s="46">
        <v>500</v>
      </c>
      <c r="AF204" s="46">
        <v>1100</v>
      </c>
      <c r="AG204" s="46">
        <v>1121</v>
      </c>
      <c r="AH204" s="46">
        <v>1099</v>
      </c>
      <c r="AI204" s="46">
        <v>5</v>
      </c>
      <c r="AJ204" s="50">
        <f>AI204/AH204</f>
        <v>4.549590536851683E-3</v>
      </c>
    </row>
    <row r="205" spans="1:36">
      <c r="A205" s="43" t="s">
        <v>644</v>
      </c>
      <c r="B205" s="44">
        <v>43297</v>
      </c>
      <c r="C205" s="45" t="s">
        <v>645</v>
      </c>
      <c r="D205" s="45">
        <v>573080873533</v>
      </c>
      <c r="E205" s="46" t="s">
        <v>646</v>
      </c>
      <c r="F205" s="46">
        <v>3129</v>
      </c>
      <c r="G205" s="46">
        <v>5194</v>
      </c>
      <c r="H205" s="46">
        <v>1992</v>
      </c>
      <c r="I205" s="46">
        <v>936</v>
      </c>
      <c r="J205" s="46">
        <v>1056</v>
      </c>
      <c r="K205" s="47">
        <v>0.42270000000000002</v>
      </c>
      <c r="L205" s="47">
        <v>0.2006</v>
      </c>
      <c r="M205" s="47">
        <v>0.22220000000000001</v>
      </c>
      <c r="N205" s="48">
        <v>43293</v>
      </c>
      <c r="O205" s="46">
        <v>1538</v>
      </c>
      <c r="P205" s="46">
        <v>2716</v>
      </c>
      <c r="Q205" s="46">
        <v>3315</v>
      </c>
      <c r="R205" s="46">
        <v>3688</v>
      </c>
      <c r="S205" s="46"/>
      <c r="T205" s="46"/>
      <c r="U205" s="46"/>
      <c r="V205" s="46"/>
      <c r="W205" s="46">
        <f>SUM(O205:V205)</f>
        <v>11257</v>
      </c>
      <c r="X205" s="48">
        <v>43290</v>
      </c>
      <c r="Y205" s="46">
        <v>1100</v>
      </c>
      <c r="Z205" s="49">
        <f>F205/Y205</f>
        <v>2.8445454545454547</v>
      </c>
      <c r="AA205" s="46"/>
      <c r="AB205" s="46"/>
      <c r="AC205" s="46">
        <v>1100</v>
      </c>
      <c r="AD205" s="48">
        <v>43298</v>
      </c>
      <c r="AE205" s="46">
        <v>2100</v>
      </c>
      <c r="AF205" s="46">
        <v>3200</v>
      </c>
      <c r="AG205" s="46">
        <v>3319</v>
      </c>
      <c r="AH205" s="46">
        <v>3284</v>
      </c>
      <c r="AI205" s="46">
        <v>30</v>
      </c>
      <c r="AJ205" s="50">
        <f>AI205/AH205</f>
        <v>9.1352009744214372E-3</v>
      </c>
    </row>
    <row r="206" spans="1:36">
      <c r="A206" s="43" t="s">
        <v>647</v>
      </c>
      <c r="B206" s="44">
        <v>43297</v>
      </c>
      <c r="C206" s="45" t="s">
        <v>648</v>
      </c>
      <c r="D206" s="45">
        <v>573187198105</v>
      </c>
      <c r="E206" s="46" t="s">
        <v>649</v>
      </c>
      <c r="F206" s="46">
        <v>1063</v>
      </c>
      <c r="G206" s="46">
        <v>1627</v>
      </c>
      <c r="H206" s="46">
        <v>686</v>
      </c>
      <c r="I206" s="46">
        <v>270</v>
      </c>
      <c r="J206" s="46">
        <v>416</v>
      </c>
      <c r="K206" s="47">
        <v>0.44290000000000002</v>
      </c>
      <c r="L206" s="47">
        <v>0.1764</v>
      </c>
      <c r="M206" s="47">
        <v>0.26650000000000001</v>
      </c>
      <c r="N206" s="48">
        <v>43292</v>
      </c>
      <c r="O206" s="46">
        <v>652</v>
      </c>
      <c r="P206" s="46">
        <v>1123</v>
      </c>
      <c r="Q206" s="46">
        <v>624</v>
      </c>
      <c r="R206" s="46">
        <v>915</v>
      </c>
      <c r="S206" s="46">
        <v>1179</v>
      </c>
      <c r="T206" s="46"/>
      <c r="U206" s="46"/>
      <c r="V206" s="46"/>
      <c r="W206" s="46">
        <f>SUM(O206:V206)</f>
        <v>4493</v>
      </c>
      <c r="X206" s="48">
        <v>43285</v>
      </c>
      <c r="Y206" s="46">
        <v>300</v>
      </c>
      <c r="Z206" s="49">
        <f>F206/Y206</f>
        <v>3.5433333333333334</v>
      </c>
      <c r="AA206" s="46"/>
      <c r="AB206" s="46"/>
      <c r="AC206" s="46">
        <v>600</v>
      </c>
      <c r="AD206" s="48">
        <v>43298</v>
      </c>
      <c r="AE206" s="46">
        <v>500</v>
      </c>
      <c r="AF206" s="46">
        <v>1100</v>
      </c>
      <c r="AG206" s="46">
        <v>1151</v>
      </c>
      <c r="AH206" s="46">
        <v>1077</v>
      </c>
      <c r="AI206" s="46">
        <v>9</v>
      </c>
      <c r="AJ206" s="50">
        <f>AI206/AH206</f>
        <v>8.356545961002786E-3</v>
      </c>
    </row>
    <row r="207" spans="1:36">
      <c r="A207" s="43" t="s">
        <v>650</v>
      </c>
      <c r="B207" s="44">
        <v>43297</v>
      </c>
      <c r="C207" s="45" t="s">
        <v>651</v>
      </c>
      <c r="D207" s="45">
        <v>573186590704</v>
      </c>
      <c r="E207" s="46" t="s">
        <v>652</v>
      </c>
      <c r="F207" s="46">
        <v>2606</v>
      </c>
      <c r="G207" s="46">
        <v>4076</v>
      </c>
      <c r="H207" s="46">
        <v>1426</v>
      </c>
      <c r="I207" s="46">
        <v>620</v>
      </c>
      <c r="J207" s="46">
        <v>806</v>
      </c>
      <c r="K207" s="47">
        <v>0.38250000000000001</v>
      </c>
      <c r="L207" s="47">
        <v>0.16719999999999999</v>
      </c>
      <c r="M207" s="47">
        <v>0.21529999999999999</v>
      </c>
      <c r="N207" s="48">
        <v>43292</v>
      </c>
      <c r="O207" s="46">
        <v>1317</v>
      </c>
      <c r="P207" s="46">
        <v>1310</v>
      </c>
      <c r="Q207" s="46">
        <v>1000</v>
      </c>
      <c r="R207" s="46">
        <v>2588</v>
      </c>
      <c r="S207" s="46">
        <v>3078</v>
      </c>
      <c r="T207" s="46"/>
      <c r="U207" s="46"/>
      <c r="V207" s="46"/>
      <c r="W207" s="46">
        <f>SUM(O207:V207)</f>
        <v>9293</v>
      </c>
      <c r="X207" s="48">
        <v>43285</v>
      </c>
      <c r="Y207" s="46">
        <v>2400</v>
      </c>
      <c r="Z207" s="49">
        <f>F207/Y207</f>
        <v>1.0858333333333334</v>
      </c>
      <c r="AA207" s="48">
        <v>43295</v>
      </c>
      <c r="AB207" s="46">
        <v>400</v>
      </c>
      <c r="AC207" s="46">
        <v>2800</v>
      </c>
      <c r="AD207" s="48">
        <v>43298</v>
      </c>
      <c r="AE207" s="46">
        <v>800</v>
      </c>
      <c r="AF207" s="46">
        <v>3600</v>
      </c>
      <c r="AG207" s="46">
        <v>3609</v>
      </c>
      <c r="AH207" s="46">
        <v>3543</v>
      </c>
      <c r="AI207" s="46">
        <v>2</v>
      </c>
      <c r="AJ207" s="50">
        <f>AI207/AH207</f>
        <v>5.6449336720293538E-4</v>
      </c>
    </row>
    <row r="208" spans="1:36">
      <c r="A208" s="43" t="s">
        <v>653</v>
      </c>
      <c r="B208" s="44">
        <v>43297</v>
      </c>
      <c r="C208" s="45" t="s">
        <v>654</v>
      </c>
      <c r="D208" s="45">
        <v>573080961375</v>
      </c>
      <c r="E208" s="46" t="s">
        <v>655</v>
      </c>
      <c r="F208" s="46">
        <v>388</v>
      </c>
      <c r="G208" s="46">
        <v>560</v>
      </c>
      <c r="H208" s="46">
        <v>322</v>
      </c>
      <c r="I208" s="46">
        <v>164</v>
      </c>
      <c r="J208" s="46">
        <v>158</v>
      </c>
      <c r="K208" s="47">
        <v>0.61350000000000005</v>
      </c>
      <c r="L208" s="47">
        <v>0.314</v>
      </c>
      <c r="M208" s="47">
        <v>0.29949999999999999</v>
      </c>
      <c r="N208" s="48">
        <v>43293</v>
      </c>
      <c r="O208" s="46">
        <v>1067</v>
      </c>
      <c r="P208" s="46">
        <v>911</v>
      </c>
      <c r="Q208" s="46">
        <v>1191</v>
      </c>
      <c r="R208" s="46">
        <v>658</v>
      </c>
      <c r="S208" s="46"/>
      <c r="T208" s="46"/>
      <c r="U208" s="46"/>
      <c r="V208" s="46"/>
      <c r="W208" s="46">
        <f>SUM(O208:V208)</f>
        <v>3827</v>
      </c>
      <c r="X208" s="48">
        <v>43285</v>
      </c>
      <c r="Y208" s="46">
        <v>300</v>
      </c>
      <c r="Z208" s="49">
        <f>F208/Y208</f>
        <v>1.2933333333333332</v>
      </c>
      <c r="AA208" s="46"/>
      <c r="AB208" s="46"/>
      <c r="AC208" s="46">
        <v>300</v>
      </c>
      <c r="AD208" s="48">
        <v>43299</v>
      </c>
      <c r="AE208" s="46">
        <v>100</v>
      </c>
      <c r="AF208" s="46">
        <v>400</v>
      </c>
      <c r="AG208" s="46">
        <v>358</v>
      </c>
      <c r="AH208" s="46">
        <v>326</v>
      </c>
      <c r="AI208" s="46">
        <v>9</v>
      </c>
      <c r="AJ208" s="50">
        <f>AI208/AH208</f>
        <v>2.7607361963190184E-2</v>
      </c>
    </row>
    <row r="209" spans="1:36">
      <c r="A209" s="43" t="s">
        <v>656</v>
      </c>
      <c r="B209" s="44">
        <v>43297</v>
      </c>
      <c r="C209" s="45" t="s">
        <v>657</v>
      </c>
      <c r="D209" s="45">
        <v>573080661800</v>
      </c>
      <c r="E209" s="46" t="s">
        <v>658</v>
      </c>
      <c r="F209" s="46">
        <v>12681</v>
      </c>
      <c r="G209" s="46">
        <v>22263</v>
      </c>
      <c r="H209" s="46">
        <v>8616</v>
      </c>
      <c r="I209" s="46">
        <v>5701</v>
      </c>
      <c r="J209" s="46">
        <v>2915</v>
      </c>
      <c r="K209" s="47">
        <v>0.4219</v>
      </c>
      <c r="L209" s="47">
        <v>0.28210000000000002</v>
      </c>
      <c r="M209" s="47">
        <v>0.13980000000000001</v>
      </c>
      <c r="N209" s="48">
        <v>43293</v>
      </c>
      <c r="O209" s="46">
        <v>4234</v>
      </c>
      <c r="P209" s="46">
        <v>4766</v>
      </c>
      <c r="Q209" s="46">
        <v>10510</v>
      </c>
      <c r="R209" s="46">
        <v>14051</v>
      </c>
      <c r="S209" s="46"/>
      <c r="T209" s="46"/>
      <c r="U209" s="46"/>
      <c r="V209" s="46"/>
      <c r="W209" s="46">
        <f>SUM(O209:V209)</f>
        <v>33561</v>
      </c>
      <c r="X209" s="48">
        <v>43285</v>
      </c>
      <c r="Y209" s="46">
        <v>3300</v>
      </c>
      <c r="Z209" s="49">
        <f>F209/Y209</f>
        <v>3.8427272727272728</v>
      </c>
      <c r="AA209" s="46"/>
      <c r="AB209" s="46"/>
      <c r="AC209" s="46">
        <v>3300</v>
      </c>
      <c r="AD209" s="48">
        <v>43298</v>
      </c>
      <c r="AE209" s="46">
        <v>10400</v>
      </c>
      <c r="AF209" s="46">
        <v>13700</v>
      </c>
      <c r="AG209" s="46">
        <v>13363</v>
      </c>
      <c r="AH209" s="46">
        <v>13259</v>
      </c>
      <c r="AI209" s="46">
        <v>2380</v>
      </c>
      <c r="AJ209" s="50">
        <f>AI209/AH209</f>
        <v>0.17950071649445659</v>
      </c>
    </row>
    <row r="210" spans="1:36">
      <c r="A210" s="43" t="s">
        <v>659</v>
      </c>
      <c r="B210" s="44">
        <v>43297</v>
      </c>
      <c r="C210" s="45" t="s">
        <v>660</v>
      </c>
      <c r="D210" s="45">
        <v>572942128433</v>
      </c>
      <c r="E210" s="46" t="s">
        <v>661</v>
      </c>
      <c r="F210" s="46">
        <v>1523</v>
      </c>
      <c r="G210" s="46">
        <v>2898</v>
      </c>
      <c r="H210" s="46">
        <v>1102</v>
      </c>
      <c r="I210" s="46">
        <v>375</v>
      </c>
      <c r="J210" s="46">
        <v>727</v>
      </c>
      <c r="K210" s="47">
        <v>0.42609999999999998</v>
      </c>
      <c r="L210" s="47">
        <v>0.14599999999999999</v>
      </c>
      <c r="M210" s="47">
        <v>0.28010000000000002</v>
      </c>
      <c r="N210" s="48">
        <v>43293</v>
      </c>
      <c r="O210" s="46">
        <v>717</v>
      </c>
      <c r="P210" s="46">
        <v>1396</v>
      </c>
      <c r="Q210" s="46">
        <v>1651</v>
      </c>
      <c r="R210" s="46">
        <v>1934</v>
      </c>
      <c r="S210" s="46"/>
      <c r="T210" s="46"/>
      <c r="U210" s="46"/>
      <c r="V210" s="46"/>
      <c r="W210" s="46">
        <f>SUM(O210:V210)</f>
        <v>5698</v>
      </c>
      <c r="X210" s="48">
        <v>43285</v>
      </c>
      <c r="Y210" s="46">
        <v>1700</v>
      </c>
      <c r="Z210" s="49">
        <f>F210/Y210</f>
        <v>0.89588235294117646</v>
      </c>
      <c r="AA210" s="46"/>
      <c r="AB210" s="46"/>
      <c r="AC210" s="46">
        <v>1700</v>
      </c>
      <c r="AD210" s="48">
        <v>43298</v>
      </c>
      <c r="AE210" s="46">
        <v>600</v>
      </c>
      <c r="AF210" s="46">
        <v>2300</v>
      </c>
      <c r="AG210" s="46">
        <v>2270</v>
      </c>
      <c r="AH210" s="46">
        <v>2214</v>
      </c>
      <c r="AI210" s="46">
        <v>0</v>
      </c>
      <c r="AJ210" s="50">
        <f>AI210/AH210</f>
        <v>0</v>
      </c>
    </row>
    <row r="211" spans="1:36">
      <c r="A211" s="43" t="s">
        <v>662</v>
      </c>
      <c r="B211" s="44">
        <v>43297</v>
      </c>
      <c r="C211" s="45" t="s">
        <v>663</v>
      </c>
      <c r="D211" s="45">
        <v>572941912656</v>
      </c>
      <c r="E211" s="46" t="s">
        <v>664</v>
      </c>
      <c r="F211" s="46">
        <v>688</v>
      </c>
      <c r="G211" s="46">
        <v>1191</v>
      </c>
      <c r="H211" s="46">
        <v>668</v>
      </c>
      <c r="I211" s="46">
        <v>157</v>
      </c>
      <c r="J211" s="46">
        <v>511</v>
      </c>
      <c r="K211" s="47">
        <v>0.59899999999999998</v>
      </c>
      <c r="L211" s="47">
        <v>0.14230000000000001</v>
      </c>
      <c r="M211" s="47">
        <v>0.45669999999999999</v>
      </c>
      <c r="N211" s="48">
        <v>43293</v>
      </c>
      <c r="O211" s="46">
        <v>1246</v>
      </c>
      <c r="P211" s="46">
        <v>579</v>
      </c>
      <c r="Q211" s="46">
        <v>737</v>
      </c>
      <c r="R211" s="46">
        <v>823</v>
      </c>
      <c r="S211" s="46"/>
      <c r="T211" s="46"/>
      <c r="U211" s="46"/>
      <c r="V211" s="46"/>
      <c r="W211" s="46">
        <f>SUM(O211:V211)</f>
        <v>3385</v>
      </c>
      <c r="X211" s="48">
        <v>43285</v>
      </c>
      <c r="Y211" s="46">
        <v>600</v>
      </c>
      <c r="Z211" s="49">
        <f>F211/Y211</f>
        <v>1.1466666666666667</v>
      </c>
      <c r="AA211" s="46"/>
      <c r="AB211" s="46"/>
      <c r="AC211" s="46">
        <v>600</v>
      </c>
      <c r="AD211" s="48">
        <v>43298</v>
      </c>
      <c r="AE211" s="46">
        <v>100</v>
      </c>
      <c r="AF211" s="46">
        <v>700</v>
      </c>
      <c r="AG211" s="46">
        <v>741</v>
      </c>
      <c r="AH211" s="46">
        <v>701</v>
      </c>
      <c r="AI211" s="46">
        <v>7</v>
      </c>
      <c r="AJ211" s="50">
        <f>AI211/AH211</f>
        <v>9.9857346647646214E-3</v>
      </c>
    </row>
    <row r="212" spans="1:36">
      <c r="A212" s="43" t="s">
        <v>665</v>
      </c>
      <c r="B212" s="44">
        <v>43297</v>
      </c>
      <c r="C212" s="45" t="s">
        <v>666</v>
      </c>
      <c r="D212" s="45">
        <v>573081005276</v>
      </c>
      <c r="E212" s="46" t="s">
        <v>667</v>
      </c>
      <c r="F212" s="46">
        <v>1566</v>
      </c>
      <c r="G212" s="46">
        <v>2880</v>
      </c>
      <c r="H212" s="46">
        <v>1523</v>
      </c>
      <c r="I212" s="46">
        <v>530</v>
      </c>
      <c r="J212" s="46">
        <v>993</v>
      </c>
      <c r="K212" s="47">
        <v>0.58350000000000002</v>
      </c>
      <c r="L212" s="47">
        <v>0.2044</v>
      </c>
      <c r="M212" s="47">
        <v>0.37909999999999999</v>
      </c>
      <c r="N212" s="48">
        <v>43293</v>
      </c>
      <c r="O212" s="46">
        <v>2444</v>
      </c>
      <c r="P212" s="46">
        <v>1550</v>
      </c>
      <c r="Q212" s="46">
        <v>2096</v>
      </c>
      <c r="R212" s="46">
        <v>1825</v>
      </c>
      <c r="S212" s="46"/>
      <c r="T212" s="46"/>
      <c r="U212" s="46"/>
      <c r="V212" s="46"/>
      <c r="W212" s="46">
        <f>SUM(O212:V212)</f>
        <v>7915</v>
      </c>
      <c r="X212" s="48">
        <v>43285</v>
      </c>
      <c r="Y212" s="46">
        <v>600</v>
      </c>
      <c r="Z212" s="49">
        <f>F212/Y212</f>
        <v>2.61</v>
      </c>
      <c r="AA212" s="48">
        <v>43295</v>
      </c>
      <c r="AB212" s="46">
        <v>300</v>
      </c>
      <c r="AC212" s="46">
        <v>900</v>
      </c>
      <c r="AD212" s="48">
        <v>43298</v>
      </c>
      <c r="AE212" s="46">
        <v>600</v>
      </c>
      <c r="AF212" s="46">
        <v>1500</v>
      </c>
      <c r="AG212" s="46">
        <v>1562</v>
      </c>
      <c r="AH212" s="46">
        <v>1484</v>
      </c>
      <c r="AI212" s="46">
        <v>48</v>
      </c>
      <c r="AJ212" s="50">
        <f>AI212/AH212</f>
        <v>3.2345013477088951E-2</v>
      </c>
    </row>
    <row r="213" spans="1:36">
      <c r="A213" s="43" t="s">
        <v>668</v>
      </c>
      <c r="B213" s="44">
        <v>43297</v>
      </c>
      <c r="C213" s="45" t="s">
        <v>669</v>
      </c>
      <c r="D213" s="45">
        <v>573080753613</v>
      </c>
      <c r="E213" s="46" t="s">
        <v>670</v>
      </c>
      <c r="F213" s="46">
        <v>7875</v>
      </c>
      <c r="G213" s="46">
        <v>14307</v>
      </c>
      <c r="H213" s="46">
        <v>4755</v>
      </c>
      <c r="I213" s="46">
        <v>3250</v>
      </c>
      <c r="J213" s="46">
        <v>1505</v>
      </c>
      <c r="K213" s="47">
        <v>0.38400000000000001</v>
      </c>
      <c r="L213" s="47">
        <v>0.26519999999999999</v>
      </c>
      <c r="M213" s="47">
        <v>0.11890000000000001</v>
      </c>
      <c r="N213" s="48">
        <v>43293</v>
      </c>
      <c r="O213" s="46">
        <v>4216</v>
      </c>
      <c r="P213" s="46">
        <v>4749</v>
      </c>
      <c r="Q213" s="46">
        <v>5471</v>
      </c>
      <c r="R213" s="46">
        <v>7946</v>
      </c>
      <c r="S213" s="46"/>
      <c r="T213" s="46"/>
      <c r="U213" s="46"/>
      <c r="V213" s="46"/>
      <c r="W213" s="46">
        <f>SUM(O213:V213)</f>
        <v>22382</v>
      </c>
      <c r="X213" s="48">
        <v>43285</v>
      </c>
      <c r="Y213" s="46">
        <v>1800</v>
      </c>
      <c r="Z213" s="49">
        <f>F213/Y213</f>
        <v>4.375</v>
      </c>
      <c r="AA213" s="48">
        <v>43295</v>
      </c>
      <c r="AB213" s="46">
        <v>320</v>
      </c>
      <c r="AC213" s="46">
        <v>2120</v>
      </c>
      <c r="AD213" s="48">
        <v>43297</v>
      </c>
      <c r="AE213" s="46">
        <v>6200</v>
      </c>
      <c r="AF213" s="46">
        <v>8320</v>
      </c>
      <c r="AG213" s="46">
        <v>8390</v>
      </c>
      <c r="AH213" s="46">
        <v>8106</v>
      </c>
      <c r="AI213" s="46">
        <v>122</v>
      </c>
      <c r="AJ213" s="50">
        <f>AI213/AH213</f>
        <v>1.5050579817419196E-2</v>
      </c>
    </row>
    <row r="214" spans="1:36">
      <c r="A214" s="43" t="s">
        <v>671</v>
      </c>
      <c r="B214" s="44">
        <v>43297</v>
      </c>
      <c r="C214" s="45" t="s">
        <v>672</v>
      </c>
      <c r="D214" s="45">
        <v>573081133228</v>
      </c>
      <c r="E214" s="46" t="s">
        <v>673</v>
      </c>
      <c r="F214" s="46">
        <v>3014</v>
      </c>
      <c r="G214" s="46">
        <v>4587</v>
      </c>
      <c r="H214" s="46">
        <v>1715</v>
      </c>
      <c r="I214" s="46">
        <v>936</v>
      </c>
      <c r="J214" s="46">
        <v>779</v>
      </c>
      <c r="K214" s="47">
        <v>0.39369999999999999</v>
      </c>
      <c r="L214" s="47">
        <v>0.21820000000000001</v>
      </c>
      <c r="M214" s="47">
        <v>0.17560000000000001</v>
      </c>
      <c r="N214" s="48">
        <v>43293</v>
      </c>
      <c r="O214" s="46">
        <v>3002</v>
      </c>
      <c r="P214" s="46">
        <v>2348</v>
      </c>
      <c r="Q214" s="46">
        <v>2536</v>
      </c>
      <c r="R214" s="46">
        <v>3327</v>
      </c>
      <c r="S214" s="46"/>
      <c r="T214" s="46"/>
      <c r="U214" s="46"/>
      <c r="V214" s="46"/>
      <c r="W214" s="46">
        <f>SUM(O214:V214)</f>
        <v>11213</v>
      </c>
      <c r="X214" s="48">
        <v>43285</v>
      </c>
      <c r="Y214" s="46">
        <v>600</v>
      </c>
      <c r="Z214" s="49">
        <f>F214/Y214</f>
        <v>5.0233333333333334</v>
      </c>
      <c r="AA214" s="48">
        <v>43295</v>
      </c>
      <c r="AB214" s="46">
        <v>700</v>
      </c>
      <c r="AC214" s="46">
        <v>1300</v>
      </c>
      <c r="AD214" s="48">
        <v>43298</v>
      </c>
      <c r="AE214" s="46">
        <v>1800</v>
      </c>
      <c r="AF214" s="46">
        <v>3100</v>
      </c>
      <c r="AG214" s="46">
        <v>4533</v>
      </c>
      <c r="AH214" s="46">
        <v>3009</v>
      </c>
      <c r="AI214" s="46">
        <v>537</v>
      </c>
      <c r="AJ214" s="50">
        <f>AI214/AH214</f>
        <v>0.17846460618145563</v>
      </c>
    </row>
    <row r="215" spans="1:36">
      <c r="A215" s="43" t="s">
        <v>674</v>
      </c>
      <c r="B215" s="44">
        <v>43297</v>
      </c>
      <c r="C215" s="45" t="s">
        <v>675</v>
      </c>
      <c r="D215" s="45">
        <v>573186914390</v>
      </c>
      <c r="E215" s="46" t="s">
        <v>676</v>
      </c>
      <c r="F215" s="46">
        <v>1505</v>
      </c>
      <c r="G215" s="46">
        <v>2258</v>
      </c>
      <c r="H215" s="46">
        <v>1035</v>
      </c>
      <c r="I215" s="46">
        <v>349</v>
      </c>
      <c r="J215" s="46">
        <v>686</v>
      </c>
      <c r="K215" s="47">
        <v>0.49370000000000003</v>
      </c>
      <c r="L215" s="47">
        <v>0.16880000000000001</v>
      </c>
      <c r="M215" s="47">
        <v>0.32490000000000002</v>
      </c>
      <c r="N215" s="48">
        <v>43293</v>
      </c>
      <c r="O215" s="46">
        <v>1783</v>
      </c>
      <c r="P215" s="46">
        <v>1353</v>
      </c>
      <c r="Q215" s="46">
        <v>1382</v>
      </c>
      <c r="R215" s="46">
        <v>1698</v>
      </c>
      <c r="S215" s="46"/>
      <c r="T215" s="46"/>
      <c r="U215" s="46"/>
      <c r="V215" s="46"/>
      <c r="W215" s="46">
        <f>SUM(O215:V215)</f>
        <v>6216</v>
      </c>
      <c r="X215" s="48">
        <v>43285</v>
      </c>
      <c r="Y215" s="46">
        <v>1100</v>
      </c>
      <c r="Z215" s="49">
        <f>F215/Y215</f>
        <v>1.3681818181818182</v>
      </c>
      <c r="AA215" s="46"/>
      <c r="AB215" s="46"/>
      <c r="AC215" s="46">
        <v>1100</v>
      </c>
      <c r="AD215" s="48">
        <v>43298</v>
      </c>
      <c r="AE215" s="46">
        <v>500</v>
      </c>
      <c r="AF215" s="46">
        <v>1600</v>
      </c>
      <c r="AG215" s="46">
        <v>1519</v>
      </c>
      <c r="AH215" s="46">
        <v>1503</v>
      </c>
      <c r="AI215" s="46">
        <v>30</v>
      </c>
      <c r="AJ215" s="50">
        <f>AI215/AH215</f>
        <v>1.9960079840319361E-2</v>
      </c>
    </row>
    <row r="216" spans="1:36">
      <c r="A216" s="43" t="s">
        <v>677</v>
      </c>
      <c r="B216" s="44">
        <v>43297</v>
      </c>
      <c r="C216" s="45" t="s">
        <v>678</v>
      </c>
      <c r="D216" s="45">
        <v>572942200297</v>
      </c>
      <c r="E216" s="46" t="s">
        <v>679</v>
      </c>
      <c r="F216" s="46">
        <v>3267</v>
      </c>
      <c r="G216" s="46">
        <v>5340</v>
      </c>
      <c r="H216" s="46">
        <v>1653</v>
      </c>
      <c r="I216" s="46">
        <v>858</v>
      </c>
      <c r="J216" s="46">
        <v>795</v>
      </c>
      <c r="K216" s="47">
        <v>0.33539999999999998</v>
      </c>
      <c r="L216" s="47">
        <v>0.17599999999999999</v>
      </c>
      <c r="M216" s="47">
        <v>0.15939999999999999</v>
      </c>
      <c r="N216" s="48">
        <v>43293</v>
      </c>
      <c r="O216" s="46">
        <v>2366</v>
      </c>
      <c r="P216" s="46">
        <v>2181</v>
      </c>
      <c r="Q216" s="46">
        <v>2609</v>
      </c>
      <c r="R216" s="46">
        <v>3533</v>
      </c>
      <c r="S216" s="46"/>
      <c r="T216" s="46"/>
      <c r="U216" s="46"/>
      <c r="V216" s="46"/>
      <c r="W216" s="46">
        <f>SUM(O216:V216)</f>
        <v>10689</v>
      </c>
      <c r="X216" s="48">
        <v>43285</v>
      </c>
      <c r="Y216" s="46">
        <v>2300</v>
      </c>
      <c r="Z216" s="49">
        <f>F216/Y216</f>
        <v>1.4204347826086956</v>
      </c>
      <c r="AA216" s="46"/>
      <c r="AB216" s="46"/>
      <c r="AC216" s="46">
        <v>2300</v>
      </c>
      <c r="AD216" s="48">
        <v>43298</v>
      </c>
      <c r="AE216" s="46">
        <v>1100</v>
      </c>
      <c r="AF216" s="46">
        <v>3400</v>
      </c>
      <c r="AG216" s="46">
        <v>3786</v>
      </c>
      <c r="AH216" s="46">
        <v>3498</v>
      </c>
      <c r="AI216" s="46">
        <v>280</v>
      </c>
      <c r="AJ216" s="50">
        <f>AI216/AH216</f>
        <v>8.0045740423098907E-2</v>
      </c>
    </row>
    <row r="217" spans="1:36">
      <c r="A217" s="43" t="s">
        <v>680</v>
      </c>
      <c r="B217" s="44">
        <v>43297</v>
      </c>
      <c r="C217" s="45" t="s">
        <v>681</v>
      </c>
      <c r="D217" s="45">
        <v>573283143303</v>
      </c>
      <c r="E217" s="46" t="s">
        <v>682</v>
      </c>
      <c r="F217" s="46">
        <v>581</v>
      </c>
      <c r="G217" s="46">
        <v>866</v>
      </c>
      <c r="H217" s="46">
        <v>503</v>
      </c>
      <c r="I217" s="46">
        <v>215</v>
      </c>
      <c r="J217" s="46">
        <v>288</v>
      </c>
      <c r="K217" s="47">
        <v>0.60219999999999996</v>
      </c>
      <c r="L217" s="47">
        <v>0.25750000000000001</v>
      </c>
      <c r="M217" s="47">
        <v>0.34470000000000001</v>
      </c>
      <c r="N217" s="48">
        <v>43293</v>
      </c>
      <c r="O217" s="46">
        <v>754</v>
      </c>
      <c r="P217" s="46">
        <v>691</v>
      </c>
      <c r="Q217" s="46">
        <v>796</v>
      </c>
      <c r="R217" s="46">
        <v>705</v>
      </c>
      <c r="S217" s="46"/>
      <c r="T217" s="46"/>
      <c r="U217" s="46"/>
      <c r="V217" s="46"/>
      <c r="W217" s="46">
        <f>SUM(O217:V217)</f>
        <v>2946</v>
      </c>
      <c r="X217" s="48">
        <v>43285</v>
      </c>
      <c r="Y217" s="46">
        <v>1100</v>
      </c>
      <c r="Z217" s="49">
        <f>F217/Y217</f>
        <v>0.5281818181818182</v>
      </c>
      <c r="AA217" s="46"/>
      <c r="AB217" s="46"/>
      <c r="AC217" s="46">
        <v>1100</v>
      </c>
      <c r="AD217" s="48"/>
      <c r="AE217" s="46">
        <v>0</v>
      </c>
      <c r="AF217" s="46">
        <v>1100</v>
      </c>
      <c r="AG217" s="46">
        <v>1180</v>
      </c>
      <c r="AH217" s="46">
        <v>906</v>
      </c>
      <c r="AI217" s="46">
        <v>639</v>
      </c>
      <c r="AJ217" s="50">
        <f>AI217/AH217</f>
        <v>0.70529801324503316</v>
      </c>
    </row>
    <row r="218" spans="1:36">
      <c r="A218" s="43" t="s">
        <v>683</v>
      </c>
      <c r="B218" s="44">
        <v>43297</v>
      </c>
      <c r="C218" s="45" t="s">
        <v>684</v>
      </c>
      <c r="D218" s="45">
        <v>573186666647</v>
      </c>
      <c r="E218" s="46" t="s">
        <v>685</v>
      </c>
      <c r="F218" s="46">
        <v>798</v>
      </c>
      <c r="G218" s="46">
        <v>1375</v>
      </c>
      <c r="H218" s="46">
        <v>717</v>
      </c>
      <c r="I218" s="46">
        <v>376</v>
      </c>
      <c r="J218" s="46">
        <v>341</v>
      </c>
      <c r="K218" s="47">
        <v>0.58069999999999999</v>
      </c>
      <c r="L218" s="47">
        <v>0.30449999999999999</v>
      </c>
      <c r="M218" s="47">
        <v>0.2762</v>
      </c>
      <c r="N218" s="48">
        <v>43293</v>
      </c>
      <c r="O218" s="46">
        <v>1110</v>
      </c>
      <c r="P218" s="46">
        <v>953</v>
      </c>
      <c r="Q218" s="46">
        <v>1131</v>
      </c>
      <c r="R218" s="46">
        <v>1041</v>
      </c>
      <c r="S218" s="46"/>
      <c r="T218" s="46"/>
      <c r="U218" s="46"/>
      <c r="V218" s="46"/>
      <c r="W218" s="46">
        <f>SUM(O218:V218)</f>
        <v>4235</v>
      </c>
      <c r="X218" s="48">
        <v>43291</v>
      </c>
      <c r="Y218" s="46">
        <v>300</v>
      </c>
      <c r="Z218" s="49">
        <f>F218/Y218</f>
        <v>2.66</v>
      </c>
      <c r="AA218" s="48">
        <v>43292</v>
      </c>
      <c r="AB218" s="46">
        <v>800</v>
      </c>
      <c r="AC218" s="46">
        <v>1100</v>
      </c>
      <c r="AD218" s="48">
        <v>43298</v>
      </c>
      <c r="AE218" s="46">
        <v>300</v>
      </c>
      <c r="AF218" s="46">
        <v>1400</v>
      </c>
      <c r="AG218" s="46">
        <v>3104</v>
      </c>
      <c r="AH218" s="46">
        <v>1292</v>
      </c>
      <c r="AI218" s="46">
        <v>496</v>
      </c>
      <c r="AJ218" s="50">
        <f>AI218/AH218</f>
        <v>0.38390092879256965</v>
      </c>
    </row>
    <row r="219" spans="1:36">
      <c r="A219" s="43" t="s">
        <v>686</v>
      </c>
      <c r="B219" s="44">
        <v>43297</v>
      </c>
      <c r="C219" s="45" t="s">
        <v>687</v>
      </c>
      <c r="D219" s="45">
        <v>573283375010</v>
      </c>
      <c r="E219" s="46" t="s">
        <v>688</v>
      </c>
      <c r="F219" s="46">
        <v>5428</v>
      </c>
      <c r="G219" s="46">
        <v>8738</v>
      </c>
      <c r="H219" s="46">
        <v>4193</v>
      </c>
      <c r="I219" s="46">
        <v>1547</v>
      </c>
      <c r="J219" s="46">
        <v>2646</v>
      </c>
      <c r="K219" s="47">
        <v>0.51680000000000004</v>
      </c>
      <c r="L219" s="47">
        <v>0.19170000000000001</v>
      </c>
      <c r="M219" s="47">
        <v>0.3251</v>
      </c>
      <c r="N219" s="48">
        <v>43293</v>
      </c>
      <c r="O219" s="46">
        <v>2985</v>
      </c>
      <c r="P219" s="46">
        <v>3798</v>
      </c>
      <c r="Q219" s="46">
        <v>7350</v>
      </c>
      <c r="R219" s="46">
        <v>6455</v>
      </c>
      <c r="S219" s="46"/>
      <c r="T219" s="46"/>
      <c r="U219" s="46"/>
      <c r="V219" s="46"/>
      <c r="W219" s="46">
        <f>SUM(O219:V219)</f>
        <v>20588</v>
      </c>
      <c r="X219" s="48">
        <v>43285</v>
      </c>
      <c r="Y219" s="46">
        <v>1300</v>
      </c>
      <c r="Z219" s="49">
        <f>F219/Y219</f>
        <v>4.1753846153846155</v>
      </c>
      <c r="AA219" s="46"/>
      <c r="AB219" s="46"/>
      <c r="AC219" s="46">
        <v>1300</v>
      </c>
      <c r="AD219" s="48">
        <v>43298</v>
      </c>
      <c r="AE219" s="46">
        <v>2900</v>
      </c>
      <c r="AF219" s="46">
        <v>4200</v>
      </c>
      <c r="AG219" s="46">
        <v>4276</v>
      </c>
      <c r="AH219" s="46">
        <v>4252</v>
      </c>
      <c r="AI219" s="46">
        <v>0</v>
      </c>
      <c r="AJ219" s="50">
        <f>AI219/AH219</f>
        <v>0</v>
      </c>
    </row>
    <row r="220" spans="1:36">
      <c r="A220" s="43" t="s">
        <v>689</v>
      </c>
      <c r="B220" s="44">
        <v>43297</v>
      </c>
      <c r="C220" s="45" t="s">
        <v>690</v>
      </c>
      <c r="D220" s="45">
        <v>573081117209</v>
      </c>
      <c r="E220" s="46" t="s">
        <v>691</v>
      </c>
      <c r="F220" s="46">
        <v>1356</v>
      </c>
      <c r="G220" s="46">
        <v>2457</v>
      </c>
      <c r="H220" s="46">
        <v>791</v>
      </c>
      <c r="I220" s="46">
        <v>235</v>
      </c>
      <c r="J220" s="46">
        <v>556</v>
      </c>
      <c r="K220" s="47">
        <v>0.35210000000000002</v>
      </c>
      <c r="L220" s="47">
        <v>0.106</v>
      </c>
      <c r="M220" s="47">
        <v>0.24610000000000001</v>
      </c>
      <c r="N220" s="48">
        <v>43293</v>
      </c>
      <c r="O220" s="46">
        <v>287</v>
      </c>
      <c r="P220" s="46">
        <v>1139</v>
      </c>
      <c r="Q220" s="46">
        <v>1238</v>
      </c>
      <c r="R220" s="46">
        <v>1691</v>
      </c>
      <c r="S220" s="46"/>
      <c r="T220" s="46"/>
      <c r="U220" s="46"/>
      <c r="V220" s="46"/>
      <c r="W220" s="46">
        <f>SUM(O220:V220)</f>
        <v>4355</v>
      </c>
      <c r="X220" s="48">
        <v>43285</v>
      </c>
      <c r="Y220" s="46">
        <v>1900</v>
      </c>
      <c r="Z220" s="49">
        <f>F220/Y220</f>
        <v>0.71368421052631581</v>
      </c>
      <c r="AA220" s="46"/>
      <c r="AB220" s="46"/>
      <c r="AC220" s="46">
        <v>1900</v>
      </c>
      <c r="AD220" s="48"/>
      <c r="AE220" s="46">
        <v>0</v>
      </c>
      <c r="AF220" s="46">
        <v>1900</v>
      </c>
      <c r="AG220" s="46">
        <v>2048</v>
      </c>
      <c r="AH220" s="46">
        <v>1860</v>
      </c>
      <c r="AI220" s="46">
        <v>39</v>
      </c>
      <c r="AJ220" s="50">
        <f>AI220/AH220</f>
        <v>2.0967741935483872E-2</v>
      </c>
    </row>
    <row r="221" spans="1:36">
      <c r="A221" s="43" t="s">
        <v>692</v>
      </c>
      <c r="B221" s="44">
        <v>43297</v>
      </c>
      <c r="C221" s="45" t="s">
        <v>693</v>
      </c>
      <c r="D221" s="45">
        <v>573186622794</v>
      </c>
      <c r="E221" s="46" t="s">
        <v>694</v>
      </c>
      <c r="F221" s="46">
        <v>1654</v>
      </c>
      <c r="G221" s="46">
        <v>2748</v>
      </c>
      <c r="H221" s="46">
        <v>867</v>
      </c>
      <c r="I221" s="46">
        <v>322</v>
      </c>
      <c r="J221" s="46">
        <v>545</v>
      </c>
      <c r="K221" s="47">
        <v>0.35099999999999998</v>
      </c>
      <c r="L221" s="47">
        <v>0.13239999999999999</v>
      </c>
      <c r="M221" s="47">
        <v>0.21859999999999999</v>
      </c>
      <c r="N221" s="48">
        <v>43292</v>
      </c>
      <c r="O221" s="46">
        <v>777</v>
      </c>
      <c r="P221" s="46">
        <v>937</v>
      </c>
      <c r="Q221" s="46">
        <v>1197</v>
      </c>
      <c r="R221" s="46">
        <v>1346</v>
      </c>
      <c r="S221" s="46">
        <v>1679</v>
      </c>
      <c r="T221" s="46"/>
      <c r="U221" s="46"/>
      <c r="V221" s="46"/>
      <c r="W221" s="46">
        <f>SUM(O221:V221)</f>
        <v>5936</v>
      </c>
      <c r="X221" s="48">
        <v>43285</v>
      </c>
      <c r="Y221" s="46">
        <v>2100</v>
      </c>
      <c r="Z221" s="49">
        <f>F221/Y221</f>
        <v>0.78761904761904766</v>
      </c>
      <c r="AA221" s="46"/>
      <c r="AB221" s="46"/>
      <c r="AC221" s="46">
        <v>2100</v>
      </c>
      <c r="AD221" s="48">
        <v>43298</v>
      </c>
      <c r="AE221" s="46">
        <v>100</v>
      </c>
      <c r="AF221" s="46">
        <v>2200</v>
      </c>
      <c r="AG221" s="46">
        <v>2194</v>
      </c>
      <c r="AH221" s="46">
        <v>2192</v>
      </c>
      <c r="AI221" s="46">
        <v>0</v>
      </c>
      <c r="AJ221" s="50">
        <f>AI221/AH221</f>
        <v>0</v>
      </c>
    </row>
    <row r="222" spans="1:36">
      <c r="A222" s="43" t="s">
        <v>695</v>
      </c>
      <c r="B222" s="44">
        <v>43297</v>
      </c>
      <c r="C222" s="45" t="s">
        <v>696</v>
      </c>
      <c r="D222" s="45">
        <v>572942108411</v>
      </c>
      <c r="E222" s="46" t="s">
        <v>697</v>
      </c>
      <c r="F222" s="46">
        <v>2274</v>
      </c>
      <c r="G222" s="46">
        <v>4894</v>
      </c>
      <c r="H222" s="46">
        <v>1330</v>
      </c>
      <c r="I222" s="46">
        <v>655</v>
      </c>
      <c r="J222" s="46">
        <v>675</v>
      </c>
      <c r="K222" s="47">
        <v>0.34439999999999998</v>
      </c>
      <c r="L222" s="47">
        <v>0.17269999999999999</v>
      </c>
      <c r="M222" s="47">
        <v>0.17169999999999999</v>
      </c>
      <c r="N222" s="48">
        <v>43293</v>
      </c>
      <c r="O222" s="46">
        <v>2261</v>
      </c>
      <c r="P222" s="46">
        <v>1649</v>
      </c>
      <c r="Q222" s="46">
        <v>2033</v>
      </c>
      <c r="R222" s="46">
        <v>2946</v>
      </c>
      <c r="S222" s="46"/>
      <c r="T222" s="46"/>
      <c r="U222" s="46"/>
      <c r="V222" s="46"/>
      <c r="W222" s="46">
        <f>SUM(O222:V222)</f>
        <v>8889</v>
      </c>
      <c r="X222" s="48">
        <v>43285</v>
      </c>
      <c r="Y222" s="46">
        <v>2000</v>
      </c>
      <c r="Z222" s="49">
        <f>F222/Y222</f>
        <v>1.137</v>
      </c>
      <c r="AA222" s="48">
        <v>43295</v>
      </c>
      <c r="AB222" s="46">
        <v>100</v>
      </c>
      <c r="AC222" s="46">
        <v>2100</v>
      </c>
      <c r="AD222" s="48">
        <v>43298</v>
      </c>
      <c r="AE222" s="46">
        <v>1000</v>
      </c>
      <c r="AF222" s="46">
        <v>3100</v>
      </c>
      <c r="AG222" s="46">
        <v>2808</v>
      </c>
      <c r="AH222" s="46">
        <v>2774</v>
      </c>
      <c r="AI222" s="46">
        <v>0</v>
      </c>
      <c r="AJ222" s="50">
        <f>AI222/AH222</f>
        <v>0</v>
      </c>
    </row>
    <row r="223" spans="1:36">
      <c r="A223" s="43" t="s">
        <v>698</v>
      </c>
      <c r="B223" s="44">
        <v>43297</v>
      </c>
      <c r="C223" s="45" t="s">
        <v>699</v>
      </c>
      <c r="D223" s="45">
        <v>573283295103</v>
      </c>
      <c r="E223" s="46" t="s">
        <v>700</v>
      </c>
      <c r="F223" s="46">
        <v>866</v>
      </c>
      <c r="G223" s="46">
        <v>1458</v>
      </c>
      <c r="H223" s="46">
        <v>518</v>
      </c>
      <c r="I223" s="46">
        <v>173</v>
      </c>
      <c r="J223" s="46">
        <v>345</v>
      </c>
      <c r="K223" s="47">
        <v>0.39219999999999999</v>
      </c>
      <c r="L223" s="47">
        <v>0.13250000000000001</v>
      </c>
      <c r="M223" s="47">
        <v>0.25969999999999999</v>
      </c>
      <c r="N223" s="48">
        <v>43293</v>
      </c>
      <c r="O223" s="46">
        <v>336</v>
      </c>
      <c r="P223" s="46">
        <v>744</v>
      </c>
      <c r="Q223" s="46">
        <v>759</v>
      </c>
      <c r="R223" s="46">
        <v>801</v>
      </c>
      <c r="S223" s="46"/>
      <c r="T223" s="46"/>
      <c r="U223" s="46"/>
      <c r="V223" s="46"/>
      <c r="W223" s="46">
        <f>SUM(O223:V223)</f>
        <v>2640</v>
      </c>
      <c r="X223" s="48">
        <v>43285</v>
      </c>
      <c r="Y223" s="46">
        <v>1100</v>
      </c>
      <c r="Z223" s="49">
        <f>F223/Y223</f>
        <v>0.78727272727272724</v>
      </c>
      <c r="AA223" s="46"/>
      <c r="AB223" s="46"/>
      <c r="AC223" s="46">
        <v>1100</v>
      </c>
      <c r="AD223" s="48">
        <v>43299</v>
      </c>
      <c r="AE223" s="46">
        <v>100</v>
      </c>
      <c r="AF223" s="46">
        <v>1200</v>
      </c>
      <c r="AG223" s="46">
        <v>1249</v>
      </c>
      <c r="AH223" s="46">
        <v>1241</v>
      </c>
      <c r="AI223" s="46">
        <v>0</v>
      </c>
      <c r="AJ223" s="50">
        <f>AI223/AH223</f>
        <v>0</v>
      </c>
    </row>
    <row r="224" spans="1:36">
      <c r="A224" s="43" t="s">
        <v>701</v>
      </c>
      <c r="B224" s="44">
        <v>43297</v>
      </c>
      <c r="C224" s="45" t="s">
        <v>702</v>
      </c>
      <c r="D224" s="45">
        <v>572941708904</v>
      </c>
      <c r="E224" s="46" t="s">
        <v>703</v>
      </c>
      <c r="F224" s="46">
        <v>4695</v>
      </c>
      <c r="G224" s="46">
        <v>9060</v>
      </c>
      <c r="H224" s="46">
        <v>3353</v>
      </c>
      <c r="I224" s="46">
        <v>1752</v>
      </c>
      <c r="J224" s="46">
        <v>1601</v>
      </c>
      <c r="K224" s="47">
        <v>0.42059999999999997</v>
      </c>
      <c r="L224" s="47">
        <v>0.2235</v>
      </c>
      <c r="M224" s="47">
        <v>0.19719999999999999</v>
      </c>
      <c r="N224" s="48">
        <v>43292</v>
      </c>
      <c r="O224" s="46">
        <v>1641</v>
      </c>
      <c r="P224" s="46">
        <v>2631</v>
      </c>
      <c r="Q224" s="46">
        <v>2475</v>
      </c>
      <c r="R224" s="46">
        <v>3675</v>
      </c>
      <c r="S224" s="46">
        <v>4856</v>
      </c>
      <c r="T224" s="46"/>
      <c r="U224" s="46"/>
      <c r="V224" s="46"/>
      <c r="W224" s="46">
        <f>SUM(O224:V224)</f>
        <v>15278</v>
      </c>
      <c r="X224" s="48">
        <v>43285</v>
      </c>
      <c r="Y224" s="46">
        <v>1500</v>
      </c>
      <c r="Z224" s="49">
        <f>F224/Y224</f>
        <v>3.13</v>
      </c>
      <c r="AA224" s="48">
        <v>43295</v>
      </c>
      <c r="AB224" s="46">
        <v>200</v>
      </c>
      <c r="AC224" s="46">
        <v>1700</v>
      </c>
      <c r="AD224" s="48">
        <v>43298</v>
      </c>
      <c r="AE224" s="46">
        <v>3400</v>
      </c>
      <c r="AF224" s="46">
        <v>5100</v>
      </c>
      <c r="AG224" s="46">
        <v>5067</v>
      </c>
      <c r="AH224" s="46">
        <v>4919</v>
      </c>
      <c r="AI224" s="46">
        <v>0</v>
      </c>
      <c r="AJ224" s="50">
        <f>AI224/AH224</f>
        <v>0</v>
      </c>
    </row>
    <row r="225" spans="1:36">
      <c r="A225" s="43" t="s">
        <v>704</v>
      </c>
      <c r="B225" s="44">
        <v>43297</v>
      </c>
      <c r="C225" s="45" t="s">
        <v>705</v>
      </c>
      <c r="D225" s="45">
        <v>573080533972</v>
      </c>
      <c r="E225" s="46" t="s">
        <v>706</v>
      </c>
      <c r="F225" s="46">
        <v>3276</v>
      </c>
      <c r="G225" s="46">
        <v>4978</v>
      </c>
      <c r="H225" s="46">
        <v>1710</v>
      </c>
      <c r="I225" s="46">
        <v>811</v>
      </c>
      <c r="J225" s="46">
        <v>899</v>
      </c>
      <c r="K225" s="47">
        <v>0.37619999999999998</v>
      </c>
      <c r="L225" s="47">
        <v>0.18049999999999999</v>
      </c>
      <c r="M225" s="47">
        <v>0.19570000000000001</v>
      </c>
      <c r="N225" s="48">
        <v>43293</v>
      </c>
      <c r="O225" s="46">
        <v>1352</v>
      </c>
      <c r="P225" s="46">
        <v>2679</v>
      </c>
      <c r="Q225" s="46">
        <v>2809</v>
      </c>
      <c r="R225" s="46">
        <v>3362</v>
      </c>
      <c r="S225" s="46"/>
      <c r="T225" s="46"/>
      <c r="U225" s="46"/>
      <c r="V225" s="46"/>
      <c r="W225" s="46">
        <f>SUM(O225:V225)</f>
        <v>10202</v>
      </c>
      <c r="X225" s="48">
        <v>43285</v>
      </c>
      <c r="Y225" s="46">
        <v>1800</v>
      </c>
      <c r="Z225" s="49">
        <f>F225/Y225</f>
        <v>1.82</v>
      </c>
      <c r="AA225" s="46"/>
      <c r="AB225" s="46"/>
      <c r="AC225" s="46">
        <v>1800</v>
      </c>
      <c r="AD225" s="48">
        <v>43298</v>
      </c>
      <c r="AE225" s="46">
        <v>1700</v>
      </c>
      <c r="AF225" s="46">
        <v>3500</v>
      </c>
      <c r="AG225" s="46">
        <v>3807</v>
      </c>
      <c r="AH225" s="46">
        <v>3459</v>
      </c>
      <c r="AI225" s="46">
        <v>142</v>
      </c>
      <c r="AJ225" s="50">
        <f>AI225/AH225</f>
        <v>4.1052327262214514E-2</v>
      </c>
    </row>
    <row r="226" spans="1:36">
      <c r="A226" s="43" t="s">
        <v>707</v>
      </c>
      <c r="B226" s="44">
        <v>43297</v>
      </c>
      <c r="C226" s="45" t="s">
        <v>708</v>
      </c>
      <c r="D226" s="45">
        <v>573187250053</v>
      </c>
      <c r="E226" s="46" t="s">
        <v>709</v>
      </c>
      <c r="F226" s="46">
        <v>1144</v>
      </c>
      <c r="G226" s="46">
        <v>1835</v>
      </c>
      <c r="H226" s="46">
        <v>826</v>
      </c>
      <c r="I226" s="46">
        <v>332</v>
      </c>
      <c r="J226" s="46">
        <v>494</v>
      </c>
      <c r="K226" s="47">
        <v>0.48430000000000001</v>
      </c>
      <c r="L226" s="47">
        <v>0.1963</v>
      </c>
      <c r="M226" s="47">
        <v>0.28799999999999998</v>
      </c>
      <c r="N226" s="48">
        <v>43293</v>
      </c>
      <c r="O226" s="46">
        <v>528</v>
      </c>
      <c r="P226" s="46">
        <v>1077</v>
      </c>
      <c r="Q226" s="46">
        <v>1226</v>
      </c>
      <c r="R226" s="46">
        <v>1416</v>
      </c>
      <c r="S226" s="46"/>
      <c r="T226" s="46"/>
      <c r="U226" s="46"/>
      <c r="V226" s="46"/>
      <c r="W226" s="46">
        <f>SUM(O226:V226)</f>
        <v>4247</v>
      </c>
      <c r="X226" s="48">
        <v>43287</v>
      </c>
      <c r="Y226" s="46">
        <v>600</v>
      </c>
      <c r="Z226" s="49">
        <f>F226/Y226</f>
        <v>1.9066666666666667</v>
      </c>
      <c r="AA226" s="46"/>
      <c r="AB226" s="46"/>
      <c r="AC226" s="46">
        <v>600</v>
      </c>
      <c r="AD226" s="48">
        <v>43298</v>
      </c>
      <c r="AE226" s="46">
        <v>500</v>
      </c>
      <c r="AF226" s="46">
        <v>1100</v>
      </c>
      <c r="AG226" s="46">
        <v>1693</v>
      </c>
      <c r="AH226" s="46">
        <v>1047</v>
      </c>
      <c r="AI226" s="46">
        <v>326</v>
      </c>
      <c r="AJ226" s="50">
        <f>AI226/AH226</f>
        <v>0.31136580706781281</v>
      </c>
    </row>
    <row r="227" spans="1:36">
      <c r="A227" s="43" t="s">
        <v>710</v>
      </c>
      <c r="B227" s="44">
        <v>43297</v>
      </c>
      <c r="C227" s="45" t="s">
        <v>711</v>
      </c>
      <c r="D227" s="45">
        <v>573187114178</v>
      </c>
      <c r="E227" s="46" t="s">
        <v>712</v>
      </c>
      <c r="F227" s="46">
        <v>2969</v>
      </c>
      <c r="G227" s="46">
        <v>5120</v>
      </c>
      <c r="H227" s="46">
        <v>2587</v>
      </c>
      <c r="I227" s="46">
        <v>1234</v>
      </c>
      <c r="J227" s="46">
        <v>1353</v>
      </c>
      <c r="K227" s="47">
        <v>0.5534</v>
      </c>
      <c r="L227" s="47">
        <v>0.2661</v>
      </c>
      <c r="M227" s="47">
        <v>0.2873</v>
      </c>
      <c r="N227" s="48">
        <v>43293</v>
      </c>
      <c r="O227" s="46">
        <v>3282</v>
      </c>
      <c r="P227" s="46">
        <v>4228</v>
      </c>
      <c r="Q227" s="46">
        <v>3499</v>
      </c>
      <c r="R227" s="46">
        <v>2843</v>
      </c>
      <c r="S227" s="46"/>
      <c r="T227" s="46"/>
      <c r="U227" s="46"/>
      <c r="V227" s="46"/>
      <c r="W227" s="46">
        <f>SUM(O227:V227)</f>
        <v>13852</v>
      </c>
      <c r="X227" s="48">
        <v>43291</v>
      </c>
      <c r="Y227" s="46">
        <v>1800</v>
      </c>
      <c r="Z227" s="49">
        <f>F227/Y227</f>
        <v>1.6494444444444445</v>
      </c>
      <c r="AA227" s="48">
        <v>43295</v>
      </c>
      <c r="AB227" s="46">
        <v>300</v>
      </c>
      <c r="AC227" s="46">
        <v>2100</v>
      </c>
      <c r="AD227" s="48">
        <v>43298</v>
      </c>
      <c r="AE227" s="46">
        <v>1000</v>
      </c>
      <c r="AF227" s="46">
        <v>3100</v>
      </c>
      <c r="AG227" s="46">
        <v>3144</v>
      </c>
      <c r="AH227" s="46">
        <v>2963</v>
      </c>
      <c r="AI227" s="46">
        <v>759</v>
      </c>
      <c r="AJ227" s="50">
        <f>AI227/AH227</f>
        <v>0.2561592980087749</v>
      </c>
    </row>
    <row r="228" spans="1:36">
      <c r="A228" s="43" t="s">
        <v>713</v>
      </c>
      <c r="B228" s="44">
        <v>43297</v>
      </c>
      <c r="C228" s="45" t="s">
        <v>714</v>
      </c>
      <c r="D228" s="45">
        <v>570187096733</v>
      </c>
      <c r="E228" s="46" t="s">
        <v>715</v>
      </c>
      <c r="F228" s="46">
        <v>566</v>
      </c>
      <c r="G228" s="46">
        <v>863</v>
      </c>
      <c r="H228" s="46">
        <v>343</v>
      </c>
      <c r="I228" s="46">
        <v>103</v>
      </c>
      <c r="J228" s="46">
        <v>240</v>
      </c>
      <c r="K228" s="47">
        <v>0.41649999999999998</v>
      </c>
      <c r="L228" s="47">
        <v>0.12559999999999999</v>
      </c>
      <c r="M228" s="47">
        <v>0.29089999999999999</v>
      </c>
      <c r="N228" s="48">
        <v>43293</v>
      </c>
      <c r="O228" s="46">
        <v>261</v>
      </c>
      <c r="P228" s="46">
        <v>1177</v>
      </c>
      <c r="Q228" s="46">
        <v>1557</v>
      </c>
      <c r="R228" s="46">
        <v>806</v>
      </c>
      <c r="S228" s="46"/>
      <c r="T228" s="46"/>
      <c r="U228" s="46"/>
      <c r="V228" s="46"/>
      <c r="W228" s="46">
        <f>SUM(O228:V228)</f>
        <v>3801</v>
      </c>
      <c r="X228" s="48">
        <v>43293</v>
      </c>
      <c r="Y228" s="46">
        <v>1000</v>
      </c>
      <c r="Z228" s="49">
        <f>F228/Y228</f>
        <v>0.56599999999999995</v>
      </c>
      <c r="AA228" s="48"/>
      <c r="AB228" s="46"/>
      <c r="AC228" s="46">
        <v>1000</v>
      </c>
      <c r="AD228" s="48">
        <v>43299</v>
      </c>
      <c r="AE228" s="46">
        <v>200</v>
      </c>
      <c r="AF228" s="46">
        <v>1200</v>
      </c>
      <c r="AG228" s="46">
        <v>1282</v>
      </c>
      <c r="AH228" s="46">
        <v>1226</v>
      </c>
      <c r="AI228" s="46">
        <v>7</v>
      </c>
      <c r="AJ228" s="50">
        <f>AI228/AH228</f>
        <v>5.7096247960848291E-3</v>
      </c>
    </row>
    <row r="229" spans="1:36">
      <c r="A229" s="43" t="s">
        <v>716</v>
      </c>
      <c r="B229" s="44">
        <v>43297</v>
      </c>
      <c r="C229" s="45" t="s">
        <v>717</v>
      </c>
      <c r="D229" s="45">
        <v>572942004508</v>
      </c>
      <c r="E229" s="46" t="s">
        <v>718</v>
      </c>
      <c r="F229" s="46">
        <v>2420</v>
      </c>
      <c r="G229" s="46">
        <v>4214</v>
      </c>
      <c r="H229" s="46">
        <v>1562</v>
      </c>
      <c r="I229" s="46">
        <v>691</v>
      </c>
      <c r="J229" s="46">
        <v>871</v>
      </c>
      <c r="K229" s="47">
        <v>0.41980000000000001</v>
      </c>
      <c r="L229" s="47">
        <v>0.18729999999999999</v>
      </c>
      <c r="M229" s="47">
        <v>0.23250000000000001</v>
      </c>
      <c r="N229" s="48">
        <v>43293</v>
      </c>
      <c r="O229" s="46">
        <v>1901</v>
      </c>
      <c r="P229" s="46">
        <v>2752</v>
      </c>
      <c r="Q229" s="46">
        <v>2455</v>
      </c>
      <c r="R229" s="46">
        <v>2865</v>
      </c>
      <c r="S229" s="46"/>
      <c r="T229" s="46"/>
      <c r="U229" s="46"/>
      <c r="V229" s="46"/>
      <c r="W229" s="46">
        <f>SUM(O229:V229)</f>
        <v>9973</v>
      </c>
      <c r="X229" s="48">
        <v>43285</v>
      </c>
      <c r="Y229" s="46">
        <v>1400</v>
      </c>
      <c r="Z229" s="49">
        <f>F229/Y229</f>
        <v>1.7285714285714286</v>
      </c>
      <c r="AA229" s="46"/>
      <c r="AB229" s="46"/>
      <c r="AC229" s="46">
        <v>1400</v>
      </c>
      <c r="AD229" s="48">
        <v>43298</v>
      </c>
      <c r="AE229" s="46">
        <v>1200</v>
      </c>
      <c r="AF229" s="46">
        <v>2600</v>
      </c>
      <c r="AG229" s="46">
        <v>2579</v>
      </c>
      <c r="AH229" s="46">
        <v>2543</v>
      </c>
      <c r="AI229" s="46">
        <v>0</v>
      </c>
      <c r="AJ229" s="50">
        <f>AI229/AH229</f>
        <v>0</v>
      </c>
    </row>
    <row r="230" spans="1:36">
      <c r="A230" s="43" t="s">
        <v>719</v>
      </c>
      <c r="B230" s="44">
        <v>43297</v>
      </c>
      <c r="C230" s="45" t="s">
        <v>720</v>
      </c>
      <c r="D230" s="45">
        <v>573283371017</v>
      </c>
      <c r="E230" s="46" t="s">
        <v>721</v>
      </c>
      <c r="F230" s="46">
        <v>4805</v>
      </c>
      <c r="G230" s="46">
        <v>8908</v>
      </c>
      <c r="H230" s="46">
        <v>3210</v>
      </c>
      <c r="I230" s="46">
        <v>1845</v>
      </c>
      <c r="J230" s="46">
        <v>1365</v>
      </c>
      <c r="K230" s="47">
        <v>0.39140000000000003</v>
      </c>
      <c r="L230" s="47">
        <v>0.2276</v>
      </c>
      <c r="M230" s="47">
        <v>0.16370000000000001</v>
      </c>
      <c r="N230" s="48">
        <v>43293</v>
      </c>
      <c r="O230" s="46">
        <v>1925</v>
      </c>
      <c r="P230" s="46">
        <v>4382</v>
      </c>
      <c r="Q230" s="46">
        <v>4252</v>
      </c>
      <c r="R230" s="46">
        <v>5011</v>
      </c>
      <c r="S230" s="46"/>
      <c r="T230" s="46"/>
      <c r="U230" s="46"/>
      <c r="V230" s="46"/>
      <c r="W230" s="46">
        <f>SUM(O230:V230)</f>
        <v>15570</v>
      </c>
      <c r="X230" s="48">
        <v>43285</v>
      </c>
      <c r="Y230" s="46">
        <v>800</v>
      </c>
      <c r="Z230" s="49">
        <f>F230/Y230</f>
        <v>6.0062499999999996</v>
      </c>
      <c r="AA230" s="46"/>
      <c r="AB230" s="46"/>
      <c r="AC230" s="46">
        <v>800</v>
      </c>
      <c r="AD230" s="48">
        <v>43298</v>
      </c>
      <c r="AE230" s="46">
        <v>4600</v>
      </c>
      <c r="AF230" s="46">
        <v>5400</v>
      </c>
      <c r="AG230" s="46">
        <v>6003</v>
      </c>
      <c r="AH230" s="46">
        <v>5399</v>
      </c>
      <c r="AI230" s="46">
        <v>128</v>
      </c>
      <c r="AJ230" s="50">
        <f>AI230/AH230</f>
        <v>2.3708094091498426E-2</v>
      </c>
    </row>
    <row r="231" spans="1:36">
      <c r="A231" s="43" t="s">
        <v>722</v>
      </c>
      <c r="B231" s="44">
        <v>43313</v>
      </c>
      <c r="C231" s="45" t="s">
        <v>723</v>
      </c>
      <c r="D231" s="45">
        <v>574052736009</v>
      </c>
      <c r="E231" s="46" t="s">
        <v>724</v>
      </c>
      <c r="F231" s="46">
        <v>8914</v>
      </c>
      <c r="G231" s="46">
        <v>15419</v>
      </c>
      <c r="H231" s="46">
        <v>4937</v>
      </c>
      <c r="I231" s="46">
        <v>2757</v>
      </c>
      <c r="J231" s="46">
        <v>2180</v>
      </c>
      <c r="K231" s="47">
        <v>0.35663365288180698</v>
      </c>
      <c r="L231" s="47">
        <v>0.20022137836468501</v>
      </c>
      <c r="M231" s="47">
        <v>0.156412274517122</v>
      </c>
      <c r="N231" s="48">
        <v>43308</v>
      </c>
      <c r="O231" s="46">
        <v>1715</v>
      </c>
      <c r="P231" s="46">
        <v>4997</v>
      </c>
      <c r="Q231" s="46">
        <v>5987</v>
      </c>
      <c r="R231" s="46">
        <v>4631</v>
      </c>
      <c r="S231" s="46">
        <v>9300</v>
      </c>
      <c r="T231" s="46"/>
      <c r="U231" s="46"/>
      <c r="V231" s="46"/>
      <c r="W231" s="46">
        <f>SUM(O231:V231)</f>
        <v>26630</v>
      </c>
      <c r="X231" s="48">
        <v>43305</v>
      </c>
      <c r="Y231" s="46">
        <v>1300</v>
      </c>
      <c r="Z231" s="49">
        <f>F231/Y231</f>
        <v>6.8569230769230769</v>
      </c>
      <c r="AA231" s="46"/>
      <c r="AB231" s="46"/>
      <c r="AC231" s="46">
        <v>1300</v>
      </c>
      <c r="AD231" s="48">
        <v>43313</v>
      </c>
      <c r="AE231" s="46">
        <v>8790</v>
      </c>
      <c r="AF231" s="46">
        <v>10090</v>
      </c>
      <c r="AG231" s="46">
        <v>9962</v>
      </c>
      <c r="AH231" s="46">
        <v>9943</v>
      </c>
      <c r="AI231" s="46">
        <v>274</v>
      </c>
      <c r="AJ231" s="50">
        <f>AI231/AH231</f>
        <v>2.7557075329377453E-2</v>
      </c>
    </row>
    <row r="232" spans="1:36">
      <c r="A232" s="43" t="s">
        <v>725</v>
      </c>
      <c r="B232" s="44">
        <v>43313</v>
      </c>
      <c r="C232" s="45" t="s">
        <v>726</v>
      </c>
      <c r="D232" s="45">
        <v>574200681761</v>
      </c>
      <c r="E232" s="46" t="s">
        <v>727</v>
      </c>
      <c r="F232" s="46">
        <v>8850</v>
      </c>
      <c r="G232" s="46">
        <v>19345</v>
      </c>
      <c r="H232" s="46">
        <v>5877</v>
      </c>
      <c r="I232" s="46">
        <v>3540</v>
      </c>
      <c r="J232" s="46">
        <v>2337</v>
      </c>
      <c r="K232" s="47">
        <v>0.373507718500041</v>
      </c>
      <c r="L232" s="47">
        <v>0.22596113737892001</v>
      </c>
      <c r="M232" s="47">
        <v>0.14754658112112001</v>
      </c>
      <c r="N232" s="48">
        <v>43308</v>
      </c>
      <c r="O232" s="46">
        <v>3982</v>
      </c>
      <c r="P232" s="46">
        <v>5266</v>
      </c>
      <c r="Q232" s="46">
        <v>6573</v>
      </c>
      <c r="R232" s="46">
        <v>3941</v>
      </c>
      <c r="S232" s="46">
        <v>9983</v>
      </c>
      <c r="T232" s="46"/>
      <c r="U232" s="46"/>
      <c r="V232" s="46"/>
      <c r="W232" s="46">
        <f>SUM(O232:V232)</f>
        <v>29745</v>
      </c>
      <c r="X232" s="48">
        <v>43285</v>
      </c>
      <c r="Y232" s="46">
        <v>1500</v>
      </c>
      <c r="Z232" s="49">
        <f>F232/Y232</f>
        <v>5.9</v>
      </c>
      <c r="AA232" s="46"/>
      <c r="AB232" s="46"/>
      <c r="AC232" s="46">
        <v>1500</v>
      </c>
      <c r="AD232" s="48">
        <v>43313</v>
      </c>
      <c r="AE232" s="46">
        <v>1800</v>
      </c>
      <c r="AF232" s="46">
        <v>3300</v>
      </c>
      <c r="AG232" s="46">
        <v>3321</v>
      </c>
      <c r="AH232" s="46">
        <v>3256</v>
      </c>
      <c r="AI232" s="46">
        <v>727</v>
      </c>
      <c r="AJ232" s="50">
        <f>AI232/AH232</f>
        <v>0.22328009828009829</v>
      </c>
    </row>
    <row r="233" spans="1:36">
      <c r="A233" s="43" t="s">
        <v>728</v>
      </c>
      <c r="B233" s="44">
        <v>43313</v>
      </c>
      <c r="C233" s="45" t="s">
        <v>729</v>
      </c>
      <c r="D233" s="45">
        <v>574410519153</v>
      </c>
      <c r="E233" s="46" t="s">
        <v>730</v>
      </c>
      <c r="F233" s="46">
        <v>4556</v>
      </c>
      <c r="G233" s="46">
        <v>8747</v>
      </c>
      <c r="H233" s="46">
        <v>3387</v>
      </c>
      <c r="I233" s="46">
        <v>1598</v>
      </c>
      <c r="J233" s="46">
        <v>1789</v>
      </c>
      <c r="K233" s="47">
        <v>0.42900272608951201</v>
      </c>
      <c r="L233" s="47">
        <v>0.20363526623036399</v>
      </c>
      <c r="M233" s="47">
        <v>0.22536745985914799</v>
      </c>
      <c r="N233" s="48">
        <v>43308</v>
      </c>
      <c r="O233" s="46">
        <v>1871</v>
      </c>
      <c r="P233" s="46">
        <v>6136</v>
      </c>
      <c r="Q233" s="46">
        <v>4635</v>
      </c>
      <c r="R233" s="46">
        <v>2934</v>
      </c>
      <c r="S233" s="46">
        <v>4933</v>
      </c>
      <c r="T233" s="46"/>
      <c r="U233" s="46"/>
      <c r="V233" s="46"/>
      <c r="W233" s="46">
        <f>SUM(O233:V233)</f>
        <v>20509</v>
      </c>
      <c r="X233" s="48">
        <v>43305</v>
      </c>
      <c r="Y233" s="46">
        <v>2100</v>
      </c>
      <c r="Z233" s="49">
        <f>F233/Y233</f>
        <v>2.1695238095238096</v>
      </c>
      <c r="AA233" s="46"/>
      <c r="AB233" s="46"/>
      <c r="AC233" s="46">
        <v>2100</v>
      </c>
      <c r="AD233" s="48">
        <v>43313</v>
      </c>
      <c r="AE233" s="46">
        <v>3400</v>
      </c>
      <c r="AF233" s="46">
        <v>5500</v>
      </c>
      <c r="AG233" s="46">
        <v>6054</v>
      </c>
      <c r="AH233" s="46">
        <v>5460</v>
      </c>
      <c r="AI233" s="46">
        <v>2238</v>
      </c>
      <c r="AJ233" s="50">
        <f>AI233/AH233</f>
        <v>0.40989010989010988</v>
      </c>
    </row>
    <row r="234" spans="1:36">
      <c r="A234" s="43" t="s">
        <v>731</v>
      </c>
      <c r="B234" s="44">
        <v>43313</v>
      </c>
      <c r="C234" s="45" t="s">
        <v>732</v>
      </c>
      <c r="D234" s="45">
        <v>574309762656</v>
      </c>
      <c r="E234" s="46" t="s">
        <v>733</v>
      </c>
      <c r="F234" s="46">
        <v>4130</v>
      </c>
      <c r="G234" s="46">
        <v>7932</v>
      </c>
      <c r="H234" s="46">
        <v>4340</v>
      </c>
      <c r="I234" s="46">
        <v>1664</v>
      </c>
      <c r="J234" s="46">
        <v>2676</v>
      </c>
      <c r="K234" s="47">
        <v>0.60133320801247403</v>
      </c>
      <c r="L234" s="47">
        <v>0.23359495293414001</v>
      </c>
      <c r="M234" s="47">
        <v>0.36773825507833402</v>
      </c>
      <c r="N234" s="48">
        <v>43308</v>
      </c>
      <c r="O234" s="46">
        <v>1180</v>
      </c>
      <c r="P234" s="46">
        <v>3496</v>
      </c>
      <c r="Q234" s="46">
        <v>5045</v>
      </c>
      <c r="R234" s="46">
        <v>3155</v>
      </c>
      <c r="S234" s="46">
        <v>5797</v>
      </c>
      <c r="T234" s="46"/>
      <c r="U234" s="46"/>
      <c r="V234" s="46"/>
      <c r="W234" s="46">
        <f>SUM(O234:V234)</f>
        <v>18673</v>
      </c>
      <c r="X234" s="48">
        <v>43287</v>
      </c>
      <c r="Y234" s="46">
        <v>1000</v>
      </c>
      <c r="Z234" s="49">
        <f>F234/Y234</f>
        <v>4.13</v>
      </c>
      <c r="AA234" s="46"/>
      <c r="AB234" s="46"/>
      <c r="AC234" s="46">
        <v>1500</v>
      </c>
      <c r="AD234" s="48">
        <v>43313</v>
      </c>
      <c r="AE234" s="46">
        <v>3450</v>
      </c>
      <c r="AF234" s="46">
        <v>4950</v>
      </c>
      <c r="AG234" s="46">
        <v>5358</v>
      </c>
      <c r="AH234" s="46">
        <v>4968</v>
      </c>
      <c r="AI234" s="46">
        <v>1591</v>
      </c>
      <c r="AJ234" s="50">
        <f>AI234/AH234</f>
        <v>0.32024959742351045</v>
      </c>
    </row>
    <row r="235" spans="1:36">
      <c r="A235" s="43" t="s">
        <v>734</v>
      </c>
      <c r="B235" s="44">
        <v>43313</v>
      </c>
      <c r="C235" s="45" t="s">
        <v>735</v>
      </c>
      <c r="D235" s="45">
        <v>574201133233</v>
      </c>
      <c r="E235" s="46" t="s">
        <v>736</v>
      </c>
      <c r="F235" s="46">
        <v>3670</v>
      </c>
      <c r="G235" s="46">
        <v>5976</v>
      </c>
      <c r="H235" s="46">
        <v>2441</v>
      </c>
      <c r="I235" s="46">
        <v>1535</v>
      </c>
      <c r="J235" s="46">
        <v>906</v>
      </c>
      <c r="K235" s="47">
        <v>0.44550795579379998</v>
      </c>
      <c r="L235" s="47">
        <v>0.28131976986497498</v>
      </c>
      <c r="M235" s="47">
        <v>0.164188185928825</v>
      </c>
      <c r="N235" s="48">
        <v>43309</v>
      </c>
      <c r="O235" s="46">
        <v>3862</v>
      </c>
      <c r="P235" s="46">
        <v>2615</v>
      </c>
      <c r="Q235" s="46">
        <v>1802</v>
      </c>
      <c r="R235" s="46">
        <v>3355</v>
      </c>
      <c r="S235" s="46"/>
      <c r="T235" s="46"/>
      <c r="U235" s="46"/>
      <c r="V235" s="46"/>
      <c r="W235" s="46">
        <f>SUM(O235:V235)</f>
        <v>11634</v>
      </c>
      <c r="X235" s="48">
        <v>43285</v>
      </c>
      <c r="Y235" s="46">
        <v>800</v>
      </c>
      <c r="Z235" s="49">
        <f>F235/Y235</f>
        <v>4.5875000000000004</v>
      </c>
      <c r="AA235" s="46"/>
      <c r="AB235" s="46"/>
      <c r="AC235" s="46">
        <v>1300</v>
      </c>
      <c r="AD235" s="48">
        <v>43313</v>
      </c>
      <c r="AE235" s="46">
        <v>2400</v>
      </c>
      <c r="AF235" s="46">
        <v>3700</v>
      </c>
      <c r="AG235" s="46">
        <v>4307</v>
      </c>
      <c r="AH235" s="46">
        <v>3623</v>
      </c>
      <c r="AI235" s="46">
        <v>2620</v>
      </c>
      <c r="AJ235" s="50">
        <f>AI235/AH235</f>
        <v>0.72315760419541819</v>
      </c>
    </row>
    <row r="236" spans="1:36">
      <c r="A236" s="43" t="s">
        <v>737</v>
      </c>
      <c r="B236" s="44">
        <v>43313</v>
      </c>
      <c r="C236" s="45" t="s">
        <v>738</v>
      </c>
      <c r="D236" s="45">
        <v>574051964990</v>
      </c>
      <c r="E236" s="46" t="s">
        <v>739</v>
      </c>
      <c r="F236" s="46">
        <v>3509</v>
      </c>
      <c r="G236" s="46">
        <v>7991</v>
      </c>
      <c r="H236" s="46">
        <v>3243</v>
      </c>
      <c r="I236" s="46">
        <v>1623</v>
      </c>
      <c r="J236" s="46">
        <v>1620</v>
      </c>
      <c r="K236" s="47">
        <v>0.49242610070377302</v>
      </c>
      <c r="L236" s="47">
        <v>0.247593234253178</v>
      </c>
      <c r="M236" s="47">
        <v>0.24483286645059499</v>
      </c>
      <c r="N236" s="48">
        <v>43308</v>
      </c>
      <c r="O236" s="46">
        <v>1590</v>
      </c>
      <c r="P236" s="46">
        <v>3460</v>
      </c>
      <c r="Q236" s="46">
        <v>3306</v>
      </c>
      <c r="R236" s="46">
        <v>2363</v>
      </c>
      <c r="S236" s="46">
        <v>3572</v>
      </c>
      <c r="T236" s="46"/>
      <c r="U236" s="46"/>
      <c r="V236" s="46"/>
      <c r="W236" s="46">
        <f>SUM(O236:V236)</f>
        <v>14291</v>
      </c>
      <c r="X236" s="48">
        <v>43305</v>
      </c>
      <c r="Y236" s="46">
        <v>300</v>
      </c>
      <c r="Z236" s="49">
        <f>F236/Y236</f>
        <v>11.696666666666667</v>
      </c>
      <c r="AA236" s="46"/>
      <c r="AB236" s="46"/>
      <c r="AC236" s="46">
        <v>300</v>
      </c>
      <c r="AD236" s="48">
        <v>43313</v>
      </c>
      <c r="AE236" s="46">
        <v>3950</v>
      </c>
      <c r="AF236" s="46">
        <v>4250</v>
      </c>
      <c r="AG236" s="46">
        <v>4067</v>
      </c>
      <c r="AH236" s="46">
        <v>3949</v>
      </c>
      <c r="AI236" s="46">
        <v>1419</v>
      </c>
      <c r="AJ236" s="50">
        <f>AI236/AH236</f>
        <v>0.35933147632311979</v>
      </c>
    </row>
    <row r="237" spans="1:36">
      <c r="A237" s="43" t="s">
        <v>740</v>
      </c>
      <c r="B237" s="44">
        <v>43313</v>
      </c>
      <c r="C237" s="45" t="s">
        <v>741</v>
      </c>
      <c r="D237" s="45">
        <v>574052644133</v>
      </c>
      <c r="E237" s="46" t="s">
        <v>742</v>
      </c>
      <c r="F237" s="46">
        <v>3385</v>
      </c>
      <c r="G237" s="46">
        <v>4929</v>
      </c>
      <c r="H237" s="46">
        <v>1822</v>
      </c>
      <c r="I237" s="46">
        <v>740</v>
      </c>
      <c r="J237" s="46">
        <v>1082</v>
      </c>
      <c r="K237" s="47">
        <v>0.401472657628624</v>
      </c>
      <c r="L237" s="47">
        <v>0.16236409303569899</v>
      </c>
      <c r="M237" s="47">
        <v>0.23910856459292501</v>
      </c>
      <c r="N237" s="48">
        <v>43308</v>
      </c>
      <c r="O237" s="46">
        <v>1352</v>
      </c>
      <c r="P237" s="46">
        <v>2673</v>
      </c>
      <c r="Q237" s="46">
        <v>3730</v>
      </c>
      <c r="R237" s="46">
        <v>2863</v>
      </c>
      <c r="S237" s="46">
        <v>4103</v>
      </c>
      <c r="T237" s="46"/>
      <c r="U237" s="46"/>
      <c r="V237" s="46"/>
      <c r="W237" s="46">
        <f>SUM(O237:V237)</f>
        <v>14721</v>
      </c>
      <c r="X237" s="48">
        <v>43313</v>
      </c>
      <c r="Y237" s="46">
        <v>2200</v>
      </c>
      <c r="Z237" s="49">
        <f>F237/Y237</f>
        <v>1.5386363636363636</v>
      </c>
      <c r="AA237" s="46"/>
      <c r="AB237" s="46"/>
      <c r="AC237" s="46">
        <v>0</v>
      </c>
      <c r="AD237" s="48">
        <v>43313</v>
      </c>
      <c r="AE237" s="46">
        <v>2200</v>
      </c>
      <c r="AF237" s="46">
        <v>2200</v>
      </c>
      <c r="AG237" s="46">
        <v>2173</v>
      </c>
      <c r="AH237" s="46">
        <v>2142</v>
      </c>
      <c r="AI237" s="46">
        <v>60</v>
      </c>
      <c r="AJ237" s="50">
        <f>AI237/AH237</f>
        <v>2.8011204481792718E-2</v>
      </c>
    </row>
    <row r="238" spans="1:36">
      <c r="A238" s="43" t="s">
        <v>743</v>
      </c>
      <c r="B238" s="44">
        <v>43313</v>
      </c>
      <c r="C238" s="45" t="s">
        <v>744</v>
      </c>
      <c r="D238" s="45">
        <v>574310098267</v>
      </c>
      <c r="E238" s="46" t="s">
        <v>745</v>
      </c>
      <c r="F238" s="46">
        <v>3374</v>
      </c>
      <c r="G238" s="46">
        <v>6199</v>
      </c>
      <c r="H238" s="46">
        <v>2593</v>
      </c>
      <c r="I238" s="46">
        <v>1123</v>
      </c>
      <c r="J238" s="46">
        <v>1470</v>
      </c>
      <c r="K238" s="47">
        <v>0.46180126484401901</v>
      </c>
      <c r="L238" s="47">
        <v>0.200540484851845</v>
      </c>
      <c r="M238" s="47">
        <v>0.26126077999217401</v>
      </c>
      <c r="N238" s="48">
        <v>43309</v>
      </c>
      <c r="O238" s="46">
        <v>3423</v>
      </c>
      <c r="P238" s="46">
        <v>2611</v>
      </c>
      <c r="Q238" s="46">
        <v>1941</v>
      </c>
      <c r="R238" s="46">
        <v>3617</v>
      </c>
      <c r="S238" s="46"/>
      <c r="T238" s="46"/>
      <c r="U238" s="46"/>
      <c r="V238" s="46"/>
      <c r="W238" s="46">
        <f>SUM(O238:V238)</f>
        <v>11592</v>
      </c>
      <c r="X238" s="48">
        <v>43305</v>
      </c>
      <c r="Y238" s="46">
        <v>1400</v>
      </c>
      <c r="Z238" s="49">
        <f>F238/Y238</f>
        <v>2.41</v>
      </c>
      <c r="AA238" s="46"/>
      <c r="AB238" s="46"/>
      <c r="AC238" s="46">
        <v>1400</v>
      </c>
      <c r="AD238" s="48">
        <v>43313</v>
      </c>
      <c r="AE238" s="46">
        <v>2380</v>
      </c>
      <c r="AF238" s="46">
        <v>3780</v>
      </c>
      <c r="AG238" s="46">
        <v>3845</v>
      </c>
      <c r="AH238" s="46">
        <v>3777</v>
      </c>
      <c r="AI238" s="46">
        <v>159</v>
      </c>
      <c r="AJ238" s="50">
        <f>AI238/AH238</f>
        <v>4.2096902303415409E-2</v>
      </c>
    </row>
    <row r="239" spans="1:36">
      <c r="A239" s="43" t="s">
        <v>746</v>
      </c>
      <c r="B239" s="44">
        <v>43313</v>
      </c>
      <c r="C239" s="45" t="s">
        <v>747</v>
      </c>
      <c r="D239" s="45">
        <v>574052020833</v>
      </c>
      <c r="E239" s="46" t="s">
        <v>748</v>
      </c>
      <c r="F239" s="46">
        <v>2421</v>
      </c>
      <c r="G239" s="46">
        <v>3489</v>
      </c>
      <c r="H239" s="46">
        <v>1848</v>
      </c>
      <c r="I239" s="46">
        <v>413</v>
      </c>
      <c r="J239" s="46">
        <v>1435</v>
      </c>
      <c r="K239" s="47">
        <v>0.56915638205005203</v>
      </c>
      <c r="L239" s="47">
        <v>0.126717350921732</v>
      </c>
      <c r="M239" s="47">
        <v>0.44243903112832</v>
      </c>
      <c r="N239" s="48">
        <v>43308</v>
      </c>
      <c r="O239" s="46">
        <v>608</v>
      </c>
      <c r="P239" s="46">
        <v>1742</v>
      </c>
      <c r="Q239" s="46">
        <v>3538</v>
      </c>
      <c r="R239" s="46">
        <v>2047</v>
      </c>
      <c r="S239" s="46">
        <v>2693</v>
      </c>
      <c r="T239" s="46"/>
      <c r="U239" s="46"/>
      <c r="V239" s="46"/>
      <c r="W239" s="46">
        <f>SUM(O239:V239)</f>
        <v>10628</v>
      </c>
      <c r="X239" s="48">
        <v>43285</v>
      </c>
      <c r="Y239" s="46">
        <v>1800</v>
      </c>
      <c r="Z239" s="49">
        <f>F239/Y239</f>
        <v>1.345</v>
      </c>
      <c r="AA239" s="46"/>
      <c r="AB239" s="46"/>
      <c r="AC239" s="46">
        <v>1800</v>
      </c>
      <c r="AD239" s="48">
        <v>43313</v>
      </c>
      <c r="AE239" s="46">
        <v>700</v>
      </c>
      <c r="AF239" s="46">
        <v>2500</v>
      </c>
      <c r="AG239" s="46">
        <v>2521</v>
      </c>
      <c r="AH239" s="46">
        <v>2483</v>
      </c>
      <c r="AI239" s="46">
        <v>24</v>
      </c>
      <c r="AJ239" s="50">
        <f>AI239/AH239</f>
        <v>9.6657269432138537E-3</v>
      </c>
    </row>
    <row r="240" spans="1:36">
      <c r="A240" s="43" t="s">
        <v>749</v>
      </c>
      <c r="B240" s="44">
        <v>43313</v>
      </c>
      <c r="C240" s="45" t="s">
        <v>750</v>
      </c>
      <c r="D240" s="45">
        <v>574052676072</v>
      </c>
      <c r="E240" s="46" t="s">
        <v>751</v>
      </c>
      <c r="F240" s="46">
        <v>2260</v>
      </c>
      <c r="G240" s="46">
        <v>3826</v>
      </c>
      <c r="H240" s="46">
        <v>1535</v>
      </c>
      <c r="I240" s="46">
        <v>672</v>
      </c>
      <c r="J240" s="46">
        <v>863</v>
      </c>
      <c r="K240" s="47">
        <v>0.44674537741711201</v>
      </c>
      <c r="L240" s="47">
        <v>0.19667523173684101</v>
      </c>
      <c r="M240" s="47">
        <v>0.25007014568027103</v>
      </c>
      <c r="N240" s="48">
        <v>43309</v>
      </c>
      <c r="O240" s="46">
        <v>2920</v>
      </c>
      <c r="P240" s="46">
        <v>2494</v>
      </c>
      <c r="Q240" s="46">
        <v>1988</v>
      </c>
      <c r="R240" s="46">
        <v>2763</v>
      </c>
      <c r="S240" s="46"/>
      <c r="T240" s="46"/>
      <c r="U240" s="46"/>
      <c r="V240" s="46"/>
      <c r="W240" s="46">
        <f>SUM(O240:V240)</f>
        <v>10165</v>
      </c>
      <c r="X240" s="48">
        <v>43305</v>
      </c>
      <c r="Y240" s="46">
        <v>600</v>
      </c>
      <c r="Z240" s="49">
        <f>F240/Y240</f>
        <v>3.7666666666666666</v>
      </c>
      <c r="AA240" s="46"/>
      <c r="AB240" s="46"/>
      <c r="AC240" s="46">
        <v>700</v>
      </c>
      <c r="AD240" s="48">
        <v>43314</v>
      </c>
      <c r="AE240" s="46">
        <v>1500</v>
      </c>
      <c r="AF240" s="46">
        <v>2200</v>
      </c>
      <c r="AG240" s="46">
        <v>2288</v>
      </c>
      <c r="AH240" s="46">
        <v>2272</v>
      </c>
      <c r="AI240" s="46">
        <v>260</v>
      </c>
      <c r="AJ240" s="50">
        <f>AI240/AH240</f>
        <v>0.11443661971830986</v>
      </c>
    </row>
    <row r="241" spans="1:36">
      <c r="A241" s="43" t="s">
        <v>752</v>
      </c>
      <c r="B241" s="44">
        <v>43313</v>
      </c>
      <c r="C241" s="45" t="s">
        <v>753</v>
      </c>
      <c r="D241" s="45">
        <v>574326537738</v>
      </c>
      <c r="E241" s="46" t="s">
        <v>754</v>
      </c>
      <c r="F241" s="46">
        <v>1943</v>
      </c>
      <c r="G241" s="46">
        <v>3305</v>
      </c>
      <c r="H241" s="46">
        <v>1281</v>
      </c>
      <c r="I241" s="46">
        <v>609</v>
      </c>
      <c r="J241" s="46">
        <v>672</v>
      </c>
      <c r="K241" s="47">
        <v>0.43753590314492202</v>
      </c>
      <c r="L241" s="47">
        <v>0.20926326016229099</v>
      </c>
      <c r="M241" s="47">
        <v>0.228272642982631</v>
      </c>
      <c r="N241" s="48">
        <v>43309</v>
      </c>
      <c r="O241" s="46">
        <v>2647</v>
      </c>
      <c r="P241" s="46">
        <v>1597</v>
      </c>
      <c r="Q241" s="46">
        <v>1107</v>
      </c>
      <c r="R241" s="46">
        <v>2442</v>
      </c>
      <c r="S241" s="46"/>
      <c r="T241" s="46"/>
      <c r="U241" s="46"/>
      <c r="V241" s="46"/>
      <c r="W241" s="46">
        <f>SUM(O241:V241)</f>
        <v>7793</v>
      </c>
      <c r="X241" s="48">
        <v>43318</v>
      </c>
      <c r="Y241" s="46">
        <v>1200</v>
      </c>
      <c r="Z241" s="49">
        <f>F241/Y241</f>
        <v>1.6191666666666666</v>
      </c>
      <c r="AA241" s="46"/>
      <c r="AB241" s="46"/>
      <c r="AC241" s="46">
        <v>1200</v>
      </c>
      <c r="AD241" s="48">
        <v>43318</v>
      </c>
      <c r="AE241" s="46">
        <v>1400</v>
      </c>
      <c r="AF241" s="46">
        <v>1400</v>
      </c>
      <c r="AG241" s="46">
        <v>1397</v>
      </c>
      <c r="AH241" s="46">
        <v>1384</v>
      </c>
      <c r="AI241" s="46">
        <v>0</v>
      </c>
      <c r="AJ241" s="50">
        <f>AI241/AH241</f>
        <v>0</v>
      </c>
    </row>
    <row r="242" spans="1:36">
      <c r="A242" s="43" t="s">
        <v>755</v>
      </c>
      <c r="B242" s="44">
        <v>43313</v>
      </c>
      <c r="C242" s="45" t="s">
        <v>756</v>
      </c>
      <c r="D242" s="45">
        <v>570971112494</v>
      </c>
      <c r="E242" s="46" t="s">
        <v>757</v>
      </c>
      <c r="F242" s="46">
        <v>1924</v>
      </c>
      <c r="G242" s="46">
        <v>2867</v>
      </c>
      <c r="H242" s="46">
        <v>1129</v>
      </c>
      <c r="I242" s="46">
        <v>301</v>
      </c>
      <c r="J242" s="46">
        <v>828</v>
      </c>
      <c r="K242" s="47">
        <v>0.42040492550347902</v>
      </c>
      <c r="L242" s="47">
        <v>0.113251374145644</v>
      </c>
      <c r="M242" s="47">
        <v>0.30715355135783501</v>
      </c>
      <c r="N242" s="48">
        <v>43309</v>
      </c>
      <c r="O242" s="46">
        <v>1028</v>
      </c>
      <c r="P242" s="46">
        <v>1506</v>
      </c>
      <c r="Q242" s="46">
        <v>2388</v>
      </c>
      <c r="R242" s="46">
        <v>2513</v>
      </c>
      <c r="S242" s="46"/>
      <c r="T242" s="46"/>
      <c r="U242" s="46"/>
      <c r="V242" s="46"/>
      <c r="W242" s="46">
        <f>SUM(O242:V242)</f>
        <v>7435</v>
      </c>
      <c r="X242" s="48">
        <v>43256</v>
      </c>
      <c r="Y242" s="46">
        <v>4000</v>
      </c>
      <c r="Z242" s="49">
        <f>F242/Y242</f>
        <v>0.48099999999999998</v>
      </c>
      <c r="AA242" s="46"/>
      <c r="AB242" s="46"/>
      <c r="AC242" s="46">
        <v>4000</v>
      </c>
      <c r="AD242" s="48"/>
      <c r="AE242" s="46">
        <v>0</v>
      </c>
      <c r="AF242" s="46">
        <v>4000</v>
      </c>
      <c r="AG242" s="46">
        <v>3989</v>
      </c>
      <c r="AH242" s="46">
        <v>3962</v>
      </c>
      <c r="AI242" s="46">
        <v>65</v>
      </c>
      <c r="AJ242" s="50">
        <f>AI242/AH242</f>
        <v>1.6405855628470471E-2</v>
      </c>
    </row>
    <row r="243" spans="1:36">
      <c r="A243" s="43" t="s">
        <v>758</v>
      </c>
      <c r="B243" s="44">
        <v>43313</v>
      </c>
      <c r="C243" s="45" t="s">
        <v>759</v>
      </c>
      <c r="D243" s="45">
        <v>574370186832</v>
      </c>
      <c r="E243" s="46" t="s">
        <v>760</v>
      </c>
      <c r="F243" s="46">
        <v>1794</v>
      </c>
      <c r="G243" s="46">
        <v>3995</v>
      </c>
      <c r="H243" s="46">
        <v>1641</v>
      </c>
      <c r="I243" s="46">
        <v>864</v>
      </c>
      <c r="J243" s="46">
        <v>777</v>
      </c>
      <c r="K243" s="47">
        <v>0.49593855516234697</v>
      </c>
      <c r="L243" s="47">
        <v>0.263389067453218</v>
      </c>
      <c r="M243" s="47">
        <v>0.23254948770912801</v>
      </c>
      <c r="N243" s="48">
        <v>43308</v>
      </c>
      <c r="O243" s="46">
        <v>729</v>
      </c>
      <c r="P243" s="46">
        <v>2239</v>
      </c>
      <c r="Q243" s="46">
        <v>1729</v>
      </c>
      <c r="R243" s="46">
        <v>1099</v>
      </c>
      <c r="S243" s="46">
        <v>1604</v>
      </c>
      <c r="T243" s="46"/>
      <c r="U243" s="46"/>
      <c r="V243" s="46"/>
      <c r="W243" s="46">
        <f>SUM(O243:V243)</f>
        <v>7400</v>
      </c>
      <c r="X243" s="48">
        <v>43307</v>
      </c>
      <c r="Y243" s="46">
        <v>300</v>
      </c>
      <c r="Z243" s="49">
        <f>F243/Y243</f>
        <v>5.98</v>
      </c>
      <c r="AA243" s="46"/>
      <c r="AB243" s="46"/>
      <c r="AC243" s="46">
        <v>300</v>
      </c>
      <c r="AD243" s="48">
        <v>43314</v>
      </c>
      <c r="AE243" s="46">
        <v>1800</v>
      </c>
      <c r="AF243" s="46">
        <v>2100</v>
      </c>
      <c r="AG243" s="46">
        <v>1931</v>
      </c>
      <c r="AH243" s="46">
        <v>1922</v>
      </c>
      <c r="AI243" s="46">
        <v>20</v>
      </c>
      <c r="AJ243" s="50">
        <f>AI243/AH243</f>
        <v>1.040582726326743E-2</v>
      </c>
    </row>
    <row r="244" spans="1:36">
      <c r="A244" s="43" t="s">
        <v>761</v>
      </c>
      <c r="B244" s="44">
        <v>43313</v>
      </c>
      <c r="C244" s="45" t="s">
        <v>762</v>
      </c>
      <c r="D244" s="45">
        <v>574309518989</v>
      </c>
      <c r="E244" s="46" t="s">
        <v>763</v>
      </c>
      <c r="F244" s="46">
        <v>1758</v>
      </c>
      <c r="G244" s="46">
        <v>3025</v>
      </c>
      <c r="H244" s="46">
        <v>1421</v>
      </c>
      <c r="I244" s="46">
        <v>550</v>
      </c>
      <c r="J244" s="46">
        <v>871</v>
      </c>
      <c r="K244" s="47">
        <v>0.53857206830368998</v>
      </c>
      <c r="L244" s="47">
        <v>0.20937711734929301</v>
      </c>
      <c r="M244" s="47">
        <v>0.32919495095439699</v>
      </c>
      <c r="N244" s="48">
        <v>43308</v>
      </c>
      <c r="O244" s="46">
        <v>132</v>
      </c>
      <c r="P244" s="46">
        <v>3680</v>
      </c>
      <c r="Q244" s="46">
        <v>2410</v>
      </c>
      <c r="R244" s="46">
        <v>1232</v>
      </c>
      <c r="S244" s="46">
        <v>2197</v>
      </c>
      <c r="T244" s="46"/>
      <c r="U244" s="46"/>
      <c r="V244" s="46"/>
      <c r="W244" s="46">
        <f>SUM(O244:V244)</f>
        <v>9651</v>
      </c>
      <c r="X244" s="48">
        <v>43305</v>
      </c>
      <c r="Y244" s="46">
        <v>2000</v>
      </c>
      <c r="Z244" s="49">
        <f>F244/Y244</f>
        <v>0.879</v>
      </c>
      <c r="AA244" s="46"/>
      <c r="AB244" s="46"/>
      <c r="AC244" s="46">
        <v>2000</v>
      </c>
      <c r="AD244" s="48">
        <v>43315</v>
      </c>
      <c r="AE244" s="46">
        <v>700</v>
      </c>
      <c r="AF244" s="46">
        <v>2700</v>
      </c>
      <c r="AG244" s="46">
        <v>3674</v>
      </c>
      <c r="AH244" s="46">
        <v>2676</v>
      </c>
      <c r="AI244" s="46">
        <v>1050</v>
      </c>
      <c r="AJ244" s="50">
        <f>AI244/AH244</f>
        <v>0.3923766816143498</v>
      </c>
    </row>
    <row r="245" spans="1:36">
      <c r="A245" s="43" t="s">
        <v>764</v>
      </c>
      <c r="B245" s="44">
        <v>43313</v>
      </c>
      <c r="C245" s="45" t="s">
        <v>765</v>
      </c>
      <c r="D245" s="45">
        <v>574052352503</v>
      </c>
      <c r="E245" s="46" t="s">
        <v>766</v>
      </c>
      <c r="F245" s="46">
        <v>1720</v>
      </c>
      <c r="G245" s="46">
        <v>2778</v>
      </c>
      <c r="H245" s="46">
        <v>1154</v>
      </c>
      <c r="I245" s="46">
        <v>497</v>
      </c>
      <c r="J245" s="46">
        <v>657</v>
      </c>
      <c r="K245" s="47">
        <v>0.454879741376713</v>
      </c>
      <c r="L245" s="47">
        <v>0.19623250497456199</v>
      </c>
      <c r="M245" s="47">
        <v>0.25864723640215098</v>
      </c>
      <c r="N245" s="48">
        <v>43308</v>
      </c>
      <c r="O245" s="46">
        <v>1007</v>
      </c>
      <c r="P245" s="46">
        <v>1414</v>
      </c>
      <c r="Q245" s="46">
        <v>1339</v>
      </c>
      <c r="R245" s="46">
        <v>962</v>
      </c>
      <c r="S245" s="46">
        <v>1671</v>
      </c>
      <c r="T245" s="46"/>
      <c r="U245" s="46"/>
      <c r="V245" s="46"/>
      <c r="W245" s="46">
        <f>SUM(O245:V245)</f>
        <v>6393</v>
      </c>
      <c r="X245" s="48">
        <v>43305</v>
      </c>
      <c r="Y245" s="46">
        <v>600</v>
      </c>
      <c r="Z245" s="49">
        <f>F245/Y245</f>
        <v>2.8666666666666667</v>
      </c>
      <c r="AA245" s="46"/>
      <c r="AB245" s="46"/>
      <c r="AC245" s="46">
        <v>600</v>
      </c>
      <c r="AD245" s="48">
        <v>43313</v>
      </c>
      <c r="AE245" s="46">
        <v>1100</v>
      </c>
      <c r="AF245" s="46">
        <v>1700</v>
      </c>
      <c r="AG245" s="46">
        <v>1897</v>
      </c>
      <c r="AH245" s="46">
        <v>1822</v>
      </c>
      <c r="AI245" s="46">
        <v>0</v>
      </c>
      <c r="AJ245" s="50">
        <f>AI245/AH245</f>
        <v>0</v>
      </c>
    </row>
    <row r="246" spans="1:36">
      <c r="A246" s="43" t="s">
        <v>767</v>
      </c>
      <c r="B246" s="44">
        <v>43313</v>
      </c>
      <c r="C246" s="45" t="s">
        <v>768</v>
      </c>
      <c r="D246" s="45">
        <v>574310006381</v>
      </c>
      <c r="E246" s="46" t="s">
        <v>769</v>
      </c>
      <c r="F246" s="46">
        <v>1558</v>
      </c>
      <c r="G246" s="46">
        <v>2418</v>
      </c>
      <c r="H246" s="46">
        <v>996</v>
      </c>
      <c r="I246" s="46">
        <v>320</v>
      </c>
      <c r="J246" s="46">
        <v>676</v>
      </c>
      <c r="K246" s="47">
        <v>0.46715503993353802</v>
      </c>
      <c r="L246" s="47">
        <v>0.14416890709734101</v>
      </c>
      <c r="M246" s="47">
        <v>0.32298613283619698</v>
      </c>
      <c r="N246" s="48">
        <v>43308</v>
      </c>
      <c r="O246" s="46">
        <v>259</v>
      </c>
      <c r="P246" s="46">
        <v>2136</v>
      </c>
      <c r="Q246" s="46">
        <v>2110</v>
      </c>
      <c r="R246" s="46">
        <v>1274</v>
      </c>
      <c r="S246" s="46">
        <v>1826</v>
      </c>
      <c r="T246" s="46"/>
      <c r="U246" s="46"/>
      <c r="V246" s="46"/>
      <c r="W246" s="46">
        <f>SUM(O246:V246)</f>
        <v>7605</v>
      </c>
      <c r="X246" s="48">
        <v>43305</v>
      </c>
      <c r="Y246" s="46">
        <v>800</v>
      </c>
      <c r="Z246" s="49">
        <f>F246/Y246</f>
        <v>1.9475</v>
      </c>
      <c r="AA246" s="46"/>
      <c r="AB246" s="46"/>
      <c r="AC246" s="46">
        <v>800</v>
      </c>
      <c r="AD246" s="48">
        <v>43314</v>
      </c>
      <c r="AE246" s="46">
        <v>700</v>
      </c>
      <c r="AF246" s="46">
        <v>1500</v>
      </c>
      <c r="AG246" s="46">
        <v>1957</v>
      </c>
      <c r="AH246" s="46">
        <v>1515</v>
      </c>
      <c r="AI246" s="46">
        <v>64</v>
      </c>
      <c r="AJ246" s="50">
        <f>AI246/AH246</f>
        <v>4.2244224422442245E-2</v>
      </c>
    </row>
    <row r="247" spans="1:36">
      <c r="A247" s="43" t="s">
        <v>770</v>
      </c>
      <c r="B247" s="44">
        <v>43313</v>
      </c>
      <c r="C247" s="45" t="s">
        <v>771</v>
      </c>
      <c r="D247" s="45">
        <v>574409843812</v>
      </c>
      <c r="E247" s="46" t="s">
        <v>772</v>
      </c>
      <c r="F247" s="46">
        <v>1424</v>
      </c>
      <c r="G247" s="46">
        <v>3556</v>
      </c>
      <c r="H247" s="46">
        <v>1354</v>
      </c>
      <c r="I247" s="46">
        <v>695</v>
      </c>
      <c r="J247" s="46">
        <v>659</v>
      </c>
      <c r="K247" s="47">
        <v>0.456315939054174</v>
      </c>
      <c r="L247" s="47">
        <v>0.23617781149189099</v>
      </c>
      <c r="M247" s="47">
        <v>0.22013812756228299</v>
      </c>
      <c r="N247" s="48">
        <v>43308</v>
      </c>
      <c r="O247" s="46">
        <v>133</v>
      </c>
      <c r="P247" s="46">
        <v>1945</v>
      </c>
      <c r="Q247" s="46">
        <v>1605</v>
      </c>
      <c r="R247" s="46">
        <v>1382</v>
      </c>
      <c r="S247" s="46">
        <v>1896</v>
      </c>
      <c r="T247" s="46"/>
      <c r="U247" s="46"/>
      <c r="V247" s="46"/>
      <c r="W247" s="46">
        <f>SUM(O247:V247)</f>
        <v>6961</v>
      </c>
      <c r="X247" s="48">
        <v>43305</v>
      </c>
      <c r="Y247" s="46">
        <v>800</v>
      </c>
      <c r="Z247" s="49">
        <f>F247/Y247</f>
        <v>1.78</v>
      </c>
      <c r="AA247" s="46"/>
      <c r="AB247" s="46"/>
      <c r="AC247" s="46">
        <v>800</v>
      </c>
      <c r="AD247" s="48">
        <v>43313</v>
      </c>
      <c r="AE247" s="46">
        <v>1300</v>
      </c>
      <c r="AF247" s="46">
        <v>2100</v>
      </c>
      <c r="AG247" s="46">
        <v>2079</v>
      </c>
      <c r="AH247" s="46">
        <v>1892</v>
      </c>
      <c r="AI247" s="46">
        <v>947</v>
      </c>
      <c r="AJ247" s="50">
        <f>AI247/AH247</f>
        <v>0.5005285412262156</v>
      </c>
    </row>
    <row r="248" spans="1:36">
      <c r="A248" s="43" t="s">
        <v>773</v>
      </c>
      <c r="B248" s="44">
        <v>43313</v>
      </c>
      <c r="C248" s="45" t="s">
        <v>774</v>
      </c>
      <c r="D248" s="45">
        <v>574410127595</v>
      </c>
      <c r="E248" s="46" t="s">
        <v>775</v>
      </c>
      <c r="F248" s="46">
        <v>1078</v>
      </c>
      <c r="G248" s="46">
        <v>1456</v>
      </c>
      <c r="H248" s="46">
        <v>822</v>
      </c>
      <c r="I248" s="46">
        <v>211</v>
      </c>
      <c r="J248" s="46">
        <v>611</v>
      </c>
      <c r="K248" s="47">
        <v>0.60034809363889696</v>
      </c>
      <c r="L248" s="47">
        <v>0.15375589063177</v>
      </c>
      <c r="M248" s="47">
        <v>0.44659220300712699</v>
      </c>
      <c r="N248" s="48">
        <v>43308</v>
      </c>
      <c r="O248" s="46">
        <v>206</v>
      </c>
      <c r="P248" s="46">
        <v>948</v>
      </c>
      <c r="Q248" s="46">
        <v>1624</v>
      </c>
      <c r="R248" s="46">
        <v>831</v>
      </c>
      <c r="S248" s="46">
        <v>1426</v>
      </c>
      <c r="T248" s="46"/>
      <c r="U248" s="46"/>
      <c r="V248" s="46"/>
      <c r="W248" s="46">
        <f>SUM(O248:V248)</f>
        <v>5035</v>
      </c>
      <c r="X248" s="48">
        <v>43285</v>
      </c>
      <c r="Y248" s="46">
        <v>600</v>
      </c>
      <c r="Z248" s="49">
        <f>F248/Y248</f>
        <v>1.7966666666666666</v>
      </c>
      <c r="AA248" s="46"/>
      <c r="AB248" s="46"/>
      <c r="AC248" s="46">
        <v>600</v>
      </c>
      <c r="AD248" s="48">
        <v>43314</v>
      </c>
      <c r="AE248" s="46">
        <v>300</v>
      </c>
      <c r="AF248" s="46">
        <v>900</v>
      </c>
      <c r="AG248" s="46">
        <v>1172</v>
      </c>
      <c r="AH248" s="46">
        <v>850</v>
      </c>
      <c r="AI248" s="46">
        <v>224</v>
      </c>
      <c r="AJ248" s="50">
        <f>AI248/AH248</f>
        <v>0.2635294117647059</v>
      </c>
    </row>
    <row r="249" spans="1:36">
      <c r="A249" s="43" t="s">
        <v>776</v>
      </c>
      <c r="B249" s="44">
        <v>43313</v>
      </c>
      <c r="C249" s="45" t="s">
        <v>777</v>
      </c>
      <c r="D249" s="45">
        <v>574410319391</v>
      </c>
      <c r="E249" s="46" t="s">
        <v>778</v>
      </c>
      <c r="F249" s="46">
        <v>931</v>
      </c>
      <c r="G249" s="46">
        <v>1953</v>
      </c>
      <c r="H249" s="46">
        <v>703</v>
      </c>
      <c r="I249" s="46">
        <v>232</v>
      </c>
      <c r="J249" s="46">
        <v>471</v>
      </c>
      <c r="K249" s="47">
        <v>0.41450474938224202</v>
      </c>
      <c r="L249" s="47">
        <v>0.13737650524626299</v>
      </c>
      <c r="M249" s="47">
        <v>0.27712824413597897</v>
      </c>
      <c r="N249" s="48">
        <v>43309</v>
      </c>
      <c r="O249" s="46">
        <v>2128</v>
      </c>
      <c r="P249" s="46">
        <v>1189</v>
      </c>
      <c r="Q249" s="46">
        <v>706</v>
      </c>
      <c r="R249" s="46">
        <v>1109</v>
      </c>
      <c r="S249" s="46"/>
      <c r="T249" s="46"/>
      <c r="U249" s="46"/>
      <c r="V249" s="46"/>
      <c r="W249" s="46">
        <f>SUM(O249:V249)</f>
        <v>5132</v>
      </c>
      <c r="X249" s="48">
        <v>43305</v>
      </c>
      <c r="Y249" s="46">
        <v>2300</v>
      </c>
      <c r="Z249" s="49">
        <f>F249/Y249</f>
        <v>0.40478260869565219</v>
      </c>
      <c r="AA249" s="46"/>
      <c r="AB249" s="46"/>
      <c r="AC249" s="46">
        <v>2300</v>
      </c>
      <c r="AD249" s="48"/>
      <c r="AE249" s="46">
        <v>0</v>
      </c>
      <c r="AF249" s="46">
        <v>2300</v>
      </c>
      <c r="AG249" s="46">
        <v>2325</v>
      </c>
      <c r="AH249" s="46">
        <v>2302</v>
      </c>
      <c r="AI249" s="46">
        <v>16</v>
      </c>
      <c r="AJ249" s="50">
        <f>AI249/AH249</f>
        <v>6.9504778453518675E-3</v>
      </c>
    </row>
    <row r="250" spans="1:36">
      <c r="A250" s="43" t="s">
        <v>779</v>
      </c>
      <c r="B250" s="44">
        <v>43313</v>
      </c>
      <c r="C250" s="45" t="s">
        <v>780</v>
      </c>
      <c r="D250" s="45">
        <v>573187086219</v>
      </c>
      <c r="E250" s="46" t="s">
        <v>781</v>
      </c>
      <c r="F250" s="46">
        <v>665</v>
      </c>
      <c r="G250" s="46">
        <v>958</v>
      </c>
      <c r="H250" s="46">
        <v>479</v>
      </c>
      <c r="I250" s="46">
        <v>88</v>
      </c>
      <c r="J250" s="46">
        <v>391</v>
      </c>
      <c r="K250" s="47">
        <v>0.54211998047698895</v>
      </c>
      <c r="L250" s="47">
        <v>9.9810075759219297E-2</v>
      </c>
      <c r="M250" s="47">
        <v>0.44230990471776999</v>
      </c>
      <c r="N250" s="48">
        <v>43308</v>
      </c>
      <c r="O250" s="46">
        <v>105</v>
      </c>
      <c r="P250" s="46">
        <v>1854</v>
      </c>
      <c r="Q250" s="46">
        <v>1451</v>
      </c>
      <c r="R250" s="46">
        <v>725</v>
      </c>
      <c r="S250" s="46">
        <v>1401</v>
      </c>
      <c r="T250" s="46"/>
      <c r="U250" s="46"/>
      <c r="V250" s="46"/>
      <c r="W250" s="46">
        <f>SUM(O250:V250)</f>
        <v>5536</v>
      </c>
      <c r="X250" s="48">
        <v>43287</v>
      </c>
      <c r="Y250" s="46">
        <v>500</v>
      </c>
      <c r="Z250" s="49">
        <f>F250/Y250</f>
        <v>1.33</v>
      </c>
      <c r="AA250" s="46"/>
      <c r="AB250" s="46"/>
      <c r="AC250" s="46">
        <v>500</v>
      </c>
      <c r="AD250" s="48">
        <v>43315</v>
      </c>
      <c r="AE250" s="46">
        <v>100</v>
      </c>
      <c r="AF250" s="46">
        <v>600</v>
      </c>
      <c r="AG250" s="46">
        <v>724</v>
      </c>
      <c r="AH250" s="46">
        <v>707</v>
      </c>
      <c r="AI250" s="46">
        <v>0</v>
      </c>
      <c r="AJ250" s="50">
        <f>AI250/AH250</f>
        <v>0</v>
      </c>
    </row>
    <row r="251" spans="1:36">
      <c r="A251" s="43" t="s">
        <v>782</v>
      </c>
      <c r="B251" s="44">
        <v>43313</v>
      </c>
      <c r="C251" s="45" t="s">
        <v>783</v>
      </c>
      <c r="D251" s="45">
        <v>574052592207</v>
      </c>
      <c r="E251" s="46" t="s">
        <v>784</v>
      </c>
      <c r="F251" s="46">
        <v>392</v>
      </c>
      <c r="G251" s="46">
        <v>747</v>
      </c>
      <c r="H251" s="46">
        <v>290</v>
      </c>
      <c r="I251" s="46">
        <v>100</v>
      </c>
      <c r="J251" s="46">
        <v>190</v>
      </c>
      <c r="K251" s="47">
        <v>0.45772329005215301</v>
      </c>
      <c r="L251" s="47">
        <v>0.158412645340087</v>
      </c>
      <c r="M251" s="47">
        <v>0.29931064471206598</v>
      </c>
      <c r="N251" s="48">
        <v>43308</v>
      </c>
      <c r="O251" s="46">
        <v>542</v>
      </c>
      <c r="P251" s="46">
        <v>694</v>
      </c>
      <c r="Q251" s="46">
        <v>540</v>
      </c>
      <c r="R251" s="46">
        <v>390</v>
      </c>
      <c r="S251" s="46">
        <v>699</v>
      </c>
      <c r="T251" s="46"/>
      <c r="U251" s="46"/>
      <c r="V251" s="46"/>
      <c r="W251" s="46">
        <f>SUM(O251:V251)</f>
        <v>2865</v>
      </c>
      <c r="X251" s="48">
        <v>43305</v>
      </c>
      <c r="Y251" s="46">
        <v>500</v>
      </c>
      <c r="Z251" s="49">
        <f>F251/Y251</f>
        <v>0.78400000000000003</v>
      </c>
      <c r="AA251" s="46"/>
      <c r="AB251" s="46"/>
      <c r="AC251" s="46">
        <v>500</v>
      </c>
      <c r="AD251" s="48"/>
      <c r="AE251" s="46">
        <v>0</v>
      </c>
      <c r="AF251" s="46">
        <v>500</v>
      </c>
      <c r="AG251" s="46">
        <v>506</v>
      </c>
      <c r="AH251" s="46">
        <v>465</v>
      </c>
      <c r="AI251" s="46">
        <v>66</v>
      </c>
      <c r="AJ251" s="50">
        <f>AI251/AH251</f>
        <v>0.14193548387096774</v>
      </c>
    </row>
    <row r="252" spans="1:36">
      <c r="A252" s="43" t="s">
        <v>785</v>
      </c>
      <c r="B252" s="44">
        <v>43333</v>
      </c>
      <c r="C252" s="45" t="s">
        <v>786</v>
      </c>
      <c r="D252" s="45">
        <v>575469814568</v>
      </c>
      <c r="E252" s="46" t="s">
        <v>787</v>
      </c>
      <c r="F252" s="46">
        <v>14500</v>
      </c>
      <c r="G252" s="46">
        <v>19302</v>
      </c>
      <c r="H252" s="46">
        <v>7765</v>
      </c>
      <c r="I252" s="46">
        <v>3028</v>
      </c>
      <c r="J252" s="46">
        <v>4737</v>
      </c>
      <c r="K252" s="47">
        <v>0.47378057652851902</v>
      </c>
      <c r="L252" s="47">
        <v>0.18536546573656101</v>
      </c>
      <c r="M252" s="47">
        <v>0.28841511079195697</v>
      </c>
      <c r="N252" s="48">
        <v>43325</v>
      </c>
      <c r="O252" s="46">
        <v>2329</v>
      </c>
      <c r="P252" s="46">
        <v>5454</v>
      </c>
      <c r="Q252" s="46">
        <v>4723</v>
      </c>
      <c r="R252" s="46">
        <v>5408</v>
      </c>
      <c r="S252" s="46">
        <v>3820</v>
      </c>
      <c r="T252" s="46">
        <v>4173</v>
      </c>
      <c r="U252" s="46">
        <v>6646</v>
      </c>
      <c r="V252" s="46">
        <v>23479</v>
      </c>
      <c r="W252" s="46">
        <f>SUM(O252:V252)</f>
        <v>56032</v>
      </c>
      <c r="X252" s="48">
        <v>43322</v>
      </c>
      <c r="Y252" s="46">
        <v>1700</v>
      </c>
      <c r="Z252" s="49">
        <f>F252/Y252</f>
        <v>8.5294117647058822</v>
      </c>
      <c r="AA252" s="48">
        <v>43329</v>
      </c>
      <c r="AB252" s="46">
        <v>4200</v>
      </c>
      <c r="AC252" s="46">
        <v>5900</v>
      </c>
      <c r="AD252" s="48">
        <v>43335</v>
      </c>
      <c r="AE252" s="46">
        <v>8605</v>
      </c>
      <c r="AF252" s="46">
        <v>14505</v>
      </c>
      <c r="AG252" s="46">
        <v>16620</v>
      </c>
      <c r="AH252" s="46">
        <v>14641</v>
      </c>
      <c r="AI252" s="46">
        <v>2167</v>
      </c>
      <c r="AJ252" s="50">
        <f>AI252/AH252</f>
        <v>0.14800901577761083</v>
      </c>
    </row>
    <row r="253" spans="1:36">
      <c r="A253" s="43" t="s">
        <v>788</v>
      </c>
      <c r="B253" s="44">
        <v>43333</v>
      </c>
      <c r="C253" s="45" t="s">
        <v>789</v>
      </c>
      <c r="D253" s="45">
        <v>575200628708</v>
      </c>
      <c r="E253" s="46" t="s">
        <v>790</v>
      </c>
      <c r="F253" s="46">
        <v>11741</v>
      </c>
      <c r="G253" s="46">
        <v>23599</v>
      </c>
      <c r="H253" s="46">
        <v>6274</v>
      </c>
      <c r="I253" s="46">
        <v>3509</v>
      </c>
      <c r="J253" s="46">
        <v>2765</v>
      </c>
      <c r="K253" s="47">
        <v>0.39628054322033002</v>
      </c>
      <c r="L253" s="47">
        <v>0.22315426936166599</v>
      </c>
      <c r="M253" s="47">
        <v>0.173126273858664</v>
      </c>
      <c r="N253" s="48">
        <v>43328</v>
      </c>
      <c r="O253" s="46">
        <v>7988</v>
      </c>
      <c r="P253" s="46">
        <v>4761</v>
      </c>
      <c r="Q253" s="46">
        <v>4926</v>
      </c>
      <c r="R253" s="46">
        <v>8758</v>
      </c>
      <c r="S253" s="46">
        <v>9090</v>
      </c>
      <c r="T253" s="46"/>
      <c r="U253" s="46"/>
      <c r="V253" s="46"/>
      <c r="W253" s="46">
        <f>SUM(O253:V253)</f>
        <v>35523</v>
      </c>
      <c r="X253" s="48">
        <v>43322</v>
      </c>
      <c r="Y253" s="46">
        <v>1300</v>
      </c>
      <c r="Z253" s="49">
        <f>F253/Y253</f>
        <v>9.031538461538462</v>
      </c>
      <c r="AA253" s="48">
        <v>43330</v>
      </c>
      <c r="AB253" s="46">
        <v>2100</v>
      </c>
      <c r="AC253" s="46">
        <v>3700</v>
      </c>
      <c r="AD253" s="48">
        <v>43333</v>
      </c>
      <c r="AE253" s="46">
        <v>11450</v>
      </c>
      <c r="AF253" s="46">
        <v>15150</v>
      </c>
      <c r="AG253" s="46">
        <v>14812</v>
      </c>
      <c r="AH253" s="46">
        <v>13721</v>
      </c>
      <c r="AI253" s="46">
        <v>2521</v>
      </c>
      <c r="AJ253" s="50">
        <f>AI253/AH253</f>
        <v>0.18373296406967421</v>
      </c>
    </row>
    <row r="254" spans="1:36">
      <c r="A254" s="43" t="s">
        <v>791</v>
      </c>
      <c r="B254" s="44">
        <v>43333</v>
      </c>
      <c r="C254" s="45" t="s">
        <v>792</v>
      </c>
      <c r="D254" s="45">
        <v>575577279485</v>
      </c>
      <c r="E254" s="46" t="s">
        <v>793</v>
      </c>
      <c r="F254" s="46">
        <v>9667</v>
      </c>
      <c r="G254" s="46">
        <v>15243</v>
      </c>
      <c r="H254" s="46">
        <v>4095</v>
      </c>
      <c r="I254" s="46">
        <v>2397</v>
      </c>
      <c r="J254" s="46">
        <v>1698</v>
      </c>
      <c r="K254" s="47">
        <v>0.34638840496518403</v>
      </c>
      <c r="L254" s="47">
        <v>0.20418963897067999</v>
      </c>
      <c r="M254" s="47">
        <v>0.14219876599450301</v>
      </c>
      <c r="N254" s="48">
        <v>43328</v>
      </c>
      <c r="O254" s="46">
        <v>7404</v>
      </c>
      <c r="P254" s="46">
        <v>6738</v>
      </c>
      <c r="Q254" s="46">
        <v>6439</v>
      </c>
      <c r="R254" s="46">
        <v>7295</v>
      </c>
      <c r="S254" s="46">
        <v>7676</v>
      </c>
      <c r="T254" s="46"/>
      <c r="U254" s="46"/>
      <c r="V254" s="46"/>
      <c r="W254" s="46">
        <f>SUM(O254:V254)</f>
        <v>35552</v>
      </c>
      <c r="X254" s="48">
        <v>43322</v>
      </c>
      <c r="Y254" s="46">
        <v>4220</v>
      </c>
      <c r="Z254" s="49">
        <f>F254/Y254</f>
        <v>2.2907582938388624</v>
      </c>
      <c r="AA254" s="48">
        <v>43328</v>
      </c>
      <c r="AB254" s="46">
        <v>1080</v>
      </c>
      <c r="AC254" s="46">
        <v>5600</v>
      </c>
      <c r="AD254" s="48">
        <v>43333</v>
      </c>
      <c r="AE254" s="46">
        <v>5750</v>
      </c>
      <c r="AF254" s="46">
        <v>11350</v>
      </c>
      <c r="AG254" s="46">
        <v>11384</v>
      </c>
      <c r="AH254" s="46">
        <v>10491</v>
      </c>
      <c r="AI254" s="46">
        <v>3970</v>
      </c>
      <c r="AJ254" s="50">
        <f>AI254/AH254</f>
        <v>0.37841959775045275</v>
      </c>
    </row>
    <row r="255" spans="1:36">
      <c r="A255" s="43" t="s">
        <v>794</v>
      </c>
      <c r="B255" s="44">
        <v>43333</v>
      </c>
      <c r="C255" s="45" t="s">
        <v>795</v>
      </c>
      <c r="D255" s="45">
        <v>575577727028</v>
      </c>
      <c r="E255" s="46" t="s">
        <v>796</v>
      </c>
      <c r="F255" s="46">
        <v>9461</v>
      </c>
      <c r="G255" s="46">
        <v>15993</v>
      </c>
      <c r="H255" s="46">
        <v>3972</v>
      </c>
      <c r="I255" s="46">
        <v>2116</v>
      </c>
      <c r="J255" s="46">
        <v>1856</v>
      </c>
      <c r="K255" s="47">
        <v>0.339329936443446</v>
      </c>
      <c r="L255" s="47">
        <v>0.182255642266654</v>
      </c>
      <c r="M255" s="47">
        <v>0.157074294176791</v>
      </c>
      <c r="N255" s="48">
        <v>43327</v>
      </c>
      <c r="O255" s="46">
        <v>7439</v>
      </c>
      <c r="P255" s="46">
        <v>9389</v>
      </c>
      <c r="Q255" s="46">
        <v>5598</v>
      </c>
      <c r="R255" s="46">
        <v>6106</v>
      </c>
      <c r="S255" s="46">
        <v>7587</v>
      </c>
      <c r="T255" s="46">
        <v>9732</v>
      </c>
      <c r="U255" s="46"/>
      <c r="V255" s="46"/>
      <c r="W255" s="46">
        <f>SUM(O255:V255)</f>
        <v>45851</v>
      </c>
      <c r="X255" s="48">
        <v>43313</v>
      </c>
      <c r="Y255" s="46">
        <v>1500</v>
      </c>
      <c r="Z255" s="49">
        <f>F255/Y255</f>
        <v>6.3073333333333332</v>
      </c>
      <c r="AA255" s="48">
        <v>43329</v>
      </c>
      <c r="AB255" s="46">
        <v>5100</v>
      </c>
      <c r="AC255" s="46">
        <v>8100</v>
      </c>
      <c r="AD255" s="48">
        <v>43334</v>
      </c>
      <c r="AE255" s="46">
        <v>2900</v>
      </c>
      <c r="AF255" s="46">
        <v>11000</v>
      </c>
      <c r="AG255" s="46">
        <v>10222</v>
      </c>
      <c r="AH255" s="46">
        <v>10109</v>
      </c>
      <c r="AI255" s="46">
        <v>1116</v>
      </c>
      <c r="AJ255" s="50">
        <f>AI255/AH255</f>
        <v>0.11039667622910278</v>
      </c>
    </row>
    <row r="256" spans="1:36">
      <c r="A256" s="43" t="s">
        <v>797</v>
      </c>
      <c r="B256" s="44">
        <v>43333</v>
      </c>
      <c r="C256" s="45" t="s">
        <v>798</v>
      </c>
      <c r="D256" s="45">
        <v>575360389005</v>
      </c>
      <c r="E256" s="46" t="s">
        <v>799</v>
      </c>
      <c r="F256" s="46">
        <v>8014</v>
      </c>
      <c r="G256" s="46">
        <v>15763</v>
      </c>
      <c r="H256" s="46">
        <v>4893</v>
      </c>
      <c r="I256" s="46">
        <v>2475</v>
      </c>
      <c r="J256" s="46">
        <v>2418</v>
      </c>
      <c r="K256" s="47">
        <v>0.43716000591179899</v>
      </c>
      <c r="L256" s="47">
        <v>0.22325778692694301</v>
      </c>
      <c r="M256" s="47">
        <v>0.21390221898485601</v>
      </c>
      <c r="N256" s="48">
        <v>43327</v>
      </c>
      <c r="O256" s="46">
        <v>4030</v>
      </c>
      <c r="P256" s="46">
        <v>6263</v>
      </c>
      <c r="Q256" s="46">
        <v>4325</v>
      </c>
      <c r="R256" s="46">
        <v>4801</v>
      </c>
      <c r="S256" s="46">
        <v>5975</v>
      </c>
      <c r="T256" s="46">
        <v>7580</v>
      </c>
      <c r="U256" s="46"/>
      <c r="V256" s="46"/>
      <c r="W256" s="46">
        <f>SUM(O256:V256)</f>
        <v>32974</v>
      </c>
      <c r="X256" s="48">
        <v>43314</v>
      </c>
      <c r="Y256" s="46">
        <v>800</v>
      </c>
      <c r="Z256" s="49">
        <f>F256/Y256</f>
        <v>10.0175</v>
      </c>
      <c r="AA256" s="48">
        <v>43329</v>
      </c>
      <c r="AB256" s="46">
        <v>4200</v>
      </c>
      <c r="AC256" s="46">
        <v>5900</v>
      </c>
      <c r="AD256" s="48">
        <v>43334</v>
      </c>
      <c r="AE256" s="46">
        <v>4150</v>
      </c>
      <c r="AF256" s="46">
        <v>10050</v>
      </c>
      <c r="AG256" s="46">
        <v>9922</v>
      </c>
      <c r="AH256" s="46">
        <v>9850</v>
      </c>
      <c r="AI256" s="46">
        <v>1231</v>
      </c>
      <c r="AJ256" s="50">
        <f>AI256/AH256</f>
        <v>0.1249746192893401</v>
      </c>
    </row>
    <row r="257" spans="1:36">
      <c r="A257" s="43" t="s">
        <v>800</v>
      </c>
      <c r="B257" s="44">
        <v>43333</v>
      </c>
      <c r="C257" s="45" t="s">
        <v>801</v>
      </c>
      <c r="D257" s="45">
        <v>575577047645</v>
      </c>
      <c r="E257" s="46" t="s">
        <v>802</v>
      </c>
      <c r="F257" s="46">
        <v>7799</v>
      </c>
      <c r="G257" s="46">
        <v>14118</v>
      </c>
      <c r="H257" s="46">
        <v>5606</v>
      </c>
      <c r="I257" s="46">
        <v>2645</v>
      </c>
      <c r="J257" s="46">
        <v>2961</v>
      </c>
      <c r="K257" s="47">
        <v>0.457538173230576</v>
      </c>
      <c r="L257" s="47">
        <v>0.21764206281908799</v>
      </c>
      <c r="M257" s="47">
        <v>0.23989611041148801</v>
      </c>
      <c r="N257" s="48">
        <v>43330</v>
      </c>
      <c r="O257" s="46">
        <v>10125</v>
      </c>
      <c r="P257" s="46">
        <v>10514</v>
      </c>
      <c r="Q257" s="46">
        <v>10778</v>
      </c>
      <c r="R257" s="46"/>
      <c r="S257" s="46"/>
      <c r="T257" s="46"/>
      <c r="U257" s="46"/>
      <c r="V257" s="46"/>
      <c r="W257" s="46">
        <f>SUM(O257:V257)</f>
        <v>31417</v>
      </c>
      <c r="X257" s="48">
        <v>43322</v>
      </c>
      <c r="Y257" s="46">
        <v>3800</v>
      </c>
      <c r="Z257" s="49">
        <f>F257/Y257</f>
        <v>2.0523684210526314</v>
      </c>
      <c r="AA257" s="48">
        <v>43332</v>
      </c>
      <c r="AB257" s="46">
        <v>600</v>
      </c>
      <c r="AC257" s="46">
        <v>4400</v>
      </c>
      <c r="AD257" s="48">
        <v>43334</v>
      </c>
      <c r="AE257" s="46">
        <v>5050</v>
      </c>
      <c r="AF257" s="46">
        <v>9450</v>
      </c>
      <c r="AG257" s="46">
        <v>8965</v>
      </c>
      <c r="AH257" s="46">
        <v>8777</v>
      </c>
      <c r="AI257" s="46">
        <v>1424</v>
      </c>
      <c r="AJ257" s="50">
        <f>AI257/AH257</f>
        <v>0.16224222399453117</v>
      </c>
    </row>
    <row r="258" spans="1:36">
      <c r="A258" s="43" t="s">
        <v>803</v>
      </c>
      <c r="B258" s="44">
        <v>43333</v>
      </c>
      <c r="C258" s="45" t="s">
        <v>804</v>
      </c>
      <c r="D258" s="45">
        <v>575474810314</v>
      </c>
      <c r="E258" s="46" t="s">
        <v>805</v>
      </c>
      <c r="F258" s="46">
        <v>5808</v>
      </c>
      <c r="G258" s="46">
        <v>9812</v>
      </c>
      <c r="H258" s="46">
        <v>3646</v>
      </c>
      <c r="I258" s="46">
        <v>1534</v>
      </c>
      <c r="J258" s="46">
        <v>2112</v>
      </c>
      <c r="K258" s="47">
        <v>0.48821617365412001</v>
      </c>
      <c r="L258" s="47">
        <v>0.20773369498688199</v>
      </c>
      <c r="M258" s="47">
        <v>0.28048247866723802</v>
      </c>
      <c r="N258" s="48">
        <v>43327</v>
      </c>
      <c r="O258" s="46">
        <v>2308</v>
      </c>
      <c r="P258" s="46">
        <v>3944</v>
      </c>
      <c r="Q258" s="46">
        <v>2478</v>
      </c>
      <c r="R258" s="46">
        <v>2749</v>
      </c>
      <c r="S258" s="46">
        <v>3327</v>
      </c>
      <c r="T258" s="46">
        <v>4364</v>
      </c>
      <c r="U258" s="46"/>
      <c r="V258" s="46"/>
      <c r="W258" s="46">
        <f>SUM(O258:V258)</f>
        <v>19170</v>
      </c>
      <c r="X258" s="48">
        <v>43322</v>
      </c>
      <c r="Y258" s="46">
        <v>800</v>
      </c>
      <c r="Z258" s="49">
        <f>F258/Y258</f>
        <v>7.26</v>
      </c>
      <c r="AA258" s="48">
        <v>43330</v>
      </c>
      <c r="AB258" s="46">
        <v>2500</v>
      </c>
      <c r="AC258" s="46">
        <v>3300</v>
      </c>
      <c r="AD258" s="48">
        <v>43334</v>
      </c>
      <c r="AE258" s="46">
        <v>3400</v>
      </c>
      <c r="AF258" s="46">
        <v>6700</v>
      </c>
      <c r="AG258" s="46">
        <v>7419</v>
      </c>
      <c r="AH258" s="46">
        <v>6600</v>
      </c>
      <c r="AI258" s="46">
        <v>1211</v>
      </c>
      <c r="AJ258" s="50">
        <f>AI258/AH258</f>
        <v>0.18348484848484847</v>
      </c>
    </row>
    <row r="259" spans="1:36">
      <c r="A259" s="43" t="s">
        <v>806</v>
      </c>
      <c r="B259" s="44">
        <v>43333</v>
      </c>
      <c r="C259" s="45" t="s">
        <v>807</v>
      </c>
      <c r="D259" s="45">
        <v>575475046071</v>
      </c>
      <c r="E259" s="46" t="s">
        <v>808</v>
      </c>
      <c r="F259" s="46">
        <v>4776</v>
      </c>
      <c r="G259" s="46">
        <v>7830</v>
      </c>
      <c r="H259" s="46">
        <v>2538</v>
      </c>
      <c r="I259" s="46">
        <v>1308</v>
      </c>
      <c r="J259" s="46">
        <v>1230</v>
      </c>
      <c r="K259" s="47">
        <v>0.42364700244324</v>
      </c>
      <c r="L259" s="47">
        <v>0.21969523680355399</v>
      </c>
      <c r="M259" s="47">
        <v>0.203951765639687</v>
      </c>
      <c r="N259" s="48">
        <v>43327</v>
      </c>
      <c r="O259" s="46">
        <v>2616</v>
      </c>
      <c r="P259" s="46">
        <v>4774</v>
      </c>
      <c r="Q259" s="46">
        <v>2224</v>
      </c>
      <c r="R259" s="46">
        <v>2797</v>
      </c>
      <c r="S259" s="46">
        <v>3851</v>
      </c>
      <c r="T259" s="46">
        <v>4363</v>
      </c>
      <c r="U259" s="46"/>
      <c r="V259" s="46"/>
      <c r="W259" s="46">
        <f>SUM(O259:V259)</f>
        <v>20625</v>
      </c>
      <c r="X259" s="48">
        <v>43322</v>
      </c>
      <c r="Y259" s="46">
        <v>900</v>
      </c>
      <c r="Z259" s="49">
        <f>F259/Y259</f>
        <v>5.3066666666666666</v>
      </c>
      <c r="AA259" s="48">
        <v>43330</v>
      </c>
      <c r="AB259" s="46">
        <v>1400</v>
      </c>
      <c r="AC259" s="46">
        <v>2300</v>
      </c>
      <c r="AD259" s="48">
        <v>43334</v>
      </c>
      <c r="AE259" s="46">
        <v>2750</v>
      </c>
      <c r="AF259" s="46">
        <v>5050</v>
      </c>
      <c r="AG259" s="46">
        <v>5095</v>
      </c>
      <c r="AH259" s="46">
        <v>5031</v>
      </c>
      <c r="AI259" s="46">
        <v>234</v>
      </c>
      <c r="AJ259" s="50">
        <f>AI259/AH259</f>
        <v>4.6511627906976744E-2</v>
      </c>
    </row>
    <row r="260" spans="1:36">
      <c r="A260" s="43" t="s">
        <v>809</v>
      </c>
      <c r="B260" s="44">
        <v>43333</v>
      </c>
      <c r="C260" s="45" t="s">
        <v>810</v>
      </c>
      <c r="D260" s="45">
        <v>575577687058</v>
      </c>
      <c r="E260" s="46" t="s">
        <v>811</v>
      </c>
      <c r="F260" s="46">
        <v>4458</v>
      </c>
      <c r="G260" s="46">
        <v>7646</v>
      </c>
      <c r="H260" s="46">
        <v>1978</v>
      </c>
      <c r="I260" s="46">
        <v>1027</v>
      </c>
      <c r="J260" s="46">
        <v>951</v>
      </c>
      <c r="K260" s="47">
        <v>0.35307174231275801</v>
      </c>
      <c r="L260" s="47">
        <v>0.18467940516780601</v>
      </c>
      <c r="M260" s="47">
        <v>0.168392337144951</v>
      </c>
      <c r="N260" s="48">
        <v>43328</v>
      </c>
      <c r="O260" s="46">
        <v>2043</v>
      </c>
      <c r="P260" s="46">
        <v>2576</v>
      </c>
      <c r="Q260" s="46">
        <v>2213</v>
      </c>
      <c r="R260" s="46">
        <v>3268</v>
      </c>
      <c r="S260" s="46">
        <v>4129</v>
      </c>
      <c r="T260" s="46"/>
      <c r="U260" s="46"/>
      <c r="V260" s="46"/>
      <c r="W260" s="46">
        <f>SUM(O260:V260)</f>
        <v>14229</v>
      </c>
      <c r="X260" s="48">
        <v>43326</v>
      </c>
      <c r="Y260" s="46">
        <v>500</v>
      </c>
      <c r="Z260" s="49">
        <f>F260/Y260</f>
        <v>8.9160000000000004</v>
      </c>
      <c r="AA260" s="48">
        <v>43330</v>
      </c>
      <c r="AB260" s="46">
        <v>1300</v>
      </c>
      <c r="AC260" s="46">
        <v>1800</v>
      </c>
      <c r="AD260" s="48">
        <v>43334</v>
      </c>
      <c r="AE260" s="46">
        <v>3400</v>
      </c>
      <c r="AF260" s="46">
        <v>5200</v>
      </c>
      <c r="AG260" s="46">
        <v>4898</v>
      </c>
      <c r="AH260" s="46">
        <v>4780</v>
      </c>
      <c r="AI260" s="46">
        <v>74</v>
      </c>
      <c r="AJ260" s="50">
        <f>AI260/AH260</f>
        <v>1.5481171548117154E-2</v>
      </c>
    </row>
    <row r="261" spans="1:36">
      <c r="A261" s="43" t="s">
        <v>812</v>
      </c>
      <c r="B261" s="44">
        <v>43333</v>
      </c>
      <c r="C261" s="45" t="s">
        <v>813</v>
      </c>
      <c r="D261" s="45">
        <v>575359717640</v>
      </c>
      <c r="E261" s="46" t="s">
        <v>814</v>
      </c>
      <c r="F261" s="46">
        <v>4433</v>
      </c>
      <c r="G261" s="46">
        <v>7540</v>
      </c>
      <c r="H261" s="46">
        <v>2153</v>
      </c>
      <c r="I261" s="46">
        <v>1001</v>
      </c>
      <c r="J261" s="46">
        <v>1152</v>
      </c>
      <c r="K261" s="47">
        <v>0.37831691657616301</v>
      </c>
      <c r="L261" s="47">
        <v>0.17781825413671801</v>
      </c>
      <c r="M261" s="47">
        <v>0.200498662439445</v>
      </c>
      <c r="N261" s="48">
        <v>43327</v>
      </c>
      <c r="O261" s="46">
        <v>1858</v>
      </c>
      <c r="P261" s="46">
        <v>4111</v>
      </c>
      <c r="Q261" s="46">
        <v>2781</v>
      </c>
      <c r="R261" s="46">
        <v>3628</v>
      </c>
      <c r="S261" s="46">
        <v>3757</v>
      </c>
      <c r="T261" s="46">
        <v>4663</v>
      </c>
      <c r="U261" s="46"/>
      <c r="V261" s="46"/>
      <c r="W261" s="46">
        <f>SUM(O261:V261)</f>
        <v>20798</v>
      </c>
      <c r="X261" s="48">
        <v>43314</v>
      </c>
      <c r="Y261" s="46">
        <v>1000</v>
      </c>
      <c r="Z261" s="49">
        <f>F261/Y261</f>
        <v>4.4329999999999998</v>
      </c>
      <c r="AA261" s="48">
        <v>43331</v>
      </c>
      <c r="AB261" s="46">
        <v>600</v>
      </c>
      <c r="AC261" s="46">
        <v>2800</v>
      </c>
      <c r="AD261" s="48">
        <v>43334</v>
      </c>
      <c r="AE261" s="46">
        <v>2350</v>
      </c>
      <c r="AF261" s="46">
        <v>5150</v>
      </c>
      <c r="AG261" s="46">
        <v>5216</v>
      </c>
      <c r="AH261" s="46">
        <v>4787</v>
      </c>
      <c r="AI261" s="46">
        <v>916</v>
      </c>
      <c r="AJ261" s="50">
        <f>AI261/AH261</f>
        <v>0.1913515771882181</v>
      </c>
    </row>
    <row r="262" spans="1:36">
      <c r="A262" s="43" t="s">
        <v>815</v>
      </c>
      <c r="B262" s="44">
        <v>43333</v>
      </c>
      <c r="C262" s="45" t="s">
        <v>816</v>
      </c>
      <c r="D262" s="45">
        <v>575359705694</v>
      </c>
      <c r="E262" s="46" t="s">
        <v>817</v>
      </c>
      <c r="F262" s="46">
        <v>4290</v>
      </c>
      <c r="G262" s="46">
        <v>8066</v>
      </c>
      <c r="H262" s="46">
        <v>1983</v>
      </c>
      <c r="I262" s="46">
        <v>1003</v>
      </c>
      <c r="J262" s="46">
        <v>980</v>
      </c>
      <c r="K262" s="47">
        <v>0.35848856312039801</v>
      </c>
      <c r="L262" s="47">
        <v>0.183604562462064</v>
      </c>
      <c r="M262" s="47">
        <v>0.17488400065833401</v>
      </c>
      <c r="N262" s="48">
        <v>43328</v>
      </c>
      <c r="O262" s="46">
        <v>803</v>
      </c>
      <c r="P262" s="46">
        <v>2089</v>
      </c>
      <c r="Q262" s="46">
        <v>2242</v>
      </c>
      <c r="R262" s="46">
        <v>3275</v>
      </c>
      <c r="S262" s="46">
        <v>3556</v>
      </c>
      <c r="T262" s="46"/>
      <c r="U262" s="46"/>
      <c r="V262" s="46"/>
      <c r="W262" s="46">
        <f>SUM(O262:V262)</f>
        <v>11965</v>
      </c>
      <c r="X262" s="48">
        <v>43322</v>
      </c>
      <c r="Y262" s="46">
        <v>1300</v>
      </c>
      <c r="Z262" s="49">
        <f>F262/Y262</f>
        <v>3.3</v>
      </c>
      <c r="AA262" s="48"/>
      <c r="AB262" s="46"/>
      <c r="AC262" s="46">
        <v>1800</v>
      </c>
      <c r="AD262" s="48">
        <v>43334</v>
      </c>
      <c r="AE262" s="46">
        <v>3600</v>
      </c>
      <c r="AF262" s="46">
        <v>5400</v>
      </c>
      <c r="AG262" s="46">
        <v>4986</v>
      </c>
      <c r="AH262" s="46">
        <v>4851</v>
      </c>
      <c r="AI262" s="46">
        <v>820</v>
      </c>
      <c r="AJ262" s="50">
        <f>AI262/AH262</f>
        <v>0.16903731189445476</v>
      </c>
    </row>
    <row r="263" spans="1:36">
      <c r="A263" s="43" t="s">
        <v>818</v>
      </c>
      <c r="B263" s="44">
        <v>43333</v>
      </c>
      <c r="C263" s="45" t="s">
        <v>819</v>
      </c>
      <c r="D263" s="45">
        <v>575474854286</v>
      </c>
      <c r="E263" s="46" t="s">
        <v>820</v>
      </c>
      <c r="F263" s="46">
        <v>4123</v>
      </c>
      <c r="G263" s="46">
        <v>7205</v>
      </c>
      <c r="H263" s="46">
        <v>2257</v>
      </c>
      <c r="I263" s="46">
        <v>855</v>
      </c>
      <c r="J263" s="46">
        <v>1402</v>
      </c>
      <c r="K263" s="47">
        <v>0.41686808943021503</v>
      </c>
      <c r="L263" s="47">
        <v>0.159311953247678</v>
      </c>
      <c r="M263" s="47">
        <v>0.25755613618253698</v>
      </c>
      <c r="N263" s="48">
        <v>43327</v>
      </c>
      <c r="O263" s="46">
        <v>1562</v>
      </c>
      <c r="P263" s="46">
        <v>3398</v>
      </c>
      <c r="Q263" s="46">
        <v>2516</v>
      </c>
      <c r="R263" s="46">
        <v>3181</v>
      </c>
      <c r="S263" s="46">
        <v>4233</v>
      </c>
      <c r="T263" s="46">
        <v>4295</v>
      </c>
      <c r="U263" s="46"/>
      <c r="V263" s="46"/>
      <c r="W263" s="46">
        <f>SUM(O263:V263)</f>
        <v>19185</v>
      </c>
      <c r="X263" s="48">
        <v>43322</v>
      </c>
      <c r="Y263" s="46">
        <v>1000</v>
      </c>
      <c r="Z263" s="49">
        <f>F263/Y263</f>
        <v>4.1230000000000002</v>
      </c>
      <c r="AA263" s="48">
        <v>43330</v>
      </c>
      <c r="AB263" s="46">
        <v>1600</v>
      </c>
      <c r="AC263" s="46">
        <v>3000</v>
      </c>
      <c r="AD263" s="48">
        <v>43333</v>
      </c>
      <c r="AE263" s="46">
        <v>1650</v>
      </c>
      <c r="AF263" s="46">
        <v>4650</v>
      </c>
      <c r="AG263" s="46">
        <v>4737</v>
      </c>
      <c r="AH263" s="46">
        <v>4665</v>
      </c>
      <c r="AI263" s="46">
        <v>287</v>
      </c>
      <c r="AJ263" s="50">
        <f>AI263/AH263</f>
        <v>6.1521972132904612E-2</v>
      </c>
    </row>
    <row r="264" spans="1:36">
      <c r="A264" s="43" t="s">
        <v>821</v>
      </c>
      <c r="B264" s="44">
        <v>43333</v>
      </c>
      <c r="C264" s="45" t="s">
        <v>822</v>
      </c>
      <c r="D264" s="45">
        <v>575577467269</v>
      </c>
      <c r="E264" s="46" t="s">
        <v>823</v>
      </c>
      <c r="F264" s="46">
        <v>3891</v>
      </c>
      <c r="G264" s="46">
        <v>7706</v>
      </c>
      <c r="H264" s="46">
        <v>1954</v>
      </c>
      <c r="I264" s="46">
        <v>1243</v>
      </c>
      <c r="J264" s="46">
        <v>711</v>
      </c>
      <c r="K264" s="47">
        <v>0.38207966430338802</v>
      </c>
      <c r="L264" s="47">
        <v>0.245112603252259</v>
      </c>
      <c r="M264" s="47">
        <v>0.13696706105112899</v>
      </c>
      <c r="N264" s="48">
        <v>43329</v>
      </c>
      <c r="O264" s="46">
        <v>1375</v>
      </c>
      <c r="P264" s="46">
        <v>4802</v>
      </c>
      <c r="Q264" s="46">
        <v>4384</v>
      </c>
      <c r="R264" s="46">
        <v>4723</v>
      </c>
      <c r="S264" s="46"/>
      <c r="T264" s="46"/>
      <c r="U264" s="46"/>
      <c r="V264" s="46"/>
      <c r="W264" s="46">
        <f>SUM(O264:V264)</f>
        <v>15284</v>
      </c>
      <c r="X264" s="48">
        <v>43332</v>
      </c>
      <c r="Y264" s="46">
        <v>700</v>
      </c>
      <c r="Z264" s="49">
        <f>F264/Y264</f>
        <v>5.5585714285714287</v>
      </c>
      <c r="AA264" s="48">
        <v>43332</v>
      </c>
      <c r="AB264" s="46">
        <v>700</v>
      </c>
      <c r="AC264" s="46">
        <v>700</v>
      </c>
      <c r="AD264" s="48">
        <v>43334</v>
      </c>
      <c r="AE264" s="46">
        <v>4550</v>
      </c>
      <c r="AF264" s="46">
        <v>5250</v>
      </c>
      <c r="AG264" s="46">
        <v>4435</v>
      </c>
      <c r="AH264" s="46">
        <v>4304</v>
      </c>
      <c r="AI264" s="46">
        <v>1897</v>
      </c>
      <c r="AJ264" s="50">
        <f>AI264/AH264</f>
        <v>0.44075278810408924</v>
      </c>
    </row>
    <row r="265" spans="1:36">
      <c r="A265" s="43" t="s">
        <v>824</v>
      </c>
      <c r="B265" s="44">
        <v>43333</v>
      </c>
      <c r="C265" s="45" t="s">
        <v>825</v>
      </c>
      <c r="D265" s="45">
        <v>575474906246</v>
      </c>
      <c r="E265" s="46" t="s">
        <v>826</v>
      </c>
      <c r="F265" s="46">
        <v>3891</v>
      </c>
      <c r="G265" s="46">
        <v>7948</v>
      </c>
      <c r="H265" s="46">
        <v>2748</v>
      </c>
      <c r="I265" s="46">
        <v>1139</v>
      </c>
      <c r="J265" s="46">
        <v>1609</v>
      </c>
      <c r="K265" s="47">
        <v>0.51320282505090198</v>
      </c>
      <c r="L265" s="47">
        <v>0.21402565295825299</v>
      </c>
      <c r="M265" s="47">
        <v>0.29917717209264799</v>
      </c>
      <c r="N265" s="48">
        <v>43330</v>
      </c>
      <c r="O265" s="46">
        <v>4469</v>
      </c>
      <c r="P265" s="46">
        <v>3733</v>
      </c>
      <c r="Q265" s="46">
        <v>3815</v>
      </c>
      <c r="R265" s="46"/>
      <c r="S265" s="46"/>
      <c r="T265" s="46"/>
      <c r="U265" s="46"/>
      <c r="V265" s="46"/>
      <c r="W265" s="46">
        <f>SUM(O265:V265)</f>
        <v>12017</v>
      </c>
      <c r="X265" s="48">
        <v>43322</v>
      </c>
      <c r="Y265" s="46">
        <v>1400</v>
      </c>
      <c r="Z265" s="49">
        <f>F265/Y265</f>
        <v>2.7792857142857144</v>
      </c>
      <c r="AA265" s="48"/>
      <c r="AB265" s="46"/>
      <c r="AC265" s="46">
        <v>1400</v>
      </c>
      <c r="AD265" s="48">
        <v>43334</v>
      </c>
      <c r="AE265" s="46">
        <v>3400</v>
      </c>
      <c r="AF265" s="46">
        <v>4800</v>
      </c>
      <c r="AG265" s="46">
        <v>4955</v>
      </c>
      <c r="AH265" s="46">
        <v>4832</v>
      </c>
      <c r="AI265" s="46">
        <v>222</v>
      </c>
      <c r="AJ265" s="50">
        <f>AI265/AH265</f>
        <v>4.5943708609271522E-2</v>
      </c>
    </row>
    <row r="266" spans="1:36">
      <c r="A266" s="43" t="s">
        <v>827</v>
      </c>
      <c r="B266" s="44">
        <v>43333</v>
      </c>
      <c r="C266" s="45" t="s">
        <v>828</v>
      </c>
      <c r="D266" s="45">
        <v>575474410753</v>
      </c>
      <c r="E266" s="46" t="s">
        <v>829</v>
      </c>
      <c r="F266" s="46">
        <v>3877</v>
      </c>
      <c r="G266" s="46">
        <v>6987</v>
      </c>
      <c r="H266" s="46">
        <v>1962</v>
      </c>
      <c r="I266" s="46">
        <v>1303</v>
      </c>
      <c r="J266" s="46">
        <v>659</v>
      </c>
      <c r="K266" s="47">
        <v>0.37981977049672899</v>
      </c>
      <c r="L266" s="47">
        <v>0.25690857825833302</v>
      </c>
      <c r="M266" s="47">
        <v>0.122911192238396</v>
      </c>
      <c r="N266" s="48">
        <v>43330</v>
      </c>
      <c r="O266" s="46">
        <v>4109</v>
      </c>
      <c r="P266" s="46">
        <v>5970</v>
      </c>
      <c r="Q266" s="46">
        <v>5486</v>
      </c>
      <c r="R266" s="46"/>
      <c r="S266" s="46"/>
      <c r="T266" s="46"/>
      <c r="U266" s="46"/>
      <c r="V266" s="46"/>
      <c r="W266" s="46">
        <f>SUM(O266:V266)</f>
        <v>15565</v>
      </c>
      <c r="X266" s="48">
        <v>43313</v>
      </c>
      <c r="Y266" s="46">
        <v>600</v>
      </c>
      <c r="Z266" s="49">
        <f>F266/Y266</f>
        <v>6.4616666666666669</v>
      </c>
      <c r="AA266" s="48"/>
      <c r="AB266" s="46"/>
      <c r="AC266" s="46">
        <v>1400</v>
      </c>
      <c r="AD266" s="48">
        <v>43334</v>
      </c>
      <c r="AE266" s="46">
        <v>3550</v>
      </c>
      <c r="AF266" s="46">
        <v>4950</v>
      </c>
      <c r="AG266" s="46">
        <v>3996</v>
      </c>
      <c r="AH266" s="46">
        <v>3893</v>
      </c>
      <c r="AI266" s="46">
        <v>1906</v>
      </c>
      <c r="AJ266" s="50">
        <f>AI266/AH266</f>
        <v>0.48959671204726429</v>
      </c>
    </row>
    <row r="267" spans="1:36">
      <c r="A267" s="43" t="s">
        <v>830</v>
      </c>
      <c r="B267" s="44">
        <v>43333</v>
      </c>
      <c r="C267" s="45" t="s">
        <v>831</v>
      </c>
      <c r="D267" s="45">
        <v>575360377024</v>
      </c>
      <c r="E267" s="46" t="s">
        <v>832</v>
      </c>
      <c r="F267" s="46">
        <v>3766</v>
      </c>
      <c r="G267" s="46">
        <v>6271</v>
      </c>
      <c r="H267" s="46">
        <v>2501</v>
      </c>
      <c r="I267" s="46">
        <v>1222</v>
      </c>
      <c r="J267" s="46">
        <v>1279</v>
      </c>
      <c r="K267" s="47">
        <v>0.51708370536069603</v>
      </c>
      <c r="L267" s="47">
        <v>0.25512022822681202</v>
      </c>
      <c r="M267" s="47">
        <v>0.26196347713388402</v>
      </c>
      <c r="N267" s="48">
        <v>43330</v>
      </c>
      <c r="O267" s="46">
        <v>4288</v>
      </c>
      <c r="P267" s="46">
        <v>4006</v>
      </c>
      <c r="Q267" s="46">
        <v>3836</v>
      </c>
      <c r="R267" s="46"/>
      <c r="S267" s="46"/>
      <c r="T267" s="46"/>
      <c r="U267" s="46"/>
      <c r="V267" s="46"/>
      <c r="W267" s="46">
        <f>SUM(O267:V267)</f>
        <v>12130</v>
      </c>
      <c r="X267" s="48">
        <v>43322</v>
      </c>
      <c r="Y267" s="46">
        <v>800</v>
      </c>
      <c r="Z267" s="49">
        <f>F267/Y267</f>
        <v>4.7074999999999996</v>
      </c>
      <c r="AA267" s="48"/>
      <c r="AB267" s="46"/>
      <c r="AC267" s="46">
        <v>800</v>
      </c>
      <c r="AD267" s="48">
        <v>43334</v>
      </c>
      <c r="AE267" s="46">
        <v>3300</v>
      </c>
      <c r="AF267" s="46">
        <v>4100</v>
      </c>
      <c r="AG267" s="46">
        <v>4503</v>
      </c>
      <c r="AH267" s="46">
        <v>3684</v>
      </c>
      <c r="AI267" s="46">
        <v>2155</v>
      </c>
      <c r="AJ267" s="50">
        <f>AI267/AH267</f>
        <v>0.58496199782844738</v>
      </c>
    </row>
    <row r="268" spans="1:36">
      <c r="A268" s="43" t="s">
        <v>833</v>
      </c>
      <c r="B268" s="44">
        <v>43333</v>
      </c>
      <c r="C268" s="45" t="s">
        <v>834</v>
      </c>
      <c r="D268" s="45">
        <v>575360181231</v>
      </c>
      <c r="E268" s="46" t="s">
        <v>835</v>
      </c>
      <c r="F268" s="46">
        <v>3455</v>
      </c>
      <c r="G268" s="46">
        <v>8110</v>
      </c>
      <c r="H268" s="46">
        <v>2898</v>
      </c>
      <c r="I268" s="46">
        <v>1275</v>
      </c>
      <c r="J268" s="46">
        <v>1623</v>
      </c>
      <c r="K268" s="47">
        <v>0.57467099420783796</v>
      </c>
      <c r="L268" s="47">
        <v>0.25421486227150702</v>
      </c>
      <c r="M268" s="47">
        <v>0.32045613193633099</v>
      </c>
      <c r="N268" s="48">
        <v>43328</v>
      </c>
      <c r="O268" s="46">
        <v>2873</v>
      </c>
      <c r="P268" s="46">
        <v>3476</v>
      </c>
      <c r="Q268" s="46">
        <v>3093</v>
      </c>
      <c r="R268" s="46">
        <v>3227</v>
      </c>
      <c r="S268" s="46">
        <v>3404</v>
      </c>
      <c r="T268" s="46"/>
      <c r="U268" s="46"/>
      <c r="V268" s="46"/>
      <c r="W268" s="46">
        <f>SUM(O268:V268)</f>
        <v>16073</v>
      </c>
      <c r="X268" s="48">
        <v>43322</v>
      </c>
      <c r="Y268" s="46">
        <v>1300</v>
      </c>
      <c r="Z268" s="49">
        <f>F268/Y268</f>
        <v>2.6576923076923076</v>
      </c>
      <c r="AA268" s="48">
        <v>43331</v>
      </c>
      <c r="AB268" s="46">
        <v>500</v>
      </c>
      <c r="AC268" s="46">
        <v>1800</v>
      </c>
      <c r="AD268" s="48">
        <v>43334</v>
      </c>
      <c r="AE268" s="46">
        <v>3270</v>
      </c>
      <c r="AF268" s="46">
        <v>5070</v>
      </c>
      <c r="AG268" s="46">
        <v>4649</v>
      </c>
      <c r="AH268" s="46">
        <v>4505</v>
      </c>
      <c r="AI268" s="46">
        <v>1169</v>
      </c>
      <c r="AJ268" s="50">
        <f>AI268/AH268</f>
        <v>0.25948945615982244</v>
      </c>
    </row>
    <row r="269" spans="1:36">
      <c r="A269" s="43" t="s">
        <v>836</v>
      </c>
      <c r="B269" s="44">
        <v>43333</v>
      </c>
      <c r="C269" s="45" t="s">
        <v>837</v>
      </c>
      <c r="D269" s="45">
        <v>575360189246</v>
      </c>
      <c r="E269" s="46" t="s">
        <v>838</v>
      </c>
      <c r="F269" s="46">
        <v>3309</v>
      </c>
      <c r="G269" s="46">
        <v>6478</v>
      </c>
      <c r="H269" s="46">
        <v>1909</v>
      </c>
      <c r="I269" s="46">
        <v>1112</v>
      </c>
      <c r="J269" s="46">
        <v>797</v>
      </c>
      <c r="K269" s="47">
        <v>0.42289239037542398</v>
      </c>
      <c r="L269" s="47">
        <v>0.248475200414111</v>
      </c>
      <c r="M269" s="47">
        <v>0.174417189961313</v>
      </c>
      <c r="N269" s="48">
        <v>43329</v>
      </c>
      <c r="O269" s="46">
        <v>869</v>
      </c>
      <c r="P269" s="46">
        <v>2602</v>
      </c>
      <c r="Q269" s="46">
        <v>3703</v>
      </c>
      <c r="R269" s="46">
        <v>2984</v>
      </c>
      <c r="S269" s="46"/>
      <c r="T269" s="46"/>
      <c r="U269" s="46"/>
      <c r="V269" s="46"/>
      <c r="W269" s="46">
        <f>SUM(O269:V269)</f>
        <v>10158</v>
      </c>
      <c r="X269" s="48">
        <v>43322</v>
      </c>
      <c r="Y269" s="46">
        <v>800</v>
      </c>
      <c r="Z269" s="49">
        <f>F269/Y269</f>
        <v>4.1362500000000004</v>
      </c>
      <c r="AA269" s="48"/>
      <c r="AB269" s="46"/>
      <c r="AC269" s="46">
        <v>1300</v>
      </c>
      <c r="AD269" s="48">
        <v>43334</v>
      </c>
      <c r="AE269" s="46">
        <v>2900</v>
      </c>
      <c r="AF269" s="46">
        <v>4200</v>
      </c>
      <c r="AG269" s="46">
        <v>4534</v>
      </c>
      <c r="AH269" s="46">
        <v>3644</v>
      </c>
      <c r="AI269" s="46">
        <v>1221</v>
      </c>
      <c r="AJ269" s="50">
        <f>AI269/AH269</f>
        <v>0.33507135016465422</v>
      </c>
    </row>
    <row r="270" spans="1:36">
      <c r="A270" s="43" t="s">
        <v>839</v>
      </c>
      <c r="B270" s="44">
        <v>43333</v>
      </c>
      <c r="C270" s="45" t="s">
        <v>840</v>
      </c>
      <c r="D270" s="45">
        <v>575368081268</v>
      </c>
      <c r="E270" s="46" t="s">
        <v>841</v>
      </c>
      <c r="F270" s="46">
        <v>3233</v>
      </c>
      <c r="G270" s="46">
        <v>6965</v>
      </c>
      <c r="H270" s="46">
        <v>1844</v>
      </c>
      <c r="I270" s="46">
        <v>821</v>
      </c>
      <c r="J270" s="46">
        <v>1023</v>
      </c>
      <c r="K270" s="47">
        <v>0.41370829017772898</v>
      </c>
      <c r="L270" s="47">
        <v>0.18609109378077299</v>
      </c>
      <c r="M270" s="47">
        <v>0.22761719639695599</v>
      </c>
      <c r="N270" s="48">
        <v>43330</v>
      </c>
      <c r="O270" s="46">
        <v>4328</v>
      </c>
      <c r="P270" s="46">
        <v>3991</v>
      </c>
      <c r="Q270" s="46">
        <v>4289</v>
      </c>
      <c r="R270" s="46"/>
      <c r="S270" s="46"/>
      <c r="T270" s="46"/>
      <c r="U270" s="46"/>
      <c r="V270" s="46"/>
      <c r="W270" s="46">
        <f>SUM(O270:V270)</f>
        <v>12608</v>
      </c>
      <c r="X270" s="48">
        <v>43314</v>
      </c>
      <c r="Y270" s="46">
        <v>600</v>
      </c>
      <c r="Z270" s="49">
        <f>F270/Y270</f>
        <v>5.3883333333333336</v>
      </c>
      <c r="AA270" s="48"/>
      <c r="AB270" s="46"/>
      <c r="AC270" s="46">
        <v>2200</v>
      </c>
      <c r="AD270" s="48">
        <v>43334</v>
      </c>
      <c r="AE270" s="46">
        <v>2200</v>
      </c>
      <c r="AF270" s="46">
        <v>4400</v>
      </c>
      <c r="AG270" s="46">
        <v>4003</v>
      </c>
      <c r="AH270" s="46">
        <v>3850</v>
      </c>
      <c r="AI270" s="46">
        <v>37</v>
      </c>
      <c r="AJ270" s="50">
        <f>AI270/AH270</f>
        <v>9.6103896103896108E-3</v>
      </c>
    </row>
    <row r="271" spans="1:36">
      <c r="A271" s="43" t="s">
        <v>842</v>
      </c>
      <c r="B271" s="44">
        <v>43333</v>
      </c>
      <c r="C271" s="45" t="s">
        <v>843</v>
      </c>
      <c r="D271" s="45">
        <v>575359973417</v>
      </c>
      <c r="E271" s="46" t="s">
        <v>844</v>
      </c>
      <c r="F271" s="46">
        <v>3228</v>
      </c>
      <c r="G271" s="46">
        <v>5109</v>
      </c>
      <c r="H271" s="46">
        <v>1681</v>
      </c>
      <c r="I271" s="46">
        <v>722</v>
      </c>
      <c r="J271" s="46">
        <v>959</v>
      </c>
      <c r="K271" s="47">
        <v>0.41328144617375701</v>
      </c>
      <c r="L271" s="47">
        <v>0.17898702123886101</v>
      </c>
      <c r="M271" s="47">
        <v>0.234294424934896</v>
      </c>
      <c r="N271" s="48">
        <v>43327</v>
      </c>
      <c r="O271" s="46">
        <v>227</v>
      </c>
      <c r="P271" s="46">
        <v>3508</v>
      </c>
      <c r="Q271" s="46">
        <v>3261</v>
      </c>
      <c r="R271" s="46">
        <v>3540</v>
      </c>
      <c r="S271" s="46">
        <v>3718</v>
      </c>
      <c r="T271" s="46">
        <v>3480</v>
      </c>
      <c r="U271" s="46"/>
      <c r="V271" s="46"/>
      <c r="W271" s="46">
        <f>SUM(O271:V271)</f>
        <v>17734</v>
      </c>
      <c r="X271" s="48">
        <v>43322</v>
      </c>
      <c r="Y271" s="46">
        <v>1200</v>
      </c>
      <c r="Z271" s="49">
        <f>F271/Y271</f>
        <v>2.69</v>
      </c>
      <c r="AA271" s="48">
        <v>43330</v>
      </c>
      <c r="AB271" s="46">
        <v>1800</v>
      </c>
      <c r="AC271" s="46">
        <v>3300</v>
      </c>
      <c r="AD271" s="48">
        <v>43334</v>
      </c>
      <c r="AE271" s="46">
        <v>350</v>
      </c>
      <c r="AF271" s="46">
        <v>3650</v>
      </c>
      <c r="AG271" s="46">
        <v>3724</v>
      </c>
      <c r="AH271" s="46">
        <v>3676</v>
      </c>
      <c r="AI271" s="46">
        <v>242</v>
      </c>
      <c r="AJ271" s="50">
        <f>AI271/AH271</f>
        <v>6.5832426550598483E-2</v>
      </c>
    </row>
    <row r="272" spans="1:36">
      <c r="A272" s="43" t="s">
        <v>845</v>
      </c>
      <c r="B272" s="44">
        <v>43333</v>
      </c>
      <c r="C272" s="45" t="s">
        <v>846</v>
      </c>
      <c r="D272" s="45">
        <v>561809440349</v>
      </c>
      <c r="E272" s="46" t="s">
        <v>847</v>
      </c>
      <c r="F272" s="46">
        <v>3106</v>
      </c>
      <c r="G272" s="46">
        <v>4917</v>
      </c>
      <c r="H272" s="46">
        <v>1353</v>
      </c>
      <c r="I272" s="46">
        <v>430</v>
      </c>
      <c r="J272" s="46">
        <v>923</v>
      </c>
      <c r="K272" s="47">
        <v>0.36219600592832901</v>
      </c>
      <c r="L272" s="47">
        <v>0.11702300007251901</v>
      </c>
      <c r="M272" s="47">
        <v>0.24517300585581001</v>
      </c>
      <c r="N272" s="48">
        <v>43329</v>
      </c>
      <c r="O272" s="46">
        <v>632</v>
      </c>
      <c r="P272" s="46">
        <v>3686</v>
      </c>
      <c r="Q272" s="46">
        <v>3214</v>
      </c>
      <c r="R272" s="46">
        <v>3842</v>
      </c>
      <c r="S272" s="46"/>
      <c r="T272" s="46"/>
      <c r="U272" s="46"/>
      <c r="V272" s="46"/>
      <c r="W272" s="46">
        <f>SUM(O272:V272)</f>
        <v>11374</v>
      </c>
      <c r="X272" s="48">
        <v>43064</v>
      </c>
      <c r="Y272" s="46">
        <v>3000</v>
      </c>
      <c r="Z272" s="49">
        <f>F272/Y272</f>
        <v>1.0353333333333334</v>
      </c>
      <c r="AA272" s="48"/>
      <c r="AB272" s="46"/>
      <c r="AC272" s="46">
        <v>3000</v>
      </c>
      <c r="AD272" s="48">
        <v>43334</v>
      </c>
      <c r="AE272" s="46">
        <v>750</v>
      </c>
      <c r="AF272" s="46">
        <v>3750</v>
      </c>
      <c r="AG272" s="46">
        <v>3539</v>
      </c>
      <c r="AH272" s="46">
        <v>3411</v>
      </c>
      <c r="AI272" s="46">
        <v>1182</v>
      </c>
      <c r="AJ272" s="50">
        <f>AI272/AH272</f>
        <v>0.3465259454705365</v>
      </c>
    </row>
    <row r="273" spans="1:36">
      <c r="A273" s="43" t="s">
        <v>848</v>
      </c>
      <c r="B273" s="44">
        <v>43333</v>
      </c>
      <c r="C273" s="45" t="s">
        <v>849</v>
      </c>
      <c r="D273" s="45">
        <v>575359657809</v>
      </c>
      <c r="E273" s="46" t="s">
        <v>850</v>
      </c>
      <c r="F273" s="46">
        <v>2794</v>
      </c>
      <c r="G273" s="46">
        <v>4476</v>
      </c>
      <c r="H273" s="46">
        <v>1482</v>
      </c>
      <c r="I273" s="46">
        <v>630</v>
      </c>
      <c r="J273" s="46">
        <v>852</v>
      </c>
      <c r="K273" s="47">
        <v>0.41288714359925299</v>
      </c>
      <c r="L273" s="47">
        <v>0.17632608268334199</v>
      </c>
      <c r="M273" s="47">
        <v>0.23656106091591</v>
      </c>
      <c r="N273" s="48">
        <v>43328</v>
      </c>
      <c r="O273" s="46">
        <v>1544</v>
      </c>
      <c r="P273" s="46">
        <v>1491</v>
      </c>
      <c r="Q273" s="46">
        <v>1682</v>
      </c>
      <c r="R273" s="46">
        <v>2277</v>
      </c>
      <c r="S273" s="46">
        <v>2357</v>
      </c>
      <c r="T273" s="46"/>
      <c r="U273" s="46"/>
      <c r="V273" s="46"/>
      <c r="W273" s="46">
        <f>SUM(O273:V273)</f>
        <v>9351</v>
      </c>
      <c r="X273" s="48">
        <v>43322</v>
      </c>
      <c r="Y273" s="46">
        <v>1300</v>
      </c>
      <c r="Z273" s="49">
        <f>F273/Y273</f>
        <v>2.1492307692307691</v>
      </c>
      <c r="AA273" s="48">
        <v>43332</v>
      </c>
      <c r="AB273" s="46">
        <v>300</v>
      </c>
      <c r="AC273" s="46">
        <v>1600</v>
      </c>
      <c r="AD273" s="48">
        <v>43334</v>
      </c>
      <c r="AE273" s="46">
        <v>1600</v>
      </c>
      <c r="AF273" s="46">
        <v>3200</v>
      </c>
      <c r="AG273" s="46">
        <v>3141</v>
      </c>
      <c r="AH273" s="46">
        <v>3041</v>
      </c>
      <c r="AI273" s="46">
        <v>174</v>
      </c>
      <c r="AJ273" s="50">
        <f>AI273/AH273</f>
        <v>5.7218020388030255E-2</v>
      </c>
    </row>
    <row r="274" spans="1:36">
      <c r="A274" s="43" t="s">
        <v>851</v>
      </c>
      <c r="B274" s="44">
        <v>43333</v>
      </c>
      <c r="C274" s="45" t="s">
        <v>852</v>
      </c>
      <c r="D274" s="45">
        <v>575577551202</v>
      </c>
      <c r="E274" s="46" t="s">
        <v>853</v>
      </c>
      <c r="F274" s="46">
        <v>2548</v>
      </c>
      <c r="G274" s="46">
        <v>7460</v>
      </c>
      <c r="H274" s="46">
        <v>1582</v>
      </c>
      <c r="I274" s="46">
        <v>1006</v>
      </c>
      <c r="J274" s="46">
        <v>576</v>
      </c>
      <c r="K274" s="47">
        <v>0.449805446029303</v>
      </c>
      <c r="L274" s="47">
        <v>0.287449531173189</v>
      </c>
      <c r="M274" s="47">
        <v>0.162355914856115</v>
      </c>
      <c r="N274" s="48">
        <v>43328</v>
      </c>
      <c r="O274" s="46">
        <v>5312</v>
      </c>
      <c r="P274" s="46">
        <v>4189</v>
      </c>
      <c r="Q274" s="46">
        <v>3327</v>
      </c>
      <c r="R274" s="46">
        <v>3358</v>
      </c>
      <c r="S274" s="46">
        <v>2773</v>
      </c>
      <c r="T274" s="46"/>
      <c r="U274" s="46"/>
      <c r="V274" s="46"/>
      <c r="W274" s="46">
        <f>SUM(O274:V274)</f>
        <v>18959</v>
      </c>
      <c r="X274" s="48">
        <v>43313</v>
      </c>
      <c r="Y274" s="46">
        <v>500</v>
      </c>
      <c r="Z274" s="49">
        <f>F274/Y274</f>
        <v>5.0960000000000001</v>
      </c>
      <c r="AA274" s="48">
        <v>43330</v>
      </c>
      <c r="AB274" s="46">
        <v>2200</v>
      </c>
      <c r="AC274" s="46">
        <v>3000</v>
      </c>
      <c r="AD274" s="48">
        <v>43334</v>
      </c>
      <c r="AE274" s="46">
        <v>4650</v>
      </c>
      <c r="AF274" s="46">
        <v>7650</v>
      </c>
      <c r="AG274" s="46">
        <v>4551</v>
      </c>
      <c r="AH274" s="46">
        <v>4361</v>
      </c>
      <c r="AI274" s="46">
        <v>1317</v>
      </c>
      <c r="AJ274" s="50">
        <f>AI274/AH274</f>
        <v>0.30199495528548498</v>
      </c>
    </row>
    <row r="275" spans="1:36">
      <c r="A275" s="43" t="s">
        <v>854</v>
      </c>
      <c r="B275" s="44">
        <v>43333</v>
      </c>
      <c r="C275" s="45" t="s">
        <v>855</v>
      </c>
      <c r="D275" s="45">
        <v>575201252256</v>
      </c>
      <c r="E275" s="46" t="s">
        <v>856</v>
      </c>
      <c r="F275" s="46">
        <v>2392</v>
      </c>
      <c r="G275" s="46">
        <v>3209</v>
      </c>
      <c r="H275" s="46">
        <v>1438</v>
      </c>
      <c r="I275" s="46">
        <v>614</v>
      </c>
      <c r="J275" s="46">
        <v>824</v>
      </c>
      <c r="K275" s="47">
        <v>0.51245832942484504</v>
      </c>
      <c r="L275" s="47">
        <v>0.21957223180800001</v>
      </c>
      <c r="M275" s="47">
        <v>0.29288609761684598</v>
      </c>
      <c r="N275" s="48">
        <v>43329</v>
      </c>
      <c r="O275" s="46">
        <v>4469</v>
      </c>
      <c r="P275" s="46">
        <v>4132</v>
      </c>
      <c r="Q275" s="46">
        <v>3463</v>
      </c>
      <c r="R275" s="46">
        <v>4697</v>
      </c>
      <c r="S275" s="46"/>
      <c r="T275" s="46"/>
      <c r="U275" s="46"/>
      <c r="V275" s="46"/>
      <c r="W275" s="46">
        <f>SUM(O275:V275)</f>
        <v>16761</v>
      </c>
      <c r="X275" s="48">
        <v>43322</v>
      </c>
      <c r="Y275" s="46">
        <v>1500</v>
      </c>
      <c r="Z275" s="49">
        <f>F275/Y275</f>
        <v>1.5946666666666667</v>
      </c>
      <c r="AA275" s="48"/>
      <c r="AB275" s="46"/>
      <c r="AC275" s="46">
        <v>2000</v>
      </c>
      <c r="AD275" s="48">
        <v>43334</v>
      </c>
      <c r="AE275" s="46">
        <v>450</v>
      </c>
      <c r="AF275" s="46">
        <v>2450</v>
      </c>
      <c r="AG275" s="46">
        <v>2485</v>
      </c>
      <c r="AH275" s="46">
        <v>2444</v>
      </c>
      <c r="AI275" s="46">
        <v>280</v>
      </c>
      <c r="AJ275" s="50">
        <f>AI275/AH275</f>
        <v>0.11456628477905073</v>
      </c>
    </row>
    <row r="276" spans="1:36">
      <c r="A276" s="43" t="s">
        <v>857</v>
      </c>
      <c r="B276" s="44">
        <v>43333</v>
      </c>
      <c r="C276" s="45" t="s">
        <v>858</v>
      </c>
      <c r="D276" s="45">
        <v>575200920540</v>
      </c>
      <c r="E276" s="46" t="s">
        <v>859</v>
      </c>
      <c r="F276" s="46">
        <v>2318</v>
      </c>
      <c r="G276" s="46">
        <v>3742</v>
      </c>
      <c r="H276" s="46">
        <v>1033</v>
      </c>
      <c r="I276" s="46">
        <v>416</v>
      </c>
      <c r="J276" s="46">
        <v>617</v>
      </c>
      <c r="K276" s="47">
        <v>0.35216395534099998</v>
      </c>
      <c r="L276" s="47">
        <v>0.14365519774011001</v>
      </c>
      <c r="M276" s="47">
        <v>0.20850875760088999</v>
      </c>
      <c r="N276" s="48">
        <v>43329</v>
      </c>
      <c r="O276" s="46">
        <v>2328</v>
      </c>
      <c r="P276" s="46">
        <v>2266</v>
      </c>
      <c r="Q276" s="46">
        <v>2627</v>
      </c>
      <c r="R276" s="46">
        <v>2288</v>
      </c>
      <c r="S276" s="46"/>
      <c r="T276" s="46"/>
      <c r="U276" s="46"/>
      <c r="V276" s="46"/>
      <c r="W276" s="46">
        <f>SUM(O276:V276)</f>
        <v>9509</v>
      </c>
      <c r="X276" s="48">
        <v>43322</v>
      </c>
      <c r="Y276" s="46">
        <v>1600</v>
      </c>
      <c r="Z276" s="49">
        <f>F276/Y276</f>
        <v>1.44875</v>
      </c>
      <c r="AA276" s="48"/>
      <c r="AB276" s="46"/>
      <c r="AC276" s="46">
        <v>1600</v>
      </c>
      <c r="AD276" s="48">
        <v>43334</v>
      </c>
      <c r="AE276" s="46">
        <v>1000</v>
      </c>
      <c r="AF276" s="46">
        <v>2600</v>
      </c>
      <c r="AG276" s="46">
        <v>2527</v>
      </c>
      <c r="AH276" s="46">
        <v>2516</v>
      </c>
      <c r="AI276" s="46">
        <v>199</v>
      </c>
      <c r="AJ276" s="50">
        <f>AI276/AH276</f>
        <v>7.9093799682034976E-2</v>
      </c>
    </row>
    <row r="277" spans="1:36">
      <c r="A277" s="43" t="s">
        <v>860</v>
      </c>
      <c r="B277" s="44">
        <v>43333</v>
      </c>
      <c r="C277" s="45" t="s">
        <v>861</v>
      </c>
      <c r="D277" s="45">
        <v>575577147525</v>
      </c>
      <c r="E277" s="46" t="s">
        <v>862</v>
      </c>
      <c r="F277" s="46">
        <v>2281</v>
      </c>
      <c r="G277" s="46">
        <v>4466</v>
      </c>
      <c r="H277" s="46">
        <v>1042</v>
      </c>
      <c r="I277" s="46">
        <v>455</v>
      </c>
      <c r="J277" s="46">
        <v>587</v>
      </c>
      <c r="K277" s="47">
        <v>0.34338106145553998</v>
      </c>
      <c r="L277" s="47">
        <v>0.15086018000940099</v>
      </c>
      <c r="M277" s="47">
        <v>0.19252088144613899</v>
      </c>
      <c r="N277" s="48">
        <v>43328</v>
      </c>
      <c r="O277" s="46">
        <v>1003</v>
      </c>
      <c r="P277" s="46">
        <v>2121</v>
      </c>
      <c r="Q277" s="46">
        <v>1687</v>
      </c>
      <c r="R277" s="46">
        <v>1972</v>
      </c>
      <c r="S277" s="46">
        <v>2255</v>
      </c>
      <c r="T277" s="46"/>
      <c r="U277" s="46"/>
      <c r="V277" s="46"/>
      <c r="W277" s="46">
        <f>SUM(O277:V277)</f>
        <v>9038</v>
      </c>
      <c r="X277" s="48">
        <v>43322</v>
      </c>
      <c r="Y277" s="46">
        <v>600</v>
      </c>
      <c r="Z277" s="49">
        <f>F277/Y277</f>
        <v>3.8016666666666667</v>
      </c>
      <c r="AA277" s="48"/>
      <c r="AB277" s="46"/>
      <c r="AC277" s="46">
        <v>800</v>
      </c>
      <c r="AD277" s="48">
        <v>43333</v>
      </c>
      <c r="AE277" s="46">
        <v>2250</v>
      </c>
      <c r="AF277" s="46">
        <v>3050</v>
      </c>
      <c r="AG277" s="46">
        <v>2960</v>
      </c>
      <c r="AH277" s="46">
        <v>2929</v>
      </c>
      <c r="AI277" s="46">
        <v>116</v>
      </c>
      <c r="AJ277" s="50">
        <f>AI277/AH277</f>
        <v>3.9603960396039604E-2</v>
      </c>
    </row>
    <row r="278" spans="1:36">
      <c r="A278" s="43" t="s">
        <v>863</v>
      </c>
      <c r="B278" s="44">
        <v>43333</v>
      </c>
      <c r="C278" s="45" t="s">
        <v>864</v>
      </c>
      <c r="D278" s="45">
        <v>575359797577</v>
      </c>
      <c r="E278" s="46" t="s">
        <v>865</v>
      </c>
      <c r="F278" s="46">
        <v>2276</v>
      </c>
      <c r="G278" s="46">
        <v>4175</v>
      </c>
      <c r="H278" s="46">
        <v>1238</v>
      </c>
      <c r="I278" s="46">
        <v>439</v>
      </c>
      <c r="J278" s="46">
        <v>799</v>
      </c>
      <c r="K278" s="47">
        <v>0.41633732674450102</v>
      </c>
      <c r="L278" s="47">
        <v>0.14847395752942699</v>
      </c>
      <c r="M278" s="47">
        <v>0.26786336921507398</v>
      </c>
      <c r="N278" s="48">
        <v>43328</v>
      </c>
      <c r="O278" s="46">
        <v>1132</v>
      </c>
      <c r="P278" s="46">
        <v>1518</v>
      </c>
      <c r="Q278" s="46">
        <v>1457</v>
      </c>
      <c r="R278" s="46">
        <v>1897</v>
      </c>
      <c r="S278" s="46">
        <v>2867</v>
      </c>
      <c r="T278" s="46"/>
      <c r="U278" s="46"/>
      <c r="V278" s="46"/>
      <c r="W278" s="46">
        <f>SUM(O278:V278)</f>
        <v>8871</v>
      </c>
      <c r="X278" s="48">
        <v>43322</v>
      </c>
      <c r="Y278" s="46">
        <v>1000</v>
      </c>
      <c r="Z278" s="49">
        <f>F278/Y278</f>
        <v>2.2759999999999998</v>
      </c>
      <c r="AA278" s="48"/>
      <c r="AB278" s="46"/>
      <c r="AC278" s="46">
        <v>1000</v>
      </c>
      <c r="AD278" s="48">
        <v>43334</v>
      </c>
      <c r="AE278" s="46">
        <v>1650</v>
      </c>
      <c r="AF278" s="46">
        <v>2650</v>
      </c>
      <c r="AG278" s="46">
        <v>2580</v>
      </c>
      <c r="AH278" s="46">
        <v>2566</v>
      </c>
      <c r="AI278" s="46">
        <v>25</v>
      </c>
      <c r="AJ278" s="50">
        <f>AI278/AH278</f>
        <v>9.7427903351519872E-3</v>
      </c>
    </row>
    <row r="279" spans="1:36">
      <c r="A279" s="43" t="s">
        <v>866</v>
      </c>
      <c r="B279" s="44">
        <v>43333</v>
      </c>
      <c r="C279" s="45" t="s">
        <v>867</v>
      </c>
      <c r="D279" s="45">
        <v>575201392077</v>
      </c>
      <c r="E279" s="46" t="s">
        <v>868</v>
      </c>
      <c r="F279" s="46">
        <v>2258</v>
      </c>
      <c r="G279" s="46">
        <v>3380</v>
      </c>
      <c r="H279" s="46">
        <v>981</v>
      </c>
      <c r="I279" s="46">
        <v>486</v>
      </c>
      <c r="J279" s="46">
        <v>495</v>
      </c>
      <c r="K279" s="47">
        <v>0.35441667574316299</v>
      </c>
      <c r="L279" s="47">
        <v>0.175337773220859</v>
      </c>
      <c r="M279" s="47">
        <v>0.17907890252230399</v>
      </c>
      <c r="N279" s="48">
        <v>43328</v>
      </c>
      <c r="O279" s="46">
        <v>1948</v>
      </c>
      <c r="P279" s="46">
        <v>1925</v>
      </c>
      <c r="Q279" s="46">
        <v>1695</v>
      </c>
      <c r="R279" s="46">
        <v>2313</v>
      </c>
      <c r="S279" s="46">
        <v>2148</v>
      </c>
      <c r="T279" s="46"/>
      <c r="U279" s="46"/>
      <c r="V279" s="46"/>
      <c r="W279" s="46">
        <f>SUM(O279:V279)</f>
        <v>10029</v>
      </c>
      <c r="X279" s="48">
        <v>43322</v>
      </c>
      <c r="Y279" s="46">
        <v>800</v>
      </c>
      <c r="Z279" s="49">
        <f>F279/Y279</f>
        <v>2.8224999999999998</v>
      </c>
      <c r="AA279" s="48"/>
      <c r="AB279" s="46"/>
      <c r="AC279" s="46">
        <v>800</v>
      </c>
      <c r="AD279" s="48">
        <v>43334</v>
      </c>
      <c r="AE279" s="46">
        <v>1730</v>
      </c>
      <c r="AF279" s="46">
        <v>2530</v>
      </c>
      <c r="AG279" s="46">
        <v>2726</v>
      </c>
      <c r="AH279" s="46">
        <v>2390</v>
      </c>
      <c r="AI279" s="46">
        <v>380</v>
      </c>
      <c r="AJ279" s="50">
        <f>AI279/AH279</f>
        <v>0.15899581589958159</v>
      </c>
    </row>
    <row r="280" spans="1:36">
      <c r="A280" s="43" t="s">
        <v>869</v>
      </c>
      <c r="B280" s="44">
        <v>43333</v>
      </c>
      <c r="C280" s="45" t="s">
        <v>870</v>
      </c>
      <c r="D280" s="45">
        <v>575577595157</v>
      </c>
      <c r="E280" s="46" t="s">
        <v>871</v>
      </c>
      <c r="F280" s="46">
        <v>2249</v>
      </c>
      <c r="G280" s="46">
        <v>3916</v>
      </c>
      <c r="H280" s="46">
        <v>1046</v>
      </c>
      <c r="I280" s="46">
        <v>643</v>
      </c>
      <c r="J280" s="46">
        <v>403</v>
      </c>
      <c r="K280" s="47">
        <v>0.365110305414244</v>
      </c>
      <c r="L280" s="47">
        <v>0.22564014118395201</v>
      </c>
      <c r="M280" s="47">
        <v>0.13947016423029199</v>
      </c>
      <c r="N280" s="48">
        <v>43328</v>
      </c>
      <c r="O280" s="46">
        <v>1694</v>
      </c>
      <c r="P280" s="46">
        <v>2660</v>
      </c>
      <c r="Q280" s="46">
        <v>2433</v>
      </c>
      <c r="R280" s="46">
        <v>2311</v>
      </c>
      <c r="S280" s="46">
        <v>2303</v>
      </c>
      <c r="T280" s="46"/>
      <c r="U280" s="46"/>
      <c r="V280" s="46"/>
      <c r="W280" s="46">
        <f>SUM(O280:V280)</f>
        <v>11401</v>
      </c>
      <c r="X280" s="48">
        <v>43322</v>
      </c>
      <c r="Y280" s="46">
        <v>200</v>
      </c>
      <c r="Z280" s="49">
        <f>F280/Y280</f>
        <v>11.244999999999999</v>
      </c>
      <c r="AA280" s="48">
        <v>43330</v>
      </c>
      <c r="AB280" s="46">
        <v>1200</v>
      </c>
      <c r="AC280" s="46">
        <v>1400</v>
      </c>
      <c r="AD280" s="48">
        <v>43334</v>
      </c>
      <c r="AE280" s="46">
        <v>1190</v>
      </c>
      <c r="AF280" s="46">
        <v>2590</v>
      </c>
      <c r="AG280" s="46">
        <v>2479</v>
      </c>
      <c r="AH280" s="46">
        <v>2399</v>
      </c>
      <c r="AI280" s="46">
        <v>119</v>
      </c>
      <c r="AJ280" s="50">
        <f>AI280/AH280</f>
        <v>4.9604001667361404E-2</v>
      </c>
    </row>
    <row r="281" spans="1:36">
      <c r="A281" s="43" t="s">
        <v>872</v>
      </c>
      <c r="B281" s="44">
        <v>43333</v>
      </c>
      <c r="C281" s="45" t="s">
        <v>873</v>
      </c>
      <c r="D281" s="45">
        <v>575576883892</v>
      </c>
      <c r="E281" s="46" t="s">
        <v>874</v>
      </c>
      <c r="F281" s="46">
        <v>2227</v>
      </c>
      <c r="G281" s="46">
        <v>3341</v>
      </c>
      <c r="H281" s="46">
        <v>1019</v>
      </c>
      <c r="I281" s="46">
        <v>457</v>
      </c>
      <c r="J281" s="46">
        <v>562</v>
      </c>
      <c r="K281" s="47">
        <v>0.37492181194812002</v>
      </c>
      <c r="L281" s="47">
        <v>0.17005137442604701</v>
      </c>
      <c r="M281" s="47">
        <v>0.20487043752207301</v>
      </c>
      <c r="N281" s="48">
        <v>43328</v>
      </c>
      <c r="O281" s="46">
        <v>560</v>
      </c>
      <c r="P281" s="46">
        <v>2382</v>
      </c>
      <c r="Q281" s="46">
        <v>1537</v>
      </c>
      <c r="R281" s="46">
        <v>1819</v>
      </c>
      <c r="S281" s="46">
        <v>2498</v>
      </c>
      <c r="T281" s="46"/>
      <c r="U281" s="46"/>
      <c r="V281" s="46"/>
      <c r="W281" s="46">
        <f>SUM(O281:V281)</f>
        <v>8796</v>
      </c>
      <c r="X281" s="48">
        <v>43322</v>
      </c>
      <c r="Y281" s="46">
        <v>2000</v>
      </c>
      <c r="Z281" s="49">
        <f>F281/Y281</f>
        <v>1.1134999999999999</v>
      </c>
      <c r="AA281" s="48"/>
      <c r="AB281" s="46"/>
      <c r="AC281" s="46">
        <v>2000</v>
      </c>
      <c r="AD281" s="48">
        <v>43334</v>
      </c>
      <c r="AE281" s="46">
        <v>450</v>
      </c>
      <c r="AF281" s="46">
        <v>2450</v>
      </c>
      <c r="AG281" s="46">
        <v>2598</v>
      </c>
      <c r="AH281" s="46">
        <v>2563</v>
      </c>
      <c r="AI281" s="46">
        <v>61</v>
      </c>
      <c r="AJ281" s="50">
        <f>AI281/AH281</f>
        <v>2.3800234100663287E-2</v>
      </c>
    </row>
    <row r="282" spans="1:36">
      <c r="A282" s="43" t="s">
        <v>875</v>
      </c>
      <c r="B282" s="44">
        <v>43333</v>
      </c>
      <c r="C282" s="45" t="s">
        <v>876</v>
      </c>
      <c r="D282" s="45">
        <v>575475114010</v>
      </c>
      <c r="E282" s="46" t="s">
        <v>877</v>
      </c>
      <c r="F282" s="46">
        <v>2173</v>
      </c>
      <c r="G282" s="46">
        <v>3704</v>
      </c>
      <c r="H282" s="46">
        <v>966</v>
      </c>
      <c r="I282" s="46">
        <v>570</v>
      </c>
      <c r="J282" s="46">
        <v>396</v>
      </c>
      <c r="K282" s="47">
        <v>0.365486183454166</v>
      </c>
      <c r="L282" s="47">
        <v>0.217188437907433</v>
      </c>
      <c r="M282" s="47">
        <v>0.148297745546734</v>
      </c>
      <c r="N282" s="48">
        <v>43328</v>
      </c>
      <c r="O282" s="46">
        <v>683</v>
      </c>
      <c r="P282" s="46">
        <v>2269</v>
      </c>
      <c r="Q282" s="46">
        <v>1569</v>
      </c>
      <c r="R282" s="46">
        <v>1897</v>
      </c>
      <c r="S282" s="46">
        <v>2230</v>
      </c>
      <c r="T282" s="46"/>
      <c r="U282" s="46"/>
      <c r="V282" s="46"/>
      <c r="W282" s="46">
        <f>SUM(O282:V282)</f>
        <v>8648</v>
      </c>
      <c r="X282" s="48">
        <v>43326</v>
      </c>
      <c r="Y282" s="46">
        <v>600</v>
      </c>
      <c r="Z282" s="49">
        <f>F282/Y282</f>
        <v>3.6216666666666666</v>
      </c>
      <c r="AA282" s="48"/>
      <c r="AB282" s="46"/>
      <c r="AC282" s="46">
        <v>600</v>
      </c>
      <c r="AD282" s="48">
        <v>43334</v>
      </c>
      <c r="AE282" s="46">
        <v>1800</v>
      </c>
      <c r="AF282" s="46">
        <v>2400</v>
      </c>
      <c r="AG282" s="46">
        <v>2443</v>
      </c>
      <c r="AH282" s="46">
        <v>2381</v>
      </c>
      <c r="AI282" s="46">
        <v>570</v>
      </c>
      <c r="AJ282" s="50">
        <f>AI282/AH282</f>
        <v>0.23939521209575809</v>
      </c>
    </row>
    <row r="283" spans="1:36">
      <c r="A283" s="43" t="s">
        <v>878</v>
      </c>
      <c r="B283" s="44">
        <v>43333</v>
      </c>
      <c r="C283" s="45" t="s">
        <v>879</v>
      </c>
      <c r="D283" s="45">
        <v>575201116329</v>
      </c>
      <c r="E283" s="46" t="s">
        <v>880</v>
      </c>
      <c r="F283" s="46">
        <v>2070</v>
      </c>
      <c r="G283" s="46">
        <v>3382</v>
      </c>
      <c r="H283" s="46">
        <v>1198</v>
      </c>
      <c r="I283" s="46">
        <v>309</v>
      </c>
      <c r="J283" s="46">
        <v>889</v>
      </c>
      <c r="K283" s="47">
        <v>0.45613389203169202</v>
      </c>
      <c r="L283" s="47">
        <v>0.11985622732675399</v>
      </c>
      <c r="M283" s="47">
        <v>0.33627766470493797</v>
      </c>
      <c r="N283" s="48">
        <v>43328</v>
      </c>
      <c r="O283" s="46">
        <v>2092</v>
      </c>
      <c r="P283" s="46">
        <v>2334</v>
      </c>
      <c r="Q283" s="46">
        <v>1563</v>
      </c>
      <c r="R283" s="46">
        <v>1951</v>
      </c>
      <c r="S283" s="46">
        <v>2039</v>
      </c>
      <c r="T283" s="46"/>
      <c r="U283" s="46"/>
      <c r="V283" s="46"/>
      <c r="W283" s="46">
        <f>SUM(O283:V283)</f>
        <v>9979</v>
      </c>
      <c r="X283" s="48">
        <v>43314</v>
      </c>
      <c r="Y283" s="46">
        <v>800</v>
      </c>
      <c r="Z283" s="49">
        <f>F283/Y283</f>
        <v>2.5874999999999999</v>
      </c>
      <c r="AA283" s="48">
        <v>43330</v>
      </c>
      <c r="AB283" s="46">
        <v>1100</v>
      </c>
      <c r="AC283" s="46">
        <v>1900</v>
      </c>
      <c r="AD283" s="48">
        <v>43335</v>
      </c>
      <c r="AE283" s="46">
        <v>400</v>
      </c>
      <c r="AF283" s="46">
        <v>2300</v>
      </c>
      <c r="AG283" s="46">
        <v>2453</v>
      </c>
      <c r="AH283" s="46">
        <v>2314</v>
      </c>
      <c r="AI283" s="46">
        <v>35</v>
      </c>
      <c r="AJ283" s="50">
        <f>AI283/AH283</f>
        <v>1.512532411408816E-2</v>
      </c>
    </row>
    <row r="284" spans="1:36">
      <c r="A284" s="43" t="s">
        <v>881</v>
      </c>
      <c r="B284" s="44">
        <v>43333</v>
      </c>
      <c r="C284" s="45" t="s">
        <v>882</v>
      </c>
      <c r="D284" s="45">
        <v>575200572847</v>
      </c>
      <c r="E284" s="46" t="s">
        <v>883</v>
      </c>
      <c r="F284" s="46">
        <v>2057</v>
      </c>
      <c r="G284" s="46">
        <v>3252</v>
      </c>
      <c r="H284" s="46">
        <v>1441</v>
      </c>
      <c r="I284" s="46">
        <v>685</v>
      </c>
      <c r="J284" s="46">
        <v>756</v>
      </c>
      <c r="K284" s="47">
        <v>0.55070890087976898</v>
      </c>
      <c r="L284" s="47">
        <v>0.26250405718548397</v>
      </c>
      <c r="M284" s="47">
        <v>0.28820484369428501</v>
      </c>
      <c r="N284" s="48">
        <v>43330</v>
      </c>
      <c r="O284" s="46">
        <v>3520</v>
      </c>
      <c r="P284" s="46">
        <v>2184</v>
      </c>
      <c r="Q284" s="46">
        <v>2288</v>
      </c>
      <c r="R284" s="46"/>
      <c r="S284" s="46"/>
      <c r="T284" s="46"/>
      <c r="U284" s="46"/>
      <c r="V284" s="46"/>
      <c r="W284" s="46">
        <f>SUM(O284:V284)</f>
        <v>7992</v>
      </c>
      <c r="X284" s="48">
        <v>43322</v>
      </c>
      <c r="Y284" s="46">
        <v>600</v>
      </c>
      <c r="Z284" s="49">
        <f>F284/Y284</f>
        <v>3.4283333333333332</v>
      </c>
      <c r="AA284" s="48"/>
      <c r="AB284" s="46"/>
      <c r="AC284" s="46">
        <v>600</v>
      </c>
      <c r="AD284" s="48">
        <v>43334</v>
      </c>
      <c r="AE284" s="46">
        <v>1450</v>
      </c>
      <c r="AF284" s="46">
        <v>2050</v>
      </c>
      <c r="AG284" s="46">
        <v>2026</v>
      </c>
      <c r="AH284" s="46">
        <v>1996</v>
      </c>
      <c r="AI284" s="46">
        <v>1399</v>
      </c>
      <c r="AJ284" s="50">
        <f>AI284/AH284</f>
        <v>0.70090180360721444</v>
      </c>
    </row>
    <row r="285" spans="1:36">
      <c r="A285" s="43" t="s">
        <v>884</v>
      </c>
      <c r="B285" s="44">
        <v>43333</v>
      </c>
      <c r="C285" s="45" t="s">
        <v>885</v>
      </c>
      <c r="D285" s="45">
        <v>575200664683</v>
      </c>
      <c r="E285" s="46" t="s">
        <v>886</v>
      </c>
      <c r="F285" s="46">
        <v>2052</v>
      </c>
      <c r="G285" s="46">
        <v>3316</v>
      </c>
      <c r="H285" s="46">
        <v>1428</v>
      </c>
      <c r="I285" s="46">
        <v>401</v>
      </c>
      <c r="J285" s="46">
        <v>1027</v>
      </c>
      <c r="K285" s="47">
        <v>0.56657573542353601</v>
      </c>
      <c r="L285" s="47">
        <v>0.15938624455959599</v>
      </c>
      <c r="M285" s="47">
        <v>0.40718949086394002</v>
      </c>
      <c r="N285" s="48">
        <v>43328</v>
      </c>
      <c r="O285" s="46">
        <v>1365</v>
      </c>
      <c r="P285" s="46">
        <v>2073</v>
      </c>
      <c r="Q285" s="46">
        <v>1460</v>
      </c>
      <c r="R285" s="46">
        <v>2178</v>
      </c>
      <c r="S285" s="46">
        <v>2702</v>
      </c>
      <c r="T285" s="46"/>
      <c r="U285" s="46"/>
      <c r="V285" s="46"/>
      <c r="W285" s="46">
        <f>SUM(O285:V285)</f>
        <v>9778</v>
      </c>
      <c r="X285" s="48">
        <v>43322</v>
      </c>
      <c r="Y285" s="46">
        <v>800</v>
      </c>
      <c r="Z285" s="49">
        <f>F285/Y285</f>
        <v>2.5649999999999999</v>
      </c>
      <c r="AA285" s="48">
        <v>43331</v>
      </c>
      <c r="AB285" s="46">
        <v>300</v>
      </c>
      <c r="AC285" s="46">
        <v>1700</v>
      </c>
      <c r="AD285" s="48">
        <v>43334</v>
      </c>
      <c r="AE285" s="46">
        <v>650</v>
      </c>
      <c r="AF285" s="46">
        <v>2050</v>
      </c>
      <c r="AG285" s="46">
        <v>2134</v>
      </c>
      <c r="AH285" s="46">
        <v>2081</v>
      </c>
      <c r="AI285" s="46">
        <v>180</v>
      </c>
      <c r="AJ285" s="50">
        <f>AI285/AH285</f>
        <v>8.6496876501681877E-2</v>
      </c>
    </row>
    <row r="286" spans="1:36">
      <c r="A286" s="43" t="s">
        <v>887</v>
      </c>
      <c r="B286" s="44">
        <v>43333</v>
      </c>
      <c r="C286" s="45" t="s">
        <v>888</v>
      </c>
      <c r="D286" s="45">
        <v>575577007634</v>
      </c>
      <c r="E286" s="46" t="s">
        <v>889</v>
      </c>
      <c r="F286" s="46">
        <v>1965</v>
      </c>
      <c r="G286" s="46">
        <v>3359</v>
      </c>
      <c r="H286" s="46">
        <v>1401</v>
      </c>
      <c r="I286" s="46">
        <v>795</v>
      </c>
      <c r="J286" s="46">
        <v>606</v>
      </c>
      <c r="K286" s="47">
        <v>0.55490427479720905</v>
      </c>
      <c r="L286" s="47">
        <v>0.31799464995412702</v>
      </c>
      <c r="M286" s="47">
        <v>0.23690962484308201</v>
      </c>
      <c r="N286" s="48">
        <v>43330</v>
      </c>
      <c r="O286" s="46">
        <v>2910</v>
      </c>
      <c r="P286" s="46">
        <v>2766</v>
      </c>
      <c r="Q286" s="46">
        <v>2493</v>
      </c>
      <c r="R286" s="46"/>
      <c r="S286" s="46"/>
      <c r="T286" s="46"/>
      <c r="U286" s="46"/>
      <c r="V286" s="46"/>
      <c r="W286" s="46">
        <f>SUM(O286:V286)</f>
        <v>8169</v>
      </c>
      <c r="X286" s="48">
        <v>43322</v>
      </c>
      <c r="Y286" s="46">
        <v>500</v>
      </c>
      <c r="Z286" s="49">
        <f>F286/Y286</f>
        <v>3.93</v>
      </c>
      <c r="AA286" s="48"/>
      <c r="AB286" s="46"/>
      <c r="AC286" s="46">
        <v>500</v>
      </c>
      <c r="AD286" s="48">
        <v>43334</v>
      </c>
      <c r="AE286" s="46">
        <v>1400</v>
      </c>
      <c r="AF286" s="46">
        <v>1900</v>
      </c>
      <c r="AG286" s="46">
        <v>1923</v>
      </c>
      <c r="AH286" s="46">
        <v>1749</v>
      </c>
      <c r="AI286" s="46">
        <v>854</v>
      </c>
      <c r="AJ286" s="50">
        <f>AI286/AH286</f>
        <v>0.48827901658090339</v>
      </c>
    </row>
    <row r="287" spans="1:36">
      <c r="A287" s="43" t="s">
        <v>890</v>
      </c>
      <c r="B287" s="44">
        <v>43333</v>
      </c>
      <c r="C287" s="45" t="s">
        <v>891</v>
      </c>
      <c r="D287" s="45">
        <v>575474998150</v>
      </c>
      <c r="E287" s="46" t="s">
        <v>892</v>
      </c>
      <c r="F287" s="46">
        <v>1898</v>
      </c>
      <c r="G287" s="46">
        <v>4415</v>
      </c>
      <c r="H287" s="46">
        <v>1227</v>
      </c>
      <c r="I287" s="46">
        <v>559</v>
      </c>
      <c r="J287" s="46">
        <v>668</v>
      </c>
      <c r="K287" s="47">
        <v>0.45908238242657001</v>
      </c>
      <c r="L287" s="47">
        <v>0.21159280283389101</v>
      </c>
      <c r="M287" s="47">
        <v>0.247489579592679</v>
      </c>
      <c r="N287" s="48">
        <v>43330</v>
      </c>
      <c r="O287" s="46">
        <v>3406</v>
      </c>
      <c r="P287" s="46">
        <v>4220</v>
      </c>
      <c r="Q287" s="46">
        <v>3080</v>
      </c>
      <c r="R287" s="46"/>
      <c r="S287" s="46"/>
      <c r="T287" s="46"/>
      <c r="U287" s="46"/>
      <c r="V287" s="46"/>
      <c r="W287" s="46">
        <f>SUM(O287:V287)</f>
        <v>10706</v>
      </c>
      <c r="X287" s="48">
        <v>43322</v>
      </c>
      <c r="Y287" s="46">
        <v>800</v>
      </c>
      <c r="Z287" s="49">
        <f>F287/Y287</f>
        <v>2.3725000000000001</v>
      </c>
      <c r="AA287" s="48"/>
      <c r="AB287" s="46"/>
      <c r="AC287" s="46">
        <v>800</v>
      </c>
      <c r="AD287" s="48">
        <v>43334</v>
      </c>
      <c r="AE287" s="46">
        <v>1900</v>
      </c>
      <c r="AF287" s="46">
        <v>2700</v>
      </c>
      <c r="AG287" s="46">
        <v>2320</v>
      </c>
      <c r="AH287" s="46">
        <v>2297</v>
      </c>
      <c r="AI287" s="46">
        <v>280</v>
      </c>
      <c r="AJ287" s="50">
        <f>AI287/AH287</f>
        <v>0.12189812799303439</v>
      </c>
    </row>
    <row r="288" spans="1:36">
      <c r="A288" s="43" t="s">
        <v>893</v>
      </c>
      <c r="B288" s="44">
        <v>43333</v>
      </c>
      <c r="C288" s="45" t="s">
        <v>894</v>
      </c>
      <c r="D288" s="45">
        <v>575200752656</v>
      </c>
      <c r="E288" s="46" t="s">
        <v>895</v>
      </c>
      <c r="F288" s="46">
        <v>1679</v>
      </c>
      <c r="G288" s="46">
        <v>2573</v>
      </c>
      <c r="H288" s="46">
        <v>1000</v>
      </c>
      <c r="I288" s="46">
        <v>302</v>
      </c>
      <c r="J288" s="46">
        <v>698</v>
      </c>
      <c r="K288" s="47">
        <v>0.48925082475388998</v>
      </c>
      <c r="L288" s="47">
        <v>0.14942211588101401</v>
      </c>
      <c r="M288" s="47">
        <v>0.33982870887287697</v>
      </c>
      <c r="N288" s="48">
        <v>43327</v>
      </c>
      <c r="O288" s="46">
        <v>1418</v>
      </c>
      <c r="P288" s="46">
        <v>2784</v>
      </c>
      <c r="Q288" s="46">
        <v>1170</v>
      </c>
      <c r="R288" s="46">
        <v>1484</v>
      </c>
      <c r="S288" s="46">
        <v>2042</v>
      </c>
      <c r="T288" s="46">
        <v>1778</v>
      </c>
      <c r="U288" s="46"/>
      <c r="V288" s="46"/>
      <c r="W288" s="46">
        <f>SUM(O288:V288)</f>
        <v>10676</v>
      </c>
      <c r="X288" s="48">
        <v>43314</v>
      </c>
      <c r="Y288" s="46">
        <v>300</v>
      </c>
      <c r="Z288" s="49">
        <f>F288/Y288</f>
        <v>5.5966666666666667</v>
      </c>
      <c r="AA288" s="48">
        <v>43330</v>
      </c>
      <c r="AB288" s="46">
        <v>1100</v>
      </c>
      <c r="AC288" s="46">
        <v>1700</v>
      </c>
      <c r="AD288" s="48">
        <v>43335</v>
      </c>
      <c r="AE288" s="46">
        <v>100</v>
      </c>
      <c r="AF288" s="46">
        <v>1800</v>
      </c>
      <c r="AG288" s="46">
        <v>1837</v>
      </c>
      <c r="AH288" s="46">
        <v>1810</v>
      </c>
      <c r="AI288" s="46">
        <v>138</v>
      </c>
      <c r="AJ288" s="50">
        <f>AI288/AH288</f>
        <v>7.6243093922651939E-2</v>
      </c>
    </row>
    <row r="289" spans="1:36">
      <c r="A289" s="43" t="s">
        <v>896</v>
      </c>
      <c r="B289" s="44">
        <v>43333</v>
      </c>
      <c r="C289" s="45" t="s">
        <v>897</v>
      </c>
      <c r="D289" s="45">
        <v>575474834292</v>
      </c>
      <c r="E289" s="46" t="s">
        <v>898</v>
      </c>
      <c r="F289" s="46">
        <v>1620</v>
      </c>
      <c r="G289" s="46">
        <v>3371</v>
      </c>
      <c r="H289" s="46">
        <v>957</v>
      </c>
      <c r="I289" s="46">
        <v>475</v>
      </c>
      <c r="J289" s="46">
        <v>482</v>
      </c>
      <c r="K289" s="47">
        <v>0.44772868893260598</v>
      </c>
      <c r="L289" s="47">
        <v>0.223223972039926</v>
      </c>
      <c r="M289" s="47">
        <v>0.22450471689268001</v>
      </c>
      <c r="N289" s="48">
        <v>43328</v>
      </c>
      <c r="O289" s="46">
        <v>1430</v>
      </c>
      <c r="P289" s="46">
        <v>1376</v>
      </c>
      <c r="Q289" s="46">
        <v>1331</v>
      </c>
      <c r="R289" s="46">
        <v>1334</v>
      </c>
      <c r="S289" s="46">
        <v>1559</v>
      </c>
      <c r="T289" s="46"/>
      <c r="U289" s="46"/>
      <c r="V289" s="46"/>
      <c r="W289" s="46">
        <f>SUM(O289:V289)</f>
        <v>7030</v>
      </c>
      <c r="X289" s="48">
        <v>43322</v>
      </c>
      <c r="Y289" s="46">
        <v>500</v>
      </c>
      <c r="Z289" s="49">
        <f>F289/Y289</f>
        <v>3.24</v>
      </c>
      <c r="AA289" s="48">
        <v>43332</v>
      </c>
      <c r="AB289" s="46">
        <v>200</v>
      </c>
      <c r="AC289" s="46">
        <v>700</v>
      </c>
      <c r="AD289" s="48">
        <v>43334</v>
      </c>
      <c r="AE289" s="46">
        <v>1400</v>
      </c>
      <c r="AF289" s="46">
        <v>2100</v>
      </c>
      <c r="AG289" s="46">
        <v>2238</v>
      </c>
      <c r="AH289" s="46">
        <v>1815</v>
      </c>
      <c r="AI289" s="46">
        <v>299</v>
      </c>
      <c r="AJ289" s="50">
        <f>AI289/AH289</f>
        <v>0.16473829201101928</v>
      </c>
    </row>
    <row r="290" spans="1:36">
      <c r="A290" s="43" t="s">
        <v>899</v>
      </c>
      <c r="B290" s="44">
        <v>43333</v>
      </c>
      <c r="C290" s="45" t="s">
        <v>900</v>
      </c>
      <c r="D290" s="45">
        <v>575359789641</v>
      </c>
      <c r="E290" s="46" t="s">
        <v>901</v>
      </c>
      <c r="F290" s="46">
        <v>1461</v>
      </c>
      <c r="G290" s="46">
        <v>2279</v>
      </c>
      <c r="H290" s="46">
        <v>754</v>
      </c>
      <c r="I290" s="46">
        <v>269</v>
      </c>
      <c r="J290" s="46">
        <v>485</v>
      </c>
      <c r="K290" s="47">
        <v>0.40872069305937803</v>
      </c>
      <c r="L290" s="47">
        <v>0.147748711172558</v>
      </c>
      <c r="M290" s="47">
        <v>0.26097198188682003</v>
      </c>
      <c r="N290" s="48">
        <v>43328</v>
      </c>
      <c r="O290" s="46">
        <v>712</v>
      </c>
      <c r="P290" s="46">
        <v>1186</v>
      </c>
      <c r="Q290" s="46">
        <v>909</v>
      </c>
      <c r="R290" s="46">
        <v>1481</v>
      </c>
      <c r="S290" s="46">
        <v>1519</v>
      </c>
      <c r="T290" s="46"/>
      <c r="U290" s="46"/>
      <c r="V290" s="46"/>
      <c r="W290" s="46">
        <f>SUM(O290:V290)</f>
        <v>5807</v>
      </c>
      <c r="X290" s="48">
        <v>43322</v>
      </c>
      <c r="Y290" s="46">
        <v>800</v>
      </c>
      <c r="Z290" s="49">
        <f>F290/Y290</f>
        <v>1.8262499999999999</v>
      </c>
      <c r="AA290" s="48"/>
      <c r="AB290" s="46"/>
      <c r="AC290" s="46">
        <v>800</v>
      </c>
      <c r="AD290" s="48">
        <v>43334</v>
      </c>
      <c r="AE290" s="46">
        <v>800</v>
      </c>
      <c r="AF290" s="46">
        <v>1600</v>
      </c>
      <c r="AG290" s="46">
        <v>1625</v>
      </c>
      <c r="AH290" s="46">
        <v>1616</v>
      </c>
      <c r="AI290" s="46">
        <v>165</v>
      </c>
      <c r="AJ290" s="50">
        <f>AI290/AH290</f>
        <v>0.1021039603960396</v>
      </c>
    </row>
    <row r="291" spans="1:36">
      <c r="A291" s="43" t="s">
        <v>902</v>
      </c>
      <c r="B291" s="44">
        <v>43333</v>
      </c>
      <c r="C291" s="45" t="s">
        <v>903</v>
      </c>
      <c r="D291" s="45">
        <v>575577675085</v>
      </c>
      <c r="E291" s="46" t="s">
        <v>904</v>
      </c>
      <c r="F291" s="46">
        <v>1400</v>
      </c>
      <c r="G291" s="46">
        <v>2736</v>
      </c>
      <c r="H291" s="46">
        <v>890</v>
      </c>
      <c r="I291" s="46">
        <v>360</v>
      </c>
      <c r="J291" s="46">
        <v>530</v>
      </c>
      <c r="K291" s="47">
        <v>0.46645592395284402</v>
      </c>
      <c r="L291" s="47">
        <v>0.190835467378346</v>
      </c>
      <c r="M291" s="47">
        <v>0.27562045657449802</v>
      </c>
      <c r="N291" s="48">
        <v>43330</v>
      </c>
      <c r="O291" s="46">
        <v>2803</v>
      </c>
      <c r="P291" s="46">
        <v>1613</v>
      </c>
      <c r="Q291" s="46">
        <v>1706</v>
      </c>
      <c r="R291" s="46"/>
      <c r="S291" s="46"/>
      <c r="T291" s="46"/>
      <c r="U291" s="46"/>
      <c r="V291" s="46"/>
      <c r="W291" s="46">
        <f>SUM(O291:V291)</f>
        <v>6122</v>
      </c>
      <c r="X291" s="48">
        <v>43326</v>
      </c>
      <c r="Y291" s="46">
        <v>800</v>
      </c>
      <c r="Z291" s="49">
        <f>F291/Y291</f>
        <v>1.75</v>
      </c>
      <c r="AA291" s="48"/>
      <c r="AB291" s="46"/>
      <c r="AC291" s="46">
        <v>800</v>
      </c>
      <c r="AD291" s="48">
        <v>43334</v>
      </c>
      <c r="AE291" s="46">
        <v>950</v>
      </c>
      <c r="AF291" s="46">
        <v>1750</v>
      </c>
      <c r="AG291" s="46">
        <v>1536</v>
      </c>
      <c r="AH291" s="46">
        <v>1529</v>
      </c>
      <c r="AI291" s="46">
        <v>0</v>
      </c>
      <c r="AJ291" s="50">
        <f>AI291/AH291</f>
        <v>0</v>
      </c>
    </row>
    <row r="292" spans="1:36">
      <c r="A292" s="43" t="s">
        <v>905</v>
      </c>
      <c r="B292" s="44">
        <v>43333</v>
      </c>
      <c r="C292" s="45" t="s">
        <v>906</v>
      </c>
      <c r="D292" s="45">
        <v>575577007633</v>
      </c>
      <c r="E292" s="46" t="s">
        <v>907</v>
      </c>
      <c r="F292" s="46">
        <v>1354</v>
      </c>
      <c r="G292" s="46">
        <v>2060</v>
      </c>
      <c r="H292" s="46"/>
      <c r="I292" s="46"/>
      <c r="J292" s="46"/>
      <c r="K292" s="47"/>
      <c r="L292" s="47"/>
      <c r="M292" s="47"/>
      <c r="N292" s="48"/>
      <c r="O292" s="46"/>
      <c r="P292" s="46"/>
      <c r="Q292" s="46"/>
      <c r="R292" s="46"/>
      <c r="S292" s="46"/>
      <c r="T292" s="46"/>
      <c r="U292" s="46"/>
      <c r="V292" s="46"/>
      <c r="W292" s="46">
        <f>SUM(O292:V292)</f>
        <v>0</v>
      </c>
      <c r="X292" s="48">
        <v>43326</v>
      </c>
      <c r="Y292" s="46">
        <v>500</v>
      </c>
      <c r="Z292" s="49">
        <f>F292/Y292</f>
        <v>2.7080000000000002</v>
      </c>
      <c r="AA292" s="48"/>
      <c r="AB292" s="46"/>
      <c r="AC292" s="46">
        <v>500</v>
      </c>
      <c r="AD292" s="48">
        <v>43333</v>
      </c>
      <c r="AE292" s="46">
        <v>1000</v>
      </c>
      <c r="AF292" s="46">
        <v>1500</v>
      </c>
      <c r="AG292" s="46">
        <v>1537</v>
      </c>
      <c r="AH292" s="46">
        <v>1514</v>
      </c>
      <c r="AI292" s="46">
        <v>87</v>
      </c>
      <c r="AJ292" s="50">
        <f>AI292/AH292</f>
        <v>5.746367239101717E-2</v>
      </c>
    </row>
    <row r="293" spans="1:36">
      <c r="A293" s="43" t="s">
        <v>908</v>
      </c>
      <c r="B293" s="44">
        <v>43333</v>
      </c>
      <c r="C293" s="45" t="s">
        <v>909</v>
      </c>
      <c r="D293" s="45">
        <v>575474574550</v>
      </c>
      <c r="E293" s="46" t="s">
        <v>910</v>
      </c>
      <c r="F293" s="46">
        <v>1223</v>
      </c>
      <c r="G293" s="46">
        <v>1848</v>
      </c>
      <c r="H293" s="46">
        <v>745</v>
      </c>
      <c r="I293" s="46">
        <v>242</v>
      </c>
      <c r="J293" s="46">
        <v>503</v>
      </c>
      <c r="K293" s="47">
        <v>0.48800597340075502</v>
      </c>
      <c r="L293" s="47">
        <v>0.160287701111227</v>
      </c>
      <c r="M293" s="47">
        <v>0.32771827228952799</v>
      </c>
      <c r="N293" s="48">
        <v>43328</v>
      </c>
      <c r="O293" s="46">
        <v>106</v>
      </c>
      <c r="P293" s="46">
        <v>1325</v>
      </c>
      <c r="Q293" s="46">
        <v>985</v>
      </c>
      <c r="R293" s="46">
        <v>1116</v>
      </c>
      <c r="S293" s="46">
        <v>1383</v>
      </c>
      <c r="T293" s="46"/>
      <c r="U293" s="46"/>
      <c r="V293" s="46"/>
      <c r="W293" s="46">
        <f>SUM(O293:V293)</f>
        <v>4915</v>
      </c>
      <c r="X293" s="48">
        <v>43322</v>
      </c>
      <c r="Y293" s="46">
        <v>800</v>
      </c>
      <c r="Z293" s="49">
        <f>F293/Y293</f>
        <v>1.5287500000000001</v>
      </c>
      <c r="AA293" s="48"/>
      <c r="AB293" s="46"/>
      <c r="AC293" s="46">
        <v>800</v>
      </c>
      <c r="AD293" s="48">
        <v>43334</v>
      </c>
      <c r="AE293" s="46">
        <v>400</v>
      </c>
      <c r="AF293" s="46">
        <v>1200</v>
      </c>
      <c r="AG293" s="46">
        <v>1215</v>
      </c>
      <c r="AH293" s="46">
        <v>1208</v>
      </c>
      <c r="AI293" s="46">
        <v>0</v>
      </c>
      <c r="AJ293" s="50">
        <f>AI293/AH293</f>
        <v>0</v>
      </c>
    </row>
    <row r="294" spans="1:36">
      <c r="A294" s="43" t="s">
        <v>911</v>
      </c>
      <c r="B294" s="44">
        <v>43333</v>
      </c>
      <c r="C294" s="45" t="s">
        <v>912</v>
      </c>
      <c r="D294" s="45">
        <v>575201192303</v>
      </c>
      <c r="E294" s="46" t="s">
        <v>913</v>
      </c>
      <c r="F294" s="46">
        <v>1208</v>
      </c>
      <c r="G294" s="46">
        <v>2248</v>
      </c>
      <c r="H294" s="46">
        <v>1009</v>
      </c>
      <c r="I294" s="46">
        <v>288</v>
      </c>
      <c r="J294" s="46">
        <v>721</v>
      </c>
      <c r="K294" s="47">
        <v>0.63113532919272497</v>
      </c>
      <c r="L294" s="47">
        <v>0.180060882608571</v>
      </c>
      <c r="M294" s="47">
        <v>0.45107444658415402</v>
      </c>
      <c r="N294" s="48">
        <v>43328</v>
      </c>
      <c r="O294" s="46">
        <v>701</v>
      </c>
      <c r="P294" s="46">
        <v>1652</v>
      </c>
      <c r="Q294" s="46">
        <v>1205</v>
      </c>
      <c r="R294" s="46">
        <v>1021</v>
      </c>
      <c r="S294" s="46">
        <v>1294</v>
      </c>
      <c r="T294" s="46"/>
      <c r="U294" s="46"/>
      <c r="V294" s="46"/>
      <c r="W294" s="46">
        <f>SUM(O294:V294)</f>
        <v>5873</v>
      </c>
      <c r="X294" s="48">
        <v>43333</v>
      </c>
      <c r="Y294" s="46">
        <v>300</v>
      </c>
      <c r="Z294" s="49">
        <f>F294/Y294</f>
        <v>4.0266666666666664</v>
      </c>
      <c r="AA294" s="46"/>
      <c r="AB294" s="46"/>
      <c r="AC294" s="46">
        <v>0</v>
      </c>
      <c r="AD294" s="48">
        <v>43333</v>
      </c>
      <c r="AE294" s="46">
        <v>1300</v>
      </c>
      <c r="AF294" s="46">
        <v>1300</v>
      </c>
      <c r="AG294" s="46">
        <v>1416</v>
      </c>
      <c r="AH294" s="46">
        <v>1316</v>
      </c>
      <c r="AI294" s="46">
        <v>119</v>
      </c>
      <c r="AJ294" s="50">
        <f>AI294/AH294</f>
        <v>9.0425531914893623E-2</v>
      </c>
    </row>
    <row r="295" spans="1:36">
      <c r="A295" s="43" t="s">
        <v>914</v>
      </c>
      <c r="B295" s="44">
        <v>43333</v>
      </c>
      <c r="C295" s="45" t="s">
        <v>915</v>
      </c>
      <c r="D295" s="45">
        <v>575577059611</v>
      </c>
      <c r="E295" s="46" t="s">
        <v>916</v>
      </c>
      <c r="F295" s="46">
        <v>1197</v>
      </c>
      <c r="G295" s="46">
        <v>2262</v>
      </c>
      <c r="H295" s="46">
        <v>644</v>
      </c>
      <c r="I295" s="46">
        <v>293</v>
      </c>
      <c r="J295" s="46">
        <v>351</v>
      </c>
      <c r="K295" s="47">
        <v>0.406929098746591</v>
      </c>
      <c r="L295" s="47">
        <v>0.18715652000329999</v>
      </c>
      <c r="M295" s="47">
        <v>0.21977257874329101</v>
      </c>
      <c r="N295" s="48">
        <v>43328</v>
      </c>
      <c r="O295" s="46">
        <v>101</v>
      </c>
      <c r="P295" s="46">
        <v>1456</v>
      </c>
      <c r="Q295" s="46">
        <v>1307</v>
      </c>
      <c r="R295" s="46">
        <v>1257</v>
      </c>
      <c r="S295" s="46">
        <v>1403</v>
      </c>
      <c r="T295" s="46"/>
      <c r="U295" s="46"/>
      <c r="V295" s="46"/>
      <c r="W295" s="46">
        <f>SUM(O295:V295)</f>
        <v>5524</v>
      </c>
      <c r="X295" s="48">
        <v>43322</v>
      </c>
      <c r="Y295" s="46">
        <v>1000</v>
      </c>
      <c r="Z295" s="49">
        <f>F295/Y295</f>
        <v>1.1970000000000001</v>
      </c>
      <c r="AA295" s="48"/>
      <c r="AB295" s="46"/>
      <c r="AC295" s="46">
        <v>1000</v>
      </c>
      <c r="AD295" s="48">
        <v>43334</v>
      </c>
      <c r="AE295" s="46">
        <v>550</v>
      </c>
      <c r="AF295" s="46">
        <v>1550</v>
      </c>
      <c r="AG295" s="46">
        <v>1538</v>
      </c>
      <c r="AH295" s="46">
        <v>1413</v>
      </c>
      <c r="AI295" s="46">
        <v>126</v>
      </c>
      <c r="AJ295" s="50">
        <f>AI295/AH295</f>
        <v>8.9171974522292988E-2</v>
      </c>
    </row>
    <row r="296" spans="1:36">
      <c r="A296" s="43" t="s">
        <v>917</v>
      </c>
      <c r="B296" s="44">
        <v>43333</v>
      </c>
      <c r="C296" s="45" t="s">
        <v>918</v>
      </c>
      <c r="D296" s="45">
        <v>575360101276</v>
      </c>
      <c r="E296" s="46" t="s">
        <v>919</v>
      </c>
      <c r="F296" s="46">
        <v>1193</v>
      </c>
      <c r="G296" s="46">
        <v>1912</v>
      </c>
      <c r="H296" s="46">
        <v>681</v>
      </c>
      <c r="I296" s="46">
        <v>274</v>
      </c>
      <c r="J296" s="46">
        <v>407</v>
      </c>
      <c r="K296" s="47">
        <v>0.44817052274748698</v>
      </c>
      <c r="L296" s="47">
        <v>0.18007481688830501</v>
      </c>
      <c r="M296" s="47">
        <v>0.26809570585918202</v>
      </c>
      <c r="N296" s="48">
        <v>43329</v>
      </c>
      <c r="O296" s="46">
        <v>192</v>
      </c>
      <c r="P296" s="46">
        <v>1683</v>
      </c>
      <c r="Q296" s="46">
        <v>1100</v>
      </c>
      <c r="R296" s="46">
        <v>1469</v>
      </c>
      <c r="S296" s="46"/>
      <c r="T296" s="46"/>
      <c r="U296" s="46"/>
      <c r="V296" s="46"/>
      <c r="W296" s="46">
        <f>SUM(O296:V296)</f>
        <v>4444</v>
      </c>
      <c r="X296" s="48">
        <v>43315</v>
      </c>
      <c r="Y296" s="46">
        <v>300</v>
      </c>
      <c r="Z296" s="49">
        <f>F296/Y296</f>
        <v>3.9766666666666666</v>
      </c>
      <c r="AA296" s="48"/>
      <c r="AB296" s="46"/>
      <c r="AC296" s="46">
        <v>300</v>
      </c>
      <c r="AD296" s="48">
        <v>43334</v>
      </c>
      <c r="AE296" s="46">
        <v>950</v>
      </c>
      <c r="AF296" s="46">
        <v>1250</v>
      </c>
      <c r="AG296" s="46">
        <v>1329</v>
      </c>
      <c r="AH296" s="46">
        <v>1277</v>
      </c>
      <c r="AI296" s="46">
        <v>152</v>
      </c>
      <c r="AJ296" s="50">
        <f>AI296/AH296</f>
        <v>0.11902897415818324</v>
      </c>
    </row>
    <row r="297" spans="1:36">
      <c r="A297" s="43" t="s">
        <v>920</v>
      </c>
      <c r="B297" s="44">
        <v>43333</v>
      </c>
      <c r="C297" s="45" t="s">
        <v>921</v>
      </c>
      <c r="D297" s="45">
        <v>575474850290</v>
      </c>
      <c r="E297" s="46" t="s">
        <v>922</v>
      </c>
      <c r="F297" s="46">
        <v>1080</v>
      </c>
      <c r="G297" s="46">
        <v>1577</v>
      </c>
      <c r="H297" s="46">
        <v>762</v>
      </c>
      <c r="I297" s="46">
        <v>237</v>
      </c>
      <c r="J297" s="46">
        <v>525</v>
      </c>
      <c r="K297" s="47">
        <v>0.57231212283922706</v>
      </c>
      <c r="L297" s="47">
        <v>0.178605915670732</v>
      </c>
      <c r="M297" s="47">
        <v>0.39370620716849603</v>
      </c>
      <c r="N297" s="48">
        <v>43329</v>
      </c>
      <c r="O297" s="46">
        <v>960</v>
      </c>
      <c r="P297" s="46">
        <v>1408</v>
      </c>
      <c r="Q297" s="46">
        <v>1497</v>
      </c>
      <c r="R297" s="46">
        <v>2057</v>
      </c>
      <c r="S297" s="46"/>
      <c r="T297" s="46"/>
      <c r="U297" s="46"/>
      <c r="V297" s="46"/>
      <c r="W297" s="46">
        <f>SUM(O297:V297)</f>
        <v>5922</v>
      </c>
      <c r="X297" s="48">
        <v>43322</v>
      </c>
      <c r="Y297" s="46">
        <v>800</v>
      </c>
      <c r="Z297" s="49">
        <f>F297/Y297</f>
        <v>1.35</v>
      </c>
      <c r="AA297" s="48">
        <v>43329</v>
      </c>
      <c r="AB297" s="46">
        <v>200</v>
      </c>
      <c r="AC297" s="46">
        <v>1000</v>
      </c>
      <c r="AD297" s="48">
        <v>43334</v>
      </c>
      <c r="AE297" s="46">
        <v>250</v>
      </c>
      <c r="AF297" s="46">
        <v>1250</v>
      </c>
      <c r="AG297" s="46">
        <v>1362</v>
      </c>
      <c r="AH297" s="46">
        <v>1279</v>
      </c>
      <c r="AI297" s="46">
        <v>25</v>
      </c>
      <c r="AJ297" s="50">
        <f>AI297/AH297</f>
        <v>1.9546520719311962E-2</v>
      </c>
    </row>
    <row r="298" spans="1:36">
      <c r="A298" s="43" t="s">
        <v>923</v>
      </c>
      <c r="B298" s="44">
        <v>43333</v>
      </c>
      <c r="C298" s="45" t="s">
        <v>924</v>
      </c>
      <c r="D298" s="45">
        <v>575474890268</v>
      </c>
      <c r="E298" s="46" t="s">
        <v>925</v>
      </c>
      <c r="F298" s="46">
        <v>943</v>
      </c>
      <c r="G298" s="46">
        <v>1713</v>
      </c>
      <c r="H298" s="46">
        <v>414</v>
      </c>
      <c r="I298" s="46">
        <v>172</v>
      </c>
      <c r="J298" s="46">
        <v>242</v>
      </c>
      <c r="K298" s="47">
        <v>0.34350555485381501</v>
      </c>
      <c r="L298" s="47">
        <v>0.14357101129230601</v>
      </c>
      <c r="M298" s="47">
        <v>0.199934543561508</v>
      </c>
      <c r="N298" s="48">
        <v>43329</v>
      </c>
      <c r="O298" s="46">
        <v>55</v>
      </c>
      <c r="P298" s="46">
        <v>992</v>
      </c>
      <c r="Q298" s="46">
        <v>1003</v>
      </c>
      <c r="R298" s="46">
        <v>1294</v>
      </c>
      <c r="S298" s="46"/>
      <c r="T298" s="46"/>
      <c r="U298" s="46"/>
      <c r="V298" s="46"/>
      <c r="W298" s="46">
        <f>SUM(O298:V298)</f>
        <v>3344</v>
      </c>
      <c r="X298" s="48">
        <v>43322</v>
      </c>
      <c r="Y298" s="46">
        <v>1200</v>
      </c>
      <c r="Z298" s="49">
        <f>F298/Y298</f>
        <v>0.78583333333333338</v>
      </c>
      <c r="AA298" s="48"/>
      <c r="AB298" s="46"/>
      <c r="AC298" s="46">
        <v>1200</v>
      </c>
      <c r="AD298" s="48">
        <v>43335</v>
      </c>
      <c r="AE298" s="46">
        <v>300</v>
      </c>
      <c r="AF298" s="46">
        <v>1500</v>
      </c>
      <c r="AG298" s="46">
        <v>1297</v>
      </c>
      <c r="AH298" s="46">
        <v>1273</v>
      </c>
      <c r="AI298" s="46">
        <v>571</v>
      </c>
      <c r="AJ298" s="50">
        <f>AI298/AH298</f>
        <v>0.44854673998428907</v>
      </c>
    </row>
    <row r="299" spans="1:36">
      <c r="A299" s="43" t="s">
        <v>926</v>
      </c>
      <c r="B299" s="44">
        <v>43333</v>
      </c>
      <c r="C299" s="45" t="s">
        <v>927</v>
      </c>
      <c r="D299" s="45">
        <v>575360101278</v>
      </c>
      <c r="E299" s="46" t="s">
        <v>928</v>
      </c>
      <c r="F299" s="46">
        <v>704</v>
      </c>
      <c r="G299" s="46">
        <v>1091</v>
      </c>
      <c r="H299" s="46">
        <v>414</v>
      </c>
      <c r="I299" s="46">
        <v>285</v>
      </c>
      <c r="J299" s="46">
        <v>129</v>
      </c>
      <c r="K299" s="47">
        <v>0.46329879440791499</v>
      </c>
      <c r="L299" s="47">
        <v>0.32343464059805499</v>
      </c>
      <c r="M299" s="47">
        <v>0.13986415380986</v>
      </c>
      <c r="N299" s="48">
        <v>43328</v>
      </c>
      <c r="O299" s="46">
        <v>26</v>
      </c>
      <c r="P299" s="46">
        <v>1003</v>
      </c>
      <c r="Q299" s="46">
        <v>619</v>
      </c>
      <c r="R299" s="46">
        <v>844</v>
      </c>
      <c r="S299" s="46">
        <v>1002</v>
      </c>
      <c r="T299" s="46"/>
      <c r="U299" s="46"/>
      <c r="V299" s="46"/>
      <c r="W299" s="46">
        <f>SUM(O299:V299)</f>
        <v>3494</v>
      </c>
      <c r="X299" s="48">
        <v>43325</v>
      </c>
      <c r="Y299" s="46">
        <v>400</v>
      </c>
      <c r="Z299" s="49">
        <f>F299/Y299</f>
        <v>1.76</v>
      </c>
      <c r="AA299" s="48"/>
      <c r="AB299" s="46"/>
      <c r="AC299" s="46">
        <v>400</v>
      </c>
      <c r="AD299" s="48">
        <v>43334</v>
      </c>
      <c r="AE299" s="46">
        <v>500</v>
      </c>
      <c r="AF299" s="46">
        <v>900</v>
      </c>
      <c r="AG299" s="46">
        <v>982</v>
      </c>
      <c r="AH299" s="46">
        <v>877</v>
      </c>
      <c r="AI299" s="46">
        <v>260</v>
      </c>
      <c r="AJ299" s="50">
        <f>AI299/AH299</f>
        <v>0.29646522234891676</v>
      </c>
    </row>
    <row r="300" spans="1:36">
      <c r="A300" s="43" t="s">
        <v>929</v>
      </c>
      <c r="B300" s="44">
        <v>43333</v>
      </c>
      <c r="C300" s="45" t="s">
        <v>930</v>
      </c>
      <c r="D300" s="45">
        <v>575360289089</v>
      </c>
      <c r="E300" s="46" t="s">
        <v>931</v>
      </c>
      <c r="F300" s="46">
        <v>561</v>
      </c>
      <c r="G300" s="46">
        <v>1165</v>
      </c>
      <c r="H300" s="46">
        <v>327</v>
      </c>
      <c r="I300" s="46">
        <v>127</v>
      </c>
      <c r="J300" s="46">
        <v>200</v>
      </c>
      <c r="K300" s="47">
        <v>0.47282581662620199</v>
      </c>
      <c r="L300" s="47">
        <v>0.185497928674588</v>
      </c>
      <c r="M300" s="47">
        <v>0.28732788795161401</v>
      </c>
      <c r="N300" s="48">
        <v>43328</v>
      </c>
      <c r="O300" s="46">
        <v>1265</v>
      </c>
      <c r="P300" s="46">
        <v>1119</v>
      </c>
      <c r="Q300" s="46">
        <v>854</v>
      </c>
      <c r="R300" s="46">
        <v>893</v>
      </c>
      <c r="S300" s="46">
        <v>705</v>
      </c>
      <c r="T300" s="46"/>
      <c r="U300" s="46"/>
      <c r="V300" s="46"/>
      <c r="W300" s="46">
        <f>SUM(O300:V300)</f>
        <v>4836</v>
      </c>
      <c r="X300" s="48">
        <v>43322</v>
      </c>
      <c r="Y300" s="46">
        <v>800</v>
      </c>
      <c r="Z300" s="49">
        <f>F300/Y300</f>
        <v>0.70125000000000004</v>
      </c>
      <c r="AA300" s="48"/>
      <c r="AB300" s="46"/>
      <c r="AC300" s="46">
        <v>800</v>
      </c>
      <c r="AD300" s="48">
        <v>43334</v>
      </c>
      <c r="AE300" s="46">
        <v>180</v>
      </c>
      <c r="AF300" s="46">
        <v>980</v>
      </c>
      <c r="AG300" s="46">
        <v>874</v>
      </c>
      <c r="AH300" s="46">
        <v>853</v>
      </c>
      <c r="AI300" s="46">
        <v>212</v>
      </c>
      <c r="AJ300" s="50">
        <f>AI300/AH300</f>
        <v>0.2485345838218054</v>
      </c>
    </row>
    <row r="301" spans="1:36">
      <c r="A301" s="43" t="s">
        <v>932</v>
      </c>
      <c r="B301" s="44">
        <v>43333</v>
      </c>
      <c r="C301" s="45" t="s">
        <v>933</v>
      </c>
      <c r="D301" s="45">
        <v>575201392086</v>
      </c>
      <c r="E301" s="46" t="s">
        <v>934</v>
      </c>
      <c r="F301" s="46">
        <v>508</v>
      </c>
      <c r="G301" s="46">
        <v>944</v>
      </c>
      <c r="H301" s="46">
        <v>313</v>
      </c>
      <c r="I301" s="46">
        <v>128</v>
      </c>
      <c r="J301" s="46">
        <v>185</v>
      </c>
      <c r="K301" s="47">
        <v>0.46467524990199899</v>
      </c>
      <c r="L301" s="47">
        <v>0.193662044296354</v>
      </c>
      <c r="M301" s="47">
        <v>0.27101320560564501</v>
      </c>
      <c r="N301" s="48">
        <v>43329</v>
      </c>
      <c r="O301" s="46">
        <v>156</v>
      </c>
      <c r="P301" s="46">
        <v>897</v>
      </c>
      <c r="Q301" s="46">
        <v>623</v>
      </c>
      <c r="R301" s="46">
        <v>1090</v>
      </c>
      <c r="S301" s="46"/>
      <c r="T301" s="46"/>
      <c r="U301" s="46"/>
      <c r="V301" s="46"/>
      <c r="W301" s="46">
        <f>SUM(O301:V301)</f>
        <v>2766</v>
      </c>
      <c r="X301" s="48">
        <v>43322</v>
      </c>
      <c r="Y301" s="46">
        <v>300</v>
      </c>
      <c r="Z301" s="49">
        <f>F301/Y301</f>
        <v>1.6933333333333334</v>
      </c>
      <c r="AA301" s="48"/>
      <c r="AB301" s="46"/>
      <c r="AC301" s="46">
        <v>300</v>
      </c>
      <c r="AD301" s="48">
        <v>43334</v>
      </c>
      <c r="AE301" s="46">
        <v>400</v>
      </c>
      <c r="AF301" s="46">
        <v>700</v>
      </c>
      <c r="AG301" s="46">
        <v>721</v>
      </c>
      <c r="AH301" s="46">
        <v>620</v>
      </c>
      <c r="AI301" s="46">
        <v>341</v>
      </c>
      <c r="AJ301" s="50">
        <f>AI301/AH301</f>
        <v>0.55000000000000004</v>
      </c>
    </row>
    <row r="302" spans="1:36">
      <c r="A302" s="43" t="s">
        <v>935</v>
      </c>
      <c r="B302" s="55">
        <v>43357</v>
      </c>
      <c r="C302" s="45" t="s">
        <v>936</v>
      </c>
      <c r="D302" s="45">
        <v>577068359626</v>
      </c>
      <c r="E302" s="46" t="s">
        <v>937</v>
      </c>
      <c r="F302" s="46">
        <v>13004</v>
      </c>
      <c r="G302" s="46">
        <v>17257</v>
      </c>
      <c r="H302" s="46">
        <v>1743</v>
      </c>
      <c r="I302" s="46">
        <v>1743</v>
      </c>
      <c r="J302" s="46">
        <v>0</v>
      </c>
      <c r="K302" s="47">
        <v>0.10280732611080901</v>
      </c>
      <c r="L302" s="47">
        <v>0.10280732611080901</v>
      </c>
      <c r="M302" s="47">
        <v>0</v>
      </c>
      <c r="N302" s="56">
        <v>43353</v>
      </c>
      <c r="O302" s="46">
        <v>9039</v>
      </c>
      <c r="P302" s="46">
        <v>9805</v>
      </c>
      <c r="Q302" s="46">
        <v>7712</v>
      </c>
      <c r="R302" s="46">
        <v>9311</v>
      </c>
      <c r="S302" s="46"/>
      <c r="T302" s="46"/>
      <c r="U302" s="46"/>
      <c r="V302" s="46"/>
      <c r="W302" s="46">
        <f>SUM(O302:V302)</f>
        <v>35867</v>
      </c>
      <c r="X302" s="48">
        <v>43349</v>
      </c>
      <c r="Y302" s="46">
        <v>1800</v>
      </c>
      <c r="Z302" s="49">
        <f>F302/Y302</f>
        <v>7.224444444444444</v>
      </c>
      <c r="AA302" s="56">
        <v>43356</v>
      </c>
      <c r="AB302" s="46">
        <v>5100</v>
      </c>
      <c r="AC302" s="46">
        <v>8200</v>
      </c>
      <c r="AD302" s="56">
        <v>43357</v>
      </c>
      <c r="AE302" s="46">
        <v>6400</v>
      </c>
      <c r="AF302" s="46">
        <v>14600</v>
      </c>
      <c r="AG302" s="46">
        <v>2982</v>
      </c>
      <c r="AH302" s="46">
        <v>2084</v>
      </c>
      <c r="AI302" s="46">
        <v>0</v>
      </c>
      <c r="AJ302" s="50">
        <f>AI302/AH302</f>
        <v>0</v>
      </c>
    </row>
    <row r="303" spans="1:36">
      <c r="A303" s="43" t="s">
        <v>938</v>
      </c>
      <c r="B303" s="55">
        <v>43357</v>
      </c>
      <c r="C303" s="45" t="s">
        <v>939</v>
      </c>
      <c r="D303" s="45">
        <v>577068019956</v>
      </c>
      <c r="E303" s="46" t="s">
        <v>940</v>
      </c>
      <c r="F303" s="46">
        <v>6835</v>
      </c>
      <c r="G303" s="46">
        <v>8503</v>
      </c>
      <c r="H303" s="46">
        <v>1152</v>
      </c>
      <c r="I303" s="46">
        <v>1150</v>
      </c>
      <c r="J303" s="46">
        <v>2</v>
      </c>
      <c r="K303" s="47">
        <v>0.13743715456269001</v>
      </c>
      <c r="L303" s="47">
        <v>0.13720430025129701</v>
      </c>
      <c r="M303" s="47">
        <v>2.3285431139300901E-4</v>
      </c>
      <c r="N303" s="56">
        <v>43352</v>
      </c>
      <c r="O303" s="46">
        <v>3606</v>
      </c>
      <c r="P303" s="46">
        <v>3606</v>
      </c>
      <c r="Q303" s="46">
        <v>3838</v>
      </c>
      <c r="R303" s="46">
        <v>5547</v>
      </c>
      <c r="S303" s="46">
        <v>9203</v>
      </c>
      <c r="T303" s="46"/>
      <c r="U303" s="46"/>
      <c r="V303" s="46"/>
      <c r="W303" s="46">
        <f>SUM(O303:V303)</f>
        <v>25800</v>
      </c>
      <c r="X303" s="48">
        <v>43349</v>
      </c>
      <c r="Y303" s="46">
        <v>400</v>
      </c>
      <c r="Z303" s="49">
        <f>F303/Y303</f>
        <v>17.087499999999999</v>
      </c>
      <c r="AA303" s="56">
        <v>43354</v>
      </c>
      <c r="AB303" s="46">
        <v>3800</v>
      </c>
      <c r="AC303" s="46">
        <v>4200</v>
      </c>
      <c r="AD303" s="56">
        <v>43361</v>
      </c>
      <c r="AE303" s="46">
        <v>2850</v>
      </c>
      <c r="AF303" s="46">
        <v>7050</v>
      </c>
      <c r="AG303" s="46">
        <v>2240</v>
      </c>
      <c r="AH303" s="46">
        <v>1631</v>
      </c>
      <c r="AI303" s="46">
        <v>0</v>
      </c>
      <c r="AJ303" s="50">
        <f>AI303/AH303</f>
        <v>0</v>
      </c>
    </row>
    <row r="304" spans="1:36">
      <c r="A304" s="43" t="s">
        <v>941</v>
      </c>
      <c r="B304" s="55">
        <v>43357</v>
      </c>
      <c r="C304" s="45" t="s">
        <v>942</v>
      </c>
      <c r="D304" s="45">
        <v>577068063914</v>
      </c>
      <c r="E304" s="46" t="s">
        <v>943</v>
      </c>
      <c r="F304" s="46">
        <v>5754</v>
      </c>
      <c r="G304" s="46">
        <v>7417</v>
      </c>
      <c r="H304" s="46">
        <v>870</v>
      </c>
      <c r="I304" s="46">
        <v>841</v>
      </c>
      <c r="J304" s="46">
        <v>29</v>
      </c>
      <c r="K304" s="47">
        <v>0.11844816725910801</v>
      </c>
      <c r="L304" s="47">
        <v>0.114542800871439</v>
      </c>
      <c r="M304" s="47">
        <v>3.9053663876690201E-3</v>
      </c>
      <c r="N304" s="56">
        <v>43351</v>
      </c>
      <c r="O304" s="46">
        <v>4047</v>
      </c>
      <c r="P304" s="46">
        <v>3818</v>
      </c>
      <c r="Q304" s="46">
        <v>4047</v>
      </c>
      <c r="R304" s="46">
        <v>3473</v>
      </c>
      <c r="S304" s="46">
        <v>4336</v>
      </c>
      <c r="T304" s="46">
        <v>5278</v>
      </c>
      <c r="U304" s="46"/>
      <c r="V304" s="46"/>
      <c r="W304" s="46">
        <f>SUM(O304:V304)</f>
        <v>24999</v>
      </c>
      <c r="X304" s="48">
        <v>43322</v>
      </c>
      <c r="Y304" s="46">
        <v>500</v>
      </c>
      <c r="Z304" s="49">
        <f>F304/Y304</f>
        <v>11.507999999999999</v>
      </c>
      <c r="AA304" s="56">
        <v>43354</v>
      </c>
      <c r="AB304" s="46">
        <v>3800</v>
      </c>
      <c r="AC304" s="46">
        <v>5800</v>
      </c>
      <c r="AD304" s="56">
        <v>43357</v>
      </c>
      <c r="AE304" s="46">
        <v>4050</v>
      </c>
      <c r="AF304" s="46">
        <v>9850</v>
      </c>
      <c r="AG304" s="46">
        <v>2296</v>
      </c>
      <c r="AH304" s="46">
        <v>2261</v>
      </c>
      <c r="AI304" s="46">
        <v>0</v>
      </c>
      <c r="AJ304" s="50">
        <f>AI304/AH304</f>
        <v>0</v>
      </c>
    </row>
    <row r="305" spans="1:36">
      <c r="A305" s="43" t="s">
        <v>944</v>
      </c>
      <c r="B305" s="55">
        <v>43357</v>
      </c>
      <c r="C305" s="45" t="s">
        <v>945</v>
      </c>
      <c r="D305" s="45">
        <v>576673464950</v>
      </c>
      <c r="E305" s="46" t="s">
        <v>946</v>
      </c>
      <c r="F305" s="46">
        <v>4349</v>
      </c>
      <c r="G305" s="46">
        <v>5474</v>
      </c>
      <c r="H305" s="46">
        <v>608</v>
      </c>
      <c r="I305" s="46">
        <v>576</v>
      </c>
      <c r="J305" s="46">
        <v>32</v>
      </c>
      <c r="K305" s="47">
        <v>0.111575027230795</v>
      </c>
      <c r="L305" s="47">
        <v>0.105779129230923</v>
      </c>
      <c r="M305" s="47">
        <v>5.7958979998721698E-3</v>
      </c>
      <c r="N305" s="56">
        <v>43351</v>
      </c>
      <c r="O305" s="46">
        <v>2178</v>
      </c>
      <c r="P305" s="46">
        <v>2443</v>
      </c>
      <c r="Q305" s="46">
        <v>2178</v>
      </c>
      <c r="R305" s="46">
        <v>2582</v>
      </c>
      <c r="S305" s="46">
        <v>3490</v>
      </c>
      <c r="T305" s="46">
        <v>3484</v>
      </c>
      <c r="U305" s="46"/>
      <c r="V305" s="46"/>
      <c r="W305" s="46">
        <f>SUM(O305:V305)</f>
        <v>16355</v>
      </c>
      <c r="X305" s="48">
        <v>43349</v>
      </c>
      <c r="Y305" s="46">
        <v>1600</v>
      </c>
      <c r="Z305" s="49">
        <f>F305/Y305</f>
        <v>2.7181250000000001</v>
      </c>
      <c r="AA305" s="56">
        <v>43353</v>
      </c>
      <c r="AB305" s="46">
        <v>1800</v>
      </c>
      <c r="AC305" s="46">
        <v>3400</v>
      </c>
      <c r="AD305" s="56">
        <v>43358</v>
      </c>
      <c r="AE305" s="46">
        <v>1000</v>
      </c>
      <c r="AF305" s="46">
        <v>4400</v>
      </c>
      <c r="AG305" s="46">
        <v>3101</v>
      </c>
      <c r="AH305" s="46">
        <v>2987</v>
      </c>
      <c r="AI305" s="46">
        <v>35</v>
      </c>
      <c r="AJ305" s="50">
        <f>AI305/AH305</f>
        <v>1.1717442249748912E-2</v>
      </c>
    </row>
    <row r="306" spans="1:36">
      <c r="A306" s="43" t="s">
        <v>947</v>
      </c>
      <c r="B306" s="55">
        <v>43357</v>
      </c>
      <c r="C306" s="45" t="s">
        <v>948</v>
      </c>
      <c r="D306" s="45">
        <v>576836317380</v>
      </c>
      <c r="E306" s="46" t="s">
        <v>949</v>
      </c>
      <c r="F306" s="46">
        <v>4182</v>
      </c>
      <c r="G306" s="46">
        <v>5706</v>
      </c>
      <c r="H306" s="46">
        <v>744</v>
      </c>
      <c r="I306" s="46">
        <v>743</v>
      </c>
      <c r="J306" s="46">
        <v>1</v>
      </c>
      <c r="K306" s="47">
        <v>0.13270108362452099</v>
      </c>
      <c r="L306" s="47">
        <v>0.13253165535335401</v>
      </c>
      <c r="M306" s="47">
        <v>1.6942827116765799E-4</v>
      </c>
      <c r="N306" s="56">
        <v>43352</v>
      </c>
      <c r="O306" s="46">
        <v>4995</v>
      </c>
      <c r="P306" s="46">
        <v>4995</v>
      </c>
      <c r="Q306" s="46">
        <v>5011</v>
      </c>
      <c r="R306" s="46">
        <v>5433</v>
      </c>
      <c r="S306" s="46">
        <v>5239</v>
      </c>
      <c r="T306" s="46"/>
      <c r="U306" s="46"/>
      <c r="V306" s="46"/>
      <c r="W306" s="46">
        <f>SUM(O306:V306)</f>
        <v>25673</v>
      </c>
      <c r="X306" s="48">
        <v>43349</v>
      </c>
      <c r="Y306" s="46">
        <v>1100</v>
      </c>
      <c r="Z306" s="49">
        <f>F306/Y306</f>
        <v>3.8018181818181818</v>
      </c>
      <c r="AA306" s="56">
        <v>43356</v>
      </c>
      <c r="AB306" s="46">
        <v>2900</v>
      </c>
      <c r="AC306" s="46">
        <v>4000</v>
      </c>
      <c r="AD306" s="56">
        <v>43359</v>
      </c>
      <c r="AE306" s="46">
        <v>400</v>
      </c>
      <c r="AF306" s="46">
        <v>4400</v>
      </c>
      <c r="AG306" s="46">
        <v>1003</v>
      </c>
      <c r="AH306" s="46">
        <v>999</v>
      </c>
      <c r="AI306" s="46">
        <v>8</v>
      </c>
      <c r="AJ306" s="50">
        <f>AI306/AH306</f>
        <v>8.0080080080080079E-3</v>
      </c>
    </row>
    <row r="307" spans="1:36">
      <c r="A307" s="43" t="s">
        <v>950</v>
      </c>
      <c r="B307" s="55">
        <v>43357</v>
      </c>
      <c r="C307" s="45" t="s">
        <v>951</v>
      </c>
      <c r="D307" s="45">
        <v>577068499517</v>
      </c>
      <c r="E307" s="46" t="s">
        <v>952</v>
      </c>
      <c r="F307" s="46">
        <v>3820</v>
      </c>
      <c r="G307" s="46">
        <v>4961</v>
      </c>
      <c r="H307" s="46">
        <v>659</v>
      </c>
      <c r="I307" s="46">
        <v>605</v>
      </c>
      <c r="J307" s="46">
        <v>54</v>
      </c>
      <c r="K307" s="47">
        <v>0.13104643706053201</v>
      </c>
      <c r="L307" s="47">
        <v>0.122051802431155</v>
      </c>
      <c r="M307" s="47">
        <v>8.9946346293778793E-3</v>
      </c>
      <c r="N307" s="56">
        <v>43353</v>
      </c>
      <c r="O307" s="46">
        <v>4149</v>
      </c>
      <c r="P307" s="46">
        <v>4520</v>
      </c>
      <c r="Q307" s="46">
        <v>4415</v>
      </c>
      <c r="R307" s="46">
        <v>4966</v>
      </c>
      <c r="S307" s="46"/>
      <c r="T307" s="46"/>
      <c r="U307" s="46"/>
      <c r="V307" s="46"/>
      <c r="W307" s="46">
        <f>SUM(O307:V307)</f>
        <v>18050</v>
      </c>
      <c r="X307" s="48">
        <v>43349</v>
      </c>
      <c r="Y307" s="46">
        <v>2820</v>
      </c>
      <c r="Z307" s="49">
        <f>F307/Y307</f>
        <v>1.3546099290780143</v>
      </c>
      <c r="AA307" s="56">
        <v>43356</v>
      </c>
      <c r="AB307" s="46">
        <v>500</v>
      </c>
      <c r="AC307" s="46">
        <v>3320</v>
      </c>
      <c r="AD307" s="56">
        <v>43358</v>
      </c>
      <c r="AE307" s="46">
        <v>700</v>
      </c>
      <c r="AF307" s="46">
        <v>4020</v>
      </c>
      <c r="AG307" s="46">
        <v>3861</v>
      </c>
      <c r="AH307" s="46">
        <v>2852</v>
      </c>
      <c r="AI307" s="46">
        <v>67</v>
      </c>
      <c r="AJ307" s="50">
        <f>AI307/AH307</f>
        <v>2.3492286115007012E-2</v>
      </c>
    </row>
    <row r="308" spans="1:36">
      <c r="A308" s="43" t="s">
        <v>953</v>
      </c>
      <c r="B308" s="55">
        <v>43357</v>
      </c>
      <c r="C308" s="45" t="s">
        <v>954</v>
      </c>
      <c r="D308" s="45">
        <v>576673628643</v>
      </c>
      <c r="E308" s="46" t="s">
        <v>955</v>
      </c>
      <c r="F308" s="46">
        <v>3483</v>
      </c>
      <c r="G308" s="46">
        <v>4637</v>
      </c>
      <c r="H308" s="46">
        <v>601</v>
      </c>
      <c r="I308" s="46">
        <v>600</v>
      </c>
      <c r="J308" s="46">
        <v>1</v>
      </c>
      <c r="K308" s="47">
        <v>0.130681728961552</v>
      </c>
      <c r="L308" s="47">
        <v>0.13046677681780999</v>
      </c>
      <c r="M308" s="47">
        <v>2.14952143741544E-4</v>
      </c>
      <c r="N308" s="56">
        <v>43353</v>
      </c>
      <c r="O308" s="46">
        <v>1991</v>
      </c>
      <c r="P308" s="46">
        <v>2311</v>
      </c>
      <c r="Q308" s="46">
        <v>2734</v>
      </c>
      <c r="R308" s="46">
        <v>3349</v>
      </c>
      <c r="S308" s="46"/>
      <c r="T308" s="46"/>
      <c r="U308" s="46"/>
      <c r="V308" s="46"/>
      <c r="W308" s="46">
        <f>SUM(O308:V308)</f>
        <v>10385</v>
      </c>
      <c r="X308" s="48">
        <v>43349</v>
      </c>
      <c r="Y308" s="46">
        <v>500</v>
      </c>
      <c r="Z308" s="49">
        <f>F308/Y308</f>
        <v>6.9660000000000002</v>
      </c>
      <c r="AA308" s="56">
        <v>43353</v>
      </c>
      <c r="AB308" s="46">
        <v>1300</v>
      </c>
      <c r="AC308" s="46">
        <v>1800</v>
      </c>
      <c r="AD308" s="56">
        <v>43358</v>
      </c>
      <c r="AE308" s="46">
        <v>1800</v>
      </c>
      <c r="AF308" s="46">
        <v>3600</v>
      </c>
      <c r="AG308" s="46">
        <v>511</v>
      </c>
      <c r="AH308" s="46">
        <v>508</v>
      </c>
      <c r="AI308" s="46">
        <v>0</v>
      </c>
      <c r="AJ308" s="50">
        <f>AI308/AH308</f>
        <v>0</v>
      </c>
    </row>
    <row r="309" spans="1:36">
      <c r="A309" s="43" t="s">
        <v>956</v>
      </c>
      <c r="B309" s="55">
        <v>43357</v>
      </c>
      <c r="C309" s="45" t="s">
        <v>957</v>
      </c>
      <c r="D309" s="45">
        <v>576673528844</v>
      </c>
      <c r="E309" s="46" t="s">
        <v>958</v>
      </c>
      <c r="F309" s="46">
        <v>3356</v>
      </c>
      <c r="G309" s="46">
        <v>4325</v>
      </c>
      <c r="H309" s="46">
        <v>618</v>
      </c>
      <c r="I309" s="46">
        <v>602</v>
      </c>
      <c r="J309" s="46">
        <v>16</v>
      </c>
      <c r="K309" s="47">
        <v>0.143591810372626</v>
      </c>
      <c r="L309" s="47">
        <v>0.13992415837193101</v>
      </c>
      <c r="M309" s="47">
        <v>3.6676520006948998E-3</v>
      </c>
      <c r="N309" s="56">
        <v>43352</v>
      </c>
      <c r="O309" s="46">
        <v>5551</v>
      </c>
      <c r="P309" s="46">
        <v>5551</v>
      </c>
      <c r="Q309" s="46">
        <v>5152</v>
      </c>
      <c r="R309" s="46">
        <v>3649</v>
      </c>
      <c r="S309" s="46">
        <v>4061</v>
      </c>
      <c r="T309" s="46"/>
      <c r="U309" s="46"/>
      <c r="V309" s="46"/>
      <c r="W309" s="46">
        <f>SUM(O309:V309)</f>
        <v>23964</v>
      </c>
      <c r="X309" s="48">
        <v>43349</v>
      </c>
      <c r="Y309" s="46">
        <v>1300</v>
      </c>
      <c r="Z309" s="49">
        <f>F309/Y309</f>
        <v>2.5815384615384613</v>
      </c>
      <c r="AA309" s="56">
        <v>43356</v>
      </c>
      <c r="AB309" s="46">
        <v>1700</v>
      </c>
      <c r="AC309" s="46">
        <v>3000</v>
      </c>
      <c r="AD309" s="56">
        <v>43359</v>
      </c>
      <c r="AE309" s="46">
        <v>500</v>
      </c>
      <c r="AF309" s="46">
        <v>3500</v>
      </c>
      <c r="AG309" s="46">
        <v>1210</v>
      </c>
      <c r="AH309" s="46">
        <v>1206</v>
      </c>
      <c r="AI309" s="46">
        <v>0</v>
      </c>
      <c r="AJ309" s="50">
        <f>AI309/AH309</f>
        <v>0</v>
      </c>
    </row>
    <row r="310" spans="1:36">
      <c r="A310" s="43" t="s">
        <v>959</v>
      </c>
      <c r="B310" s="55">
        <v>43357</v>
      </c>
      <c r="C310" s="45" t="s">
        <v>960</v>
      </c>
      <c r="D310" s="45">
        <v>576956054909</v>
      </c>
      <c r="E310" s="46" t="s">
        <v>961</v>
      </c>
      <c r="F310" s="46">
        <v>2937</v>
      </c>
      <c r="G310" s="46">
        <v>3658</v>
      </c>
      <c r="H310" s="46">
        <v>483</v>
      </c>
      <c r="I310" s="46">
        <v>411</v>
      </c>
      <c r="J310" s="46">
        <v>72</v>
      </c>
      <c r="K310" s="47">
        <v>0.13267225626925</v>
      </c>
      <c r="L310" s="47">
        <v>0.113061471275584</v>
      </c>
      <c r="M310" s="47">
        <v>1.96107849936656E-2</v>
      </c>
      <c r="N310" s="56">
        <v>43352</v>
      </c>
      <c r="O310" s="46">
        <v>1786</v>
      </c>
      <c r="P310" s="46">
        <v>1786</v>
      </c>
      <c r="Q310" s="46">
        <v>1928</v>
      </c>
      <c r="R310" s="46">
        <v>2514</v>
      </c>
      <c r="S310" s="46">
        <v>3017</v>
      </c>
      <c r="T310" s="46"/>
      <c r="U310" s="46"/>
      <c r="V310" s="46"/>
      <c r="W310" s="46">
        <f>SUM(O310:V310)</f>
        <v>11031</v>
      </c>
      <c r="X310" s="48">
        <v>43349</v>
      </c>
      <c r="Y310" s="46">
        <v>1500</v>
      </c>
      <c r="Z310" s="49">
        <f>F310/Y310</f>
        <v>1.958</v>
      </c>
      <c r="AA310" s="56">
        <v>43356</v>
      </c>
      <c r="AB310" s="46">
        <v>500</v>
      </c>
      <c r="AC310" s="46">
        <v>2000</v>
      </c>
      <c r="AD310" s="56">
        <v>43358</v>
      </c>
      <c r="AE310" s="46">
        <v>1000</v>
      </c>
      <c r="AF310" s="46">
        <v>3000</v>
      </c>
      <c r="AG310" s="46">
        <v>1783</v>
      </c>
      <c r="AH310" s="46">
        <v>1540</v>
      </c>
      <c r="AI310" s="46">
        <v>1</v>
      </c>
      <c r="AJ310" s="50">
        <f>AI310/AH310</f>
        <v>6.4935064935064935E-4</v>
      </c>
    </row>
    <row r="311" spans="1:36">
      <c r="A311" s="43" t="s">
        <v>962</v>
      </c>
      <c r="B311" s="55">
        <v>43357</v>
      </c>
      <c r="C311" s="45" t="s">
        <v>963</v>
      </c>
      <c r="D311" s="45">
        <v>576836413335</v>
      </c>
      <c r="E311" s="46" t="s">
        <v>964</v>
      </c>
      <c r="F311" s="46">
        <v>2667</v>
      </c>
      <c r="G311" s="46">
        <v>3376</v>
      </c>
      <c r="H311" s="46">
        <v>447</v>
      </c>
      <c r="I311" s="46">
        <v>381</v>
      </c>
      <c r="J311" s="46">
        <v>66</v>
      </c>
      <c r="K311" s="47">
        <v>0.13327591550913701</v>
      </c>
      <c r="L311" s="47">
        <v>0.11377605075632399</v>
      </c>
      <c r="M311" s="47">
        <v>1.9499864752812901E-2</v>
      </c>
      <c r="N311" s="56">
        <v>43353</v>
      </c>
      <c r="O311" s="46">
        <v>2853</v>
      </c>
      <c r="P311" s="46">
        <v>2184</v>
      </c>
      <c r="Q311" s="46">
        <v>2233</v>
      </c>
      <c r="R311" s="46">
        <v>2579</v>
      </c>
      <c r="S311" s="46"/>
      <c r="T311" s="46"/>
      <c r="U311" s="46"/>
      <c r="V311" s="46"/>
      <c r="W311" s="46">
        <f>SUM(O311:V311)</f>
        <v>9849</v>
      </c>
      <c r="X311" s="48">
        <v>43349</v>
      </c>
      <c r="Y311" s="46">
        <v>1100</v>
      </c>
      <c r="Z311" s="49">
        <f>F311/Y311</f>
        <v>2.4245454545454543</v>
      </c>
      <c r="AA311" s="56">
        <v>43356</v>
      </c>
      <c r="AB311" s="46">
        <v>800</v>
      </c>
      <c r="AC311" s="46">
        <v>1900</v>
      </c>
      <c r="AD311" s="56">
        <v>43358</v>
      </c>
      <c r="AE311" s="46">
        <v>800</v>
      </c>
      <c r="AF311" s="46">
        <v>2700</v>
      </c>
      <c r="AG311" s="46">
        <v>1214</v>
      </c>
      <c r="AH311" s="46">
        <v>1081</v>
      </c>
      <c r="AI311" s="46">
        <v>0</v>
      </c>
      <c r="AJ311" s="50">
        <f>AI311/AH311</f>
        <v>0</v>
      </c>
    </row>
    <row r="312" spans="1:36">
      <c r="A312" s="43" t="s">
        <v>965</v>
      </c>
      <c r="B312" s="55">
        <v>43357</v>
      </c>
      <c r="C312" s="45" t="s">
        <v>966</v>
      </c>
      <c r="D312" s="45">
        <v>576835873914</v>
      </c>
      <c r="E312" s="46" t="s">
        <v>967</v>
      </c>
      <c r="F312" s="46">
        <v>2556</v>
      </c>
      <c r="G312" s="46">
        <v>3099</v>
      </c>
      <c r="H312" s="46">
        <v>470</v>
      </c>
      <c r="I312" s="46">
        <v>470</v>
      </c>
      <c r="J312" s="46">
        <v>0</v>
      </c>
      <c r="K312" s="47">
        <v>0.15230625137662199</v>
      </c>
      <c r="L312" s="47">
        <v>0.15230625137662199</v>
      </c>
      <c r="M312" s="47">
        <v>0</v>
      </c>
      <c r="N312" s="56">
        <v>43352</v>
      </c>
      <c r="O312" s="46">
        <v>3592</v>
      </c>
      <c r="P312" s="46">
        <v>3592</v>
      </c>
      <c r="Q312" s="46">
        <v>2568</v>
      </c>
      <c r="R312" s="46">
        <v>2632</v>
      </c>
      <c r="S312" s="46">
        <v>2908</v>
      </c>
      <c r="T312" s="46"/>
      <c r="U312" s="46"/>
      <c r="V312" s="46"/>
      <c r="W312" s="46">
        <f>SUM(O312:V312)</f>
        <v>15292</v>
      </c>
      <c r="X312" s="48">
        <v>43349</v>
      </c>
      <c r="Y312" s="46">
        <v>1800</v>
      </c>
      <c r="Z312" s="49">
        <f>F312/Y312</f>
        <v>1.42</v>
      </c>
      <c r="AA312" s="56">
        <v>43356</v>
      </c>
      <c r="AB312" s="46">
        <v>200</v>
      </c>
      <c r="AC312" s="46">
        <v>2000</v>
      </c>
      <c r="AD312" s="56">
        <v>43358</v>
      </c>
      <c r="AE312" s="46">
        <v>600</v>
      </c>
      <c r="AF312" s="46">
        <v>2600</v>
      </c>
      <c r="AG312" s="46">
        <v>1719</v>
      </c>
      <c r="AH312" s="46">
        <v>1714</v>
      </c>
      <c r="AI312" s="46">
        <v>0</v>
      </c>
      <c r="AJ312" s="50">
        <f>AI312/AH312</f>
        <v>0</v>
      </c>
    </row>
    <row r="313" spans="1:36">
      <c r="A313" s="43" t="s">
        <v>968</v>
      </c>
      <c r="B313" s="55">
        <v>43357</v>
      </c>
      <c r="C313" s="45" t="s">
        <v>969</v>
      </c>
      <c r="D313" s="45">
        <v>576673612676</v>
      </c>
      <c r="E313" s="46" t="s">
        <v>970</v>
      </c>
      <c r="F313" s="46">
        <v>2541</v>
      </c>
      <c r="G313" s="46">
        <v>3156</v>
      </c>
      <c r="H313" s="46">
        <v>464</v>
      </c>
      <c r="I313" s="46">
        <v>464</v>
      </c>
      <c r="J313" s="46">
        <v>0</v>
      </c>
      <c r="K313" s="47">
        <v>0.14826767427794901</v>
      </c>
      <c r="L313" s="47">
        <v>0.14826767427794901</v>
      </c>
      <c r="M313" s="47">
        <v>0</v>
      </c>
      <c r="N313" s="56">
        <v>43353</v>
      </c>
      <c r="O313" s="46">
        <v>1772</v>
      </c>
      <c r="P313" s="46">
        <v>2392</v>
      </c>
      <c r="Q313" s="46">
        <v>2937</v>
      </c>
      <c r="R313" s="46">
        <v>2832</v>
      </c>
      <c r="S313" s="46"/>
      <c r="T313" s="46"/>
      <c r="U313" s="46"/>
      <c r="V313" s="46"/>
      <c r="W313" s="46">
        <f>SUM(O313:V313)</f>
        <v>9933</v>
      </c>
      <c r="X313" s="48">
        <v>43349</v>
      </c>
      <c r="Y313" s="46">
        <v>1500</v>
      </c>
      <c r="Z313" s="49">
        <f>F313/Y313</f>
        <v>1.694</v>
      </c>
      <c r="AA313" s="56">
        <v>43356</v>
      </c>
      <c r="AB313" s="46">
        <v>300</v>
      </c>
      <c r="AC313" s="46">
        <v>1800</v>
      </c>
      <c r="AD313" s="56">
        <v>43358</v>
      </c>
      <c r="AE313" s="46">
        <v>800</v>
      </c>
      <c r="AF313" s="46">
        <v>2600</v>
      </c>
      <c r="AG313" s="46">
        <v>1472</v>
      </c>
      <c r="AH313" s="46">
        <v>1467</v>
      </c>
      <c r="AI313" s="46">
        <v>0</v>
      </c>
      <c r="AJ313" s="50">
        <f>AI313/AH313</f>
        <v>0</v>
      </c>
    </row>
    <row r="314" spans="1:36">
      <c r="A314" s="43" t="s">
        <v>971</v>
      </c>
      <c r="B314" s="55">
        <v>43357</v>
      </c>
      <c r="C314" s="45" t="s">
        <v>972</v>
      </c>
      <c r="D314" s="45">
        <v>577068507464</v>
      </c>
      <c r="E314" s="46" t="s">
        <v>973</v>
      </c>
      <c r="F314" s="46">
        <v>2391</v>
      </c>
      <c r="G314" s="46">
        <v>3351</v>
      </c>
      <c r="H314" s="46">
        <v>384</v>
      </c>
      <c r="I314" s="46">
        <v>374</v>
      </c>
      <c r="J314" s="46">
        <v>10</v>
      </c>
      <c r="K314" s="47">
        <v>0.115626630124849</v>
      </c>
      <c r="L314" s="47">
        <v>0.112662278270016</v>
      </c>
      <c r="M314" s="47">
        <v>2.9643518548328001E-3</v>
      </c>
      <c r="N314" s="56">
        <v>43352</v>
      </c>
      <c r="O314" s="46">
        <v>1626</v>
      </c>
      <c r="P314" s="46">
        <v>1626</v>
      </c>
      <c r="Q314" s="46">
        <v>1598</v>
      </c>
      <c r="R314" s="46">
        <v>3204</v>
      </c>
      <c r="S314" s="46">
        <v>2663</v>
      </c>
      <c r="T314" s="46"/>
      <c r="U314" s="46"/>
      <c r="V314" s="46"/>
      <c r="W314" s="46">
        <f>SUM(O314:V314)</f>
        <v>10717</v>
      </c>
      <c r="X314" s="48">
        <v>43349</v>
      </c>
      <c r="Y314" s="46">
        <v>1400</v>
      </c>
      <c r="Z314" s="49">
        <f>F314/Y314</f>
        <v>1.707857142857143</v>
      </c>
      <c r="AA314" s="46"/>
      <c r="AB314" s="46">
        <v>0</v>
      </c>
      <c r="AC314" s="46">
        <v>1400</v>
      </c>
      <c r="AD314" s="56">
        <v>43358</v>
      </c>
      <c r="AE314" s="46">
        <v>1150</v>
      </c>
      <c r="AF314" s="46">
        <v>2550</v>
      </c>
      <c r="AG314" s="46">
        <v>1335</v>
      </c>
      <c r="AH314" s="46">
        <v>1315</v>
      </c>
      <c r="AI314" s="46">
        <v>0</v>
      </c>
      <c r="AJ314" s="50">
        <f>AI314/AH314</f>
        <v>0</v>
      </c>
    </row>
    <row r="315" spans="1:36">
      <c r="A315" s="43" t="s">
        <v>974</v>
      </c>
      <c r="B315" s="55">
        <v>43357</v>
      </c>
      <c r="C315" s="45" t="s">
        <v>975</v>
      </c>
      <c r="D315" s="45">
        <v>576956850044</v>
      </c>
      <c r="E315" s="46" t="s">
        <v>976</v>
      </c>
      <c r="F315" s="46">
        <v>2090</v>
      </c>
      <c r="G315" s="46">
        <v>2634</v>
      </c>
      <c r="H315" s="46">
        <v>340</v>
      </c>
      <c r="I315" s="46">
        <v>336</v>
      </c>
      <c r="J315" s="46">
        <v>4</v>
      </c>
      <c r="K315" s="47">
        <v>0.129929816347022</v>
      </c>
      <c r="L315" s="47">
        <v>0.12843190869541701</v>
      </c>
      <c r="M315" s="47">
        <v>1.4979076516042601E-3</v>
      </c>
      <c r="N315" s="56">
        <v>43351</v>
      </c>
      <c r="O315" s="46">
        <v>1725</v>
      </c>
      <c r="P315" s="46">
        <v>1790</v>
      </c>
      <c r="Q315" s="46">
        <v>1725</v>
      </c>
      <c r="R315" s="46">
        <v>1983</v>
      </c>
      <c r="S315" s="46">
        <v>1783</v>
      </c>
      <c r="T315" s="46">
        <v>2041</v>
      </c>
      <c r="U315" s="46"/>
      <c r="V315" s="46"/>
      <c r="W315" s="46">
        <f>SUM(O315:V315)</f>
        <v>11047</v>
      </c>
      <c r="X315" s="48">
        <v>43349</v>
      </c>
      <c r="Y315" s="46">
        <v>300</v>
      </c>
      <c r="Z315" s="49">
        <f>F315/Y315</f>
        <v>6.9666666666666668</v>
      </c>
      <c r="AA315" s="56">
        <v>43354</v>
      </c>
      <c r="AB315" s="46">
        <v>2100</v>
      </c>
      <c r="AC315" s="46">
        <v>2400</v>
      </c>
      <c r="AD315" s="48"/>
      <c r="AE315" s="46">
        <v>0</v>
      </c>
      <c r="AF315" s="46">
        <v>2400</v>
      </c>
      <c r="AG315" s="46">
        <v>1829</v>
      </c>
      <c r="AH315" s="46">
        <v>1825</v>
      </c>
      <c r="AI315" s="46">
        <v>0</v>
      </c>
      <c r="AJ315" s="50">
        <f>AI315/AH315</f>
        <v>0</v>
      </c>
    </row>
    <row r="316" spans="1:36">
      <c r="A316" s="43" t="s">
        <v>977</v>
      </c>
      <c r="B316" s="55">
        <v>43357</v>
      </c>
      <c r="C316" s="45" t="s">
        <v>978</v>
      </c>
      <c r="D316" s="45">
        <v>576836581129</v>
      </c>
      <c r="E316" s="46" t="s">
        <v>979</v>
      </c>
      <c r="F316" s="46">
        <v>2059</v>
      </c>
      <c r="G316" s="46">
        <v>2503</v>
      </c>
      <c r="H316" s="46">
        <v>397</v>
      </c>
      <c r="I316" s="46">
        <v>397</v>
      </c>
      <c r="J316" s="46">
        <v>0</v>
      </c>
      <c r="K316" s="47">
        <v>0.15925457181085401</v>
      </c>
      <c r="L316" s="47">
        <v>0.15925457181085401</v>
      </c>
      <c r="M316" s="47">
        <v>0</v>
      </c>
      <c r="N316" s="56">
        <v>43353</v>
      </c>
      <c r="O316" s="46">
        <v>3899</v>
      </c>
      <c r="P316" s="46">
        <v>3441</v>
      </c>
      <c r="Q316" s="46">
        <v>2141</v>
      </c>
      <c r="R316" s="46">
        <v>2478</v>
      </c>
      <c r="S316" s="46"/>
      <c r="T316" s="46"/>
      <c r="U316" s="46"/>
      <c r="V316" s="46"/>
      <c r="W316" s="46">
        <f>SUM(O316:V316)</f>
        <v>11959</v>
      </c>
      <c r="X316" s="48">
        <v>43353</v>
      </c>
      <c r="Y316" s="46">
        <v>2200</v>
      </c>
      <c r="Z316" s="49">
        <f>F316/Y316</f>
        <v>0.93590909090909091</v>
      </c>
      <c r="AA316" s="56">
        <v>43353</v>
      </c>
      <c r="AB316" s="46">
        <v>2200</v>
      </c>
      <c r="AC316" s="46">
        <v>2200</v>
      </c>
      <c r="AD316" s="56">
        <v>43358</v>
      </c>
      <c r="AE316" s="46">
        <v>350</v>
      </c>
      <c r="AF316" s="46">
        <v>2550</v>
      </c>
      <c r="AG316" s="46">
        <v>1427</v>
      </c>
      <c r="AH316" s="46">
        <v>1125</v>
      </c>
      <c r="AI316" s="46">
        <v>0</v>
      </c>
      <c r="AJ316" s="50">
        <f>AI316/AH316</f>
        <v>0</v>
      </c>
    </row>
    <row r="317" spans="1:36">
      <c r="A317" s="43" t="s">
        <v>980</v>
      </c>
      <c r="B317" s="55">
        <v>43357</v>
      </c>
      <c r="C317" s="45" t="s">
        <v>981</v>
      </c>
      <c r="D317" s="45">
        <v>576956774079</v>
      </c>
      <c r="E317" s="46" t="s">
        <v>982</v>
      </c>
      <c r="F317" s="46">
        <v>1977</v>
      </c>
      <c r="G317" s="46">
        <v>2656</v>
      </c>
      <c r="H317" s="46">
        <v>360</v>
      </c>
      <c r="I317" s="46">
        <v>351</v>
      </c>
      <c r="J317" s="46">
        <v>9</v>
      </c>
      <c r="K317" s="47">
        <v>0.13656124205744699</v>
      </c>
      <c r="L317" s="47">
        <v>0.13319388664324699</v>
      </c>
      <c r="M317" s="47">
        <v>3.3673554142001098E-3</v>
      </c>
      <c r="N317" s="56">
        <v>43351</v>
      </c>
      <c r="O317" s="46">
        <v>1381</v>
      </c>
      <c r="P317" s="46">
        <v>1687</v>
      </c>
      <c r="Q317" s="46">
        <v>1381</v>
      </c>
      <c r="R317" s="46">
        <v>1771</v>
      </c>
      <c r="S317" s="46">
        <v>2115</v>
      </c>
      <c r="T317" s="46">
        <v>1849</v>
      </c>
      <c r="U317" s="46"/>
      <c r="V317" s="46"/>
      <c r="W317" s="46">
        <f>SUM(O317:V317)</f>
        <v>10184</v>
      </c>
      <c r="X317" s="48">
        <v>43349</v>
      </c>
      <c r="Y317" s="46">
        <v>200</v>
      </c>
      <c r="Z317" s="49">
        <f>F317/Y317</f>
        <v>9.8849999999999998</v>
      </c>
      <c r="AA317" s="56">
        <v>43353</v>
      </c>
      <c r="AB317" s="46">
        <v>1500</v>
      </c>
      <c r="AC317" s="46">
        <v>1700</v>
      </c>
      <c r="AD317" s="56">
        <v>43359</v>
      </c>
      <c r="AE317" s="46">
        <v>350</v>
      </c>
      <c r="AF317" s="46">
        <v>2050</v>
      </c>
      <c r="AG317" s="46">
        <v>657</v>
      </c>
      <c r="AH317" s="46">
        <v>183</v>
      </c>
      <c r="AI317" s="46">
        <v>172</v>
      </c>
      <c r="AJ317" s="50">
        <f>AI317/AH317</f>
        <v>0.93989071038251371</v>
      </c>
    </row>
    <row r="318" spans="1:36">
      <c r="A318" s="43" t="s">
        <v>983</v>
      </c>
      <c r="B318" s="55">
        <v>43357</v>
      </c>
      <c r="C318" s="45" t="s">
        <v>984</v>
      </c>
      <c r="D318" s="45">
        <v>577068371601</v>
      </c>
      <c r="E318" s="46" t="s">
        <v>985</v>
      </c>
      <c r="F318" s="46">
        <v>1936</v>
      </c>
      <c r="G318" s="46">
        <v>2349</v>
      </c>
      <c r="H318" s="46">
        <v>281</v>
      </c>
      <c r="I318" s="46">
        <v>280</v>
      </c>
      <c r="J318" s="46">
        <v>1</v>
      </c>
      <c r="K318" s="47">
        <v>0.12001574084368601</v>
      </c>
      <c r="L318" s="47">
        <v>0.119592786129332</v>
      </c>
      <c r="M318" s="47">
        <v>4.2295471435342598E-4</v>
      </c>
      <c r="N318" s="56">
        <v>43352</v>
      </c>
      <c r="O318" s="46">
        <v>2344</v>
      </c>
      <c r="P318" s="46">
        <v>2344</v>
      </c>
      <c r="Q318" s="46">
        <v>1913</v>
      </c>
      <c r="R318" s="46">
        <v>1736</v>
      </c>
      <c r="S318" s="46">
        <v>1748</v>
      </c>
      <c r="T318" s="46"/>
      <c r="U318" s="46"/>
      <c r="V318" s="46"/>
      <c r="W318" s="46">
        <f>SUM(O318:V318)</f>
        <v>10085</v>
      </c>
      <c r="X318" s="48">
        <v>43349</v>
      </c>
      <c r="Y318" s="46">
        <v>800</v>
      </c>
      <c r="Z318" s="49">
        <f>F318/Y318</f>
        <v>2.42</v>
      </c>
      <c r="AA318" s="56">
        <v>43356</v>
      </c>
      <c r="AB318" s="46">
        <v>1200</v>
      </c>
      <c r="AC318" s="46">
        <v>2000</v>
      </c>
      <c r="AD318" s="48"/>
      <c r="AE318" s="46">
        <v>0</v>
      </c>
      <c r="AF318" s="46">
        <v>2000</v>
      </c>
      <c r="AG318" s="46">
        <v>783</v>
      </c>
      <c r="AH318" s="46">
        <v>759</v>
      </c>
      <c r="AI318" s="46">
        <v>62</v>
      </c>
      <c r="AJ318" s="50">
        <f>AI318/AH318</f>
        <v>8.1686429512516465E-2</v>
      </c>
    </row>
    <row r="319" spans="1:36">
      <c r="A319" s="43" t="s">
        <v>986</v>
      </c>
      <c r="B319" s="55">
        <v>43357</v>
      </c>
      <c r="C319" s="45" t="s">
        <v>987</v>
      </c>
      <c r="D319" s="45">
        <v>560511802309</v>
      </c>
      <c r="E319" s="46" t="s">
        <v>988</v>
      </c>
      <c r="F319" s="46">
        <v>1878</v>
      </c>
      <c r="G319" s="46">
        <v>3354</v>
      </c>
      <c r="H319" s="46">
        <v>254</v>
      </c>
      <c r="I319" s="46">
        <v>254</v>
      </c>
      <c r="J319" s="46">
        <v>0</v>
      </c>
      <c r="K319" s="47">
        <v>0.104633494953272</v>
      </c>
      <c r="L319" s="47">
        <v>0.104633494953272</v>
      </c>
      <c r="M319" s="47">
        <v>0</v>
      </c>
      <c r="N319" s="56">
        <v>43354</v>
      </c>
      <c r="O319" s="46">
        <v>1558</v>
      </c>
      <c r="P319" s="46">
        <v>3574</v>
      </c>
      <c r="Q319" s="46">
        <v>3388</v>
      </c>
      <c r="R319" s="46"/>
      <c r="S319" s="46"/>
      <c r="T319" s="46"/>
      <c r="U319" s="46"/>
      <c r="V319" s="46"/>
      <c r="W319" s="46">
        <f>SUM(O319:V319)</f>
        <v>8520</v>
      </c>
      <c r="X319" s="48">
        <v>43028</v>
      </c>
      <c r="Y319" s="46">
        <v>3000</v>
      </c>
      <c r="Z319" s="49">
        <f>F319/Y319</f>
        <v>0.626</v>
      </c>
      <c r="AA319" s="46"/>
      <c r="AB319" s="46">
        <v>0</v>
      </c>
      <c r="AC319" s="46">
        <v>18100</v>
      </c>
      <c r="AD319" s="56">
        <v>43359</v>
      </c>
      <c r="AE319" s="46">
        <v>1670</v>
      </c>
      <c r="AF319" s="46">
        <v>19770</v>
      </c>
      <c r="AG319" s="46">
        <v>18209</v>
      </c>
      <c r="AH319" s="46">
        <v>16856</v>
      </c>
      <c r="AI319" s="46">
        <v>2296</v>
      </c>
      <c r="AJ319" s="50">
        <f>AI319/AH319</f>
        <v>0.13621262458471761</v>
      </c>
    </row>
    <row r="320" spans="1:36">
      <c r="A320" s="43" t="s">
        <v>989</v>
      </c>
      <c r="B320" s="55">
        <v>43357</v>
      </c>
      <c r="C320" s="45" t="s">
        <v>990</v>
      </c>
      <c r="D320" s="45">
        <v>576673728552</v>
      </c>
      <c r="E320" s="46" t="s">
        <v>991</v>
      </c>
      <c r="F320" s="46">
        <v>1731</v>
      </c>
      <c r="G320" s="46">
        <v>2148</v>
      </c>
      <c r="H320" s="46">
        <v>280</v>
      </c>
      <c r="I320" s="46">
        <v>280</v>
      </c>
      <c r="J320" s="46">
        <v>0</v>
      </c>
      <c r="K320" s="47">
        <v>0.13068363032268099</v>
      </c>
      <c r="L320" s="47">
        <v>0.13068363032268099</v>
      </c>
      <c r="M320" s="47">
        <v>0</v>
      </c>
      <c r="N320" s="56">
        <v>43353</v>
      </c>
      <c r="O320" s="46">
        <v>4240</v>
      </c>
      <c r="P320" s="46">
        <v>2270</v>
      </c>
      <c r="Q320" s="46">
        <v>1707</v>
      </c>
      <c r="R320" s="46">
        <v>1999</v>
      </c>
      <c r="S320" s="46"/>
      <c r="T320" s="46"/>
      <c r="U320" s="46"/>
      <c r="V320" s="46"/>
      <c r="W320" s="46">
        <f>SUM(O320:V320)</f>
        <v>10216</v>
      </c>
      <c r="X320" s="48">
        <v>43349</v>
      </c>
      <c r="Y320" s="46">
        <v>400</v>
      </c>
      <c r="Z320" s="49">
        <f>F320/Y320</f>
        <v>4.3274999999999997</v>
      </c>
      <c r="AA320" s="56">
        <v>43356</v>
      </c>
      <c r="AB320" s="46">
        <v>700</v>
      </c>
      <c r="AC320" s="46">
        <v>1180</v>
      </c>
      <c r="AD320" s="56">
        <v>43358</v>
      </c>
      <c r="AE320" s="46">
        <v>490</v>
      </c>
      <c r="AF320" s="46">
        <v>1670</v>
      </c>
      <c r="AG320" s="46">
        <v>746</v>
      </c>
      <c r="AH320" s="46">
        <v>595</v>
      </c>
      <c r="AI320" s="46">
        <v>0</v>
      </c>
      <c r="AJ320" s="50">
        <f>AI320/AH320</f>
        <v>0</v>
      </c>
    </row>
    <row r="321" spans="1:36">
      <c r="A321" s="43" t="s">
        <v>992</v>
      </c>
      <c r="B321" s="55">
        <v>43357</v>
      </c>
      <c r="C321" s="45" t="s">
        <v>993</v>
      </c>
      <c r="D321" s="45">
        <v>576956342623</v>
      </c>
      <c r="E321" s="46" t="s">
        <v>994</v>
      </c>
      <c r="F321" s="46">
        <v>1713</v>
      </c>
      <c r="G321" s="46">
        <v>2135</v>
      </c>
      <c r="H321" s="46">
        <v>298</v>
      </c>
      <c r="I321" s="46">
        <v>296</v>
      </c>
      <c r="J321" s="46">
        <v>2</v>
      </c>
      <c r="K321" s="47">
        <v>0.13912197361556999</v>
      </c>
      <c r="L321" s="47">
        <v>0.138143401528699</v>
      </c>
      <c r="M321" s="47">
        <v>9.7857208687099307E-4</v>
      </c>
      <c r="N321" s="56">
        <v>43353</v>
      </c>
      <c r="O321" s="46">
        <v>2493</v>
      </c>
      <c r="P321" s="46">
        <v>2221</v>
      </c>
      <c r="Q321" s="46">
        <v>1642</v>
      </c>
      <c r="R321" s="46">
        <v>1725</v>
      </c>
      <c r="S321" s="46"/>
      <c r="T321" s="46"/>
      <c r="U321" s="46"/>
      <c r="V321" s="46"/>
      <c r="W321" s="46">
        <f>SUM(O321:V321)</f>
        <v>8081</v>
      </c>
      <c r="X321" s="48">
        <v>43349</v>
      </c>
      <c r="Y321" s="46">
        <v>1100</v>
      </c>
      <c r="Z321" s="49">
        <f>F321/Y321</f>
        <v>1.5572727272727274</v>
      </c>
      <c r="AA321" s="56">
        <v>43356</v>
      </c>
      <c r="AB321" s="46">
        <v>500</v>
      </c>
      <c r="AC321" s="46">
        <v>1600</v>
      </c>
      <c r="AD321" s="56">
        <v>43358</v>
      </c>
      <c r="AE321" s="46">
        <v>300</v>
      </c>
      <c r="AF321" s="46">
        <v>1900</v>
      </c>
      <c r="AG321" s="46">
        <v>1043</v>
      </c>
      <c r="AH321" s="46">
        <v>932</v>
      </c>
      <c r="AI321" s="46">
        <v>2</v>
      </c>
      <c r="AJ321" s="50">
        <f>AI321/AH321</f>
        <v>2.1459227467811159E-3</v>
      </c>
    </row>
    <row r="322" spans="1:36">
      <c r="A322" s="43" t="s">
        <v>995</v>
      </c>
      <c r="B322" s="55">
        <v>43357</v>
      </c>
      <c r="C322" s="45" t="s">
        <v>996</v>
      </c>
      <c r="D322" s="45">
        <v>576836741014</v>
      </c>
      <c r="E322" s="46" t="s">
        <v>997</v>
      </c>
      <c r="F322" s="46">
        <v>1495</v>
      </c>
      <c r="G322" s="46">
        <v>2032</v>
      </c>
      <c r="H322" s="46">
        <v>314</v>
      </c>
      <c r="I322" s="46">
        <v>314</v>
      </c>
      <c r="J322" s="46">
        <v>0</v>
      </c>
      <c r="K322" s="47">
        <v>0.15671486726622999</v>
      </c>
      <c r="L322" s="47">
        <v>0.15671486726622999</v>
      </c>
      <c r="M322" s="47">
        <v>0</v>
      </c>
      <c r="N322" s="56">
        <v>43353</v>
      </c>
      <c r="O322" s="46">
        <v>1790</v>
      </c>
      <c r="P322" s="46">
        <v>1866</v>
      </c>
      <c r="Q322" s="46">
        <v>1742</v>
      </c>
      <c r="R322" s="46">
        <v>1698</v>
      </c>
      <c r="S322" s="46"/>
      <c r="T322" s="46"/>
      <c r="U322" s="46"/>
      <c r="V322" s="46"/>
      <c r="W322" s="46">
        <f>SUM(O322:V322)</f>
        <v>7096</v>
      </c>
      <c r="X322" s="48">
        <v>43349</v>
      </c>
      <c r="Y322" s="46">
        <v>600</v>
      </c>
      <c r="Z322" s="49">
        <f>F322/Y322</f>
        <v>2.4916666666666667</v>
      </c>
      <c r="AA322" s="46"/>
      <c r="AB322" s="46">
        <v>0</v>
      </c>
      <c r="AC322" s="46">
        <v>600</v>
      </c>
      <c r="AD322" s="56">
        <v>43357</v>
      </c>
      <c r="AE322" s="46">
        <v>900</v>
      </c>
      <c r="AF322" s="46">
        <v>1500</v>
      </c>
      <c r="AG322" s="46">
        <v>609</v>
      </c>
      <c r="AH322" s="46">
        <v>572</v>
      </c>
      <c r="AI322" s="46">
        <v>564</v>
      </c>
      <c r="AJ322" s="50">
        <f>AI322/AH322</f>
        <v>0.98601398601398604</v>
      </c>
    </row>
    <row r="323" spans="1:36">
      <c r="A323" s="43" t="s">
        <v>998</v>
      </c>
      <c r="B323" s="55">
        <v>43357</v>
      </c>
      <c r="C323" s="45" t="s">
        <v>999</v>
      </c>
      <c r="D323" s="45">
        <v>576673360961</v>
      </c>
      <c r="E323" s="46" t="s">
        <v>1000</v>
      </c>
      <c r="F323" s="46">
        <v>1494</v>
      </c>
      <c r="G323" s="46">
        <v>1708</v>
      </c>
      <c r="H323" s="46">
        <v>204</v>
      </c>
      <c r="I323" s="46">
        <v>204</v>
      </c>
      <c r="J323" s="46">
        <v>0</v>
      </c>
      <c r="K323" s="47">
        <v>0.119621330564418</v>
      </c>
      <c r="L323" s="47">
        <v>0.119621330564418</v>
      </c>
      <c r="M323" s="47">
        <v>0</v>
      </c>
      <c r="N323" s="56">
        <v>43352</v>
      </c>
      <c r="O323" s="46">
        <v>3109</v>
      </c>
      <c r="P323" s="46">
        <v>3109</v>
      </c>
      <c r="Q323" s="46">
        <v>1837</v>
      </c>
      <c r="R323" s="46">
        <v>2152</v>
      </c>
      <c r="S323" s="46">
        <v>1901</v>
      </c>
      <c r="T323" s="46"/>
      <c r="U323" s="46"/>
      <c r="V323" s="46"/>
      <c r="W323" s="46">
        <f>SUM(O323:V323)</f>
        <v>12108</v>
      </c>
      <c r="X323" s="48">
        <v>43358</v>
      </c>
      <c r="Y323" s="46">
        <v>2600</v>
      </c>
      <c r="Z323" s="49">
        <f>F323/Y323</f>
        <v>0.57461538461538464</v>
      </c>
      <c r="AA323" s="46"/>
      <c r="AB323" s="46">
        <v>0</v>
      </c>
      <c r="AC323" s="46">
        <v>0</v>
      </c>
      <c r="AD323" s="56">
        <v>43358</v>
      </c>
      <c r="AE323" s="46">
        <v>2600</v>
      </c>
      <c r="AF323" s="46">
        <v>2600</v>
      </c>
      <c r="AG323" s="46">
        <v>0</v>
      </c>
      <c r="AH323" s="46">
        <v>0</v>
      </c>
      <c r="AI323" s="46">
        <v>0</v>
      </c>
      <c r="AJ323" s="50" t="e">
        <f>AI323/AH323</f>
        <v>#DIV/0!</v>
      </c>
    </row>
    <row r="324" spans="1:36">
      <c r="A324" s="43" t="s">
        <v>1001</v>
      </c>
      <c r="B324" s="55">
        <v>43357</v>
      </c>
      <c r="C324" s="45" t="s">
        <v>1002</v>
      </c>
      <c r="D324" s="45">
        <v>576956166814</v>
      </c>
      <c r="E324" s="46" t="s">
        <v>1003</v>
      </c>
      <c r="F324" s="46">
        <v>1349</v>
      </c>
      <c r="G324" s="46">
        <v>1546</v>
      </c>
      <c r="H324" s="46">
        <v>204</v>
      </c>
      <c r="I324" s="46">
        <v>204</v>
      </c>
      <c r="J324" s="46">
        <v>0</v>
      </c>
      <c r="K324" s="47">
        <v>0.132372850941156</v>
      </c>
      <c r="L324" s="47">
        <v>0.132372850941156</v>
      </c>
      <c r="M324" s="47">
        <v>0</v>
      </c>
      <c r="N324" s="56">
        <v>43351</v>
      </c>
      <c r="O324" s="46">
        <v>1429</v>
      </c>
      <c r="P324" s="46">
        <v>1872</v>
      </c>
      <c r="Q324" s="46">
        <v>1429</v>
      </c>
      <c r="R324" s="46">
        <v>1418</v>
      </c>
      <c r="S324" s="46">
        <v>1303</v>
      </c>
      <c r="T324" s="46">
        <v>1259</v>
      </c>
      <c r="U324" s="46"/>
      <c r="V324" s="46"/>
      <c r="W324" s="46">
        <f>SUM(O324:V324)</f>
        <v>8710</v>
      </c>
      <c r="X324" s="48">
        <v>43351</v>
      </c>
      <c r="Y324" s="46">
        <v>800</v>
      </c>
      <c r="Z324" s="49">
        <f>F324/Y324</f>
        <v>1.68625</v>
      </c>
      <c r="AA324" s="56">
        <v>43356</v>
      </c>
      <c r="AB324" s="46">
        <v>900</v>
      </c>
      <c r="AC324" s="46">
        <v>1700</v>
      </c>
      <c r="AD324" s="48"/>
      <c r="AE324" s="46">
        <v>0</v>
      </c>
      <c r="AF324" s="46">
        <v>1700</v>
      </c>
      <c r="AG324" s="46">
        <v>260</v>
      </c>
      <c r="AH324" s="46">
        <v>178</v>
      </c>
      <c r="AI324" s="46">
        <v>0</v>
      </c>
      <c r="AJ324" s="50">
        <f>AI324/AH324</f>
        <v>0</v>
      </c>
    </row>
    <row r="325" spans="1:36">
      <c r="A325" s="43" t="s">
        <v>1004</v>
      </c>
      <c r="B325" s="55">
        <v>43357</v>
      </c>
      <c r="C325" s="45" t="s">
        <v>1005</v>
      </c>
      <c r="D325" s="45">
        <v>576956602241</v>
      </c>
      <c r="E325" s="46" t="s">
        <v>1006</v>
      </c>
      <c r="F325" s="46">
        <v>1273</v>
      </c>
      <c r="G325" s="46">
        <v>1605</v>
      </c>
      <c r="H325" s="46">
        <v>211</v>
      </c>
      <c r="I325" s="46">
        <v>209</v>
      </c>
      <c r="J325" s="46">
        <v>2</v>
      </c>
      <c r="K325" s="47">
        <v>0.13202508756002199</v>
      </c>
      <c r="L325" s="47">
        <v>0.130800580781922</v>
      </c>
      <c r="M325" s="47">
        <v>1.2245067781005499E-3</v>
      </c>
      <c r="N325" s="56">
        <v>43353</v>
      </c>
      <c r="O325" s="46">
        <v>1605</v>
      </c>
      <c r="P325" s="46">
        <v>1410</v>
      </c>
      <c r="Q325" s="46">
        <v>1241</v>
      </c>
      <c r="R325" s="46">
        <v>1411</v>
      </c>
      <c r="S325" s="46"/>
      <c r="T325" s="46"/>
      <c r="U325" s="46"/>
      <c r="V325" s="46"/>
      <c r="W325" s="46">
        <f>SUM(O325:V325)</f>
        <v>5667</v>
      </c>
      <c r="X325" s="48">
        <v>43349</v>
      </c>
      <c r="Y325" s="46">
        <v>400</v>
      </c>
      <c r="Z325" s="49">
        <f>F325/Y325</f>
        <v>3.1825000000000001</v>
      </c>
      <c r="AA325" s="56">
        <v>43353</v>
      </c>
      <c r="AB325" s="46">
        <v>700</v>
      </c>
      <c r="AC325" s="46">
        <v>1100</v>
      </c>
      <c r="AD325" s="56">
        <v>43358</v>
      </c>
      <c r="AE325" s="46">
        <v>450</v>
      </c>
      <c r="AF325" s="46">
        <v>1550</v>
      </c>
      <c r="AG325" s="46">
        <v>1581</v>
      </c>
      <c r="AH325" s="46">
        <v>1058</v>
      </c>
      <c r="AI325" s="46">
        <v>6</v>
      </c>
      <c r="AJ325" s="50">
        <f>AI325/AH325</f>
        <v>5.6710775047258983E-3</v>
      </c>
    </row>
    <row r="326" spans="1:36">
      <c r="A326" s="43" t="s">
        <v>1007</v>
      </c>
      <c r="B326" s="55">
        <v>43357</v>
      </c>
      <c r="C326" s="45" t="s">
        <v>1008</v>
      </c>
      <c r="D326" s="45">
        <v>576835765981</v>
      </c>
      <c r="E326" s="46" t="s">
        <v>1009</v>
      </c>
      <c r="F326" s="46">
        <v>1272</v>
      </c>
      <c r="G326" s="46">
        <v>1646</v>
      </c>
      <c r="H326" s="46">
        <v>251</v>
      </c>
      <c r="I326" s="46">
        <v>251</v>
      </c>
      <c r="J326" s="46">
        <v>0</v>
      </c>
      <c r="K326" s="47">
        <v>0.154206729627795</v>
      </c>
      <c r="L326" s="47">
        <v>0.154206729627795</v>
      </c>
      <c r="M326" s="47">
        <v>0</v>
      </c>
      <c r="N326" s="56">
        <v>43352</v>
      </c>
      <c r="O326" s="46">
        <v>1266</v>
      </c>
      <c r="P326" s="46">
        <v>1266</v>
      </c>
      <c r="Q326" s="46">
        <v>1047</v>
      </c>
      <c r="R326" s="46">
        <v>1182</v>
      </c>
      <c r="S326" s="46">
        <v>1423</v>
      </c>
      <c r="T326" s="46"/>
      <c r="U326" s="46"/>
      <c r="V326" s="46"/>
      <c r="W326" s="46">
        <f>SUM(O326:V326)</f>
        <v>6184</v>
      </c>
      <c r="X326" s="48">
        <v>43349</v>
      </c>
      <c r="Y326" s="46">
        <v>300</v>
      </c>
      <c r="Z326" s="49">
        <f>F326/Y326</f>
        <v>4.24</v>
      </c>
      <c r="AA326" s="56">
        <v>43356</v>
      </c>
      <c r="AB326" s="46">
        <v>800</v>
      </c>
      <c r="AC326" s="46">
        <v>1100</v>
      </c>
      <c r="AD326" s="56">
        <v>43359</v>
      </c>
      <c r="AE326" s="46">
        <v>100</v>
      </c>
      <c r="AF326" s="46">
        <v>1200</v>
      </c>
      <c r="AG326" s="46">
        <v>347</v>
      </c>
      <c r="AH326" s="46">
        <v>269</v>
      </c>
      <c r="AI326" s="46">
        <v>0</v>
      </c>
      <c r="AJ326" s="50">
        <f>AI326/AH326</f>
        <v>0</v>
      </c>
    </row>
    <row r="327" spans="1:36">
      <c r="A327" s="43" t="s">
        <v>1010</v>
      </c>
      <c r="B327" s="55">
        <v>43357</v>
      </c>
      <c r="C327" s="45" t="s">
        <v>1011</v>
      </c>
      <c r="D327" s="45">
        <v>576956178807</v>
      </c>
      <c r="E327" s="46" t="s">
        <v>1012</v>
      </c>
      <c r="F327" s="46">
        <v>1131</v>
      </c>
      <c r="G327" s="46">
        <v>1400</v>
      </c>
      <c r="H327" s="46">
        <v>220</v>
      </c>
      <c r="I327" s="46">
        <v>220</v>
      </c>
      <c r="J327" s="46">
        <v>0</v>
      </c>
      <c r="K327" s="47">
        <v>0.15863950723605499</v>
      </c>
      <c r="L327" s="47">
        <v>0.15863950723605499</v>
      </c>
      <c r="M327" s="47">
        <v>0</v>
      </c>
      <c r="N327" s="56">
        <v>43353</v>
      </c>
      <c r="O327" s="46">
        <v>1176</v>
      </c>
      <c r="P327" s="46">
        <v>1865</v>
      </c>
      <c r="Q327" s="46">
        <v>1442</v>
      </c>
      <c r="R327" s="46">
        <v>1674</v>
      </c>
      <c r="S327" s="46"/>
      <c r="T327" s="46"/>
      <c r="U327" s="46"/>
      <c r="V327" s="46"/>
      <c r="W327" s="46">
        <f>SUM(O327:V327)</f>
        <v>6157</v>
      </c>
      <c r="X327" s="48">
        <v>43349</v>
      </c>
      <c r="Y327" s="46">
        <v>800</v>
      </c>
      <c r="Z327" s="49">
        <f>F327/Y327</f>
        <v>1.4137500000000001</v>
      </c>
      <c r="AA327" s="46"/>
      <c r="AB327" s="46">
        <v>0</v>
      </c>
      <c r="AC327" s="46">
        <v>800</v>
      </c>
      <c r="AD327" s="56">
        <v>43358</v>
      </c>
      <c r="AE327" s="46">
        <v>300</v>
      </c>
      <c r="AF327" s="46">
        <v>1100</v>
      </c>
      <c r="AG327" s="46">
        <v>831</v>
      </c>
      <c r="AH327" s="46">
        <v>284</v>
      </c>
      <c r="AI327" s="46">
        <v>0</v>
      </c>
      <c r="AJ327" s="50">
        <f>AI327/AH327</f>
        <v>0</v>
      </c>
    </row>
    <row r="328" spans="1:36">
      <c r="A328" s="43" t="s">
        <v>1013</v>
      </c>
      <c r="B328" s="55">
        <v>43357</v>
      </c>
      <c r="C328" s="45" t="s">
        <v>1014</v>
      </c>
      <c r="D328" s="45">
        <v>576674052280</v>
      </c>
      <c r="E328" s="46" t="s">
        <v>1015</v>
      </c>
      <c r="F328" s="46">
        <v>1108</v>
      </c>
      <c r="G328" s="46">
        <v>1392</v>
      </c>
      <c r="H328" s="46">
        <v>189</v>
      </c>
      <c r="I328" s="46">
        <v>156</v>
      </c>
      <c r="J328" s="46">
        <v>33</v>
      </c>
      <c r="K328" s="47">
        <v>0.13573495912643399</v>
      </c>
      <c r="L328" s="47">
        <v>0.112197878158834</v>
      </c>
      <c r="M328" s="47">
        <v>2.3537080967599499E-2</v>
      </c>
      <c r="N328" s="56">
        <v>43352</v>
      </c>
      <c r="O328" s="46">
        <v>1274</v>
      </c>
      <c r="P328" s="46">
        <v>1274</v>
      </c>
      <c r="Q328" s="46">
        <v>1057</v>
      </c>
      <c r="R328" s="46">
        <v>1267</v>
      </c>
      <c r="S328" s="46">
        <v>1318</v>
      </c>
      <c r="T328" s="46"/>
      <c r="U328" s="46"/>
      <c r="V328" s="46"/>
      <c r="W328" s="46">
        <f>SUM(O328:V328)</f>
        <v>6190</v>
      </c>
      <c r="X328" s="48">
        <v>43349</v>
      </c>
      <c r="Y328" s="46">
        <v>500</v>
      </c>
      <c r="Z328" s="49">
        <f>F328/Y328</f>
        <v>2.2160000000000002</v>
      </c>
      <c r="AA328" s="56">
        <v>43356</v>
      </c>
      <c r="AB328" s="46">
        <v>500</v>
      </c>
      <c r="AC328" s="46">
        <v>1000</v>
      </c>
      <c r="AD328" s="56">
        <v>43360</v>
      </c>
      <c r="AE328" s="46">
        <v>100</v>
      </c>
      <c r="AF328" s="46">
        <v>1100</v>
      </c>
      <c r="AG328" s="46">
        <v>952</v>
      </c>
      <c r="AH328" s="46">
        <v>934</v>
      </c>
      <c r="AI328" s="46">
        <v>85</v>
      </c>
      <c r="AJ328" s="50">
        <f>AI328/AH328</f>
        <v>9.1006423982869372E-2</v>
      </c>
    </row>
    <row r="329" spans="1:36">
      <c r="A329" s="43" t="s">
        <v>1016</v>
      </c>
      <c r="B329" s="55">
        <v>43357</v>
      </c>
      <c r="C329" s="45" t="s">
        <v>1017</v>
      </c>
      <c r="D329" s="45">
        <v>576836085684</v>
      </c>
      <c r="E329" s="46" t="s">
        <v>1018</v>
      </c>
      <c r="F329" s="46">
        <v>1063</v>
      </c>
      <c r="G329" s="46">
        <v>1267</v>
      </c>
      <c r="H329" s="46">
        <v>219</v>
      </c>
      <c r="I329" s="46">
        <v>219</v>
      </c>
      <c r="J329" s="46">
        <v>0</v>
      </c>
      <c r="K329" s="47">
        <v>0.17264527030172699</v>
      </c>
      <c r="L329" s="47">
        <v>0.17264527030172699</v>
      </c>
      <c r="M329" s="47">
        <v>0</v>
      </c>
      <c r="N329" s="56">
        <v>43353</v>
      </c>
      <c r="O329" s="46">
        <v>1685</v>
      </c>
      <c r="P329" s="46">
        <v>1693</v>
      </c>
      <c r="Q329" s="46">
        <v>1866</v>
      </c>
      <c r="R329" s="46">
        <v>2028</v>
      </c>
      <c r="S329" s="46"/>
      <c r="T329" s="46"/>
      <c r="U329" s="46"/>
      <c r="V329" s="46"/>
      <c r="W329" s="46">
        <f>SUM(O329:V329)</f>
        <v>7272</v>
      </c>
      <c r="X329" s="48">
        <v>43349</v>
      </c>
      <c r="Y329" s="46">
        <v>1060</v>
      </c>
      <c r="Z329" s="49">
        <f>F329/Y329</f>
        <v>1.0028301886792452</v>
      </c>
      <c r="AA329" s="46"/>
      <c r="AB329" s="46">
        <v>0</v>
      </c>
      <c r="AC329" s="46">
        <v>1060</v>
      </c>
      <c r="AD329" s="56">
        <v>43358</v>
      </c>
      <c r="AE329" s="46">
        <v>300</v>
      </c>
      <c r="AF329" s="46">
        <v>1360</v>
      </c>
      <c r="AG329" s="46">
        <v>300</v>
      </c>
      <c r="AH329" s="46">
        <v>30</v>
      </c>
      <c r="AI329" s="46">
        <v>0</v>
      </c>
      <c r="AJ329" s="50">
        <f>AI329/AH329</f>
        <v>0</v>
      </c>
    </row>
    <row r="330" spans="1:36">
      <c r="A330" s="43" t="s">
        <v>1019</v>
      </c>
      <c r="B330" s="55">
        <v>43357</v>
      </c>
      <c r="C330" s="45" t="s">
        <v>1020</v>
      </c>
      <c r="D330" s="45">
        <v>576836073668</v>
      </c>
      <c r="E330" s="46" t="s">
        <v>1021</v>
      </c>
      <c r="F330" s="46">
        <v>1033</v>
      </c>
      <c r="G330" s="46">
        <v>1314</v>
      </c>
      <c r="H330" s="46">
        <v>231</v>
      </c>
      <c r="I330" s="46">
        <v>227</v>
      </c>
      <c r="J330" s="46">
        <v>4</v>
      </c>
      <c r="K330" s="47">
        <v>0.17673266595892301</v>
      </c>
      <c r="L330" s="47">
        <v>0.173698676578248</v>
      </c>
      <c r="M330" s="47">
        <v>3.0339893806746801E-3</v>
      </c>
      <c r="N330" s="56">
        <v>43353</v>
      </c>
      <c r="O330" s="46">
        <v>1581</v>
      </c>
      <c r="P330" s="46">
        <v>1689</v>
      </c>
      <c r="Q330" s="46">
        <v>1173</v>
      </c>
      <c r="R330" s="46">
        <v>1428</v>
      </c>
      <c r="S330" s="46"/>
      <c r="T330" s="46"/>
      <c r="U330" s="46"/>
      <c r="V330" s="46"/>
      <c r="W330" s="46">
        <f>SUM(O330:V330)</f>
        <v>5871</v>
      </c>
      <c r="X330" s="48">
        <v>43349</v>
      </c>
      <c r="Y330" s="46">
        <v>1200</v>
      </c>
      <c r="Z330" s="49">
        <f>F330/Y330</f>
        <v>0.86083333333333334</v>
      </c>
      <c r="AA330" s="46"/>
      <c r="AB330" s="46">
        <v>0</v>
      </c>
      <c r="AC330" s="46">
        <v>1200</v>
      </c>
      <c r="AD330" s="56">
        <v>43359</v>
      </c>
      <c r="AE330" s="46">
        <v>100</v>
      </c>
      <c r="AF330" s="46">
        <v>1300</v>
      </c>
      <c r="AG330" s="46">
        <v>1155</v>
      </c>
      <c r="AH330" s="46">
        <v>1125</v>
      </c>
      <c r="AI330" s="46">
        <v>0</v>
      </c>
      <c r="AJ330" s="50">
        <f>AI330/AH330</f>
        <v>0</v>
      </c>
    </row>
    <row r="331" spans="1:36">
      <c r="A331" s="43" t="s">
        <v>1022</v>
      </c>
      <c r="B331" s="55">
        <v>43357</v>
      </c>
      <c r="C331" s="45" t="s">
        <v>1023</v>
      </c>
      <c r="D331" s="45">
        <v>576956078936</v>
      </c>
      <c r="E331" s="46" t="s">
        <v>1024</v>
      </c>
      <c r="F331" s="46">
        <v>945</v>
      </c>
      <c r="G331" s="46">
        <v>1106</v>
      </c>
      <c r="H331" s="46">
        <v>174</v>
      </c>
      <c r="I331" s="46">
        <v>174</v>
      </c>
      <c r="J331" s="46">
        <v>0</v>
      </c>
      <c r="K331" s="47">
        <v>0.15778837180379099</v>
      </c>
      <c r="L331" s="47">
        <v>0.15778837180379099</v>
      </c>
      <c r="M331" s="47">
        <v>0</v>
      </c>
      <c r="N331" s="56">
        <v>43352</v>
      </c>
      <c r="O331" s="46">
        <v>883</v>
      </c>
      <c r="P331" s="46">
        <v>883</v>
      </c>
      <c r="Q331" s="46">
        <v>885</v>
      </c>
      <c r="R331" s="46">
        <v>795</v>
      </c>
      <c r="S331" s="46">
        <v>865</v>
      </c>
      <c r="T331" s="46"/>
      <c r="U331" s="46"/>
      <c r="V331" s="46"/>
      <c r="W331" s="46">
        <f>SUM(O331:V331)</f>
        <v>4311</v>
      </c>
      <c r="X331" s="48">
        <v>43349</v>
      </c>
      <c r="Y331" s="46">
        <v>500</v>
      </c>
      <c r="Z331" s="49">
        <f>F331/Y331</f>
        <v>1.89</v>
      </c>
      <c r="AA331" s="56">
        <v>43356</v>
      </c>
      <c r="AB331" s="46">
        <v>400</v>
      </c>
      <c r="AC331" s="46">
        <v>900</v>
      </c>
      <c r="AD331" s="48"/>
      <c r="AE331" s="46">
        <v>0</v>
      </c>
      <c r="AF331" s="46">
        <v>900</v>
      </c>
      <c r="AG331" s="46">
        <v>490</v>
      </c>
      <c r="AH331" s="46">
        <v>436</v>
      </c>
      <c r="AI331" s="46">
        <v>0</v>
      </c>
      <c r="AJ331" s="50">
        <f>AI331/AH331</f>
        <v>0</v>
      </c>
    </row>
    <row r="332" spans="1:36">
      <c r="A332" s="43" t="s">
        <v>1025</v>
      </c>
      <c r="B332" s="55">
        <v>43357</v>
      </c>
      <c r="C332" s="45" t="s">
        <v>1026</v>
      </c>
      <c r="D332" s="45">
        <v>576836325415</v>
      </c>
      <c r="E332" s="46" t="s">
        <v>1027</v>
      </c>
      <c r="F332" s="46">
        <v>880</v>
      </c>
      <c r="G332" s="46">
        <v>1132</v>
      </c>
      <c r="H332" s="46">
        <v>136</v>
      </c>
      <c r="I332" s="46">
        <v>136</v>
      </c>
      <c r="J332" s="46">
        <v>0</v>
      </c>
      <c r="K332" s="47">
        <v>0.12012017320222</v>
      </c>
      <c r="L332" s="47">
        <v>0.12012017320222</v>
      </c>
      <c r="M332" s="47">
        <v>0</v>
      </c>
      <c r="N332" s="56">
        <v>43351</v>
      </c>
      <c r="O332" s="46">
        <v>1328</v>
      </c>
      <c r="P332" s="46">
        <v>1314</v>
      </c>
      <c r="Q332" s="46">
        <v>1328</v>
      </c>
      <c r="R332" s="46">
        <v>1048</v>
      </c>
      <c r="S332" s="46">
        <v>807</v>
      </c>
      <c r="T332" s="46">
        <v>800</v>
      </c>
      <c r="U332" s="46"/>
      <c r="V332" s="46"/>
      <c r="W332" s="46">
        <f>SUM(O332:V332)</f>
        <v>6625</v>
      </c>
      <c r="X332" s="48">
        <v>43349</v>
      </c>
      <c r="Y332" s="46">
        <v>300</v>
      </c>
      <c r="Z332" s="49">
        <f>F332/Y332</f>
        <v>2.9333333333333331</v>
      </c>
      <c r="AA332" s="56">
        <v>43354</v>
      </c>
      <c r="AB332" s="46">
        <v>700</v>
      </c>
      <c r="AC332" s="46">
        <v>1000</v>
      </c>
      <c r="AD332" s="48"/>
      <c r="AE332" s="46">
        <v>0</v>
      </c>
      <c r="AF332" s="46">
        <v>1000</v>
      </c>
      <c r="AG332" s="46">
        <v>105</v>
      </c>
      <c r="AH332" s="46">
        <v>0</v>
      </c>
      <c r="AI332" s="46">
        <v>0</v>
      </c>
      <c r="AJ332" s="50" t="e">
        <f>AI332/AH332</f>
        <v>#DIV/0!</v>
      </c>
    </row>
    <row r="333" spans="1:36">
      <c r="A333" s="43" t="s">
        <v>1028</v>
      </c>
      <c r="B333" s="55">
        <v>43357</v>
      </c>
      <c r="C333" s="45" t="s">
        <v>1029</v>
      </c>
      <c r="D333" s="45">
        <v>576956874013</v>
      </c>
      <c r="E333" s="46" t="s">
        <v>1030</v>
      </c>
      <c r="F333" s="46">
        <v>749</v>
      </c>
      <c r="G333" s="46">
        <v>1002</v>
      </c>
      <c r="H333" s="46">
        <v>167</v>
      </c>
      <c r="I333" s="46">
        <v>167</v>
      </c>
      <c r="J333" s="46">
        <v>0</v>
      </c>
      <c r="K333" s="47">
        <v>0.16761622686358199</v>
      </c>
      <c r="L333" s="47">
        <v>0.16761622686358199</v>
      </c>
      <c r="M333" s="47">
        <v>0</v>
      </c>
      <c r="N333" s="56">
        <v>43352</v>
      </c>
      <c r="O333" s="46">
        <v>899</v>
      </c>
      <c r="P333" s="46">
        <v>899</v>
      </c>
      <c r="Q333" s="46">
        <v>767</v>
      </c>
      <c r="R333" s="46">
        <v>861</v>
      </c>
      <c r="S333" s="46">
        <v>1012</v>
      </c>
      <c r="T333" s="46"/>
      <c r="U333" s="46"/>
      <c r="V333" s="46"/>
      <c r="W333" s="46">
        <f>SUM(O333:V333)</f>
        <v>4438</v>
      </c>
      <c r="X333" s="48">
        <v>43349</v>
      </c>
      <c r="Y333" s="46">
        <v>400</v>
      </c>
      <c r="Z333" s="49">
        <f>F333/Y333</f>
        <v>1.8725000000000001</v>
      </c>
      <c r="AA333" s="46"/>
      <c r="AB333" s="46">
        <v>0</v>
      </c>
      <c r="AC333" s="46">
        <v>400</v>
      </c>
      <c r="AD333" s="56">
        <v>43357</v>
      </c>
      <c r="AE333" s="46">
        <v>300</v>
      </c>
      <c r="AF333" s="46">
        <v>700</v>
      </c>
      <c r="AG333" s="46">
        <v>212</v>
      </c>
      <c r="AH333" s="46">
        <v>106</v>
      </c>
      <c r="AI333" s="46">
        <v>0</v>
      </c>
      <c r="AJ333" s="50">
        <f>AI333/AH333</f>
        <v>0</v>
      </c>
    </row>
    <row r="334" spans="1:36">
      <c r="A334" s="57" t="s">
        <v>1031</v>
      </c>
      <c r="B334" s="58">
        <v>43357</v>
      </c>
      <c r="C334" s="59" t="s">
        <v>1032</v>
      </c>
      <c r="D334" s="59">
        <v>576673660668</v>
      </c>
      <c r="E334" s="60" t="s">
        <v>1033</v>
      </c>
      <c r="F334" s="60">
        <v>517</v>
      </c>
      <c r="G334" s="60">
        <v>644</v>
      </c>
      <c r="H334" s="60">
        <v>101</v>
      </c>
      <c r="I334" s="60">
        <v>99</v>
      </c>
      <c r="J334" s="60">
        <v>2</v>
      </c>
      <c r="K334" s="61">
        <v>0.15770283434922699</v>
      </c>
      <c r="L334" s="61">
        <v>0.15460907831029599</v>
      </c>
      <c r="M334" s="61">
        <v>3.0937560389315698E-3</v>
      </c>
      <c r="N334" s="62">
        <v>43352</v>
      </c>
      <c r="O334" s="60">
        <v>791</v>
      </c>
      <c r="P334" s="60">
        <v>791</v>
      </c>
      <c r="Q334" s="60">
        <v>508</v>
      </c>
      <c r="R334" s="60">
        <v>522</v>
      </c>
      <c r="S334" s="60">
        <v>578</v>
      </c>
      <c r="T334" s="60"/>
      <c r="U334" s="60"/>
      <c r="V334" s="60"/>
      <c r="W334" s="60">
        <f>SUM(O334:V334)</f>
        <v>3190</v>
      </c>
      <c r="X334" s="63">
        <v>43349</v>
      </c>
      <c r="Y334" s="60">
        <v>300</v>
      </c>
      <c r="Z334" s="64">
        <f>F334/Y334</f>
        <v>1.7233333333333334</v>
      </c>
      <c r="AA334" s="60"/>
      <c r="AB334" s="60">
        <v>0</v>
      </c>
      <c r="AC334" s="60">
        <v>300</v>
      </c>
      <c r="AD334" s="62">
        <v>43358</v>
      </c>
      <c r="AE334" s="60">
        <v>200</v>
      </c>
      <c r="AF334" s="60">
        <v>500</v>
      </c>
      <c r="AG334" s="60">
        <v>240</v>
      </c>
      <c r="AH334" s="60">
        <v>154</v>
      </c>
      <c r="AI334" s="60">
        <v>0</v>
      </c>
      <c r="AJ334" s="65">
        <f>AI334/AH334</f>
        <v>0</v>
      </c>
    </row>
  </sheetData>
  <phoneticPr fontId="9" type="noConversion"/>
  <hyperlinks>
    <hyperlink ref="A2" r:id="rId1"/>
  </hyperlinks>
  <pageMargins left="0.75" right="0.75" top="1" bottom="1" header="0.51180555555555596" footer="0.51180555555555596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5117038483843"/>
  </sheetPr>
  <dimension ref="A1:O230"/>
  <sheetViews>
    <sheetView workbookViewId="0">
      <pane ySplit="1" topLeftCell="A2" activePane="bottomLeft" state="frozen"/>
      <selection pane="bottomLeft" activeCell="R26" sqref="R26"/>
    </sheetView>
  </sheetViews>
  <sheetFormatPr defaultColWidth="9" defaultRowHeight="15.6"/>
  <cols>
    <col min="1" max="1" width="10.88671875" customWidth="1"/>
    <col min="2" max="2" width="9.21875" style="2" customWidth="1"/>
    <col min="3" max="3" width="10" hidden="1" customWidth="1"/>
    <col min="4" max="4" width="10" customWidth="1"/>
    <col min="5" max="5" width="9.21875" customWidth="1"/>
    <col min="6" max="6" width="10" customWidth="1"/>
    <col min="7" max="7" width="11.88671875" customWidth="1"/>
    <col min="8" max="10" width="11.88671875" style="17" customWidth="1"/>
    <col min="11" max="11" width="10" hidden="1" customWidth="1"/>
    <col min="12" max="12" width="10" customWidth="1"/>
    <col min="13" max="15" width="8.88671875" customWidth="1"/>
  </cols>
  <sheetData>
    <row r="1" spans="1:15" ht="32.4">
      <c r="A1" s="6" t="s">
        <v>1</v>
      </c>
      <c r="B1" s="6" t="s">
        <v>3</v>
      </c>
      <c r="C1" s="6" t="s">
        <v>4</v>
      </c>
      <c r="D1" s="6" t="s">
        <v>1034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36" t="s">
        <v>1035</v>
      </c>
      <c r="L1" s="37" t="s">
        <v>27</v>
      </c>
      <c r="M1" s="37" t="s">
        <v>30</v>
      </c>
      <c r="N1" s="37" t="s">
        <v>31</v>
      </c>
      <c r="O1" s="37" t="s">
        <v>32</v>
      </c>
    </row>
    <row r="2" spans="1:15">
      <c r="A2" s="30">
        <v>43117</v>
      </c>
      <c r="B2" s="15" t="s">
        <v>67</v>
      </c>
      <c r="C2" s="16">
        <v>9148</v>
      </c>
      <c r="D2" s="16">
        <v>11824</v>
      </c>
      <c r="E2" s="16">
        <v>3471</v>
      </c>
      <c r="F2" s="16">
        <v>3028</v>
      </c>
      <c r="G2" s="16">
        <v>443</v>
      </c>
      <c r="H2" s="17">
        <v>0.29970000000000002</v>
      </c>
      <c r="I2" s="17">
        <v>0.26279999999999998</v>
      </c>
      <c r="J2" s="17">
        <v>3.6900000000000002E-2</v>
      </c>
      <c r="K2" s="16">
        <f t="shared" ref="K2:K65" si="0">D2-F2</f>
        <v>8796</v>
      </c>
      <c r="L2" s="16">
        <v>3700</v>
      </c>
      <c r="M2" s="16">
        <v>10750</v>
      </c>
      <c r="N2" s="16">
        <v>10992</v>
      </c>
      <c r="O2" s="16">
        <v>10774</v>
      </c>
    </row>
    <row r="3" spans="1:15">
      <c r="A3" s="30">
        <v>43117</v>
      </c>
      <c r="B3" s="15" t="s">
        <v>109</v>
      </c>
      <c r="C3" s="16">
        <v>8329</v>
      </c>
      <c r="D3" s="16">
        <v>9633</v>
      </c>
      <c r="E3" s="16">
        <v>2626</v>
      </c>
      <c r="F3" s="16">
        <v>1997</v>
      </c>
      <c r="G3" s="16">
        <v>629</v>
      </c>
      <c r="H3" s="17">
        <v>0.27839999999999998</v>
      </c>
      <c r="I3" s="17">
        <v>0.21329999999999999</v>
      </c>
      <c r="J3" s="17">
        <v>6.5000000000000002E-2</v>
      </c>
      <c r="K3" s="16">
        <f t="shared" si="0"/>
        <v>7636</v>
      </c>
      <c r="L3" s="16">
        <v>2900</v>
      </c>
      <c r="M3" s="16">
        <v>9565</v>
      </c>
      <c r="N3" s="16">
        <v>9986</v>
      </c>
      <c r="O3" s="16">
        <v>8690</v>
      </c>
    </row>
    <row r="4" spans="1:15">
      <c r="A4" s="30">
        <v>43117</v>
      </c>
      <c r="B4" s="15" t="s">
        <v>55</v>
      </c>
      <c r="C4" s="16">
        <v>7269</v>
      </c>
      <c r="D4" s="16">
        <v>8616</v>
      </c>
      <c r="E4" s="16">
        <v>2227</v>
      </c>
      <c r="F4" s="16">
        <v>1681</v>
      </c>
      <c r="G4" s="16">
        <v>546</v>
      </c>
      <c r="H4" s="17">
        <v>0.26069999999999999</v>
      </c>
      <c r="I4" s="17">
        <v>0.1981</v>
      </c>
      <c r="J4" s="17">
        <v>6.2600000000000003E-2</v>
      </c>
      <c r="K4" s="16">
        <f t="shared" si="0"/>
        <v>6935</v>
      </c>
      <c r="L4" s="16">
        <v>3100</v>
      </c>
      <c r="M4" s="16">
        <v>7575</v>
      </c>
      <c r="N4" s="16">
        <v>7619</v>
      </c>
      <c r="O4" s="16">
        <v>7503</v>
      </c>
    </row>
    <row r="5" spans="1:15">
      <c r="A5" s="30">
        <v>43117</v>
      </c>
      <c r="B5" s="15" t="s">
        <v>100</v>
      </c>
      <c r="C5" s="16">
        <v>4438</v>
      </c>
      <c r="D5" s="16">
        <v>5435</v>
      </c>
      <c r="E5" s="16">
        <v>1535</v>
      </c>
      <c r="F5" s="16">
        <v>1290</v>
      </c>
      <c r="G5" s="16">
        <v>245</v>
      </c>
      <c r="H5" s="17">
        <v>0.28249999999999997</v>
      </c>
      <c r="I5" s="17">
        <v>0.2382</v>
      </c>
      <c r="J5" s="17">
        <v>4.4299999999999999E-2</v>
      </c>
      <c r="K5" s="16">
        <f t="shared" si="0"/>
        <v>4145</v>
      </c>
      <c r="L5" s="16">
        <v>1100</v>
      </c>
      <c r="M5" s="16">
        <v>4450</v>
      </c>
      <c r="N5" s="16">
        <v>4406</v>
      </c>
      <c r="O5" s="16">
        <v>4364</v>
      </c>
    </row>
    <row r="6" spans="1:15">
      <c r="A6" s="30">
        <v>43117</v>
      </c>
      <c r="B6" s="15" t="s">
        <v>79</v>
      </c>
      <c r="C6" s="16">
        <v>4652</v>
      </c>
      <c r="D6" s="16">
        <v>5420</v>
      </c>
      <c r="E6" s="16">
        <v>1834</v>
      </c>
      <c r="F6" s="16">
        <v>1084</v>
      </c>
      <c r="G6" s="16">
        <v>750</v>
      </c>
      <c r="H6" s="17">
        <v>0.33489999999999998</v>
      </c>
      <c r="I6" s="17">
        <v>0.20169999999999999</v>
      </c>
      <c r="J6" s="17">
        <v>0.13320000000000001</v>
      </c>
      <c r="K6" s="16">
        <f t="shared" si="0"/>
        <v>4336</v>
      </c>
      <c r="L6" s="16">
        <v>2800</v>
      </c>
      <c r="M6" s="16">
        <v>4500</v>
      </c>
      <c r="N6" s="16">
        <v>4468</v>
      </c>
      <c r="O6" s="16">
        <v>4454</v>
      </c>
    </row>
    <row r="7" spans="1:15">
      <c r="A7" s="30">
        <v>43117</v>
      </c>
      <c r="B7" s="15" t="s">
        <v>106</v>
      </c>
      <c r="C7" s="16">
        <v>3781</v>
      </c>
      <c r="D7" s="16">
        <v>4529</v>
      </c>
      <c r="E7" s="16">
        <v>1288</v>
      </c>
      <c r="F7" s="16">
        <v>1157</v>
      </c>
      <c r="G7" s="16">
        <v>131</v>
      </c>
      <c r="H7" s="17">
        <v>0.28849999999999998</v>
      </c>
      <c r="I7" s="17">
        <v>0.25979999999999998</v>
      </c>
      <c r="J7" s="17">
        <v>2.87E-2</v>
      </c>
      <c r="K7" s="16">
        <f t="shared" si="0"/>
        <v>3372</v>
      </c>
      <c r="L7" s="16">
        <v>800</v>
      </c>
      <c r="M7" s="16">
        <v>4100</v>
      </c>
      <c r="N7" s="16">
        <v>4026</v>
      </c>
      <c r="O7" s="16">
        <v>3996</v>
      </c>
    </row>
    <row r="8" spans="1:15">
      <c r="A8" s="30">
        <v>43117</v>
      </c>
      <c r="B8" s="15" t="s">
        <v>94</v>
      </c>
      <c r="C8" s="16">
        <v>3714</v>
      </c>
      <c r="D8" s="16">
        <v>4172</v>
      </c>
      <c r="E8" s="16">
        <v>990</v>
      </c>
      <c r="F8" s="16">
        <v>875</v>
      </c>
      <c r="G8" s="16">
        <v>115</v>
      </c>
      <c r="H8" s="17">
        <v>0.24460000000000001</v>
      </c>
      <c r="I8" s="17">
        <v>0.217</v>
      </c>
      <c r="J8" s="17">
        <v>2.76E-2</v>
      </c>
      <c r="K8" s="16">
        <f t="shared" si="0"/>
        <v>3297</v>
      </c>
      <c r="L8" s="16">
        <v>2300</v>
      </c>
      <c r="M8" s="16">
        <v>5584</v>
      </c>
      <c r="N8" s="16">
        <v>6328</v>
      </c>
      <c r="O8" s="16">
        <v>5726</v>
      </c>
    </row>
    <row r="9" spans="1:15">
      <c r="A9" s="30">
        <v>43117</v>
      </c>
      <c r="B9" s="15" t="s">
        <v>46</v>
      </c>
      <c r="C9" s="16">
        <v>3158</v>
      </c>
      <c r="D9" s="16">
        <v>3691</v>
      </c>
      <c r="E9" s="16">
        <v>920</v>
      </c>
      <c r="F9" s="16">
        <v>609</v>
      </c>
      <c r="G9" s="16">
        <v>311</v>
      </c>
      <c r="H9" s="17">
        <v>0.25</v>
      </c>
      <c r="I9" s="17">
        <v>0.1671</v>
      </c>
      <c r="J9" s="17">
        <v>8.3000000000000004E-2</v>
      </c>
      <c r="K9" s="16">
        <f t="shared" si="0"/>
        <v>3082</v>
      </c>
      <c r="L9" s="16">
        <v>2644</v>
      </c>
      <c r="M9" s="16">
        <v>4774</v>
      </c>
      <c r="N9" s="16">
        <v>5845</v>
      </c>
      <c r="O9" s="16">
        <v>4727</v>
      </c>
    </row>
    <row r="10" spans="1:15">
      <c r="A10" s="30">
        <v>43117</v>
      </c>
      <c r="B10" s="15" t="s">
        <v>70</v>
      </c>
      <c r="C10" s="16">
        <v>3298</v>
      </c>
      <c r="D10" s="16">
        <v>3656</v>
      </c>
      <c r="E10" s="16">
        <v>1323</v>
      </c>
      <c r="F10" s="16">
        <v>1038</v>
      </c>
      <c r="G10" s="16">
        <v>285</v>
      </c>
      <c r="H10" s="17">
        <v>0.36159999999999998</v>
      </c>
      <c r="I10" s="17">
        <v>0.28179999999999999</v>
      </c>
      <c r="J10" s="17">
        <v>7.9699999999999993E-2</v>
      </c>
      <c r="K10" s="16">
        <f t="shared" si="0"/>
        <v>2618</v>
      </c>
      <c r="L10" s="16">
        <v>700</v>
      </c>
      <c r="M10" s="16">
        <v>3410</v>
      </c>
      <c r="N10" s="16">
        <v>3440</v>
      </c>
      <c r="O10" s="16">
        <v>3414</v>
      </c>
    </row>
    <row r="11" spans="1:15">
      <c r="A11" s="30">
        <v>43117</v>
      </c>
      <c r="B11" s="15" t="s">
        <v>76</v>
      </c>
      <c r="C11" s="16">
        <v>3083</v>
      </c>
      <c r="D11" s="16">
        <v>3633</v>
      </c>
      <c r="E11" s="16">
        <v>1107</v>
      </c>
      <c r="F11" s="16">
        <v>837</v>
      </c>
      <c r="G11" s="16">
        <v>270</v>
      </c>
      <c r="H11" s="17">
        <v>0.30549999999999999</v>
      </c>
      <c r="I11" s="17">
        <v>0.2319</v>
      </c>
      <c r="J11" s="17">
        <v>7.3599999999999999E-2</v>
      </c>
      <c r="K11" s="16">
        <f t="shared" si="0"/>
        <v>2796</v>
      </c>
      <c r="L11" s="16">
        <v>600</v>
      </c>
      <c r="M11" s="16">
        <v>3195</v>
      </c>
      <c r="N11" s="16">
        <v>3242</v>
      </c>
      <c r="O11" s="16">
        <v>3150</v>
      </c>
    </row>
    <row r="12" spans="1:15">
      <c r="A12" s="30">
        <v>43117</v>
      </c>
      <c r="B12" s="15" t="s">
        <v>115</v>
      </c>
      <c r="C12" s="16">
        <v>2778</v>
      </c>
      <c r="D12" s="16">
        <v>3340</v>
      </c>
      <c r="E12" s="16">
        <v>569</v>
      </c>
      <c r="F12" s="16">
        <v>489</v>
      </c>
      <c r="G12" s="16">
        <v>80</v>
      </c>
      <c r="H12" s="17">
        <v>0.1729</v>
      </c>
      <c r="I12" s="17">
        <v>0.14929999999999999</v>
      </c>
      <c r="J12" s="17">
        <v>2.3599999999999999E-2</v>
      </c>
      <c r="K12" s="16">
        <f t="shared" si="0"/>
        <v>2851</v>
      </c>
      <c r="L12" s="16">
        <v>1200</v>
      </c>
      <c r="M12" s="16">
        <v>4302</v>
      </c>
      <c r="N12" s="16">
        <v>4401</v>
      </c>
      <c r="O12" s="16">
        <v>4373</v>
      </c>
    </row>
    <row r="13" spans="1:15">
      <c r="A13" s="30">
        <v>43117</v>
      </c>
      <c r="B13" s="15" t="s">
        <v>61</v>
      </c>
      <c r="C13" s="16">
        <v>2456</v>
      </c>
      <c r="D13" s="16">
        <v>2768</v>
      </c>
      <c r="E13" s="16">
        <v>758</v>
      </c>
      <c r="F13" s="16">
        <v>553</v>
      </c>
      <c r="G13" s="16">
        <v>205</v>
      </c>
      <c r="H13" s="17">
        <v>0.27679999999999999</v>
      </c>
      <c r="I13" s="17">
        <v>0.20399999999999999</v>
      </c>
      <c r="J13" s="17">
        <v>7.2900000000000006E-2</v>
      </c>
      <c r="K13" s="16">
        <f t="shared" si="0"/>
        <v>2215</v>
      </c>
      <c r="L13" s="16">
        <v>1500</v>
      </c>
      <c r="M13" s="16">
        <v>2400</v>
      </c>
      <c r="N13" s="16">
        <v>2415</v>
      </c>
      <c r="O13" s="16">
        <v>2379</v>
      </c>
    </row>
    <row r="14" spans="1:15">
      <c r="A14" s="30">
        <v>43117</v>
      </c>
      <c r="B14" s="15" t="s">
        <v>82</v>
      </c>
      <c r="C14" s="16">
        <v>2249</v>
      </c>
      <c r="D14" s="16">
        <v>2666</v>
      </c>
      <c r="E14" s="16">
        <v>766</v>
      </c>
      <c r="F14" s="16">
        <v>540</v>
      </c>
      <c r="G14" s="16">
        <v>226</v>
      </c>
      <c r="H14" s="17">
        <v>0.29060000000000002</v>
      </c>
      <c r="I14" s="17">
        <v>0.20669999999999999</v>
      </c>
      <c r="J14" s="17">
        <v>8.4000000000000005E-2</v>
      </c>
      <c r="K14" s="16">
        <f t="shared" si="0"/>
        <v>2126</v>
      </c>
      <c r="L14" s="16">
        <v>800</v>
      </c>
      <c r="M14" s="16">
        <v>3050</v>
      </c>
      <c r="N14" s="16">
        <v>3217</v>
      </c>
      <c r="O14" s="16">
        <v>2807</v>
      </c>
    </row>
    <row r="15" spans="1:15">
      <c r="A15" s="30">
        <v>43117</v>
      </c>
      <c r="B15" s="15" t="s">
        <v>49</v>
      </c>
      <c r="C15" s="16">
        <v>2182</v>
      </c>
      <c r="D15" s="16">
        <v>2641</v>
      </c>
      <c r="E15" s="16">
        <v>744</v>
      </c>
      <c r="F15" s="16">
        <v>306</v>
      </c>
      <c r="G15" s="16">
        <v>438</v>
      </c>
      <c r="H15" s="17">
        <v>0.28100000000000003</v>
      </c>
      <c r="I15" s="17">
        <v>0.1171</v>
      </c>
      <c r="J15" s="17">
        <v>0.16400000000000001</v>
      </c>
      <c r="K15" s="16">
        <f t="shared" si="0"/>
        <v>2335</v>
      </c>
      <c r="L15" s="16">
        <v>6722</v>
      </c>
      <c r="M15" s="16">
        <v>7072</v>
      </c>
      <c r="N15" s="16">
        <v>7269</v>
      </c>
      <c r="O15" s="16">
        <v>7227</v>
      </c>
    </row>
    <row r="16" spans="1:15">
      <c r="A16" s="30">
        <v>43117</v>
      </c>
      <c r="B16" s="15" t="s">
        <v>43</v>
      </c>
      <c r="C16" s="16">
        <v>2110</v>
      </c>
      <c r="D16" s="16">
        <v>2528</v>
      </c>
      <c r="E16" s="16">
        <v>1024</v>
      </c>
      <c r="F16" s="16">
        <v>384</v>
      </c>
      <c r="G16" s="16">
        <v>640</v>
      </c>
      <c r="H16" s="17">
        <v>0.38990000000000002</v>
      </c>
      <c r="I16" s="17">
        <v>0.1414</v>
      </c>
      <c r="J16" s="17">
        <v>0.2485</v>
      </c>
      <c r="K16" s="16">
        <f t="shared" si="0"/>
        <v>2144</v>
      </c>
      <c r="L16" s="16">
        <v>2400</v>
      </c>
      <c r="M16" s="16">
        <v>2400</v>
      </c>
      <c r="N16" s="16">
        <v>2477</v>
      </c>
      <c r="O16" s="16">
        <v>2387</v>
      </c>
    </row>
    <row r="17" spans="1:15">
      <c r="A17" s="30">
        <v>43117</v>
      </c>
      <c r="B17" s="15" t="s">
        <v>88</v>
      </c>
      <c r="C17" s="16">
        <v>2134</v>
      </c>
      <c r="D17" s="16">
        <v>2426</v>
      </c>
      <c r="E17" s="16">
        <v>659</v>
      </c>
      <c r="F17" s="16">
        <v>395</v>
      </c>
      <c r="G17" s="16">
        <v>264</v>
      </c>
      <c r="H17" s="17">
        <v>0.27339999999999998</v>
      </c>
      <c r="I17" s="17">
        <v>0.16450000000000001</v>
      </c>
      <c r="J17" s="17">
        <v>0.1089</v>
      </c>
      <c r="K17" s="16">
        <f t="shared" si="0"/>
        <v>2031</v>
      </c>
      <c r="L17" s="16">
        <v>1500</v>
      </c>
      <c r="M17" s="16">
        <v>2400</v>
      </c>
      <c r="N17" s="16">
        <v>3214</v>
      </c>
      <c r="O17" s="16">
        <v>2438</v>
      </c>
    </row>
    <row r="18" spans="1:15">
      <c r="A18" s="30">
        <v>43117</v>
      </c>
      <c r="B18" s="15" t="s">
        <v>103</v>
      </c>
      <c r="C18" s="16">
        <v>1953</v>
      </c>
      <c r="D18" s="16">
        <v>2297</v>
      </c>
      <c r="E18" s="16">
        <v>638</v>
      </c>
      <c r="F18" s="16">
        <v>346</v>
      </c>
      <c r="G18" s="16">
        <v>292</v>
      </c>
      <c r="H18" s="17">
        <v>0.27879999999999999</v>
      </c>
      <c r="I18" s="17">
        <v>0.1527</v>
      </c>
      <c r="J18" s="17">
        <v>0.12609999999999999</v>
      </c>
      <c r="K18" s="16">
        <f t="shared" si="0"/>
        <v>1951</v>
      </c>
      <c r="L18" s="16">
        <v>1500</v>
      </c>
      <c r="M18" s="16">
        <v>2150</v>
      </c>
      <c r="N18" s="16">
        <v>2172</v>
      </c>
      <c r="O18" s="16">
        <v>2168</v>
      </c>
    </row>
    <row r="19" spans="1:15">
      <c r="A19" s="30">
        <v>43117</v>
      </c>
      <c r="B19" s="15" t="s">
        <v>64</v>
      </c>
      <c r="C19" s="16">
        <v>2001</v>
      </c>
      <c r="D19" s="16">
        <v>2271</v>
      </c>
      <c r="E19" s="16">
        <v>516</v>
      </c>
      <c r="F19" s="16">
        <v>220</v>
      </c>
      <c r="G19" s="16">
        <v>296</v>
      </c>
      <c r="H19" s="17">
        <v>0.22639999999999999</v>
      </c>
      <c r="I19" s="17">
        <v>9.7799999999999998E-2</v>
      </c>
      <c r="J19" s="17">
        <v>0.12859999999999999</v>
      </c>
      <c r="K19" s="16">
        <f t="shared" si="0"/>
        <v>2051</v>
      </c>
      <c r="L19" s="16">
        <v>2000</v>
      </c>
      <c r="M19" s="16">
        <v>2550</v>
      </c>
      <c r="N19" s="16">
        <v>3105</v>
      </c>
      <c r="O19" s="16">
        <v>2495</v>
      </c>
    </row>
    <row r="20" spans="1:15">
      <c r="A20" s="30">
        <v>43117</v>
      </c>
      <c r="B20" s="15" t="s">
        <v>85</v>
      </c>
      <c r="C20" s="16">
        <v>1699</v>
      </c>
      <c r="D20" s="16">
        <v>2092</v>
      </c>
      <c r="E20" s="16">
        <v>541</v>
      </c>
      <c r="F20" s="16">
        <v>262</v>
      </c>
      <c r="G20" s="16">
        <v>279</v>
      </c>
      <c r="H20" s="17">
        <v>0.25900000000000001</v>
      </c>
      <c r="I20" s="17">
        <v>0.12659999999999999</v>
      </c>
      <c r="J20" s="17">
        <v>0.13239999999999999</v>
      </c>
      <c r="K20" s="16">
        <f t="shared" si="0"/>
        <v>1830</v>
      </c>
      <c r="L20" s="16">
        <v>2100</v>
      </c>
      <c r="M20" s="16">
        <v>2600</v>
      </c>
      <c r="N20" s="16">
        <v>2595</v>
      </c>
      <c r="O20" s="16">
        <v>2581</v>
      </c>
    </row>
    <row r="21" spans="1:15">
      <c r="A21" s="30">
        <v>43117</v>
      </c>
      <c r="B21" s="15" t="s">
        <v>52</v>
      </c>
      <c r="C21" s="16">
        <v>1231</v>
      </c>
      <c r="D21" s="16">
        <v>1672</v>
      </c>
      <c r="E21" s="16">
        <v>646</v>
      </c>
      <c r="F21" s="16">
        <v>111</v>
      </c>
      <c r="G21" s="16">
        <v>535</v>
      </c>
      <c r="H21" s="17">
        <v>0.38579999999999998</v>
      </c>
      <c r="I21" s="17">
        <v>6.7799999999999999E-2</v>
      </c>
      <c r="J21" s="17">
        <v>0.318</v>
      </c>
      <c r="K21" s="16">
        <f t="shared" si="0"/>
        <v>1561</v>
      </c>
      <c r="L21" s="16">
        <v>3000</v>
      </c>
      <c r="M21" s="16">
        <v>3000</v>
      </c>
      <c r="N21" s="16">
        <v>2945</v>
      </c>
      <c r="O21" s="16">
        <v>2931</v>
      </c>
    </row>
    <row r="22" spans="1:15">
      <c r="A22" s="30">
        <v>43117</v>
      </c>
      <c r="B22" s="15" t="s">
        <v>58</v>
      </c>
      <c r="C22" s="16">
        <v>1333</v>
      </c>
      <c r="D22" s="16">
        <v>1426</v>
      </c>
      <c r="E22" s="16">
        <v>421</v>
      </c>
      <c r="F22" s="16">
        <v>248</v>
      </c>
      <c r="G22" s="16">
        <v>173</v>
      </c>
      <c r="H22" s="17">
        <v>0.29680000000000001</v>
      </c>
      <c r="I22" s="17">
        <v>0.17510000000000001</v>
      </c>
      <c r="J22" s="17">
        <v>0.1217</v>
      </c>
      <c r="K22" s="16">
        <f t="shared" si="0"/>
        <v>1178</v>
      </c>
      <c r="L22" s="16">
        <v>1200</v>
      </c>
      <c r="M22" s="16">
        <v>1200</v>
      </c>
      <c r="N22" s="16">
        <v>1210</v>
      </c>
      <c r="O22" s="16">
        <v>1200</v>
      </c>
    </row>
    <row r="23" spans="1:15">
      <c r="A23" s="30">
        <v>43117</v>
      </c>
      <c r="B23" s="19" t="s">
        <v>97</v>
      </c>
      <c r="C23" s="16">
        <v>1017</v>
      </c>
      <c r="D23" s="16">
        <v>1105</v>
      </c>
      <c r="E23" s="16">
        <v>480</v>
      </c>
      <c r="F23" s="16">
        <v>160</v>
      </c>
      <c r="G23" s="16">
        <v>320</v>
      </c>
      <c r="H23" s="17">
        <v>0.434</v>
      </c>
      <c r="I23" s="17">
        <v>0.14460000000000001</v>
      </c>
      <c r="J23" s="17">
        <v>0.28939999999999999</v>
      </c>
      <c r="K23" s="16">
        <f t="shared" si="0"/>
        <v>945</v>
      </c>
      <c r="L23" s="16">
        <v>1000</v>
      </c>
      <c r="M23" s="16">
        <v>1000</v>
      </c>
      <c r="N23" s="16">
        <v>1134</v>
      </c>
      <c r="O23" s="16">
        <v>980</v>
      </c>
    </row>
    <row r="24" spans="1:15">
      <c r="A24" s="30">
        <v>43117</v>
      </c>
      <c r="B24" s="15" t="s">
        <v>73</v>
      </c>
      <c r="C24" s="16">
        <v>751</v>
      </c>
      <c r="D24" s="16">
        <v>1091</v>
      </c>
      <c r="E24" s="16">
        <v>467</v>
      </c>
      <c r="F24" s="16">
        <v>242</v>
      </c>
      <c r="G24" s="16">
        <v>225</v>
      </c>
      <c r="H24" s="17">
        <v>0.42499999999999999</v>
      </c>
      <c r="I24" s="17">
        <v>0.21929999999999999</v>
      </c>
      <c r="J24" s="17">
        <v>0.20569999999999999</v>
      </c>
      <c r="K24" s="16">
        <f t="shared" si="0"/>
        <v>849</v>
      </c>
      <c r="L24" s="16">
        <v>1000</v>
      </c>
      <c r="M24" s="16">
        <v>1000</v>
      </c>
      <c r="N24" s="16">
        <v>1423</v>
      </c>
      <c r="O24" s="16">
        <v>1051</v>
      </c>
    </row>
    <row r="25" spans="1:15">
      <c r="A25" s="30">
        <v>43117</v>
      </c>
      <c r="B25" s="15" t="s">
        <v>37</v>
      </c>
      <c r="C25" s="16">
        <v>900</v>
      </c>
      <c r="D25" s="16">
        <v>1041</v>
      </c>
      <c r="E25" s="16">
        <v>292</v>
      </c>
      <c r="F25" s="16">
        <v>101</v>
      </c>
      <c r="G25" s="16">
        <v>191</v>
      </c>
      <c r="H25" s="17">
        <v>0.27979999999999999</v>
      </c>
      <c r="I25" s="17">
        <v>9.7500000000000003E-2</v>
      </c>
      <c r="J25" s="17">
        <v>0.18229999999999999</v>
      </c>
      <c r="K25" s="16">
        <f t="shared" si="0"/>
        <v>940</v>
      </c>
      <c r="L25" s="16">
        <v>1000</v>
      </c>
      <c r="M25" s="16">
        <v>1000</v>
      </c>
      <c r="N25" s="16">
        <v>1152</v>
      </c>
      <c r="O25" s="16">
        <v>988</v>
      </c>
    </row>
    <row r="26" spans="1:15">
      <c r="A26" s="30">
        <v>43117</v>
      </c>
      <c r="B26" s="15" t="s">
        <v>40</v>
      </c>
      <c r="C26" s="16">
        <v>664</v>
      </c>
      <c r="D26" s="16">
        <v>880</v>
      </c>
      <c r="E26" s="16">
        <v>273</v>
      </c>
      <c r="F26" s="16">
        <v>99</v>
      </c>
      <c r="G26" s="16">
        <v>174</v>
      </c>
      <c r="H26" s="17">
        <v>0.30880000000000002</v>
      </c>
      <c r="I26" s="17">
        <v>0.11409999999999999</v>
      </c>
      <c r="J26" s="17">
        <v>0.19470000000000001</v>
      </c>
      <c r="K26" s="16">
        <f t="shared" si="0"/>
        <v>781</v>
      </c>
      <c r="L26" s="16">
        <v>2500</v>
      </c>
      <c r="M26" s="16">
        <v>2501</v>
      </c>
      <c r="N26" s="16">
        <v>2529</v>
      </c>
      <c r="O26" s="16">
        <v>2495</v>
      </c>
    </row>
    <row r="27" spans="1:15">
      <c r="A27" s="30">
        <v>43117</v>
      </c>
      <c r="B27" s="15" t="s">
        <v>91</v>
      </c>
      <c r="C27" s="16">
        <v>647</v>
      </c>
      <c r="D27" s="16">
        <v>668</v>
      </c>
      <c r="E27" s="16">
        <v>207</v>
      </c>
      <c r="F27" s="16">
        <v>80</v>
      </c>
      <c r="G27" s="16">
        <v>127</v>
      </c>
      <c r="H27" s="17">
        <v>0.30990000000000001</v>
      </c>
      <c r="I27" s="17">
        <v>0.1211</v>
      </c>
      <c r="J27" s="17">
        <v>0.1888</v>
      </c>
      <c r="K27" s="16">
        <f t="shared" si="0"/>
        <v>588</v>
      </c>
      <c r="L27" s="16">
        <v>500</v>
      </c>
      <c r="M27" s="16">
        <v>600</v>
      </c>
      <c r="N27" s="16">
        <v>613</v>
      </c>
      <c r="O27" s="16">
        <v>595</v>
      </c>
    </row>
    <row r="28" spans="1:15">
      <c r="A28" s="30">
        <v>43117</v>
      </c>
      <c r="B28" s="15" t="s">
        <v>112</v>
      </c>
      <c r="C28" s="16">
        <v>294</v>
      </c>
      <c r="D28" s="16">
        <v>312</v>
      </c>
      <c r="E28" s="16">
        <v>143</v>
      </c>
      <c r="F28" s="16">
        <v>62</v>
      </c>
      <c r="G28" s="16">
        <v>81</v>
      </c>
      <c r="H28" s="17">
        <v>0.45829999999999999</v>
      </c>
      <c r="I28" s="17">
        <v>0.2001</v>
      </c>
      <c r="J28" s="17">
        <v>0.25819999999999999</v>
      </c>
      <c r="K28" s="16">
        <f t="shared" si="0"/>
        <v>250</v>
      </c>
      <c r="L28" s="16">
        <v>200</v>
      </c>
      <c r="M28" s="16">
        <v>300</v>
      </c>
      <c r="N28" s="16">
        <v>447</v>
      </c>
      <c r="O28" s="16">
        <v>283</v>
      </c>
    </row>
    <row r="29" spans="1:15">
      <c r="A29" s="30">
        <v>43172</v>
      </c>
      <c r="B29" s="15" t="s">
        <v>127</v>
      </c>
      <c r="C29" s="16">
        <v>11073</v>
      </c>
      <c r="D29" s="16">
        <v>24274</v>
      </c>
      <c r="E29" s="16">
        <v>8295</v>
      </c>
      <c r="F29" s="16">
        <v>5700</v>
      </c>
      <c r="G29" s="16">
        <v>2595</v>
      </c>
      <c r="H29" s="17">
        <v>0.34460000000000002</v>
      </c>
      <c r="I29" s="17">
        <v>0.2389</v>
      </c>
      <c r="J29" s="17">
        <v>0.10580000000000001</v>
      </c>
      <c r="K29" s="16">
        <f t="shared" si="0"/>
        <v>18574</v>
      </c>
      <c r="L29" s="16">
        <v>5000</v>
      </c>
      <c r="M29" s="16">
        <v>20924</v>
      </c>
      <c r="N29" s="16">
        <v>24427</v>
      </c>
      <c r="O29" s="16">
        <v>18727</v>
      </c>
    </row>
    <row r="30" spans="1:15">
      <c r="A30" s="30">
        <v>43172</v>
      </c>
      <c r="B30" s="15" t="s">
        <v>121</v>
      </c>
      <c r="C30" s="16">
        <v>8441</v>
      </c>
      <c r="D30" s="16">
        <v>17184</v>
      </c>
      <c r="E30" s="16">
        <v>5054</v>
      </c>
      <c r="F30" s="16">
        <v>2240</v>
      </c>
      <c r="G30" s="16">
        <v>2814</v>
      </c>
      <c r="H30" s="17">
        <v>0.29310000000000003</v>
      </c>
      <c r="I30" s="17">
        <v>0.13059999999999999</v>
      </c>
      <c r="J30" s="17">
        <v>0.16250000000000001</v>
      </c>
      <c r="K30" s="16">
        <f t="shared" si="0"/>
        <v>14944</v>
      </c>
      <c r="L30" s="16">
        <v>1200</v>
      </c>
      <c r="M30" s="16">
        <v>12885</v>
      </c>
      <c r="N30" s="16">
        <v>13249</v>
      </c>
      <c r="O30" s="16">
        <v>12805</v>
      </c>
    </row>
    <row r="31" spans="1:15">
      <c r="A31" s="30">
        <v>43172</v>
      </c>
      <c r="B31" s="15" t="s">
        <v>133</v>
      </c>
      <c r="C31" s="16">
        <v>5934</v>
      </c>
      <c r="D31" s="16">
        <v>11503</v>
      </c>
      <c r="E31" s="16">
        <v>3721</v>
      </c>
      <c r="F31" s="16">
        <v>1662</v>
      </c>
      <c r="G31" s="16">
        <v>2059</v>
      </c>
      <c r="H31" s="17">
        <v>0.32229999999999998</v>
      </c>
      <c r="I31" s="17">
        <v>0.14530000000000001</v>
      </c>
      <c r="J31" s="17">
        <v>0.17699999999999999</v>
      </c>
      <c r="K31" s="16">
        <f t="shared" si="0"/>
        <v>9841</v>
      </c>
      <c r="L31" s="16">
        <v>2000</v>
      </c>
      <c r="M31" s="16">
        <v>8343</v>
      </c>
      <c r="N31" s="16">
        <v>8872</v>
      </c>
      <c r="O31" s="16">
        <v>8468</v>
      </c>
    </row>
    <row r="32" spans="1:15">
      <c r="A32" s="30">
        <v>43172</v>
      </c>
      <c r="B32" s="15" t="s">
        <v>145</v>
      </c>
      <c r="C32" s="16">
        <v>6679</v>
      </c>
      <c r="D32" s="16">
        <v>11357</v>
      </c>
      <c r="E32" s="16">
        <v>3630</v>
      </c>
      <c r="F32" s="16">
        <v>1362</v>
      </c>
      <c r="G32" s="16">
        <v>2268</v>
      </c>
      <c r="H32" s="17">
        <v>0.3241</v>
      </c>
      <c r="I32" s="17">
        <v>0.1198</v>
      </c>
      <c r="J32" s="17">
        <v>0.20430000000000001</v>
      </c>
      <c r="K32" s="16">
        <f t="shared" si="0"/>
        <v>9995</v>
      </c>
      <c r="L32" s="16">
        <v>0</v>
      </c>
      <c r="M32" s="16">
        <v>7843</v>
      </c>
      <c r="N32" s="16">
        <v>8002</v>
      </c>
      <c r="O32" s="16">
        <v>7876</v>
      </c>
    </row>
    <row r="33" spans="1:15">
      <c r="A33" s="30">
        <v>43172</v>
      </c>
      <c r="B33" s="15" t="s">
        <v>148</v>
      </c>
      <c r="C33" s="16">
        <v>7344</v>
      </c>
      <c r="D33" s="16">
        <v>11019</v>
      </c>
      <c r="E33" s="16">
        <v>3344</v>
      </c>
      <c r="F33" s="16">
        <v>2124</v>
      </c>
      <c r="G33" s="16">
        <v>1220</v>
      </c>
      <c r="H33" s="17">
        <v>0.3075</v>
      </c>
      <c r="I33" s="17">
        <v>0.19750000000000001</v>
      </c>
      <c r="J33" s="17">
        <v>0.11</v>
      </c>
      <c r="K33" s="16">
        <f t="shared" si="0"/>
        <v>8895</v>
      </c>
      <c r="L33" s="16">
        <v>1200</v>
      </c>
      <c r="M33" s="16">
        <v>7321</v>
      </c>
      <c r="N33" s="16">
        <v>7474</v>
      </c>
      <c r="O33" s="16">
        <v>7376</v>
      </c>
    </row>
    <row r="34" spans="1:15">
      <c r="A34" s="30">
        <v>43172</v>
      </c>
      <c r="B34" s="15" t="s">
        <v>157</v>
      </c>
      <c r="C34" s="16">
        <v>6384</v>
      </c>
      <c r="D34" s="16">
        <v>8893</v>
      </c>
      <c r="E34" s="16">
        <v>3746</v>
      </c>
      <c r="F34" s="16">
        <v>2002</v>
      </c>
      <c r="G34" s="16">
        <v>1744</v>
      </c>
      <c r="H34" s="17">
        <v>0.4254</v>
      </c>
      <c r="I34" s="17">
        <v>0.2253</v>
      </c>
      <c r="J34" s="17">
        <v>0.2001</v>
      </c>
      <c r="K34" s="16">
        <f t="shared" si="0"/>
        <v>6891</v>
      </c>
      <c r="L34" s="16">
        <v>600</v>
      </c>
      <c r="M34" s="16">
        <v>7001</v>
      </c>
      <c r="N34" s="16">
        <v>7352</v>
      </c>
      <c r="O34" s="16">
        <v>6602</v>
      </c>
    </row>
    <row r="35" spans="1:15">
      <c r="A35" s="30">
        <v>43172</v>
      </c>
      <c r="B35" s="15" t="s">
        <v>130</v>
      </c>
      <c r="C35" s="16">
        <v>4494</v>
      </c>
      <c r="D35" s="16">
        <v>7214</v>
      </c>
      <c r="E35" s="16">
        <v>2215</v>
      </c>
      <c r="F35" s="16">
        <v>987</v>
      </c>
      <c r="G35" s="16">
        <v>1228</v>
      </c>
      <c r="H35" s="17">
        <v>0.3075</v>
      </c>
      <c r="I35" s="17">
        <v>0.1386</v>
      </c>
      <c r="J35" s="17">
        <v>0.16889999999999999</v>
      </c>
      <c r="K35" s="16">
        <f t="shared" si="0"/>
        <v>6227</v>
      </c>
      <c r="L35" s="16">
        <v>800</v>
      </c>
      <c r="M35" s="16">
        <v>4702</v>
      </c>
      <c r="N35" s="16">
        <v>5221</v>
      </c>
      <c r="O35" s="16">
        <v>4881</v>
      </c>
    </row>
    <row r="36" spans="1:15">
      <c r="A36" s="30">
        <v>43172</v>
      </c>
      <c r="B36" s="15" t="s">
        <v>163</v>
      </c>
      <c r="C36" s="16">
        <v>4292</v>
      </c>
      <c r="D36" s="16">
        <v>7141</v>
      </c>
      <c r="E36" s="16">
        <v>1415</v>
      </c>
      <c r="F36" s="16">
        <v>673</v>
      </c>
      <c r="G36" s="16">
        <v>742</v>
      </c>
      <c r="H36" s="17">
        <v>0.19800000000000001</v>
      </c>
      <c r="I36" s="17">
        <v>9.5200000000000007E-2</v>
      </c>
      <c r="J36" s="17">
        <v>0.1028</v>
      </c>
      <c r="K36" s="16">
        <f t="shared" si="0"/>
        <v>6468</v>
      </c>
      <c r="L36" s="16">
        <v>1000</v>
      </c>
      <c r="M36" s="16">
        <v>5458</v>
      </c>
      <c r="N36" s="16">
        <v>5415</v>
      </c>
      <c r="O36" s="16">
        <v>5341</v>
      </c>
    </row>
    <row r="37" spans="1:15">
      <c r="A37" s="30">
        <v>43172</v>
      </c>
      <c r="B37" s="15" t="s">
        <v>166</v>
      </c>
      <c r="C37" s="16">
        <v>3397</v>
      </c>
      <c r="D37" s="16">
        <v>6080</v>
      </c>
      <c r="E37" s="16">
        <v>1320</v>
      </c>
      <c r="F37" s="16">
        <v>837</v>
      </c>
      <c r="G37" s="16">
        <v>483</v>
      </c>
      <c r="H37" s="17">
        <v>0.21879999999999999</v>
      </c>
      <c r="I37" s="17">
        <v>0.13969999999999999</v>
      </c>
      <c r="J37" s="17">
        <v>7.9100000000000004E-2</v>
      </c>
      <c r="K37" s="16">
        <f t="shared" si="0"/>
        <v>5243</v>
      </c>
      <c r="L37" s="16">
        <v>200</v>
      </c>
      <c r="M37" s="16">
        <v>4927</v>
      </c>
      <c r="N37" s="16">
        <v>5301</v>
      </c>
      <c r="O37" s="16">
        <v>5021</v>
      </c>
    </row>
    <row r="38" spans="1:15">
      <c r="A38" s="30">
        <v>43172</v>
      </c>
      <c r="B38" s="15" t="s">
        <v>151</v>
      </c>
      <c r="C38" s="16">
        <v>3492</v>
      </c>
      <c r="D38" s="16">
        <v>5506</v>
      </c>
      <c r="E38" s="16">
        <v>978</v>
      </c>
      <c r="F38" s="16">
        <v>609</v>
      </c>
      <c r="G38" s="16">
        <v>369</v>
      </c>
      <c r="H38" s="17">
        <v>0.18179999999999999</v>
      </c>
      <c r="I38" s="17">
        <v>0.1152</v>
      </c>
      <c r="J38" s="17">
        <v>6.6600000000000006E-2</v>
      </c>
      <c r="K38" s="16">
        <f t="shared" si="0"/>
        <v>4897</v>
      </c>
      <c r="L38" s="16">
        <v>1000</v>
      </c>
      <c r="M38" s="16">
        <v>4050</v>
      </c>
      <c r="N38" s="16">
        <v>4102</v>
      </c>
      <c r="O38" s="16">
        <v>4070</v>
      </c>
    </row>
    <row r="39" spans="1:15">
      <c r="A39" s="30">
        <v>43172</v>
      </c>
      <c r="B39" s="15" t="s">
        <v>154</v>
      </c>
      <c r="C39" s="16">
        <v>3098</v>
      </c>
      <c r="D39" s="16">
        <v>5391</v>
      </c>
      <c r="E39" s="16">
        <v>1667</v>
      </c>
      <c r="F39" s="16">
        <v>683</v>
      </c>
      <c r="G39" s="16">
        <v>984</v>
      </c>
      <c r="H39" s="17">
        <v>0.30809999999999998</v>
      </c>
      <c r="I39" s="17">
        <v>0.1273</v>
      </c>
      <c r="J39" s="17">
        <v>0.18079999999999999</v>
      </c>
      <c r="K39" s="16">
        <f t="shared" si="0"/>
        <v>4708</v>
      </c>
      <c r="L39" s="16">
        <v>400</v>
      </c>
      <c r="M39" s="16">
        <v>3720</v>
      </c>
      <c r="N39" s="16">
        <v>3649</v>
      </c>
      <c r="O39" s="16">
        <v>3613</v>
      </c>
    </row>
    <row r="40" spans="1:15">
      <c r="A40" s="30">
        <v>43172</v>
      </c>
      <c r="B40" s="15" t="s">
        <v>136</v>
      </c>
      <c r="C40" s="16">
        <v>3446</v>
      </c>
      <c r="D40" s="16">
        <v>4883</v>
      </c>
      <c r="E40" s="16">
        <v>926</v>
      </c>
      <c r="F40" s="16">
        <v>304</v>
      </c>
      <c r="G40" s="16">
        <v>622</v>
      </c>
      <c r="H40" s="17">
        <v>0.191</v>
      </c>
      <c r="I40" s="17">
        <v>6.4500000000000002E-2</v>
      </c>
      <c r="J40" s="17">
        <v>0.1265</v>
      </c>
      <c r="K40" s="16">
        <f t="shared" si="0"/>
        <v>4579</v>
      </c>
      <c r="L40" s="16">
        <v>1000</v>
      </c>
      <c r="M40" s="16">
        <v>3751</v>
      </c>
      <c r="N40" s="16">
        <v>3677</v>
      </c>
      <c r="O40" s="16">
        <v>3657</v>
      </c>
    </row>
    <row r="41" spans="1:15">
      <c r="A41" s="30">
        <v>43172</v>
      </c>
      <c r="B41" s="15" t="s">
        <v>124</v>
      </c>
      <c r="C41" s="16">
        <v>2491</v>
      </c>
      <c r="D41" s="16">
        <v>4532</v>
      </c>
      <c r="E41" s="16">
        <v>1695</v>
      </c>
      <c r="F41" s="16">
        <v>572</v>
      </c>
      <c r="G41" s="16">
        <v>1123</v>
      </c>
      <c r="H41" s="17">
        <v>0.37390000000000001</v>
      </c>
      <c r="I41" s="17">
        <v>0.12809999999999999</v>
      </c>
      <c r="J41" s="17">
        <v>0.24579999999999999</v>
      </c>
      <c r="K41" s="16">
        <f t="shared" si="0"/>
        <v>3960</v>
      </c>
      <c r="L41" s="16">
        <v>500</v>
      </c>
      <c r="M41" s="16">
        <v>3018</v>
      </c>
      <c r="N41" s="16">
        <v>3272</v>
      </c>
      <c r="O41" s="16">
        <v>2910</v>
      </c>
    </row>
    <row r="42" spans="1:15">
      <c r="A42" s="30">
        <v>43172</v>
      </c>
      <c r="B42" s="15" t="s">
        <v>118</v>
      </c>
      <c r="C42" s="16">
        <v>2847</v>
      </c>
      <c r="D42" s="16">
        <v>4403</v>
      </c>
      <c r="E42" s="16">
        <v>1221</v>
      </c>
      <c r="F42" s="16">
        <v>467</v>
      </c>
      <c r="G42" s="16">
        <v>754</v>
      </c>
      <c r="H42" s="17">
        <v>0.27700000000000002</v>
      </c>
      <c r="I42" s="17">
        <v>0.1067</v>
      </c>
      <c r="J42" s="17">
        <v>0.1704</v>
      </c>
      <c r="K42" s="16">
        <f t="shared" si="0"/>
        <v>3936</v>
      </c>
      <c r="L42" s="16">
        <v>2000</v>
      </c>
      <c r="M42" s="16">
        <v>3465</v>
      </c>
      <c r="N42" s="16">
        <v>3974</v>
      </c>
      <c r="O42" s="16">
        <v>3292</v>
      </c>
    </row>
    <row r="43" spans="1:15">
      <c r="A43" s="30">
        <v>43172</v>
      </c>
      <c r="B43" s="15" t="s">
        <v>142</v>
      </c>
      <c r="C43" s="16">
        <v>2414</v>
      </c>
      <c r="D43" s="16">
        <v>3705</v>
      </c>
      <c r="E43" s="16">
        <v>786</v>
      </c>
      <c r="F43" s="16">
        <v>365</v>
      </c>
      <c r="G43" s="16">
        <v>421</v>
      </c>
      <c r="H43" s="17">
        <v>0.2117</v>
      </c>
      <c r="I43" s="17">
        <v>9.8599999999999993E-2</v>
      </c>
      <c r="J43" s="17">
        <v>0.113</v>
      </c>
      <c r="K43" s="16">
        <f t="shared" si="0"/>
        <v>3340</v>
      </c>
      <c r="L43" s="16">
        <v>800</v>
      </c>
      <c r="M43" s="16">
        <v>2750</v>
      </c>
      <c r="N43" s="16">
        <v>2694</v>
      </c>
      <c r="O43" s="16">
        <v>2688</v>
      </c>
    </row>
    <row r="44" spans="1:15">
      <c r="A44" s="30">
        <v>43172</v>
      </c>
      <c r="B44" s="15" t="s">
        <v>139</v>
      </c>
      <c r="C44" s="16">
        <v>2640</v>
      </c>
      <c r="D44" s="16">
        <v>3609</v>
      </c>
      <c r="E44" s="16">
        <v>1063</v>
      </c>
      <c r="F44" s="16">
        <v>287</v>
      </c>
      <c r="G44" s="16">
        <v>776</v>
      </c>
      <c r="H44" s="17">
        <v>0.29559999999999997</v>
      </c>
      <c r="I44" s="17">
        <v>8.1500000000000003E-2</v>
      </c>
      <c r="J44" s="17">
        <v>0.21410000000000001</v>
      </c>
      <c r="K44" s="16">
        <f t="shared" si="0"/>
        <v>3322</v>
      </c>
      <c r="L44" s="16">
        <v>1100</v>
      </c>
      <c r="M44" s="16">
        <v>2637</v>
      </c>
      <c r="N44" s="16">
        <v>2810</v>
      </c>
      <c r="O44" s="16">
        <v>2542</v>
      </c>
    </row>
    <row r="45" spans="1:15">
      <c r="A45" s="30">
        <v>43172</v>
      </c>
      <c r="B45" s="15" t="s">
        <v>160</v>
      </c>
      <c r="C45" s="16">
        <v>2411</v>
      </c>
      <c r="D45" s="16">
        <v>3313</v>
      </c>
      <c r="E45" s="16">
        <v>879</v>
      </c>
      <c r="F45" s="16">
        <v>221</v>
      </c>
      <c r="G45" s="16">
        <v>658</v>
      </c>
      <c r="H45" s="17">
        <v>0.2697</v>
      </c>
      <c r="I45" s="17">
        <v>7.0699999999999999E-2</v>
      </c>
      <c r="J45" s="17">
        <v>0.19900000000000001</v>
      </c>
      <c r="K45" s="16">
        <f t="shared" si="0"/>
        <v>3092</v>
      </c>
      <c r="L45" s="16">
        <v>1300</v>
      </c>
      <c r="M45" s="16">
        <v>2381</v>
      </c>
      <c r="N45" s="16">
        <v>2347</v>
      </c>
      <c r="O45" s="16">
        <v>2331</v>
      </c>
    </row>
    <row r="46" spans="1:15">
      <c r="A46" s="30">
        <v>43185</v>
      </c>
      <c r="B46" s="18" t="s">
        <v>178</v>
      </c>
      <c r="C46" s="16">
        <v>22235</v>
      </c>
      <c r="D46" s="16">
        <v>30086</v>
      </c>
      <c r="E46" s="16">
        <v>12285</v>
      </c>
      <c r="F46" s="16">
        <v>8674</v>
      </c>
      <c r="G46" s="16">
        <v>3611</v>
      </c>
      <c r="H46" s="17">
        <v>0.41049999999999998</v>
      </c>
      <c r="I46" s="17">
        <v>0.2913</v>
      </c>
      <c r="J46" s="17">
        <v>0.1193</v>
      </c>
      <c r="K46" s="16">
        <f t="shared" si="0"/>
        <v>21412</v>
      </c>
      <c r="L46" s="16">
        <v>9000</v>
      </c>
      <c r="M46" s="16">
        <v>28394</v>
      </c>
      <c r="N46" s="16">
        <v>28843</v>
      </c>
      <c r="O46" s="16">
        <v>28521</v>
      </c>
    </row>
    <row r="47" spans="1:15">
      <c r="A47" s="30">
        <v>43185</v>
      </c>
      <c r="B47" s="15" t="s">
        <v>238</v>
      </c>
      <c r="C47" s="16">
        <v>12647</v>
      </c>
      <c r="D47" s="16">
        <v>16023</v>
      </c>
      <c r="E47" s="16">
        <v>5904</v>
      </c>
      <c r="F47" s="16">
        <v>4659</v>
      </c>
      <c r="G47" s="16">
        <v>1245</v>
      </c>
      <c r="H47" s="17">
        <v>0.36899999999999999</v>
      </c>
      <c r="I47" s="17">
        <v>0.29149999999999998</v>
      </c>
      <c r="J47" s="17">
        <v>7.7499999999999999E-2</v>
      </c>
      <c r="K47" s="16">
        <f t="shared" si="0"/>
        <v>11364</v>
      </c>
      <c r="L47" s="16">
        <v>3800</v>
      </c>
      <c r="M47" s="16">
        <v>16527</v>
      </c>
      <c r="N47" s="16">
        <v>16823</v>
      </c>
      <c r="O47" s="16">
        <v>16705</v>
      </c>
    </row>
    <row r="48" spans="1:15">
      <c r="A48" s="30">
        <v>43185</v>
      </c>
      <c r="B48" s="15" t="s">
        <v>247</v>
      </c>
      <c r="C48" s="16">
        <v>9162</v>
      </c>
      <c r="D48" s="16">
        <v>11980</v>
      </c>
      <c r="E48" s="16">
        <v>6808</v>
      </c>
      <c r="F48" s="16">
        <v>3346</v>
      </c>
      <c r="G48" s="16">
        <v>3462</v>
      </c>
      <c r="H48" s="17">
        <v>0.57079999999999997</v>
      </c>
      <c r="I48" s="17">
        <v>0.28399999999999997</v>
      </c>
      <c r="J48" s="17">
        <v>0.28670000000000001</v>
      </c>
      <c r="K48" s="16">
        <f t="shared" si="0"/>
        <v>8634</v>
      </c>
      <c r="L48" s="16">
        <v>0</v>
      </c>
      <c r="M48" s="16">
        <v>11187</v>
      </c>
      <c r="N48" s="16">
        <v>12166</v>
      </c>
      <c r="O48" s="16">
        <v>11262</v>
      </c>
    </row>
    <row r="49" spans="1:15">
      <c r="A49" s="30">
        <v>43185</v>
      </c>
      <c r="B49" s="18" t="s">
        <v>190</v>
      </c>
      <c r="C49" s="16">
        <v>9138</v>
      </c>
      <c r="D49" s="16">
        <v>11427</v>
      </c>
      <c r="E49" s="16">
        <v>3852</v>
      </c>
      <c r="F49" s="16">
        <v>2805</v>
      </c>
      <c r="G49" s="16">
        <v>1047</v>
      </c>
      <c r="H49" s="17">
        <v>0.33810000000000001</v>
      </c>
      <c r="I49" s="17">
        <v>0.2472</v>
      </c>
      <c r="J49" s="17">
        <v>9.0999999999999998E-2</v>
      </c>
      <c r="K49" s="16">
        <f t="shared" si="0"/>
        <v>8622</v>
      </c>
      <c r="L49" s="16">
        <v>900</v>
      </c>
      <c r="M49" s="16">
        <v>12764</v>
      </c>
      <c r="N49" s="16">
        <v>12728</v>
      </c>
      <c r="O49" s="16">
        <v>12636</v>
      </c>
    </row>
    <row r="50" spans="1:15">
      <c r="A50" s="30">
        <v>43185</v>
      </c>
      <c r="B50" s="19" t="s">
        <v>232</v>
      </c>
      <c r="C50" s="16">
        <v>8977</v>
      </c>
      <c r="D50" s="16">
        <v>11166</v>
      </c>
      <c r="E50" s="16">
        <v>4955</v>
      </c>
      <c r="F50" s="16">
        <v>2747</v>
      </c>
      <c r="G50" s="16">
        <v>2208</v>
      </c>
      <c r="H50" s="17">
        <v>0.44590000000000002</v>
      </c>
      <c r="I50" s="17">
        <v>0.2487</v>
      </c>
      <c r="J50" s="17">
        <v>0.19719999999999999</v>
      </c>
      <c r="K50" s="16">
        <f t="shared" si="0"/>
        <v>8419</v>
      </c>
      <c r="L50" s="16">
        <v>1300</v>
      </c>
      <c r="M50" s="16">
        <v>11809</v>
      </c>
      <c r="N50" s="16">
        <v>12564</v>
      </c>
      <c r="O50" s="16">
        <v>11864</v>
      </c>
    </row>
    <row r="51" spans="1:15">
      <c r="A51" s="30">
        <v>43185</v>
      </c>
      <c r="B51" s="18" t="s">
        <v>217</v>
      </c>
      <c r="C51" s="16">
        <v>6914</v>
      </c>
      <c r="D51" s="16">
        <v>9227</v>
      </c>
      <c r="E51" s="16">
        <v>3443</v>
      </c>
      <c r="F51" s="16">
        <v>1847</v>
      </c>
      <c r="G51" s="16">
        <v>1596</v>
      </c>
      <c r="H51" s="17">
        <v>0.37440000000000001</v>
      </c>
      <c r="I51" s="17">
        <v>0.20269999999999999</v>
      </c>
      <c r="J51" s="17">
        <v>0.17169999999999999</v>
      </c>
      <c r="K51" s="16">
        <f t="shared" si="0"/>
        <v>7380</v>
      </c>
      <c r="L51" s="16">
        <v>800</v>
      </c>
      <c r="M51" s="16">
        <v>15200</v>
      </c>
      <c r="N51" s="16">
        <v>15310</v>
      </c>
      <c r="O51" s="16">
        <v>15242</v>
      </c>
    </row>
    <row r="52" spans="1:15">
      <c r="A52" s="30">
        <v>43185</v>
      </c>
      <c r="B52" s="19" t="s">
        <v>223</v>
      </c>
      <c r="C52" s="16">
        <v>7226</v>
      </c>
      <c r="D52" s="16">
        <v>8837</v>
      </c>
      <c r="E52" s="16">
        <v>4189</v>
      </c>
      <c r="F52" s="16">
        <v>2619</v>
      </c>
      <c r="G52" s="16">
        <v>1570</v>
      </c>
      <c r="H52" s="17">
        <v>0.47449999999999998</v>
      </c>
      <c r="I52" s="17">
        <v>0.29709999999999998</v>
      </c>
      <c r="J52" s="17">
        <v>0.1774</v>
      </c>
      <c r="K52" s="16">
        <f t="shared" si="0"/>
        <v>6218</v>
      </c>
      <c r="L52" s="16">
        <v>1300</v>
      </c>
      <c r="M52" s="16">
        <v>7300</v>
      </c>
      <c r="N52" s="16">
        <v>8290</v>
      </c>
      <c r="O52" s="16">
        <v>7562</v>
      </c>
    </row>
    <row r="53" spans="1:15">
      <c r="A53" s="30">
        <v>43185</v>
      </c>
      <c r="B53" s="15" t="s">
        <v>169</v>
      </c>
      <c r="C53" s="16">
        <v>3598</v>
      </c>
      <c r="D53" s="16">
        <v>8280</v>
      </c>
      <c r="E53" s="16">
        <v>1579</v>
      </c>
      <c r="F53" s="16">
        <v>1066</v>
      </c>
      <c r="G53" s="16">
        <v>513</v>
      </c>
      <c r="H53" s="17">
        <v>0.216</v>
      </c>
      <c r="I53" s="17">
        <v>0.14960000000000001</v>
      </c>
      <c r="J53" s="17">
        <v>6.6400000000000001E-2</v>
      </c>
      <c r="K53" s="16">
        <f t="shared" si="0"/>
        <v>7214</v>
      </c>
      <c r="L53" s="16">
        <v>25000</v>
      </c>
      <c r="M53" s="16">
        <v>39462</v>
      </c>
      <c r="N53" s="16">
        <v>39301</v>
      </c>
      <c r="O53" s="16">
        <v>39143</v>
      </c>
    </row>
    <row r="54" spans="1:15">
      <c r="A54" s="30">
        <v>43185</v>
      </c>
      <c r="B54" s="18" t="s">
        <v>202</v>
      </c>
      <c r="C54" s="16">
        <v>5824</v>
      </c>
      <c r="D54" s="16">
        <v>7248</v>
      </c>
      <c r="E54" s="16">
        <v>3134</v>
      </c>
      <c r="F54" s="16">
        <v>1665</v>
      </c>
      <c r="G54" s="16">
        <v>1469</v>
      </c>
      <c r="H54" s="17">
        <v>0.43280000000000002</v>
      </c>
      <c r="I54" s="17">
        <v>0.23089999999999999</v>
      </c>
      <c r="J54" s="17">
        <v>0.2019</v>
      </c>
      <c r="K54" s="16">
        <f t="shared" si="0"/>
        <v>5583</v>
      </c>
      <c r="L54" s="16">
        <v>800</v>
      </c>
      <c r="M54" s="16">
        <v>7517</v>
      </c>
      <c r="N54" s="16">
        <v>7866</v>
      </c>
      <c r="O54" s="16">
        <v>7750</v>
      </c>
    </row>
    <row r="55" spans="1:15">
      <c r="A55" s="30">
        <v>43185</v>
      </c>
      <c r="B55" s="15" t="s">
        <v>226</v>
      </c>
      <c r="C55" s="16">
        <v>5355</v>
      </c>
      <c r="D55" s="16">
        <v>6478</v>
      </c>
      <c r="E55" s="16">
        <v>3005</v>
      </c>
      <c r="F55" s="16">
        <v>1889</v>
      </c>
      <c r="G55" s="16">
        <v>1116</v>
      </c>
      <c r="H55" s="17">
        <v>0.46689999999999998</v>
      </c>
      <c r="I55" s="17">
        <v>0.29580000000000001</v>
      </c>
      <c r="J55" s="17">
        <v>0.1711</v>
      </c>
      <c r="K55" s="16">
        <f t="shared" si="0"/>
        <v>4589</v>
      </c>
      <c r="L55" s="16">
        <v>2000</v>
      </c>
      <c r="M55" s="16">
        <v>5400</v>
      </c>
      <c r="N55" s="16">
        <v>7115</v>
      </c>
      <c r="O55" s="16">
        <v>6645</v>
      </c>
    </row>
    <row r="56" spans="1:15">
      <c r="A56" s="30">
        <v>43185</v>
      </c>
      <c r="B56" s="15" t="s">
        <v>271</v>
      </c>
      <c r="C56" s="16">
        <v>5445</v>
      </c>
      <c r="D56" s="16">
        <v>6172</v>
      </c>
      <c r="E56" s="16">
        <v>3200</v>
      </c>
      <c r="F56" s="16">
        <v>1811</v>
      </c>
      <c r="G56" s="16">
        <v>1389</v>
      </c>
      <c r="H56" s="17">
        <v>0.52239999999999998</v>
      </c>
      <c r="I56" s="17">
        <v>0.30199999999999999</v>
      </c>
      <c r="J56" s="17">
        <v>0.22040000000000001</v>
      </c>
      <c r="K56" s="16">
        <f t="shared" si="0"/>
        <v>4361</v>
      </c>
      <c r="L56" s="16">
        <v>1600</v>
      </c>
      <c r="M56" s="16">
        <v>5305</v>
      </c>
      <c r="N56" s="16">
        <v>6283</v>
      </c>
      <c r="O56" s="16">
        <v>5441</v>
      </c>
    </row>
    <row r="57" spans="1:15">
      <c r="A57" s="30">
        <v>43185</v>
      </c>
      <c r="B57" s="18" t="s">
        <v>196</v>
      </c>
      <c r="C57" s="16">
        <v>4603</v>
      </c>
      <c r="D57" s="16">
        <v>5806</v>
      </c>
      <c r="E57" s="16">
        <v>1891</v>
      </c>
      <c r="F57" s="16">
        <v>1177</v>
      </c>
      <c r="G57" s="16">
        <v>714</v>
      </c>
      <c r="H57" s="17">
        <v>0.3291</v>
      </c>
      <c r="I57" s="17">
        <v>0.20669999999999999</v>
      </c>
      <c r="J57" s="17">
        <v>0.1225</v>
      </c>
      <c r="K57" s="16">
        <f t="shared" si="0"/>
        <v>4629</v>
      </c>
      <c r="L57" s="16">
        <v>1200</v>
      </c>
      <c r="M57" s="16">
        <v>5810</v>
      </c>
      <c r="N57" s="16">
        <v>5852</v>
      </c>
      <c r="O57" s="16">
        <v>5696</v>
      </c>
    </row>
    <row r="58" spans="1:15">
      <c r="A58" s="30">
        <v>43185</v>
      </c>
      <c r="B58" s="15" t="s">
        <v>253</v>
      </c>
      <c r="C58" s="16">
        <v>4348</v>
      </c>
      <c r="D58" s="16">
        <v>5401</v>
      </c>
      <c r="E58" s="16">
        <v>1883</v>
      </c>
      <c r="F58" s="16">
        <v>1003</v>
      </c>
      <c r="G58" s="16">
        <v>880</v>
      </c>
      <c r="H58" s="17">
        <v>0.34899999999999998</v>
      </c>
      <c r="I58" s="17">
        <v>0.18629999999999999</v>
      </c>
      <c r="J58" s="17">
        <v>0.16259999999999999</v>
      </c>
      <c r="K58" s="16">
        <f t="shared" si="0"/>
        <v>4398</v>
      </c>
      <c r="L58" s="16">
        <v>800</v>
      </c>
      <c r="M58" s="16">
        <v>5310</v>
      </c>
      <c r="N58" s="16">
        <v>5509</v>
      </c>
      <c r="O58" s="16">
        <v>5249</v>
      </c>
    </row>
    <row r="59" spans="1:15">
      <c r="A59" s="30">
        <v>43185</v>
      </c>
      <c r="B59" s="15" t="s">
        <v>235</v>
      </c>
      <c r="C59" s="16">
        <v>4303</v>
      </c>
      <c r="D59" s="16">
        <v>5026</v>
      </c>
      <c r="E59" s="16">
        <v>3084</v>
      </c>
      <c r="F59" s="16">
        <v>1444</v>
      </c>
      <c r="G59" s="16">
        <v>1640</v>
      </c>
      <c r="H59" s="17">
        <v>0.6139</v>
      </c>
      <c r="I59" s="17">
        <v>0.28789999999999999</v>
      </c>
      <c r="J59" s="17">
        <v>0.32590000000000002</v>
      </c>
      <c r="K59" s="16">
        <f t="shared" si="0"/>
        <v>3582</v>
      </c>
      <c r="L59" s="16">
        <v>0</v>
      </c>
      <c r="M59" s="16">
        <v>4830</v>
      </c>
      <c r="N59" s="16">
        <v>5649</v>
      </c>
      <c r="O59" s="16">
        <v>5459</v>
      </c>
    </row>
    <row r="60" spans="1:15">
      <c r="A60" s="30">
        <v>43185</v>
      </c>
      <c r="B60" s="18" t="s">
        <v>172</v>
      </c>
      <c r="C60" s="16">
        <v>3830</v>
      </c>
      <c r="D60" s="16">
        <v>4996</v>
      </c>
      <c r="E60" s="16">
        <v>2953</v>
      </c>
      <c r="F60" s="16">
        <v>1408</v>
      </c>
      <c r="G60" s="16">
        <v>1545</v>
      </c>
      <c r="H60" s="17">
        <v>0.60240000000000005</v>
      </c>
      <c r="I60" s="17">
        <v>0.29020000000000001</v>
      </c>
      <c r="J60" s="17">
        <v>0.31219999999999998</v>
      </c>
      <c r="K60" s="16">
        <f t="shared" si="0"/>
        <v>3588</v>
      </c>
      <c r="L60" s="16">
        <v>1500</v>
      </c>
      <c r="M60" s="16">
        <v>7600</v>
      </c>
      <c r="N60" s="16">
        <v>7683</v>
      </c>
      <c r="O60" s="16">
        <v>7643</v>
      </c>
    </row>
    <row r="61" spans="1:15">
      <c r="A61" s="30">
        <v>43185</v>
      </c>
      <c r="B61" s="18" t="s">
        <v>187</v>
      </c>
      <c r="C61" s="16">
        <v>3960</v>
      </c>
      <c r="D61" s="16">
        <v>4882</v>
      </c>
      <c r="E61" s="16">
        <v>1608</v>
      </c>
      <c r="F61" s="16">
        <v>817</v>
      </c>
      <c r="G61" s="16">
        <v>791</v>
      </c>
      <c r="H61" s="17">
        <v>0.33069999999999999</v>
      </c>
      <c r="I61" s="17">
        <v>0.1699</v>
      </c>
      <c r="J61" s="17">
        <v>0.1608</v>
      </c>
      <c r="K61" s="16">
        <f t="shared" si="0"/>
        <v>4065</v>
      </c>
      <c r="L61" s="16">
        <v>2100</v>
      </c>
      <c r="M61" s="16">
        <v>4700</v>
      </c>
      <c r="N61" s="16">
        <v>4699</v>
      </c>
      <c r="O61" s="16">
        <v>4583</v>
      </c>
    </row>
    <row r="62" spans="1:15">
      <c r="A62" s="30">
        <v>43185</v>
      </c>
      <c r="B62" s="15" t="s">
        <v>256</v>
      </c>
      <c r="C62" s="16">
        <v>3876</v>
      </c>
      <c r="D62" s="16">
        <v>4878</v>
      </c>
      <c r="E62" s="16">
        <v>2264</v>
      </c>
      <c r="F62" s="16">
        <v>1242</v>
      </c>
      <c r="G62" s="16">
        <v>1022</v>
      </c>
      <c r="H62" s="17">
        <v>0.46539999999999998</v>
      </c>
      <c r="I62" s="17">
        <v>0.25650000000000001</v>
      </c>
      <c r="J62" s="17">
        <v>0.2089</v>
      </c>
      <c r="K62" s="16">
        <f t="shared" si="0"/>
        <v>3636</v>
      </c>
      <c r="L62" s="16">
        <v>1100</v>
      </c>
      <c r="M62" s="16">
        <v>5043</v>
      </c>
      <c r="N62" s="16">
        <v>5060</v>
      </c>
      <c r="O62" s="16">
        <v>4952</v>
      </c>
    </row>
    <row r="63" spans="1:15">
      <c r="A63" s="30">
        <v>43185</v>
      </c>
      <c r="B63" s="15" t="s">
        <v>259</v>
      </c>
      <c r="C63" s="16">
        <v>4155</v>
      </c>
      <c r="D63" s="16">
        <v>4856</v>
      </c>
      <c r="E63" s="16">
        <v>3667</v>
      </c>
      <c r="F63" s="16">
        <v>2298</v>
      </c>
      <c r="G63" s="16">
        <v>1369</v>
      </c>
      <c r="H63" s="17">
        <v>0.75560000000000005</v>
      </c>
      <c r="I63" s="17">
        <v>0.47410000000000002</v>
      </c>
      <c r="J63" s="17">
        <v>0.28139999999999998</v>
      </c>
      <c r="K63" s="16">
        <f t="shared" si="0"/>
        <v>2558</v>
      </c>
      <c r="L63" s="16">
        <v>0</v>
      </c>
      <c r="M63" s="16">
        <v>4000</v>
      </c>
      <c r="N63" s="16">
        <v>5353</v>
      </c>
      <c r="O63" s="16">
        <v>3265</v>
      </c>
    </row>
    <row r="64" spans="1:15">
      <c r="A64" s="30">
        <v>43185</v>
      </c>
      <c r="B64" s="18" t="s">
        <v>199</v>
      </c>
      <c r="C64" s="16">
        <v>3689</v>
      </c>
      <c r="D64" s="16">
        <v>4513</v>
      </c>
      <c r="E64" s="16">
        <v>2288</v>
      </c>
      <c r="F64" s="16">
        <v>1146</v>
      </c>
      <c r="G64" s="16">
        <v>1142</v>
      </c>
      <c r="H64" s="17">
        <v>0.50629999999999997</v>
      </c>
      <c r="I64" s="17">
        <v>0.25369999999999998</v>
      </c>
      <c r="J64" s="17">
        <v>0.25259999999999999</v>
      </c>
      <c r="K64" s="16">
        <f t="shared" si="0"/>
        <v>3367</v>
      </c>
      <c r="L64" s="16">
        <v>1500</v>
      </c>
      <c r="M64" s="16">
        <v>4300</v>
      </c>
      <c r="N64" s="16">
        <v>4290</v>
      </c>
      <c r="O64" s="16">
        <v>4258</v>
      </c>
    </row>
    <row r="65" spans="1:15">
      <c r="A65" s="30">
        <v>43185</v>
      </c>
      <c r="B65" s="18" t="s">
        <v>184</v>
      </c>
      <c r="C65" s="16">
        <v>3698</v>
      </c>
      <c r="D65" s="16">
        <v>4263</v>
      </c>
      <c r="E65" s="16">
        <v>1741</v>
      </c>
      <c r="F65" s="16">
        <v>1057</v>
      </c>
      <c r="G65" s="16">
        <v>684</v>
      </c>
      <c r="H65" s="17">
        <v>0.40789999999999998</v>
      </c>
      <c r="I65" s="17">
        <v>0.24779999999999999</v>
      </c>
      <c r="J65" s="17">
        <v>0.16009999999999999</v>
      </c>
      <c r="K65" s="16">
        <f t="shared" si="0"/>
        <v>3206</v>
      </c>
      <c r="L65" s="16">
        <v>1300</v>
      </c>
      <c r="M65" s="16">
        <v>3979</v>
      </c>
      <c r="N65" s="16">
        <v>4790</v>
      </c>
      <c r="O65" s="16">
        <v>3708</v>
      </c>
    </row>
    <row r="66" spans="1:15">
      <c r="A66" s="30">
        <v>43185</v>
      </c>
      <c r="B66" s="18" t="s">
        <v>211</v>
      </c>
      <c r="C66" s="16">
        <v>3297</v>
      </c>
      <c r="D66" s="16">
        <v>4091</v>
      </c>
      <c r="E66" s="16">
        <v>1924</v>
      </c>
      <c r="F66" s="16">
        <v>1045</v>
      </c>
      <c r="G66" s="16">
        <v>879</v>
      </c>
      <c r="H66" s="17">
        <v>0.47099999999999997</v>
      </c>
      <c r="I66" s="17">
        <v>0.25669999999999998</v>
      </c>
      <c r="J66" s="17">
        <v>0.21429999999999999</v>
      </c>
      <c r="K66" s="16">
        <f>D66-F66</f>
        <v>3046</v>
      </c>
      <c r="L66" s="16">
        <v>3000</v>
      </c>
      <c r="M66" s="16">
        <v>3400</v>
      </c>
      <c r="N66" s="16">
        <v>3479</v>
      </c>
      <c r="O66" s="16">
        <v>3455</v>
      </c>
    </row>
    <row r="67" spans="1:15">
      <c r="A67" s="30">
        <v>43185</v>
      </c>
      <c r="B67" s="18" t="s">
        <v>193</v>
      </c>
      <c r="C67" s="16">
        <v>3199</v>
      </c>
      <c r="D67" s="16">
        <v>3883</v>
      </c>
      <c r="E67" s="16">
        <v>1495</v>
      </c>
      <c r="F67" s="16">
        <v>716</v>
      </c>
      <c r="G67" s="16">
        <v>779</v>
      </c>
      <c r="H67" s="17">
        <v>0.38529999999999998</v>
      </c>
      <c r="I67" s="17">
        <v>0.186</v>
      </c>
      <c r="J67" s="17">
        <v>0.1993</v>
      </c>
      <c r="K67" s="16">
        <f t="shared" ref="K67:K130" si="1">D67-F67</f>
        <v>3167</v>
      </c>
      <c r="L67" s="16">
        <v>800</v>
      </c>
      <c r="M67" s="16">
        <v>3750</v>
      </c>
      <c r="N67" s="16">
        <v>3863</v>
      </c>
      <c r="O67" s="16">
        <v>3825</v>
      </c>
    </row>
    <row r="68" spans="1:15">
      <c r="A68" s="30">
        <v>43185</v>
      </c>
      <c r="B68" s="18" t="s">
        <v>175</v>
      </c>
      <c r="C68" s="16">
        <v>2750</v>
      </c>
      <c r="D68" s="16">
        <v>3454</v>
      </c>
      <c r="E68" s="16">
        <v>1536</v>
      </c>
      <c r="F68" s="16">
        <v>687</v>
      </c>
      <c r="G68" s="16">
        <v>849</v>
      </c>
      <c r="H68" s="17">
        <v>0.44429999999999997</v>
      </c>
      <c r="I68" s="17">
        <v>0.2006</v>
      </c>
      <c r="J68" s="17">
        <v>0.2437</v>
      </c>
      <c r="K68" s="16">
        <f t="shared" si="1"/>
        <v>2767</v>
      </c>
      <c r="L68" s="16">
        <v>800</v>
      </c>
      <c r="M68" s="16">
        <v>3350</v>
      </c>
      <c r="N68" s="16">
        <v>3386</v>
      </c>
      <c r="O68" s="16">
        <v>3350</v>
      </c>
    </row>
    <row r="69" spans="1:15">
      <c r="A69" s="30">
        <v>43185</v>
      </c>
      <c r="B69" s="18" t="s">
        <v>205</v>
      </c>
      <c r="C69" s="16">
        <v>2393</v>
      </c>
      <c r="D69" s="16">
        <v>3061</v>
      </c>
      <c r="E69" s="16">
        <v>1582</v>
      </c>
      <c r="F69" s="16">
        <v>785</v>
      </c>
      <c r="G69" s="16">
        <v>797</v>
      </c>
      <c r="H69" s="17">
        <v>0.51670000000000005</v>
      </c>
      <c r="I69" s="17">
        <v>0.2581</v>
      </c>
      <c r="J69" s="17">
        <v>0.2586</v>
      </c>
      <c r="K69" s="16">
        <f t="shared" si="1"/>
        <v>2276</v>
      </c>
      <c r="L69" s="16">
        <v>300</v>
      </c>
      <c r="M69" s="16">
        <v>2930</v>
      </c>
      <c r="N69" s="16">
        <v>2968</v>
      </c>
      <c r="O69" s="16">
        <v>2902</v>
      </c>
    </row>
    <row r="70" spans="1:15">
      <c r="A70" s="30">
        <v>43185</v>
      </c>
      <c r="B70" s="19" t="s">
        <v>241</v>
      </c>
      <c r="C70" s="16">
        <v>2420</v>
      </c>
      <c r="D70" s="16">
        <v>2984</v>
      </c>
      <c r="E70" s="16">
        <v>1573</v>
      </c>
      <c r="F70" s="16">
        <v>789</v>
      </c>
      <c r="G70" s="16">
        <v>784</v>
      </c>
      <c r="H70" s="17">
        <v>0.52780000000000005</v>
      </c>
      <c r="I70" s="17">
        <v>0.26550000000000001</v>
      </c>
      <c r="J70" s="17">
        <v>0.26219999999999999</v>
      </c>
      <c r="K70" s="16">
        <f t="shared" si="1"/>
        <v>2195</v>
      </c>
      <c r="L70" s="16">
        <v>0</v>
      </c>
      <c r="M70" s="16">
        <v>2300</v>
      </c>
      <c r="N70" s="16">
        <v>2275</v>
      </c>
      <c r="O70" s="16">
        <v>2251</v>
      </c>
    </row>
    <row r="71" spans="1:15">
      <c r="A71" s="30">
        <v>43185</v>
      </c>
      <c r="B71" s="15" t="s">
        <v>262</v>
      </c>
      <c r="C71" s="16">
        <v>2097</v>
      </c>
      <c r="D71" s="16">
        <v>2421</v>
      </c>
      <c r="E71" s="16">
        <v>772</v>
      </c>
      <c r="F71" s="16">
        <v>399</v>
      </c>
      <c r="G71" s="16">
        <v>373</v>
      </c>
      <c r="H71" s="17">
        <v>0.318</v>
      </c>
      <c r="I71" s="17">
        <v>0.16600000000000001</v>
      </c>
      <c r="J71" s="17">
        <v>0.152</v>
      </c>
      <c r="K71" s="16">
        <f t="shared" si="1"/>
        <v>2022</v>
      </c>
      <c r="L71" s="16">
        <v>3004</v>
      </c>
      <c r="M71" s="16">
        <v>3204</v>
      </c>
      <c r="N71" s="16">
        <v>2903</v>
      </c>
      <c r="O71" s="16">
        <v>2831</v>
      </c>
    </row>
    <row r="72" spans="1:15">
      <c r="A72" s="30">
        <v>43185</v>
      </c>
      <c r="B72" s="15" t="s">
        <v>244</v>
      </c>
      <c r="C72" s="16">
        <v>1903</v>
      </c>
      <c r="D72" s="16">
        <v>2365</v>
      </c>
      <c r="E72" s="16">
        <v>1041</v>
      </c>
      <c r="F72" s="16">
        <v>550</v>
      </c>
      <c r="G72" s="16">
        <v>491</v>
      </c>
      <c r="H72" s="17">
        <v>0.44180000000000003</v>
      </c>
      <c r="I72" s="17">
        <v>0.23469999999999999</v>
      </c>
      <c r="J72" s="17">
        <v>0.20710000000000001</v>
      </c>
      <c r="K72" s="16">
        <f t="shared" si="1"/>
        <v>1815</v>
      </c>
      <c r="L72" s="16">
        <v>800</v>
      </c>
      <c r="M72" s="16">
        <v>2577</v>
      </c>
      <c r="N72" s="16">
        <v>3030</v>
      </c>
      <c r="O72" s="16">
        <v>2330</v>
      </c>
    </row>
    <row r="73" spans="1:15">
      <c r="A73" s="30">
        <v>43185</v>
      </c>
      <c r="B73" s="18" t="s">
        <v>214</v>
      </c>
      <c r="C73" s="16">
        <v>1860</v>
      </c>
      <c r="D73" s="16">
        <v>2263</v>
      </c>
      <c r="E73" s="16">
        <v>1526</v>
      </c>
      <c r="F73" s="16">
        <v>588</v>
      </c>
      <c r="G73" s="16">
        <v>938</v>
      </c>
      <c r="H73" s="17">
        <v>0.67449999999999999</v>
      </c>
      <c r="I73" s="17">
        <v>0.26069999999999999</v>
      </c>
      <c r="J73" s="17">
        <v>0.41389999999999999</v>
      </c>
      <c r="K73" s="16">
        <f t="shared" si="1"/>
        <v>1675</v>
      </c>
      <c r="L73" s="16">
        <v>0</v>
      </c>
      <c r="M73" s="16">
        <v>1750</v>
      </c>
      <c r="N73" s="16">
        <v>1766</v>
      </c>
      <c r="O73" s="16">
        <v>1704</v>
      </c>
    </row>
    <row r="74" spans="1:15">
      <c r="A74" s="30">
        <v>43185</v>
      </c>
      <c r="B74" s="15" t="s">
        <v>268</v>
      </c>
      <c r="C74" s="16">
        <v>1610</v>
      </c>
      <c r="D74" s="16">
        <v>2030</v>
      </c>
      <c r="E74" s="16">
        <v>1013</v>
      </c>
      <c r="F74" s="16">
        <v>566</v>
      </c>
      <c r="G74" s="16">
        <v>447</v>
      </c>
      <c r="H74" s="17">
        <v>0.49959999999999999</v>
      </c>
      <c r="I74" s="17">
        <v>0.28079999999999999</v>
      </c>
      <c r="J74" s="17">
        <v>0.21879999999999999</v>
      </c>
      <c r="K74" s="16">
        <f t="shared" si="1"/>
        <v>1464</v>
      </c>
      <c r="L74" s="16">
        <v>500</v>
      </c>
      <c r="M74" s="16">
        <v>1815</v>
      </c>
      <c r="N74" s="16">
        <v>1922</v>
      </c>
      <c r="O74" s="16">
        <v>1846</v>
      </c>
    </row>
    <row r="75" spans="1:15">
      <c r="A75" s="30">
        <v>43185</v>
      </c>
      <c r="B75" s="19" t="s">
        <v>220</v>
      </c>
      <c r="C75" s="16">
        <v>1657</v>
      </c>
      <c r="D75" s="16">
        <v>1987</v>
      </c>
      <c r="E75" s="16">
        <v>1060</v>
      </c>
      <c r="F75" s="16">
        <v>676</v>
      </c>
      <c r="G75" s="16">
        <v>384</v>
      </c>
      <c r="H75" s="17">
        <v>0.53080000000000005</v>
      </c>
      <c r="I75" s="17">
        <v>0.33689999999999998</v>
      </c>
      <c r="J75" s="17">
        <v>0.19389999999999999</v>
      </c>
      <c r="K75" s="16">
        <f t="shared" si="1"/>
        <v>1311</v>
      </c>
      <c r="L75" s="16">
        <v>2000</v>
      </c>
      <c r="M75" s="16">
        <v>2675</v>
      </c>
      <c r="N75" s="16">
        <v>2806</v>
      </c>
      <c r="O75" s="16">
        <v>2672</v>
      </c>
    </row>
    <row r="76" spans="1:15">
      <c r="A76" s="30">
        <v>43185</v>
      </c>
      <c r="B76" s="24" t="s">
        <v>181</v>
      </c>
      <c r="C76" s="16">
        <v>1422</v>
      </c>
      <c r="D76" s="16">
        <v>1823</v>
      </c>
      <c r="E76" s="16">
        <v>1070</v>
      </c>
      <c r="F76" s="16">
        <v>674</v>
      </c>
      <c r="G76" s="16">
        <v>396</v>
      </c>
      <c r="H76" s="17">
        <v>0.58740000000000003</v>
      </c>
      <c r="I76" s="17">
        <v>0.37080000000000002</v>
      </c>
      <c r="J76" s="17">
        <v>0.21659999999999999</v>
      </c>
      <c r="K76" s="16">
        <f t="shared" si="1"/>
        <v>1149</v>
      </c>
      <c r="L76" s="16">
        <v>300</v>
      </c>
      <c r="M76" s="16">
        <v>2271</v>
      </c>
      <c r="N76" s="16">
        <v>3280</v>
      </c>
      <c r="O76" s="16">
        <v>1944</v>
      </c>
    </row>
    <row r="77" spans="1:15">
      <c r="A77" s="30">
        <v>43185</v>
      </c>
      <c r="B77" s="18" t="s">
        <v>208</v>
      </c>
      <c r="C77" s="16">
        <v>1286</v>
      </c>
      <c r="D77" s="16">
        <v>1574</v>
      </c>
      <c r="E77" s="16">
        <v>860</v>
      </c>
      <c r="F77" s="16">
        <v>418</v>
      </c>
      <c r="G77" s="16">
        <v>442</v>
      </c>
      <c r="H77" s="17">
        <v>0.54690000000000005</v>
      </c>
      <c r="I77" s="17">
        <v>0.26650000000000001</v>
      </c>
      <c r="J77" s="17">
        <v>0.28039999999999998</v>
      </c>
      <c r="K77" s="16">
        <f t="shared" si="1"/>
        <v>1156</v>
      </c>
      <c r="L77" s="16">
        <v>1000</v>
      </c>
      <c r="M77" s="16">
        <v>1231</v>
      </c>
      <c r="N77" s="16">
        <v>1223</v>
      </c>
      <c r="O77" s="16">
        <v>1203</v>
      </c>
    </row>
    <row r="78" spans="1:15">
      <c r="A78" s="30">
        <v>43185</v>
      </c>
      <c r="B78" s="15" t="s">
        <v>265</v>
      </c>
      <c r="C78" s="16">
        <v>1236</v>
      </c>
      <c r="D78" s="16">
        <v>1559</v>
      </c>
      <c r="E78" s="16">
        <v>686</v>
      </c>
      <c r="F78" s="16">
        <v>453</v>
      </c>
      <c r="G78" s="16">
        <v>233</v>
      </c>
      <c r="H78" s="17">
        <v>0.44019999999999998</v>
      </c>
      <c r="I78" s="17">
        <v>0.29120000000000001</v>
      </c>
      <c r="J78" s="17">
        <v>0.14899999999999999</v>
      </c>
      <c r="K78" s="16">
        <f t="shared" si="1"/>
        <v>1106</v>
      </c>
      <c r="L78" s="16">
        <v>200</v>
      </c>
      <c r="M78" s="16">
        <v>1400</v>
      </c>
      <c r="N78" s="16">
        <v>1500</v>
      </c>
      <c r="O78" s="16">
        <v>1486</v>
      </c>
    </row>
    <row r="79" spans="1:15">
      <c r="A79" s="30">
        <v>43185</v>
      </c>
      <c r="B79" s="15" t="s">
        <v>229</v>
      </c>
      <c r="C79" s="16">
        <v>1187</v>
      </c>
      <c r="D79" s="16">
        <v>1539</v>
      </c>
      <c r="E79" s="16">
        <v>706</v>
      </c>
      <c r="F79" s="16">
        <v>325</v>
      </c>
      <c r="G79" s="16">
        <v>381</v>
      </c>
      <c r="H79" s="17">
        <v>0.45800000000000002</v>
      </c>
      <c r="I79" s="17">
        <v>0.21129999999999999</v>
      </c>
      <c r="J79" s="17">
        <v>0.2467</v>
      </c>
      <c r="K79" s="16">
        <f t="shared" si="1"/>
        <v>1214</v>
      </c>
      <c r="L79" s="16">
        <v>800</v>
      </c>
      <c r="M79" s="16">
        <v>1577</v>
      </c>
      <c r="N79" s="16">
        <v>1615</v>
      </c>
      <c r="O79" s="16">
        <v>1605</v>
      </c>
    </row>
    <row r="80" spans="1:15">
      <c r="A80" s="30">
        <v>43185</v>
      </c>
      <c r="B80" s="19" t="s">
        <v>1036</v>
      </c>
      <c r="C80" s="16">
        <v>986</v>
      </c>
      <c r="D80" s="16">
        <v>1234</v>
      </c>
      <c r="E80" s="16">
        <v>421</v>
      </c>
      <c r="F80" s="16">
        <v>210</v>
      </c>
      <c r="G80" s="16">
        <v>211</v>
      </c>
      <c r="H80" s="17">
        <v>0.34360000000000002</v>
      </c>
      <c r="I80" s="17">
        <v>0.17280000000000001</v>
      </c>
      <c r="J80" s="17">
        <v>0.17080000000000001</v>
      </c>
      <c r="K80" s="16">
        <f t="shared" si="1"/>
        <v>1024</v>
      </c>
      <c r="L80" s="16">
        <v>600</v>
      </c>
      <c r="M80" s="16">
        <v>1008</v>
      </c>
      <c r="N80" s="16">
        <v>1021</v>
      </c>
      <c r="O80" s="16">
        <v>971</v>
      </c>
    </row>
    <row r="81" spans="1:15">
      <c r="A81" s="30">
        <v>43185</v>
      </c>
      <c r="B81" s="15" t="s">
        <v>274</v>
      </c>
      <c r="C81" s="16">
        <v>600</v>
      </c>
      <c r="D81" s="16">
        <v>650</v>
      </c>
      <c r="E81" s="16">
        <v>295</v>
      </c>
      <c r="F81" s="16">
        <v>110</v>
      </c>
      <c r="G81" s="16">
        <v>185</v>
      </c>
      <c r="H81" s="17">
        <v>0.45229999999999998</v>
      </c>
      <c r="I81" s="17">
        <v>0.16800000000000001</v>
      </c>
      <c r="J81" s="17">
        <v>0.2843</v>
      </c>
      <c r="K81" s="16">
        <f t="shared" si="1"/>
        <v>540</v>
      </c>
      <c r="L81" s="16">
        <v>500</v>
      </c>
      <c r="M81" s="16">
        <v>1105</v>
      </c>
      <c r="N81" s="16">
        <v>1529</v>
      </c>
      <c r="O81" s="16">
        <v>607</v>
      </c>
    </row>
    <row r="82" spans="1:15">
      <c r="A82" s="30">
        <v>43210</v>
      </c>
      <c r="B82" s="25" t="s">
        <v>283</v>
      </c>
      <c r="C82" s="16">
        <v>25930</v>
      </c>
      <c r="D82" s="16">
        <v>31925</v>
      </c>
      <c r="E82" s="16">
        <v>9241</v>
      </c>
      <c r="F82" s="16">
        <v>5586</v>
      </c>
      <c r="G82" s="16">
        <v>3655</v>
      </c>
      <c r="H82" s="17">
        <v>0.29199999999999998</v>
      </c>
      <c r="I82" s="17">
        <v>0.17760000000000001</v>
      </c>
      <c r="J82" s="17">
        <v>0.1143</v>
      </c>
      <c r="K82" s="16">
        <f t="shared" si="1"/>
        <v>26339</v>
      </c>
      <c r="L82" s="16">
        <v>10000</v>
      </c>
      <c r="M82" s="16">
        <v>38033</v>
      </c>
      <c r="N82" s="16">
        <v>38237</v>
      </c>
      <c r="O82" s="16">
        <v>38115</v>
      </c>
    </row>
    <row r="83" spans="1:15">
      <c r="A83" s="30">
        <v>43210</v>
      </c>
      <c r="B83" s="26" t="s">
        <v>280</v>
      </c>
      <c r="C83" s="16">
        <v>13757</v>
      </c>
      <c r="D83" s="16">
        <v>18428</v>
      </c>
      <c r="E83" s="16">
        <v>6092</v>
      </c>
      <c r="F83" s="16">
        <v>3479</v>
      </c>
      <c r="G83" s="16">
        <v>2613</v>
      </c>
      <c r="H83" s="17">
        <v>0.33260000000000001</v>
      </c>
      <c r="I83" s="17">
        <v>0.19139999999999999</v>
      </c>
      <c r="J83" s="17">
        <v>0.14119999999999999</v>
      </c>
      <c r="K83" s="16">
        <f t="shared" si="1"/>
        <v>14949</v>
      </c>
      <c r="L83" s="16">
        <v>4014</v>
      </c>
      <c r="M83" s="16">
        <v>19867</v>
      </c>
      <c r="N83" s="16">
        <v>19957</v>
      </c>
      <c r="O83" s="16">
        <v>19575</v>
      </c>
    </row>
    <row r="84" spans="1:15">
      <c r="A84" s="30">
        <v>43210</v>
      </c>
      <c r="B84" s="27" t="s">
        <v>349</v>
      </c>
      <c r="C84" s="16">
        <v>12405</v>
      </c>
      <c r="D84" s="16">
        <v>16624</v>
      </c>
      <c r="E84" s="16">
        <v>5915</v>
      </c>
      <c r="F84" s="16">
        <v>3292</v>
      </c>
      <c r="G84" s="16">
        <v>2623</v>
      </c>
      <c r="H84" s="17">
        <v>0.35770000000000002</v>
      </c>
      <c r="I84" s="17">
        <v>0.2006</v>
      </c>
      <c r="J84" s="17">
        <v>0.15709999999999999</v>
      </c>
      <c r="K84" s="16">
        <f t="shared" si="1"/>
        <v>13332</v>
      </c>
      <c r="L84" s="16">
        <v>1800</v>
      </c>
      <c r="M84" s="16">
        <v>19931</v>
      </c>
      <c r="N84" s="16">
        <v>23897</v>
      </c>
      <c r="O84" s="16">
        <v>19161</v>
      </c>
    </row>
    <row r="85" spans="1:15">
      <c r="A85" s="30">
        <v>43210</v>
      </c>
      <c r="B85" s="27" t="s">
        <v>331</v>
      </c>
      <c r="C85" s="16">
        <v>12045</v>
      </c>
      <c r="D85" s="16">
        <v>15198</v>
      </c>
      <c r="E85" s="16">
        <v>7194</v>
      </c>
      <c r="F85" s="16">
        <v>3548</v>
      </c>
      <c r="G85" s="16">
        <v>3646</v>
      </c>
      <c r="H85" s="17">
        <v>0.47620000000000001</v>
      </c>
      <c r="I85" s="17">
        <v>0.2392</v>
      </c>
      <c r="J85" s="17">
        <v>0.23699999999999999</v>
      </c>
      <c r="K85" s="16">
        <f t="shared" si="1"/>
        <v>11650</v>
      </c>
      <c r="L85" s="16">
        <v>7500</v>
      </c>
      <c r="M85" s="16">
        <v>16915</v>
      </c>
      <c r="N85" s="16">
        <v>17307</v>
      </c>
      <c r="O85" s="16">
        <v>17241</v>
      </c>
    </row>
    <row r="86" spans="1:15">
      <c r="A86" s="30">
        <v>43210</v>
      </c>
      <c r="B86" s="26" t="s">
        <v>310</v>
      </c>
      <c r="C86" s="16">
        <v>8224</v>
      </c>
      <c r="D86" s="16">
        <v>11099</v>
      </c>
      <c r="E86" s="16">
        <v>4537</v>
      </c>
      <c r="F86" s="16">
        <v>1976</v>
      </c>
      <c r="G86" s="16">
        <v>2561</v>
      </c>
      <c r="H86" s="17">
        <v>0.41070000000000001</v>
      </c>
      <c r="I86" s="17">
        <v>0.1812</v>
      </c>
      <c r="J86" s="17">
        <v>0.22950000000000001</v>
      </c>
      <c r="K86" s="16">
        <f t="shared" si="1"/>
        <v>9123</v>
      </c>
      <c r="L86" s="16">
        <v>2300</v>
      </c>
      <c r="M86" s="16">
        <v>11825</v>
      </c>
      <c r="N86" s="16">
        <v>12947</v>
      </c>
      <c r="O86" s="16">
        <v>10927</v>
      </c>
    </row>
    <row r="87" spans="1:15">
      <c r="A87" s="30">
        <v>43210</v>
      </c>
      <c r="B87" s="27" t="s">
        <v>355</v>
      </c>
      <c r="C87" s="16">
        <v>7184</v>
      </c>
      <c r="D87" s="16">
        <v>9842</v>
      </c>
      <c r="E87" s="16">
        <v>5265</v>
      </c>
      <c r="F87" s="16">
        <v>2322</v>
      </c>
      <c r="G87" s="16">
        <v>2943</v>
      </c>
      <c r="H87" s="17">
        <v>0.53500000000000003</v>
      </c>
      <c r="I87" s="17">
        <v>0.23780000000000001</v>
      </c>
      <c r="J87" s="17">
        <v>0.29720000000000002</v>
      </c>
      <c r="K87" s="16">
        <f t="shared" si="1"/>
        <v>7520</v>
      </c>
      <c r="L87" s="16">
        <v>2500</v>
      </c>
      <c r="M87" s="16">
        <v>7700</v>
      </c>
      <c r="N87" s="16">
        <v>7745</v>
      </c>
      <c r="O87" s="16">
        <v>7695</v>
      </c>
    </row>
    <row r="88" spans="1:15">
      <c r="A88" s="30">
        <v>43210</v>
      </c>
      <c r="B88" s="25" t="s">
        <v>304</v>
      </c>
      <c r="C88" s="16">
        <v>6777</v>
      </c>
      <c r="D88" s="16">
        <v>8835</v>
      </c>
      <c r="E88" s="16">
        <v>3905</v>
      </c>
      <c r="F88" s="16">
        <v>2003</v>
      </c>
      <c r="G88" s="16">
        <v>1902</v>
      </c>
      <c r="H88" s="17">
        <v>0.44240000000000002</v>
      </c>
      <c r="I88" s="17">
        <v>0.22819999999999999</v>
      </c>
      <c r="J88" s="17">
        <v>0.2142</v>
      </c>
      <c r="K88" s="16">
        <f t="shared" si="1"/>
        <v>6832</v>
      </c>
      <c r="L88" s="16">
        <v>4400</v>
      </c>
      <c r="M88" s="16">
        <v>7603</v>
      </c>
      <c r="N88" s="16">
        <v>7939</v>
      </c>
      <c r="O88" s="16">
        <v>7693</v>
      </c>
    </row>
    <row r="89" spans="1:15">
      <c r="A89" s="30">
        <v>43210</v>
      </c>
      <c r="B89" s="25" t="s">
        <v>289</v>
      </c>
      <c r="C89" s="16">
        <v>6720</v>
      </c>
      <c r="D89" s="16">
        <v>8739</v>
      </c>
      <c r="E89" s="16">
        <v>4323</v>
      </c>
      <c r="F89" s="16">
        <v>1984</v>
      </c>
      <c r="G89" s="16">
        <v>2339</v>
      </c>
      <c r="H89" s="17">
        <v>0.49640000000000001</v>
      </c>
      <c r="I89" s="17">
        <v>0.22939999999999999</v>
      </c>
      <c r="J89" s="17">
        <v>0.26700000000000002</v>
      </c>
      <c r="K89" s="16">
        <f t="shared" si="1"/>
        <v>6755</v>
      </c>
      <c r="L89" s="16">
        <v>6300</v>
      </c>
      <c r="M89" s="16">
        <v>7960</v>
      </c>
      <c r="N89" s="16">
        <v>7625</v>
      </c>
      <c r="O89" s="16">
        <v>6731</v>
      </c>
    </row>
    <row r="90" spans="1:15">
      <c r="A90" s="30">
        <v>43210</v>
      </c>
      <c r="B90" s="27" t="s">
        <v>340</v>
      </c>
      <c r="C90" s="16">
        <v>6036</v>
      </c>
      <c r="D90" s="16">
        <v>8404</v>
      </c>
      <c r="E90" s="16">
        <v>4529</v>
      </c>
      <c r="F90" s="16">
        <v>1956</v>
      </c>
      <c r="G90" s="16">
        <v>2573</v>
      </c>
      <c r="H90" s="17">
        <v>0.54769999999999996</v>
      </c>
      <c r="I90" s="17">
        <v>0.23250000000000001</v>
      </c>
      <c r="J90" s="17">
        <v>0.31530000000000002</v>
      </c>
      <c r="K90" s="16">
        <f t="shared" si="1"/>
        <v>6448</v>
      </c>
      <c r="L90" s="16">
        <v>2300</v>
      </c>
      <c r="M90" s="16">
        <v>6800</v>
      </c>
      <c r="N90" s="16">
        <v>7150</v>
      </c>
      <c r="O90" s="16">
        <v>6730</v>
      </c>
    </row>
    <row r="91" spans="1:15">
      <c r="A91" s="30">
        <v>43210</v>
      </c>
      <c r="B91" s="25" t="s">
        <v>313</v>
      </c>
      <c r="C91" s="16">
        <v>5813</v>
      </c>
      <c r="D91" s="16">
        <v>7502</v>
      </c>
      <c r="E91" s="16">
        <v>4355</v>
      </c>
      <c r="F91" s="16">
        <v>1734</v>
      </c>
      <c r="G91" s="16">
        <v>2621</v>
      </c>
      <c r="H91" s="17">
        <v>0.58179999999999998</v>
      </c>
      <c r="I91" s="17">
        <v>0.2331</v>
      </c>
      <c r="J91" s="17">
        <v>0.34870000000000001</v>
      </c>
      <c r="K91" s="16">
        <f t="shared" si="1"/>
        <v>5768</v>
      </c>
      <c r="L91" s="16">
        <v>1500</v>
      </c>
      <c r="M91" s="16">
        <v>5900</v>
      </c>
      <c r="N91" s="16">
        <v>5921</v>
      </c>
      <c r="O91" s="16">
        <v>5883</v>
      </c>
    </row>
    <row r="92" spans="1:15">
      <c r="A92" s="30">
        <v>43210</v>
      </c>
      <c r="B92" s="27" t="s">
        <v>367</v>
      </c>
      <c r="C92" s="16">
        <v>5765</v>
      </c>
      <c r="D92" s="16">
        <v>7236</v>
      </c>
      <c r="E92" s="16">
        <v>1462</v>
      </c>
      <c r="F92" s="16">
        <v>1017</v>
      </c>
      <c r="G92" s="16">
        <v>445</v>
      </c>
      <c r="H92" s="17">
        <v>0.2205</v>
      </c>
      <c r="I92" s="17">
        <v>0.15890000000000001</v>
      </c>
      <c r="J92" s="17">
        <v>6.1699999999999998E-2</v>
      </c>
      <c r="K92" s="16">
        <f t="shared" si="1"/>
        <v>6219</v>
      </c>
      <c r="L92" s="16">
        <v>1800</v>
      </c>
      <c r="M92" s="16">
        <v>11350</v>
      </c>
      <c r="N92" s="16">
        <v>11246</v>
      </c>
      <c r="O92" s="16">
        <v>11236</v>
      </c>
    </row>
    <row r="93" spans="1:15">
      <c r="A93" s="30">
        <v>43210</v>
      </c>
      <c r="B93" s="27" t="s">
        <v>364</v>
      </c>
      <c r="C93" s="16">
        <v>5387</v>
      </c>
      <c r="D93" s="16">
        <v>6631</v>
      </c>
      <c r="E93" s="16">
        <v>2487</v>
      </c>
      <c r="F93" s="16">
        <v>1596</v>
      </c>
      <c r="G93" s="16">
        <v>891</v>
      </c>
      <c r="H93" s="17">
        <v>0.37619999999999998</v>
      </c>
      <c r="I93" s="17">
        <v>0.24279999999999999</v>
      </c>
      <c r="J93" s="17">
        <v>0.13339999999999999</v>
      </c>
      <c r="K93" s="16">
        <f t="shared" si="1"/>
        <v>5035</v>
      </c>
      <c r="L93" s="16">
        <v>1500</v>
      </c>
      <c r="M93" s="16">
        <v>6400</v>
      </c>
      <c r="N93" s="16">
        <v>6219</v>
      </c>
      <c r="O93" s="16">
        <v>6115</v>
      </c>
    </row>
    <row r="94" spans="1:15">
      <c r="A94" s="30">
        <v>43210</v>
      </c>
      <c r="B94" s="25" t="s">
        <v>277</v>
      </c>
      <c r="C94" s="16">
        <v>5304</v>
      </c>
      <c r="D94" s="16">
        <v>6564</v>
      </c>
      <c r="E94" s="16">
        <v>2381</v>
      </c>
      <c r="F94" s="16">
        <v>1705</v>
      </c>
      <c r="G94" s="16">
        <v>676</v>
      </c>
      <c r="H94" s="17">
        <v>0.3674</v>
      </c>
      <c r="I94" s="17">
        <v>0.2651</v>
      </c>
      <c r="J94" s="17">
        <v>0.1023</v>
      </c>
      <c r="K94" s="16">
        <f t="shared" si="1"/>
        <v>4859</v>
      </c>
      <c r="L94" s="16">
        <v>1800</v>
      </c>
      <c r="M94" s="16">
        <v>6800</v>
      </c>
      <c r="N94" s="16">
        <v>6884</v>
      </c>
      <c r="O94" s="16">
        <v>6576</v>
      </c>
    </row>
    <row r="95" spans="1:15">
      <c r="A95" s="30">
        <v>43210</v>
      </c>
      <c r="B95" s="25" t="s">
        <v>295</v>
      </c>
      <c r="C95" s="16">
        <v>5076</v>
      </c>
      <c r="D95" s="16">
        <v>6496</v>
      </c>
      <c r="E95" s="16">
        <v>3117</v>
      </c>
      <c r="F95" s="16">
        <v>1482</v>
      </c>
      <c r="G95" s="16">
        <v>1635</v>
      </c>
      <c r="H95" s="17">
        <v>0.48049999999999998</v>
      </c>
      <c r="I95" s="17">
        <v>0.22969999999999999</v>
      </c>
      <c r="J95" s="17">
        <v>0.25080000000000002</v>
      </c>
      <c r="K95" s="16">
        <f t="shared" si="1"/>
        <v>5014</v>
      </c>
      <c r="L95" s="16">
        <v>3800</v>
      </c>
      <c r="M95" s="16">
        <v>5400</v>
      </c>
      <c r="N95" s="16">
        <v>5775</v>
      </c>
      <c r="O95" s="16">
        <v>5435</v>
      </c>
    </row>
    <row r="96" spans="1:15">
      <c r="A96" s="30">
        <v>43210</v>
      </c>
      <c r="B96" s="25" t="s">
        <v>286</v>
      </c>
      <c r="C96" s="16">
        <v>4551</v>
      </c>
      <c r="D96" s="16">
        <v>5932</v>
      </c>
      <c r="E96" s="16">
        <v>2438</v>
      </c>
      <c r="F96" s="16">
        <v>995</v>
      </c>
      <c r="G96" s="16">
        <v>1443</v>
      </c>
      <c r="H96" s="17">
        <v>0.41139999999999999</v>
      </c>
      <c r="I96" s="17">
        <v>0.16930000000000001</v>
      </c>
      <c r="J96" s="17">
        <v>0.24199999999999999</v>
      </c>
      <c r="K96" s="16">
        <f t="shared" si="1"/>
        <v>4937</v>
      </c>
      <c r="L96" s="16">
        <v>1800</v>
      </c>
      <c r="M96" s="16">
        <v>5892</v>
      </c>
      <c r="N96" s="16">
        <v>6026</v>
      </c>
      <c r="O96" s="16">
        <v>5646</v>
      </c>
    </row>
    <row r="97" spans="1:15">
      <c r="A97" s="30">
        <v>43210</v>
      </c>
      <c r="B97" s="27" t="s">
        <v>352</v>
      </c>
      <c r="C97" s="16">
        <v>3890</v>
      </c>
      <c r="D97" s="16">
        <v>5226</v>
      </c>
      <c r="E97" s="16">
        <v>2053</v>
      </c>
      <c r="F97" s="16">
        <v>1126</v>
      </c>
      <c r="G97" s="16">
        <v>927</v>
      </c>
      <c r="H97" s="17">
        <v>0.39460000000000001</v>
      </c>
      <c r="I97" s="17">
        <v>0.21829999999999999</v>
      </c>
      <c r="J97" s="17">
        <v>0.17630000000000001</v>
      </c>
      <c r="K97" s="16">
        <f t="shared" si="1"/>
        <v>4100</v>
      </c>
      <c r="L97" s="16">
        <v>1000</v>
      </c>
      <c r="M97" s="16">
        <v>4400</v>
      </c>
      <c r="N97" s="16">
        <v>4526</v>
      </c>
      <c r="O97" s="16">
        <v>4486</v>
      </c>
    </row>
    <row r="98" spans="1:15">
      <c r="A98" s="30">
        <v>43210</v>
      </c>
      <c r="B98" s="27" t="s">
        <v>325</v>
      </c>
      <c r="C98" s="16">
        <v>3289</v>
      </c>
      <c r="D98" s="16">
        <v>4762</v>
      </c>
      <c r="E98" s="16">
        <v>1690</v>
      </c>
      <c r="F98" s="16">
        <v>763</v>
      </c>
      <c r="G98" s="16">
        <v>927</v>
      </c>
      <c r="H98" s="17">
        <v>0.35680000000000001</v>
      </c>
      <c r="I98" s="17">
        <v>0.16259999999999999</v>
      </c>
      <c r="J98" s="17">
        <v>0.19420000000000001</v>
      </c>
      <c r="K98" s="16">
        <f t="shared" si="1"/>
        <v>3999</v>
      </c>
      <c r="L98" s="16">
        <v>3000</v>
      </c>
      <c r="M98" s="16">
        <v>5600</v>
      </c>
      <c r="N98" s="16">
        <v>5642</v>
      </c>
      <c r="O98" s="16">
        <v>5620</v>
      </c>
    </row>
    <row r="99" spans="1:15">
      <c r="A99" s="30">
        <v>43210</v>
      </c>
      <c r="B99" s="27" t="s">
        <v>361</v>
      </c>
      <c r="C99" s="16">
        <v>3500</v>
      </c>
      <c r="D99" s="16">
        <v>4275</v>
      </c>
      <c r="E99" s="16">
        <v>1869</v>
      </c>
      <c r="F99" s="16">
        <v>917</v>
      </c>
      <c r="G99" s="16">
        <v>952</v>
      </c>
      <c r="H99" s="17">
        <v>0.43809999999999999</v>
      </c>
      <c r="I99" s="17">
        <v>0.21629999999999999</v>
      </c>
      <c r="J99" s="17">
        <v>0.2218</v>
      </c>
      <c r="K99" s="16">
        <f t="shared" si="1"/>
        <v>3358</v>
      </c>
      <c r="L99" s="16">
        <v>1500</v>
      </c>
      <c r="M99" s="16">
        <v>3400</v>
      </c>
      <c r="N99" s="16">
        <v>3452</v>
      </c>
      <c r="O99" s="16">
        <v>3408</v>
      </c>
    </row>
    <row r="100" spans="1:15">
      <c r="A100" s="30">
        <v>43210</v>
      </c>
      <c r="B100" s="27" t="s">
        <v>334</v>
      </c>
      <c r="C100" s="16">
        <v>2938</v>
      </c>
      <c r="D100" s="16">
        <v>4037</v>
      </c>
      <c r="E100" s="16">
        <v>1757</v>
      </c>
      <c r="F100" s="16">
        <v>767</v>
      </c>
      <c r="G100" s="16">
        <v>990</v>
      </c>
      <c r="H100" s="17">
        <v>0.43759999999999999</v>
      </c>
      <c r="I100" s="17">
        <v>0.19239999999999999</v>
      </c>
      <c r="J100" s="17">
        <v>0.24510000000000001</v>
      </c>
      <c r="K100" s="16">
        <f t="shared" si="1"/>
        <v>3270</v>
      </c>
      <c r="L100" s="16">
        <v>2600</v>
      </c>
      <c r="M100" s="16">
        <v>3400</v>
      </c>
      <c r="N100" s="16">
        <v>3473</v>
      </c>
      <c r="O100" s="16">
        <v>3443</v>
      </c>
    </row>
    <row r="101" spans="1:15">
      <c r="A101" s="30">
        <v>43210</v>
      </c>
      <c r="B101" s="27" t="s">
        <v>343</v>
      </c>
      <c r="C101" s="16">
        <v>2795</v>
      </c>
      <c r="D101" s="16">
        <v>3382</v>
      </c>
      <c r="E101" s="16">
        <v>1245</v>
      </c>
      <c r="F101" s="16">
        <v>632</v>
      </c>
      <c r="G101" s="16">
        <v>613</v>
      </c>
      <c r="H101" s="17">
        <v>0.37890000000000001</v>
      </c>
      <c r="I101" s="17">
        <v>0.19739999999999999</v>
      </c>
      <c r="J101" s="17">
        <v>0.18149999999999999</v>
      </c>
      <c r="K101" s="16">
        <f t="shared" si="1"/>
        <v>2750</v>
      </c>
      <c r="L101" s="16">
        <v>2600</v>
      </c>
      <c r="M101" s="16">
        <v>3704</v>
      </c>
      <c r="N101" s="16">
        <v>4406</v>
      </c>
      <c r="O101" s="16">
        <v>3724</v>
      </c>
    </row>
    <row r="102" spans="1:15">
      <c r="A102" s="30">
        <v>43210</v>
      </c>
      <c r="B102" s="25" t="s">
        <v>292</v>
      </c>
      <c r="C102" s="16">
        <v>2528</v>
      </c>
      <c r="D102" s="16">
        <v>3131</v>
      </c>
      <c r="E102" s="16">
        <v>1681</v>
      </c>
      <c r="F102" s="16">
        <v>706</v>
      </c>
      <c r="G102" s="16">
        <v>975</v>
      </c>
      <c r="H102" s="17">
        <v>0.5363</v>
      </c>
      <c r="I102" s="17">
        <v>0.22600000000000001</v>
      </c>
      <c r="J102" s="17">
        <v>0.31019999999999998</v>
      </c>
      <c r="K102" s="16">
        <f t="shared" si="1"/>
        <v>2425</v>
      </c>
      <c r="L102" s="16">
        <v>2800</v>
      </c>
      <c r="M102" s="16">
        <v>3100</v>
      </c>
      <c r="N102" s="16">
        <v>3443</v>
      </c>
      <c r="O102" s="16">
        <v>3093</v>
      </c>
    </row>
    <row r="103" spans="1:15">
      <c r="A103" s="30">
        <v>43210</v>
      </c>
      <c r="B103" s="26" t="s">
        <v>298</v>
      </c>
      <c r="C103" s="16">
        <v>2163</v>
      </c>
      <c r="D103" s="16">
        <v>2784</v>
      </c>
      <c r="E103" s="16">
        <v>1324</v>
      </c>
      <c r="F103" s="16">
        <v>474</v>
      </c>
      <c r="G103" s="16">
        <v>850</v>
      </c>
      <c r="H103" s="17">
        <v>0.47239999999999999</v>
      </c>
      <c r="I103" s="17">
        <v>0.1716</v>
      </c>
      <c r="J103" s="17">
        <v>0.30080000000000001</v>
      </c>
      <c r="K103" s="16">
        <f t="shared" si="1"/>
        <v>2310</v>
      </c>
      <c r="L103" s="16">
        <v>1300</v>
      </c>
      <c r="M103" s="16">
        <v>2150</v>
      </c>
      <c r="N103" s="16">
        <v>2271</v>
      </c>
      <c r="O103" s="16">
        <v>2185</v>
      </c>
    </row>
    <row r="104" spans="1:15">
      <c r="A104" s="30">
        <v>43210</v>
      </c>
      <c r="B104" s="25" t="s">
        <v>301</v>
      </c>
      <c r="C104" s="16">
        <v>2123</v>
      </c>
      <c r="D104" s="16">
        <v>2772</v>
      </c>
      <c r="E104" s="16">
        <v>1279</v>
      </c>
      <c r="F104" s="16">
        <v>807</v>
      </c>
      <c r="G104" s="16">
        <v>472</v>
      </c>
      <c r="H104" s="17">
        <v>0.46300000000000002</v>
      </c>
      <c r="I104" s="17">
        <v>0.29430000000000001</v>
      </c>
      <c r="J104" s="17">
        <v>0.16869999999999999</v>
      </c>
      <c r="K104" s="16">
        <f t="shared" si="1"/>
        <v>1965</v>
      </c>
      <c r="L104" s="16">
        <v>800</v>
      </c>
      <c r="M104" s="16">
        <v>2346</v>
      </c>
      <c r="N104" s="16">
        <v>3486</v>
      </c>
      <c r="O104" s="16">
        <v>2028</v>
      </c>
    </row>
    <row r="105" spans="1:15">
      <c r="A105" s="30">
        <v>43210</v>
      </c>
      <c r="B105" s="25" t="s">
        <v>316</v>
      </c>
      <c r="C105" s="16">
        <v>2347</v>
      </c>
      <c r="D105" s="16">
        <v>2761</v>
      </c>
      <c r="E105" s="16">
        <v>1594</v>
      </c>
      <c r="F105" s="16">
        <v>619</v>
      </c>
      <c r="G105" s="16">
        <v>975</v>
      </c>
      <c r="H105" s="17">
        <v>0.57730000000000004</v>
      </c>
      <c r="I105" s="17">
        <v>0.22409999999999999</v>
      </c>
      <c r="J105" s="17">
        <v>0.35320000000000001</v>
      </c>
      <c r="K105" s="16">
        <f t="shared" si="1"/>
        <v>2142</v>
      </c>
      <c r="L105" s="16">
        <v>1000</v>
      </c>
      <c r="M105" s="16">
        <v>2267</v>
      </c>
      <c r="N105" s="16">
        <v>2455</v>
      </c>
      <c r="O105" s="16">
        <v>2291</v>
      </c>
    </row>
    <row r="106" spans="1:15">
      <c r="A106" s="30">
        <v>43210</v>
      </c>
      <c r="B106" s="28" t="s">
        <v>322</v>
      </c>
      <c r="C106" s="16">
        <v>2151</v>
      </c>
      <c r="D106" s="16">
        <v>2749</v>
      </c>
      <c r="E106" s="16">
        <v>1452</v>
      </c>
      <c r="F106" s="16">
        <v>580</v>
      </c>
      <c r="G106" s="16">
        <v>872</v>
      </c>
      <c r="H106" s="17">
        <v>0.52910000000000001</v>
      </c>
      <c r="I106" s="17">
        <v>0.21249999999999999</v>
      </c>
      <c r="J106" s="17">
        <v>0.31669999999999998</v>
      </c>
      <c r="K106" s="16">
        <f t="shared" si="1"/>
        <v>2169</v>
      </c>
      <c r="L106" s="16">
        <v>1000</v>
      </c>
      <c r="M106" s="16">
        <v>2003</v>
      </c>
      <c r="N106" s="16">
        <v>2092</v>
      </c>
      <c r="O106" s="16">
        <v>2062</v>
      </c>
    </row>
    <row r="107" spans="1:15">
      <c r="A107" s="30">
        <v>43210</v>
      </c>
      <c r="B107" s="27" t="s">
        <v>370</v>
      </c>
      <c r="C107" s="16">
        <v>2015</v>
      </c>
      <c r="D107" s="16">
        <v>2563</v>
      </c>
      <c r="E107" s="16">
        <v>778</v>
      </c>
      <c r="F107" s="16">
        <v>182</v>
      </c>
      <c r="G107" s="16">
        <v>596</v>
      </c>
      <c r="H107" s="17">
        <v>0.30149999999999999</v>
      </c>
      <c r="I107" s="17">
        <v>7.0900000000000005E-2</v>
      </c>
      <c r="J107" s="17">
        <v>0.23050000000000001</v>
      </c>
      <c r="K107" s="16">
        <f t="shared" si="1"/>
        <v>2381</v>
      </c>
      <c r="L107" s="16">
        <v>3000</v>
      </c>
      <c r="M107" s="16">
        <v>3000</v>
      </c>
      <c r="N107" s="16">
        <v>3021</v>
      </c>
      <c r="O107" s="16">
        <v>2993</v>
      </c>
    </row>
    <row r="108" spans="1:15">
      <c r="A108" s="30">
        <v>43210</v>
      </c>
      <c r="B108" s="27" t="s">
        <v>337</v>
      </c>
      <c r="C108" s="16">
        <v>1615</v>
      </c>
      <c r="D108" s="16">
        <v>2158</v>
      </c>
      <c r="E108" s="16">
        <v>1325</v>
      </c>
      <c r="F108" s="16">
        <v>621</v>
      </c>
      <c r="G108" s="16">
        <v>704</v>
      </c>
      <c r="H108" s="17">
        <v>0.6149</v>
      </c>
      <c r="I108" s="17">
        <v>0.28999999999999998</v>
      </c>
      <c r="J108" s="17">
        <v>0.32490000000000002</v>
      </c>
      <c r="K108" s="16">
        <f t="shared" si="1"/>
        <v>1537</v>
      </c>
      <c r="L108" s="16">
        <v>1000</v>
      </c>
      <c r="M108" s="16">
        <v>1727</v>
      </c>
      <c r="N108" s="16">
        <v>1923</v>
      </c>
      <c r="O108" s="16">
        <v>1527</v>
      </c>
    </row>
    <row r="109" spans="1:15">
      <c r="A109" s="30">
        <v>43210</v>
      </c>
      <c r="B109" s="27" t="s">
        <v>358</v>
      </c>
      <c r="C109" s="16">
        <v>1243</v>
      </c>
      <c r="D109" s="16">
        <v>1645</v>
      </c>
      <c r="E109" s="16">
        <v>828</v>
      </c>
      <c r="F109" s="16">
        <v>389</v>
      </c>
      <c r="G109" s="16">
        <v>439</v>
      </c>
      <c r="H109" s="17">
        <v>0.50239999999999996</v>
      </c>
      <c r="I109" s="17">
        <v>0.23549999999999999</v>
      </c>
      <c r="J109" s="17">
        <v>0.26690000000000003</v>
      </c>
      <c r="K109" s="16">
        <f t="shared" si="1"/>
        <v>1256</v>
      </c>
      <c r="L109" s="16">
        <v>700</v>
      </c>
      <c r="M109" s="16">
        <v>1200</v>
      </c>
      <c r="N109" s="16">
        <v>1235</v>
      </c>
      <c r="O109" s="16">
        <v>1223</v>
      </c>
    </row>
    <row r="110" spans="1:15">
      <c r="A110" s="30">
        <v>43210</v>
      </c>
      <c r="B110" s="26" t="s">
        <v>307</v>
      </c>
      <c r="C110" s="16">
        <v>1265</v>
      </c>
      <c r="D110" s="16">
        <v>1596</v>
      </c>
      <c r="E110" s="16">
        <v>840</v>
      </c>
      <c r="F110" s="16">
        <v>278</v>
      </c>
      <c r="G110" s="16">
        <v>562</v>
      </c>
      <c r="H110" s="17">
        <v>0.52690000000000003</v>
      </c>
      <c r="I110" s="17">
        <v>0.1749</v>
      </c>
      <c r="J110" s="17">
        <v>0.35189999999999999</v>
      </c>
      <c r="K110" s="16">
        <f t="shared" si="1"/>
        <v>1318</v>
      </c>
      <c r="L110" s="16">
        <v>2500</v>
      </c>
      <c r="M110" s="16">
        <v>2552</v>
      </c>
      <c r="N110" s="16">
        <v>1998</v>
      </c>
      <c r="O110" s="16">
        <v>1900</v>
      </c>
    </row>
    <row r="111" spans="1:15">
      <c r="A111" s="30">
        <v>43210</v>
      </c>
      <c r="B111" s="27" t="s">
        <v>346</v>
      </c>
      <c r="C111" s="16">
        <v>1191</v>
      </c>
      <c r="D111" s="16">
        <v>1503</v>
      </c>
      <c r="E111" s="16">
        <v>888</v>
      </c>
      <c r="F111" s="16">
        <v>389</v>
      </c>
      <c r="G111" s="16">
        <v>499</v>
      </c>
      <c r="H111" s="17">
        <v>0.59</v>
      </c>
      <c r="I111" s="17">
        <v>0.25969999999999999</v>
      </c>
      <c r="J111" s="17">
        <v>0.33029999999999998</v>
      </c>
      <c r="K111" s="16">
        <f t="shared" si="1"/>
        <v>1114</v>
      </c>
      <c r="L111" s="16">
        <v>800</v>
      </c>
      <c r="M111" s="16">
        <v>1162</v>
      </c>
      <c r="N111" s="16">
        <v>1116</v>
      </c>
      <c r="O111" s="16">
        <v>1108</v>
      </c>
    </row>
    <row r="112" spans="1:15">
      <c r="A112" s="30">
        <v>43210</v>
      </c>
      <c r="B112" s="28" t="s">
        <v>319</v>
      </c>
      <c r="C112" s="16">
        <v>1073</v>
      </c>
      <c r="D112" s="16">
        <v>1279</v>
      </c>
      <c r="E112" s="16">
        <v>784</v>
      </c>
      <c r="F112" s="16">
        <v>307</v>
      </c>
      <c r="G112" s="16">
        <v>477</v>
      </c>
      <c r="H112" s="17">
        <v>0.61370000000000002</v>
      </c>
      <c r="I112" s="17">
        <v>0.24110000000000001</v>
      </c>
      <c r="J112" s="17">
        <v>0.37259999999999999</v>
      </c>
      <c r="K112" s="16">
        <f t="shared" si="1"/>
        <v>972</v>
      </c>
      <c r="L112" s="16">
        <v>800</v>
      </c>
      <c r="M112" s="16">
        <v>1000</v>
      </c>
      <c r="N112" s="16">
        <v>1305</v>
      </c>
      <c r="O112" s="16">
        <v>995</v>
      </c>
    </row>
    <row r="113" spans="1:15">
      <c r="A113" s="30">
        <v>43210</v>
      </c>
      <c r="B113" s="27" t="s">
        <v>328</v>
      </c>
      <c r="C113" s="16">
        <v>803</v>
      </c>
      <c r="D113" s="16">
        <v>814</v>
      </c>
      <c r="E113" s="16">
        <v>399</v>
      </c>
      <c r="F113" s="16">
        <v>163</v>
      </c>
      <c r="G113" s="16">
        <v>236</v>
      </c>
      <c r="H113" s="17">
        <v>0.49059999999999998</v>
      </c>
      <c r="I113" s="17">
        <v>0.2006</v>
      </c>
      <c r="J113" s="17">
        <v>0.28999999999999998</v>
      </c>
      <c r="K113" s="16">
        <f t="shared" si="1"/>
        <v>651</v>
      </c>
      <c r="L113" s="16">
        <v>800</v>
      </c>
      <c r="M113" s="16">
        <v>800</v>
      </c>
      <c r="N113" s="16">
        <v>883</v>
      </c>
      <c r="O113" s="16">
        <v>867</v>
      </c>
    </row>
    <row r="114" spans="1:15">
      <c r="A114" s="30">
        <v>43236</v>
      </c>
      <c r="B114" s="27" t="s">
        <v>439</v>
      </c>
      <c r="C114" s="16">
        <v>23559</v>
      </c>
      <c r="D114" s="16">
        <v>29746</v>
      </c>
      <c r="E114" s="16">
        <v>9415</v>
      </c>
      <c r="F114" s="16">
        <v>4940</v>
      </c>
      <c r="G114" s="16">
        <v>4475</v>
      </c>
      <c r="H114" s="17">
        <v>0.32190000000000002</v>
      </c>
      <c r="I114" s="17">
        <v>0.17150000000000001</v>
      </c>
      <c r="J114" s="17">
        <v>0.15040000000000001</v>
      </c>
      <c r="K114" s="16">
        <f t="shared" si="1"/>
        <v>24806</v>
      </c>
      <c r="L114" s="16">
        <v>16000</v>
      </c>
      <c r="M114" s="16">
        <v>28000</v>
      </c>
      <c r="N114" s="16">
        <v>27965</v>
      </c>
      <c r="O114" s="16">
        <v>27801</v>
      </c>
    </row>
    <row r="115" spans="1:15">
      <c r="A115" s="30">
        <v>43236</v>
      </c>
      <c r="B115" s="27" t="s">
        <v>415</v>
      </c>
      <c r="C115" s="16">
        <v>16115</v>
      </c>
      <c r="D115" s="16">
        <v>20596</v>
      </c>
      <c r="E115" s="16">
        <v>8731</v>
      </c>
      <c r="F115" s="16">
        <v>4170</v>
      </c>
      <c r="G115" s="16">
        <v>4561</v>
      </c>
      <c r="H115" s="17">
        <v>0.42720000000000002</v>
      </c>
      <c r="I115" s="17">
        <v>0.20580000000000001</v>
      </c>
      <c r="J115" s="17">
        <v>0.22140000000000001</v>
      </c>
      <c r="K115" s="16">
        <f t="shared" si="1"/>
        <v>16426</v>
      </c>
      <c r="L115" s="16">
        <v>13000</v>
      </c>
      <c r="M115" s="16">
        <v>17700</v>
      </c>
      <c r="N115" s="16">
        <v>18303</v>
      </c>
      <c r="O115" s="16">
        <v>18067</v>
      </c>
    </row>
    <row r="116" spans="1:15">
      <c r="A116" s="30">
        <v>43236</v>
      </c>
      <c r="B116" s="27" t="s">
        <v>412</v>
      </c>
      <c r="C116" s="16">
        <v>9237</v>
      </c>
      <c r="D116" s="16">
        <v>14162</v>
      </c>
      <c r="E116" s="16">
        <v>3135</v>
      </c>
      <c r="F116" s="16">
        <v>2021</v>
      </c>
      <c r="G116" s="16">
        <v>1114</v>
      </c>
      <c r="H116" s="17">
        <v>0.22739999999999999</v>
      </c>
      <c r="I116" s="17">
        <v>0.1492</v>
      </c>
      <c r="J116" s="17">
        <v>7.8200000000000006E-2</v>
      </c>
      <c r="K116" s="16">
        <f t="shared" si="1"/>
        <v>12141</v>
      </c>
      <c r="L116" s="16">
        <v>5000</v>
      </c>
      <c r="M116" s="16">
        <v>16900</v>
      </c>
      <c r="N116" s="16">
        <v>16502</v>
      </c>
      <c r="O116" s="16">
        <v>16488</v>
      </c>
    </row>
    <row r="117" spans="1:15">
      <c r="A117" s="30">
        <v>43236</v>
      </c>
      <c r="B117" s="27" t="s">
        <v>445</v>
      </c>
      <c r="C117" s="16">
        <v>7597</v>
      </c>
      <c r="D117" s="16">
        <v>13641</v>
      </c>
      <c r="E117" s="16">
        <v>4711</v>
      </c>
      <c r="F117" s="16">
        <v>2555</v>
      </c>
      <c r="G117" s="16">
        <v>2156</v>
      </c>
      <c r="H117" s="17">
        <v>0.34770000000000001</v>
      </c>
      <c r="I117" s="17">
        <v>0.18990000000000001</v>
      </c>
      <c r="J117" s="17">
        <v>0.1578</v>
      </c>
      <c r="K117" s="16">
        <f t="shared" si="1"/>
        <v>11086</v>
      </c>
      <c r="L117" s="16">
        <v>4600</v>
      </c>
      <c r="M117" s="16">
        <v>12500</v>
      </c>
      <c r="N117" s="16">
        <v>12814</v>
      </c>
      <c r="O117" s="16">
        <v>12386</v>
      </c>
    </row>
    <row r="118" spans="1:15">
      <c r="A118" s="30">
        <v>43236</v>
      </c>
      <c r="B118" s="27" t="s">
        <v>427</v>
      </c>
      <c r="C118" s="16">
        <v>7638</v>
      </c>
      <c r="D118" s="16">
        <v>10523</v>
      </c>
      <c r="E118" s="16">
        <v>5507</v>
      </c>
      <c r="F118" s="16">
        <v>2131</v>
      </c>
      <c r="G118" s="16">
        <v>3376</v>
      </c>
      <c r="H118" s="17">
        <v>0.52300000000000002</v>
      </c>
      <c r="I118" s="17">
        <v>0.20399999999999999</v>
      </c>
      <c r="J118" s="17">
        <v>0.31900000000000001</v>
      </c>
      <c r="K118" s="16">
        <f t="shared" si="1"/>
        <v>8392</v>
      </c>
      <c r="L118" s="16">
        <v>9500</v>
      </c>
      <c r="M118" s="16">
        <v>11400</v>
      </c>
      <c r="N118" s="16">
        <v>11216</v>
      </c>
      <c r="O118" s="16">
        <v>11046</v>
      </c>
    </row>
    <row r="119" spans="1:15">
      <c r="A119" s="30">
        <v>43236</v>
      </c>
      <c r="B119" s="27" t="s">
        <v>463</v>
      </c>
      <c r="C119" s="16">
        <v>7350</v>
      </c>
      <c r="D119" s="16">
        <v>10260</v>
      </c>
      <c r="E119" s="16">
        <v>3522</v>
      </c>
      <c r="F119" s="16">
        <v>1715</v>
      </c>
      <c r="G119" s="16">
        <v>1807</v>
      </c>
      <c r="H119" s="17">
        <v>0.34860000000000002</v>
      </c>
      <c r="I119" s="17">
        <v>0.1721</v>
      </c>
      <c r="J119" s="17">
        <v>0.17649999999999999</v>
      </c>
      <c r="K119" s="16">
        <f t="shared" si="1"/>
        <v>8545</v>
      </c>
      <c r="L119" s="16">
        <v>6036</v>
      </c>
      <c r="M119" s="16">
        <v>9336</v>
      </c>
      <c r="N119" s="16">
        <v>9354</v>
      </c>
      <c r="O119" s="16">
        <v>9276</v>
      </c>
    </row>
    <row r="120" spans="1:15">
      <c r="A120" s="30">
        <v>43236</v>
      </c>
      <c r="B120" s="27" t="s">
        <v>406</v>
      </c>
      <c r="C120" s="16">
        <v>6910</v>
      </c>
      <c r="D120" s="16">
        <v>9495</v>
      </c>
      <c r="E120" s="16">
        <v>5115</v>
      </c>
      <c r="F120" s="16">
        <v>1793</v>
      </c>
      <c r="G120" s="16">
        <v>3322</v>
      </c>
      <c r="H120" s="17">
        <v>0.53990000000000005</v>
      </c>
      <c r="I120" s="17">
        <v>0.1913</v>
      </c>
      <c r="J120" s="17">
        <v>0.34860000000000002</v>
      </c>
      <c r="K120" s="16">
        <f t="shared" si="1"/>
        <v>7702</v>
      </c>
      <c r="L120" s="16">
        <v>4700</v>
      </c>
      <c r="M120" s="16">
        <v>8800</v>
      </c>
      <c r="N120" s="16">
        <v>9462</v>
      </c>
      <c r="O120" s="16">
        <v>8132</v>
      </c>
    </row>
    <row r="121" spans="1:15">
      <c r="A121" s="30">
        <v>43236</v>
      </c>
      <c r="B121" s="27" t="s">
        <v>451</v>
      </c>
      <c r="C121" s="16">
        <v>4710</v>
      </c>
      <c r="D121" s="16">
        <v>6518</v>
      </c>
      <c r="E121" s="16">
        <v>2583</v>
      </c>
      <c r="F121" s="16">
        <v>1504</v>
      </c>
      <c r="G121" s="16">
        <v>1079</v>
      </c>
      <c r="H121" s="17">
        <v>0.39860000000000001</v>
      </c>
      <c r="I121" s="17">
        <v>0.23380000000000001</v>
      </c>
      <c r="J121" s="17">
        <v>0.1648</v>
      </c>
      <c r="K121" s="16">
        <f t="shared" si="1"/>
        <v>5014</v>
      </c>
      <c r="L121" s="16">
        <v>1500</v>
      </c>
      <c r="M121" s="16">
        <v>5300</v>
      </c>
      <c r="N121" s="16">
        <v>5480</v>
      </c>
      <c r="O121" s="16">
        <v>5320</v>
      </c>
    </row>
    <row r="122" spans="1:15">
      <c r="A122" s="30">
        <v>43236</v>
      </c>
      <c r="B122" s="27" t="s">
        <v>460</v>
      </c>
      <c r="C122" s="16">
        <v>4477</v>
      </c>
      <c r="D122" s="16">
        <v>5725</v>
      </c>
      <c r="E122" s="16">
        <v>1706</v>
      </c>
      <c r="F122" s="16">
        <v>729</v>
      </c>
      <c r="G122" s="16">
        <v>977</v>
      </c>
      <c r="H122" s="17">
        <v>0.30430000000000001</v>
      </c>
      <c r="I122" s="17">
        <v>0.13339999999999999</v>
      </c>
      <c r="J122" s="17">
        <v>0.1709</v>
      </c>
      <c r="K122" s="16">
        <f t="shared" si="1"/>
        <v>4996</v>
      </c>
      <c r="L122" s="16">
        <v>6200</v>
      </c>
      <c r="M122" s="16">
        <v>6600</v>
      </c>
      <c r="N122" s="16">
        <v>6622</v>
      </c>
      <c r="O122" s="16">
        <v>6584</v>
      </c>
    </row>
    <row r="123" spans="1:15">
      <c r="A123" s="30">
        <v>43236</v>
      </c>
      <c r="B123" s="27" t="s">
        <v>421</v>
      </c>
      <c r="C123" s="16">
        <v>3723</v>
      </c>
      <c r="D123" s="16">
        <v>5490</v>
      </c>
      <c r="E123" s="16">
        <v>2095</v>
      </c>
      <c r="F123" s="16">
        <v>895</v>
      </c>
      <c r="G123" s="16">
        <v>1200</v>
      </c>
      <c r="H123" s="17">
        <v>0.38319999999999999</v>
      </c>
      <c r="I123" s="17">
        <v>0.16589999999999999</v>
      </c>
      <c r="J123" s="17">
        <v>0.2172</v>
      </c>
      <c r="K123" s="16">
        <f t="shared" si="1"/>
        <v>4595</v>
      </c>
      <c r="L123" s="16">
        <v>3700</v>
      </c>
      <c r="M123" s="16">
        <v>4200</v>
      </c>
      <c r="N123" s="16">
        <v>4214</v>
      </c>
      <c r="O123" s="16">
        <v>4206</v>
      </c>
    </row>
    <row r="124" spans="1:15">
      <c r="A124" s="30">
        <v>43236</v>
      </c>
      <c r="B124" s="27" t="s">
        <v>436</v>
      </c>
      <c r="C124" s="16">
        <v>3932</v>
      </c>
      <c r="D124" s="16">
        <v>5346</v>
      </c>
      <c r="E124" s="16">
        <v>2289</v>
      </c>
      <c r="F124" s="16">
        <v>1109</v>
      </c>
      <c r="G124" s="16">
        <v>1180</v>
      </c>
      <c r="H124" s="17">
        <v>0.42949999999999999</v>
      </c>
      <c r="I124" s="17">
        <v>0.2094</v>
      </c>
      <c r="J124" s="17">
        <v>0.22</v>
      </c>
      <c r="K124" s="16">
        <f t="shared" si="1"/>
        <v>4237</v>
      </c>
      <c r="L124" s="16">
        <v>1500</v>
      </c>
      <c r="M124" s="16">
        <v>4100</v>
      </c>
      <c r="N124" s="16">
        <v>4204</v>
      </c>
      <c r="O124" s="16">
        <v>4058</v>
      </c>
    </row>
    <row r="125" spans="1:15">
      <c r="A125" s="30">
        <v>43236</v>
      </c>
      <c r="B125" s="27" t="s">
        <v>418</v>
      </c>
      <c r="C125" s="16">
        <v>3535</v>
      </c>
      <c r="D125" s="16">
        <v>5318</v>
      </c>
      <c r="E125" s="16">
        <v>2199</v>
      </c>
      <c r="F125" s="16">
        <v>989</v>
      </c>
      <c r="G125" s="16">
        <v>1210</v>
      </c>
      <c r="H125" s="17">
        <v>0.41649999999999998</v>
      </c>
      <c r="I125" s="17">
        <v>0.19020000000000001</v>
      </c>
      <c r="J125" s="17">
        <v>0.2263</v>
      </c>
      <c r="K125" s="16">
        <f t="shared" si="1"/>
        <v>4329</v>
      </c>
      <c r="L125" s="16">
        <v>1500</v>
      </c>
      <c r="M125" s="16">
        <v>3800</v>
      </c>
      <c r="N125" s="16">
        <v>3984</v>
      </c>
      <c r="O125" s="16">
        <v>3968</v>
      </c>
    </row>
    <row r="126" spans="1:15">
      <c r="A126" s="30">
        <v>43236</v>
      </c>
      <c r="B126" s="27" t="s">
        <v>457</v>
      </c>
      <c r="C126" s="16">
        <v>3082</v>
      </c>
      <c r="D126" s="16">
        <v>4932</v>
      </c>
      <c r="E126" s="16">
        <v>2206</v>
      </c>
      <c r="F126" s="16">
        <v>1043</v>
      </c>
      <c r="G126" s="16">
        <v>1163</v>
      </c>
      <c r="H126" s="17">
        <v>0.44950000000000001</v>
      </c>
      <c r="I126" s="17">
        <v>0.21440000000000001</v>
      </c>
      <c r="J126" s="17">
        <v>0.2351</v>
      </c>
      <c r="K126" s="16">
        <f t="shared" si="1"/>
        <v>3889</v>
      </c>
      <c r="L126" s="16">
        <v>1500</v>
      </c>
      <c r="M126" s="16">
        <v>4100</v>
      </c>
      <c r="N126" s="16">
        <v>4069</v>
      </c>
      <c r="O126" s="16">
        <v>4037</v>
      </c>
    </row>
    <row r="127" spans="1:15">
      <c r="A127" s="30">
        <v>43236</v>
      </c>
      <c r="B127" s="27" t="s">
        <v>400</v>
      </c>
      <c r="C127" s="16">
        <v>2815</v>
      </c>
      <c r="D127" s="16">
        <v>4190</v>
      </c>
      <c r="E127" s="16">
        <v>1681</v>
      </c>
      <c r="F127" s="16">
        <v>644</v>
      </c>
      <c r="G127" s="16">
        <v>1037</v>
      </c>
      <c r="H127" s="17">
        <v>0.40360000000000001</v>
      </c>
      <c r="I127" s="17">
        <v>0.15690000000000001</v>
      </c>
      <c r="J127" s="17">
        <v>0.2467</v>
      </c>
      <c r="K127" s="16">
        <f t="shared" si="1"/>
        <v>3546</v>
      </c>
      <c r="L127" s="16">
        <v>800</v>
      </c>
      <c r="M127" s="16">
        <v>3100</v>
      </c>
      <c r="N127" s="16">
        <v>3184</v>
      </c>
      <c r="O127" s="16">
        <v>3176</v>
      </c>
    </row>
    <row r="128" spans="1:15">
      <c r="A128" s="30">
        <v>43236</v>
      </c>
      <c r="B128" s="27" t="s">
        <v>391</v>
      </c>
      <c r="C128" s="16">
        <v>2454</v>
      </c>
      <c r="D128" s="16">
        <v>3996</v>
      </c>
      <c r="E128" s="16">
        <v>2022</v>
      </c>
      <c r="F128" s="16">
        <v>676</v>
      </c>
      <c r="G128" s="16">
        <v>1346</v>
      </c>
      <c r="H128" s="17">
        <v>0.50700000000000001</v>
      </c>
      <c r="I128" s="17">
        <v>0.1704</v>
      </c>
      <c r="J128" s="17">
        <v>0.33660000000000001</v>
      </c>
      <c r="K128" s="16">
        <f t="shared" si="1"/>
        <v>3320</v>
      </c>
      <c r="L128" s="16">
        <v>2000</v>
      </c>
      <c r="M128" s="16">
        <v>3000</v>
      </c>
      <c r="N128" s="16">
        <v>2954</v>
      </c>
      <c r="O128" s="16">
        <v>2924</v>
      </c>
    </row>
    <row r="129" spans="1:15">
      <c r="A129" s="30">
        <v>43236</v>
      </c>
      <c r="B129" s="27" t="s">
        <v>373</v>
      </c>
      <c r="C129" s="16">
        <v>2400</v>
      </c>
      <c r="D129" s="16">
        <v>3891</v>
      </c>
      <c r="E129" s="16">
        <v>2313</v>
      </c>
      <c r="F129" s="16">
        <v>1229</v>
      </c>
      <c r="G129" s="16">
        <v>1084</v>
      </c>
      <c r="H129" s="17">
        <v>0.60070000000000001</v>
      </c>
      <c r="I129" s="17">
        <v>0.32279999999999998</v>
      </c>
      <c r="J129" s="17">
        <v>0.27789999999999998</v>
      </c>
      <c r="K129" s="16">
        <f t="shared" si="1"/>
        <v>2662</v>
      </c>
      <c r="L129" s="16">
        <v>0</v>
      </c>
      <c r="M129" s="16">
        <v>2400</v>
      </c>
      <c r="N129" s="16">
        <v>2429</v>
      </c>
      <c r="O129" s="16">
        <v>2377</v>
      </c>
    </row>
    <row r="130" spans="1:15">
      <c r="A130" s="30">
        <v>43236</v>
      </c>
      <c r="B130" s="27" t="s">
        <v>442</v>
      </c>
      <c r="C130" s="16">
        <v>2539</v>
      </c>
      <c r="D130" s="16">
        <v>3624</v>
      </c>
      <c r="E130" s="16">
        <v>1273</v>
      </c>
      <c r="F130" s="16">
        <v>764</v>
      </c>
      <c r="G130" s="16">
        <v>509</v>
      </c>
      <c r="H130" s="17">
        <v>0.35360000000000003</v>
      </c>
      <c r="I130" s="17">
        <v>0.21329999999999999</v>
      </c>
      <c r="J130" s="17">
        <v>0.14030000000000001</v>
      </c>
      <c r="K130" s="16">
        <f t="shared" si="1"/>
        <v>2860</v>
      </c>
      <c r="L130" s="16">
        <v>1000</v>
      </c>
      <c r="M130" s="16">
        <v>3400</v>
      </c>
      <c r="N130" s="16">
        <v>4411</v>
      </c>
      <c r="O130" s="16">
        <v>3173</v>
      </c>
    </row>
    <row r="131" spans="1:15">
      <c r="A131" s="30">
        <v>43236</v>
      </c>
      <c r="B131" s="27" t="s">
        <v>409</v>
      </c>
      <c r="C131" s="16">
        <v>2726</v>
      </c>
      <c r="D131" s="16">
        <v>3551</v>
      </c>
      <c r="E131" s="16">
        <v>1168</v>
      </c>
      <c r="F131" s="16">
        <v>584</v>
      </c>
      <c r="G131" s="16">
        <v>584</v>
      </c>
      <c r="H131" s="17">
        <v>0.33050000000000002</v>
      </c>
      <c r="I131" s="17">
        <v>0.16700000000000001</v>
      </c>
      <c r="J131" s="17">
        <v>0.16350000000000001</v>
      </c>
      <c r="K131" s="16">
        <f>D131-F131</f>
        <v>2967</v>
      </c>
      <c r="L131" s="16">
        <v>3000</v>
      </c>
      <c r="M131" s="16">
        <v>3000</v>
      </c>
      <c r="N131" s="16">
        <v>3462</v>
      </c>
      <c r="O131" s="16">
        <v>3054</v>
      </c>
    </row>
    <row r="132" spans="1:15">
      <c r="A132" s="30">
        <v>43236</v>
      </c>
      <c r="B132" s="27" t="s">
        <v>388</v>
      </c>
      <c r="C132" s="16">
        <v>2184</v>
      </c>
      <c r="D132" s="16">
        <v>3537</v>
      </c>
      <c r="E132" s="16">
        <v>1763</v>
      </c>
      <c r="F132" s="16">
        <v>807</v>
      </c>
      <c r="G132" s="16">
        <v>956</v>
      </c>
      <c r="H132" s="17">
        <v>0.49959999999999999</v>
      </c>
      <c r="I132" s="17">
        <v>0.23039999999999999</v>
      </c>
      <c r="J132" s="17">
        <v>0.26929999999999998</v>
      </c>
      <c r="K132" s="16">
        <f t="shared" ref="K132:K195" si="2">D132-F132</f>
        <v>2730</v>
      </c>
      <c r="L132" s="16">
        <v>1600</v>
      </c>
      <c r="M132" s="16">
        <v>2600</v>
      </c>
      <c r="N132" s="16">
        <v>2791</v>
      </c>
      <c r="O132" s="16">
        <v>2617</v>
      </c>
    </row>
    <row r="133" spans="1:15">
      <c r="A133" s="30">
        <v>43236</v>
      </c>
      <c r="B133" s="27" t="s">
        <v>433</v>
      </c>
      <c r="C133" s="16">
        <v>2033</v>
      </c>
      <c r="D133" s="16">
        <v>2786</v>
      </c>
      <c r="E133" s="16">
        <v>1286</v>
      </c>
      <c r="F133" s="16">
        <v>382</v>
      </c>
      <c r="G133" s="16">
        <v>904</v>
      </c>
      <c r="H133" s="17">
        <v>0.4667</v>
      </c>
      <c r="I133" s="17">
        <v>0.13639999999999999</v>
      </c>
      <c r="J133" s="17">
        <v>0.33029999999999998</v>
      </c>
      <c r="K133" s="16">
        <f t="shared" si="2"/>
        <v>2404</v>
      </c>
      <c r="L133" s="16">
        <v>2400</v>
      </c>
      <c r="M133" s="16">
        <v>2550</v>
      </c>
      <c r="N133" s="16">
        <v>2580</v>
      </c>
      <c r="O133" s="16">
        <v>2578</v>
      </c>
    </row>
    <row r="134" spans="1:15">
      <c r="A134" s="30">
        <v>43236</v>
      </c>
      <c r="B134" s="27" t="s">
        <v>394</v>
      </c>
      <c r="C134" s="16">
        <v>1893</v>
      </c>
      <c r="D134" s="16">
        <v>2581</v>
      </c>
      <c r="E134" s="16">
        <v>1147</v>
      </c>
      <c r="F134" s="16">
        <v>550</v>
      </c>
      <c r="G134" s="16">
        <v>597</v>
      </c>
      <c r="H134" s="17">
        <v>0.44500000000000001</v>
      </c>
      <c r="I134" s="17">
        <v>0.21529999999999999</v>
      </c>
      <c r="J134" s="17">
        <v>0.22969999999999999</v>
      </c>
      <c r="K134" s="16">
        <f t="shared" si="2"/>
        <v>2031</v>
      </c>
      <c r="L134" s="16">
        <v>1500</v>
      </c>
      <c r="M134" s="16">
        <v>1900</v>
      </c>
      <c r="N134" s="16">
        <v>2044</v>
      </c>
      <c r="O134" s="16">
        <v>1866</v>
      </c>
    </row>
    <row r="135" spans="1:15">
      <c r="A135" s="30">
        <v>43236</v>
      </c>
      <c r="B135" s="27" t="s">
        <v>430</v>
      </c>
      <c r="C135" s="16">
        <v>1853</v>
      </c>
      <c r="D135" s="16">
        <v>2554</v>
      </c>
      <c r="E135" s="16">
        <v>1184</v>
      </c>
      <c r="F135" s="16">
        <v>391</v>
      </c>
      <c r="G135" s="16">
        <v>793</v>
      </c>
      <c r="H135" s="17">
        <v>0.46529999999999999</v>
      </c>
      <c r="I135" s="17">
        <v>0.15459999999999999</v>
      </c>
      <c r="J135" s="17">
        <v>0.31069999999999998</v>
      </c>
      <c r="K135" s="16">
        <f t="shared" si="2"/>
        <v>2163</v>
      </c>
      <c r="L135" s="16">
        <v>1000</v>
      </c>
      <c r="M135" s="16">
        <v>2074</v>
      </c>
      <c r="N135" s="16">
        <v>3254</v>
      </c>
      <c r="O135" s="16">
        <v>2000</v>
      </c>
    </row>
    <row r="136" spans="1:15">
      <c r="A136" s="30">
        <v>43236</v>
      </c>
      <c r="B136" s="27" t="s">
        <v>454</v>
      </c>
      <c r="C136" s="16">
        <v>1769</v>
      </c>
      <c r="D136" s="16">
        <v>2474</v>
      </c>
      <c r="E136" s="16">
        <v>1500</v>
      </c>
      <c r="F136" s="16">
        <v>433</v>
      </c>
      <c r="G136" s="16">
        <v>1067</v>
      </c>
      <c r="H136" s="17">
        <v>0.60599999999999998</v>
      </c>
      <c r="I136" s="17">
        <v>0.17649999999999999</v>
      </c>
      <c r="J136" s="17">
        <v>0.42959999999999998</v>
      </c>
      <c r="K136" s="16">
        <f t="shared" si="2"/>
        <v>2041</v>
      </c>
      <c r="L136" s="16">
        <v>1200</v>
      </c>
      <c r="M136" s="16">
        <v>1700</v>
      </c>
      <c r="N136" s="16">
        <v>1848</v>
      </c>
      <c r="O136" s="16">
        <v>1692</v>
      </c>
    </row>
    <row r="137" spans="1:15">
      <c r="A137" s="30">
        <v>43236</v>
      </c>
      <c r="B137" s="27" t="s">
        <v>448</v>
      </c>
      <c r="C137" s="16">
        <v>1728</v>
      </c>
      <c r="D137" s="16">
        <v>2460</v>
      </c>
      <c r="E137" s="16">
        <v>1231</v>
      </c>
      <c r="F137" s="16">
        <v>394</v>
      </c>
      <c r="G137" s="16">
        <v>837</v>
      </c>
      <c r="H137" s="17">
        <v>0.50060000000000004</v>
      </c>
      <c r="I137" s="17">
        <v>0.16220000000000001</v>
      </c>
      <c r="J137" s="17">
        <v>0.33850000000000002</v>
      </c>
      <c r="K137" s="16">
        <f t="shared" si="2"/>
        <v>2066</v>
      </c>
      <c r="L137" s="16">
        <v>2000</v>
      </c>
      <c r="M137" s="16">
        <v>2200</v>
      </c>
      <c r="N137" s="16">
        <v>2157</v>
      </c>
      <c r="O137" s="16">
        <v>2109</v>
      </c>
    </row>
    <row r="138" spans="1:15">
      <c r="A138" s="30">
        <v>43236</v>
      </c>
      <c r="B138" s="27" t="s">
        <v>379</v>
      </c>
      <c r="C138" s="16">
        <v>1811</v>
      </c>
      <c r="D138" s="16">
        <v>2417</v>
      </c>
      <c r="E138" s="16">
        <v>1217</v>
      </c>
      <c r="F138" s="16">
        <v>664</v>
      </c>
      <c r="G138" s="16">
        <v>553</v>
      </c>
      <c r="H138" s="17">
        <v>0.50470000000000004</v>
      </c>
      <c r="I138" s="17">
        <v>0.27660000000000001</v>
      </c>
      <c r="J138" s="17">
        <v>0.22819999999999999</v>
      </c>
      <c r="K138" s="16">
        <f t="shared" si="2"/>
        <v>1753</v>
      </c>
      <c r="L138" s="16">
        <v>1200</v>
      </c>
      <c r="M138" s="16">
        <v>1750</v>
      </c>
      <c r="N138" s="16">
        <v>1691</v>
      </c>
      <c r="O138" s="16">
        <v>1675</v>
      </c>
    </row>
    <row r="139" spans="1:15">
      <c r="A139" s="30">
        <v>43236</v>
      </c>
      <c r="B139" s="27" t="s">
        <v>397</v>
      </c>
      <c r="C139" s="16">
        <v>1765</v>
      </c>
      <c r="D139" s="16">
        <v>2407</v>
      </c>
      <c r="E139" s="16">
        <v>1285</v>
      </c>
      <c r="F139" s="16">
        <v>440</v>
      </c>
      <c r="G139" s="16">
        <v>845</v>
      </c>
      <c r="H139" s="17">
        <v>0.53649999999999998</v>
      </c>
      <c r="I139" s="17">
        <v>0.18590000000000001</v>
      </c>
      <c r="J139" s="17">
        <v>0.35060000000000002</v>
      </c>
      <c r="K139" s="16">
        <f t="shared" si="2"/>
        <v>1967</v>
      </c>
      <c r="L139" s="16">
        <v>500</v>
      </c>
      <c r="M139" s="16">
        <v>1700</v>
      </c>
      <c r="N139" s="16">
        <v>1775</v>
      </c>
      <c r="O139" s="16">
        <v>1767</v>
      </c>
    </row>
    <row r="140" spans="1:15">
      <c r="A140" s="30">
        <v>43236</v>
      </c>
      <c r="B140" s="27" t="s">
        <v>382</v>
      </c>
      <c r="C140" s="16">
        <v>1526</v>
      </c>
      <c r="D140" s="16">
        <v>2228</v>
      </c>
      <c r="E140" s="16">
        <v>1237</v>
      </c>
      <c r="F140" s="16">
        <v>440</v>
      </c>
      <c r="G140" s="16">
        <v>797</v>
      </c>
      <c r="H140" s="17">
        <v>0.55569999999999997</v>
      </c>
      <c r="I140" s="17">
        <v>0.19819999999999999</v>
      </c>
      <c r="J140" s="17">
        <v>0.35759999999999997</v>
      </c>
      <c r="K140" s="16">
        <f t="shared" si="2"/>
        <v>1788</v>
      </c>
      <c r="L140" s="16">
        <v>1000</v>
      </c>
      <c r="M140" s="16">
        <v>1500</v>
      </c>
      <c r="N140" s="16">
        <v>1554</v>
      </c>
      <c r="O140" s="16">
        <v>1526</v>
      </c>
    </row>
    <row r="141" spans="1:15">
      <c r="A141" s="30">
        <v>43236</v>
      </c>
      <c r="B141" s="27" t="s">
        <v>424</v>
      </c>
      <c r="C141" s="16">
        <v>1303</v>
      </c>
      <c r="D141" s="16">
        <v>1774</v>
      </c>
      <c r="E141" s="16">
        <v>905</v>
      </c>
      <c r="F141" s="16">
        <v>386</v>
      </c>
      <c r="G141" s="16">
        <v>519</v>
      </c>
      <c r="H141" s="17">
        <v>0.52080000000000004</v>
      </c>
      <c r="I141" s="17">
        <v>0.22570000000000001</v>
      </c>
      <c r="J141" s="17">
        <v>0.29509999999999997</v>
      </c>
      <c r="K141" s="16">
        <f t="shared" si="2"/>
        <v>1388</v>
      </c>
      <c r="L141" s="16">
        <v>1000</v>
      </c>
      <c r="M141" s="16">
        <v>1800</v>
      </c>
      <c r="N141" s="16">
        <v>1843</v>
      </c>
      <c r="O141" s="16">
        <v>1749</v>
      </c>
    </row>
    <row r="142" spans="1:15">
      <c r="A142" s="30">
        <v>43236</v>
      </c>
      <c r="B142" s="27" t="s">
        <v>376</v>
      </c>
      <c r="C142" s="16">
        <v>1145</v>
      </c>
      <c r="D142" s="16">
        <v>1481</v>
      </c>
      <c r="E142" s="16">
        <v>860</v>
      </c>
      <c r="F142" s="16">
        <v>321</v>
      </c>
      <c r="G142" s="16">
        <v>539</v>
      </c>
      <c r="H142" s="17">
        <v>0.5796</v>
      </c>
      <c r="I142" s="17">
        <v>0.2165</v>
      </c>
      <c r="J142" s="17">
        <v>0.36309999999999998</v>
      </c>
      <c r="K142" s="16">
        <f t="shared" si="2"/>
        <v>1160</v>
      </c>
      <c r="L142" s="16">
        <v>2000</v>
      </c>
      <c r="M142" s="16">
        <v>2000</v>
      </c>
      <c r="N142" s="16">
        <v>1345</v>
      </c>
      <c r="O142" s="16">
        <v>1319</v>
      </c>
    </row>
    <row r="143" spans="1:15">
      <c r="A143" s="30">
        <v>43236</v>
      </c>
      <c r="B143" s="27" t="s">
        <v>403</v>
      </c>
      <c r="C143" s="16">
        <v>814</v>
      </c>
      <c r="D143" s="16">
        <v>893</v>
      </c>
      <c r="E143" s="16">
        <v>377</v>
      </c>
      <c r="F143" s="16">
        <v>100</v>
      </c>
      <c r="G143" s="16">
        <v>277</v>
      </c>
      <c r="H143" s="17">
        <v>0.42309999999999998</v>
      </c>
      <c r="I143" s="17">
        <v>0.113</v>
      </c>
      <c r="J143" s="17">
        <v>0.31009999999999999</v>
      </c>
      <c r="K143" s="16">
        <f t="shared" si="2"/>
        <v>793</v>
      </c>
      <c r="L143" s="16">
        <v>500</v>
      </c>
      <c r="M143" s="16">
        <v>700</v>
      </c>
      <c r="N143" s="16">
        <v>769</v>
      </c>
      <c r="O143" s="16">
        <v>757</v>
      </c>
    </row>
    <row r="144" spans="1:15">
      <c r="A144" s="30">
        <v>43236</v>
      </c>
      <c r="B144" s="27" t="s">
        <v>385</v>
      </c>
      <c r="C144" s="16">
        <v>522</v>
      </c>
      <c r="D144" s="16">
        <v>611</v>
      </c>
      <c r="E144" s="16">
        <v>264</v>
      </c>
      <c r="F144" s="16">
        <v>98</v>
      </c>
      <c r="G144" s="16">
        <v>166</v>
      </c>
      <c r="H144" s="17">
        <v>0.43419999999999997</v>
      </c>
      <c r="I144" s="17">
        <v>0.16239999999999999</v>
      </c>
      <c r="J144" s="17">
        <v>0.2717</v>
      </c>
      <c r="K144" s="16">
        <f t="shared" si="2"/>
        <v>513</v>
      </c>
      <c r="L144" s="16">
        <v>500</v>
      </c>
      <c r="M144" s="16">
        <v>500</v>
      </c>
      <c r="N144" s="16">
        <v>495</v>
      </c>
      <c r="O144" s="16">
        <v>489</v>
      </c>
    </row>
    <row r="145" spans="1:15">
      <c r="A145" s="30">
        <v>43250</v>
      </c>
      <c r="B145" s="27" t="s">
        <v>472</v>
      </c>
      <c r="C145" s="16">
        <v>6330</v>
      </c>
      <c r="D145" s="16">
        <v>6887</v>
      </c>
      <c r="E145" s="16">
        <v>2647</v>
      </c>
      <c r="F145" s="16">
        <v>994</v>
      </c>
      <c r="G145" s="16">
        <v>1653</v>
      </c>
      <c r="H145" s="17">
        <v>0.3846</v>
      </c>
      <c r="I145" s="17">
        <v>0.14430000000000001</v>
      </c>
      <c r="J145" s="17">
        <v>0.2404</v>
      </c>
      <c r="K145" s="16">
        <f t="shared" si="2"/>
        <v>5893</v>
      </c>
      <c r="L145" s="16">
        <v>7500</v>
      </c>
      <c r="M145" s="16">
        <v>8500</v>
      </c>
      <c r="N145" s="16">
        <v>9100</v>
      </c>
      <c r="O145" s="16">
        <v>8450</v>
      </c>
    </row>
    <row r="146" spans="1:15">
      <c r="A146" s="30">
        <v>43250</v>
      </c>
      <c r="B146" s="27" t="s">
        <v>478</v>
      </c>
      <c r="C146" s="16">
        <v>5239</v>
      </c>
      <c r="D146" s="16">
        <v>5706</v>
      </c>
      <c r="E146" s="16">
        <v>2530</v>
      </c>
      <c r="F146" s="16">
        <v>1091</v>
      </c>
      <c r="G146" s="16">
        <v>1439</v>
      </c>
      <c r="H146" s="17">
        <v>0.44280000000000003</v>
      </c>
      <c r="I146" s="17">
        <v>0.19089999999999999</v>
      </c>
      <c r="J146" s="17">
        <v>0.25180000000000002</v>
      </c>
      <c r="K146" s="16">
        <f t="shared" si="2"/>
        <v>4615</v>
      </c>
      <c r="L146" s="16">
        <v>4500</v>
      </c>
      <c r="M146" s="16">
        <v>6600</v>
      </c>
      <c r="N146" s="16">
        <v>5825</v>
      </c>
      <c r="O146" s="16">
        <v>5647</v>
      </c>
    </row>
    <row r="147" spans="1:15">
      <c r="A147" s="30">
        <v>43250</v>
      </c>
      <c r="B147" s="27" t="s">
        <v>487</v>
      </c>
      <c r="C147" s="16">
        <v>3995</v>
      </c>
      <c r="D147" s="16">
        <v>4280</v>
      </c>
      <c r="E147" s="16">
        <v>2139</v>
      </c>
      <c r="F147" s="16">
        <v>880</v>
      </c>
      <c r="G147" s="16">
        <v>1259</v>
      </c>
      <c r="H147" s="17">
        <v>0.49980000000000002</v>
      </c>
      <c r="I147" s="17">
        <v>0.20580000000000001</v>
      </c>
      <c r="J147" s="17">
        <v>0.29399999999999998</v>
      </c>
      <c r="K147" s="16">
        <f t="shared" si="2"/>
        <v>3400</v>
      </c>
      <c r="L147" s="16">
        <v>2000</v>
      </c>
      <c r="M147" s="16">
        <v>3900</v>
      </c>
      <c r="N147" s="16">
        <v>3967</v>
      </c>
      <c r="O147" s="16">
        <v>3885</v>
      </c>
    </row>
    <row r="148" spans="1:15">
      <c r="A148" s="30">
        <v>43250</v>
      </c>
      <c r="B148" s="27" t="s">
        <v>466</v>
      </c>
      <c r="C148" s="16">
        <v>2583</v>
      </c>
      <c r="D148" s="16">
        <v>2784</v>
      </c>
      <c r="E148" s="16">
        <v>815</v>
      </c>
      <c r="F148" s="16">
        <v>319</v>
      </c>
      <c r="G148" s="16">
        <v>496</v>
      </c>
      <c r="H148" s="17">
        <v>0.29330000000000001</v>
      </c>
      <c r="I148" s="17">
        <v>0.11509999999999999</v>
      </c>
      <c r="J148" s="17">
        <v>0.1782</v>
      </c>
      <c r="K148" s="16">
        <f t="shared" si="2"/>
        <v>2465</v>
      </c>
      <c r="L148" s="16">
        <v>3500</v>
      </c>
      <c r="M148" s="16">
        <v>4600</v>
      </c>
      <c r="N148" s="16">
        <v>4536</v>
      </c>
      <c r="O148" s="16">
        <v>4490</v>
      </c>
    </row>
    <row r="149" spans="1:15">
      <c r="A149" s="30">
        <v>43250</v>
      </c>
      <c r="B149" s="27" t="s">
        <v>469</v>
      </c>
      <c r="C149" s="16">
        <v>2514</v>
      </c>
      <c r="D149" s="16">
        <v>2736</v>
      </c>
      <c r="E149" s="16">
        <v>1494</v>
      </c>
      <c r="F149" s="16">
        <v>607</v>
      </c>
      <c r="G149" s="16">
        <v>887</v>
      </c>
      <c r="H149" s="17">
        <v>0.5464</v>
      </c>
      <c r="I149" s="17">
        <v>0.22189999999999999</v>
      </c>
      <c r="J149" s="17">
        <v>0.32450000000000001</v>
      </c>
      <c r="K149" s="16">
        <f t="shared" si="2"/>
        <v>2129</v>
      </c>
      <c r="L149" s="16">
        <v>1400</v>
      </c>
      <c r="M149" s="16">
        <v>2500</v>
      </c>
      <c r="N149" s="16">
        <v>2422</v>
      </c>
      <c r="O149" s="16">
        <v>2390</v>
      </c>
    </row>
    <row r="150" spans="1:15">
      <c r="A150" s="30">
        <v>43250</v>
      </c>
      <c r="B150" s="27" t="s">
        <v>481</v>
      </c>
      <c r="C150" s="16">
        <v>2004</v>
      </c>
      <c r="D150" s="16">
        <v>2218</v>
      </c>
      <c r="E150" s="16">
        <v>1291</v>
      </c>
      <c r="F150" s="16">
        <v>490</v>
      </c>
      <c r="G150" s="16">
        <v>801</v>
      </c>
      <c r="H150" s="17">
        <v>0.58220000000000005</v>
      </c>
      <c r="I150" s="17">
        <v>0.2213</v>
      </c>
      <c r="J150" s="17">
        <v>0.3609</v>
      </c>
      <c r="K150" s="16">
        <f t="shared" si="2"/>
        <v>1728</v>
      </c>
      <c r="L150" s="16">
        <v>1000</v>
      </c>
      <c r="M150" s="16">
        <v>2000</v>
      </c>
      <c r="N150" s="16">
        <v>2080</v>
      </c>
      <c r="O150" s="16">
        <v>2042</v>
      </c>
    </row>
    <row r="151" spans="1:15">
      <c r="A151" s="30">
        <v>43250</v>
      </c>
      <c r="B151" s="27" t="s">
        <v>475</v>
      </c>
      <c r="C151" s="16">
        <v>1643</v>
      </c>
      <c r="D151" s="16">
        <v>1782</v>
      </c>
      <c r="E151" s="16">
        <v>854</v>
      </c>
      <c r="F151" s="16">
        <v>309</v>
      </c>
      <c r="G151" s="16">
        <v>545</v>
      </c>
      <c r="H151" s="17">
        <v>0.4819</v>
      </c>
      <c r="I151" s="17">
        <v>0.17580000000000001</v>
      </c>
      <c r="J151" s="17">
        <v>0.30609999999999998</v>
      </c>
      <c r="K151" s="16">
        <f t="shared" si="2"/>
        <v>1473</v>
      </c>
      <c r="L151" s="16">
        <v>2700</v>
      </c>
      <c r="M151" s="16">
        <v>2800</v>
      </c>
      <c r="N151" s="16">
        <v>2772</v>
      </c>
      <c r="O151" s="16">
        <v>2732</v>
      </c>
    </row>
    <row r="152" spans="1:15">
      <c r="A152" s="30">
        <v>43250</v>
      </c>
      <c r="B152" s="27" t="s">
        <v>484</v>
      </c>
      <c r="C152" s="16">
        <v>1473</v>
      </c>
      <c r="D152" s="16">
        <v>1648</v>
      </c>
      <c r="E152" s="16">
        <v>1129</v>
      </c>
      <c r="F152" s="16">
        <v>575</v>
      </c>
      <c r="G152" s="16">
        <v>554</v>
      </c>
      <c r="H152" s="17">
        <v>0.68500000000000005</v>
      </c>
      <c r="I152" s="17">
        <v>0.34889999999999999</v>
      </c>
      <c r="J152" s="17">
        <v>0.3362</v>
      </c>
      <c r="K152" s="16">
        <f t="shared" si="2"/>
        <v>1073</v>
      </c>
      <c r="L152" s="16">
        <v>1000</v>
      </c>
      <c r="M152" s="16">
        <v>1500</v>
      </c>
      <c r="N152" s="16">
        <v>1709</v>
      </c>
      <c r="O152" s="16">
        <v>1489</v>
      </c>
    </row>
    <row r="153" spans="1:15">
      <c r="A153" s="30">
        <v>43250</v>
      </c>
      <c r="B153" s="27" t="s">
        <v>490</v>
      </c>
      <c r="C153" s="16">
        <v>1273</v>
      </c>
      <c r="D153" s="16">
        <v>1380</v>
      </c>
      <c r="E153" s="16">
        <v>764</v>
      </c>
      <c r="F153" s="16">
        <v>282</v>
      </c>
      <c r="G153" s="16">
        <v>482</v>
      </c>
      <c r="H153" s="17">
        <v>0.55310000000000004</v>
      </c>
      <c r="I153" s="17">
        <v>0.20449999999999999</v>
      </c>
      <c r="J153" s="17">
        <v>0.34860000000000002</v>
      </c>
      <c r="K153" s="16">
        <f t="shared" si="2"/>
        <v>1098</v>
      </c>
      <c r="L153" s="16">
        <v>1300</v>
      </c>
      <c r="M153" s="16">
        <v>1800</v>
      </c>
      <c r="N153" s="16">
        <v>1887</v>
      </c>
      <c r="O153" s="16">
        <v>1865</v>
      </c>
    </row>
    <row r="154" spans="1:15">
      <c r="A154" s="30">
        <v>43266</v>
      </c>
      <c r="B154" s="27" t="s">
        <v>550</v>
      </c>
      <c r="C154" s="16">
        <v>11783</v>
      </c>
      <c r="D154" s="16">
        <v>17317</v>
      </c>
      <c r="E154" s="16">
        <v>5690</v>
      </c>
      <c r="F154" s="16">
        <v>2832</v>
      </c>
      <c r="G154" s="16">
        <v>2858</v>
      </c>
      <c r="H154" s="17">
        <v>0.32940000000000003</v>
      </c>
      <c r="I154" s="17">
        <v>0.16589999999999999</v>
      </c>
      <c r="J154" s="17">
        <v>0.1636</v>
      </c>
      <c r="K154" s="16">
        <f t="shared" si="2"/>
        <v>14485</v>
      </c>
      <c r="L154" s="16">
        <v>8300</v>
      </c>
      <c r="M154" s="16">
        <v>14900</v>
      </c>
      <c r="N154" s="16">
        <v>14834</v>
      </c>
      <c r="O154" s="16">
        <v>14758</v>
      </c>
    </row>
    <row r="155" spans="1:15">
      <c r="A155" s="30">
        <v>43266</v>
      </c>
      <c r="B155" s="27" t="s">
        <v>601</v>
      </c>
      <c r="C155" s="16">
        <v>7850</v>
      </c>
      <c r="D155" s="16">
        <v>11338</v>
      </c>
      <c r="E155" s="16">
        <v>3776</v>
      </c>
      <c r="F155" s="16">
        <v>1960</v>
      </c>
      <c r="G155" s="16">
        <v>1816</v>
      </c>
      <c r="H155" s="17">
        <v>0.33310000000000001</v>
      </c>
      <c r="I155" s="17">
        <v>0.1744</v>
      </c>
      <c r="J155" s="17">
        <v>0.15870000000000001</v>
      </c>
      <c r="K155" s="16">
        <f t="shared" si="2"/>
        <v>9378</v>
      </c>
      <c r="L155" s="16">
        <v>4200</v>
      </c>
      <c r="M155" s="16">
        <v>9600</v>
      </c>
      <c r="N155" s="16">
        <v>9690</v>
      </c>
      <c r="O155" s="16">
        <v>9614</v>
      </c>
    </row>
    <row r="156" spans="1:15">
      <c r="A156" s="30">
        <v>43266</v>
      </c>
      <c r="B156" s="27" t="s">
        <v>556</v>
      </c>
      <c r="C156" s="16">
        <v>7349</v>
      </c>
      <c r="D156" s="16">
        <v>11087</v>
      </c>
      <c r="E156" s="16">
        <v>4406</v>
      </c>
      <c r="F156" s="16">
        <v>2249</v>
      </c>
      <c r="G156" s="16">
        <v>2157</v>
      </c>
      <c r="H156" s="17">
        <v>0.39739999999999998</v>
      </c>
      <c r="I156" s="17">
        <v>0.20399999999999999</v>
      </c>
      <c r="J156" s="17">
        <v>0.1933</v>
      </c>
      <c r="K156" s="16">
        <f t="shared" si="2"/>
        <v>8838</v>
      </c>
      <c r="L156" s="16">
        <v>4000</v>
      </c>
      <c r="M156" s="16">
        <v>8600</v>
      </c>
      <c r="N156" s="16">
        <v>8777</v>
      </c>
      <c r="O156" s="16">
        <v>8429</v>
      </c>
    </row>
    <row r="157" spans="1:15">
      <c r="A157" s="30">
        <v>43266</v>
      </c>
      <c r="B157" s="27" t="s">
        <v>523</v>
      </c>
      <c r="C157" s="16">
        <v>6850</v>
      </c>
      <c r="D157" s="16">
        <v>9664</v>
      </c>
      <c r="E157" s="16">
        <v>4888</v>
      </c>
      <c r="F157" s="16">
        <v>1983</v>
      </c>
      <c r="G157" s="16">
        <v>2905</v>
      </c>
      <c r="H157" s="17">
        <v>0.50529999999999997</v>
      </c>
      <c r="I157" s="17">
        <v>0.20619999999999999</v>
      </c>
      <c r="J157" s="17">
        <v>0.29909999999999998</v>
      </c>
      <c r="K157" s="16">
        <f t="shared" si="2"/>
        <v>7681</v>
      </c>
      <c r="L157" s="16">
        <v>4200</v>
      </c>
      <c r="M157" s="16">
        <v>7200</v>
      </c>
      <c r="N157" s="16">
        <v>8307</v>
      </c>
      <c r="O157" s="16">
        <v>6909</v>
      </c>
    </row>
    <row r="158" spans="1:15">
      <c r="A158" s="30">
        <v>43266</v>
      </c>
      <c r="B158" s="27" t="s">
        <v>529</v>
      </c>
      <c r="C158" s="16">
        <v>5648</v>
      </c>
      <c r="D158" s="16">
        <v>7631</v>
      </c>
      <c r="E158" s="16">
        <v>3700</v>
      </c>
      <c r="F158" s="16">
        <v>1708</v>
      </c>
      <c r="G158" s="16">
        <v>1992</v>
      </c>
      <c r="H158" s="17">
        <v>0.48809999999999998</v>
      </c>
      <c r="I158" s="17">
        <v>0.2152</v>
      </c>
      <c r="J158" s="17">
        <v>0.27289999999999998</v>
      </c>
      <c r="K158" s="16">
        <f t="shared" si="2"/>
        <v>5923</v>
      </c>
      <c r="L158" s="16">
        <v>3800</v>
      </c>
      <c r="M158" s="16">
        <v>8100</v>
      </c>
      <c r="N158" s="16">
        <v>8275</v>
      </c>
      <c r="O158" s="16">
        <v>7993</v>
      </c>
    </row>
    <row r="159" spans="1:15">
      <c r="A159" s="30">
        <v>43266</v>
      </c>
      <c r="B159" s="27" t="s">
        <v>514</v>
      </c>
      <c r="C159" s="16">
        <v>5174</v>
      </c>
      <c r="D159" s="16">
        <v>7537</v>
      </c>
      <c r="E159" s="16">
        <v>1403</v>
      </c>
      <c r="F159" s="16">
        <v>776</v>
      </c>
      <c r="G159" s="16">
        <v>627</v>
      </c>
      <c r="H159" s="17">
        <v>0.18759999999999999</v>
      </c>
      <c r="I159" s="17">
        <v>0.1048</v>
      </c>
      <c r="J159" s="17">
        <v>8.2799999999999999E-2</v>
      </c>
      <c r="K159" s="16">
        <f t="shared" si="2"/>
        <v>6761</v>
      </c>
      <c r="L159" s="16">
        <v>4400</v>
      </c>
      <c r="M159" s="16">
        <v>9650</v>
      </c>
      <c r="N159" s="16">
        <v>8785</v>
      </c>
      <c r="O159" s="16">
        <v>8761</v>
      </c>
    </row>
    <row r="160" spans="1:15">
      <c r="A160" s="30">
        <v>43266</v>
      </c>
      <c r="B160" s="27" t="s">
        <v>547</v>
      </c>
      <c r="C160" s="16">
        <v>5675</v>
      </c>
      <c r="D160" s="16">
        <v>7395</v>
      </c>
      <c r="E160" s="16">
        <v>3512</v>
      </c>
      <c r="F160" s="16">
        <v>1827</v>
      </c>
      <c r="G160" s="16">
        <v>1685</v>
      </c>
      <c r="H160" s="17">
        <v>0.47399999999999998</v>
      </c>
      <c r="I160" s="17">
        <v>0.24660000000000001</v>
      </c>
      <c r="J160" s="17">
        <v>0.22750000000000001</v>
      </c>
      <c r="K160" s="16">
        <f t="shared" si="2"/>
        <v>5568</v>
      </c>
      <c r="L160" s="16">
        <v>4900</v>
      </c>
      <c r="M160" s="16">
        <v>6060</v>
      </c>
      <c r="N160" s="16">
        <v>6563</v>
      </c>
      <c r="O160" s="16">
        <v>5933</v>
      </c>
    </row>
    <row r="161" spans="1:15">
      <c r="A161" s="30">
        <v>43266</v>
      </c>
      <c r="B161" s="27" t="s">
        <v>517</v>
      </c>
      <c r="C161" s="16">
        <v>5162</v>
      </c>
      <c r="D161" s="16">
        <v>7206</v>
      </c>
      <c r="E161" s="16">
        <v>3587</v>
      </c>
      <c r="F161" s="16">
        <v>1136</v>
      </c>
      <c r="G161" s="16">
        <v>2451</v>
      </c>
      <c r="H161" s="17">
        <v>0.4965</v>
      </c>
      <c r="I161" s="17">
        <v>0.15809999999999999</v>
      </c>
      <c r="J161" s="17">
        <v>0.33839999999999998</v>
      </c>
      <c r="K161" s="16">
        <f t="shared" si="2"/>
        <v>6070</v>
      </c>
      <c r="L161" s="16">
        <v>4500</v>
      </c>
      <c r="M161" s="16">
        <v>6200</v>
      </c>
      <c r="N161" s="16">
        <v>8708</v>
      </c>
      <c r="O161" s="16">
        <v>6406</v>
      </c>
    </row>
    <row r="162" spans="1:15">
      <c r="A162" s="30">
        <v>43266</v>
      </c>
      <c r="B162" s="27" t="s">
        <v>499</v>
      </c>
      <c r="C162" s="16">
        <v>5435</v>
      </c>
      <c r="D162" s="16">
        <v>6906</v>
      </c>
      <c r="E162" s="16">
        <v>3367</v>
      </c>
      <c r="F162" s="16">
        <v>1329</v>
      </c>
      <c r="G162" s="16">
        <v>2038</v>
      </c>
      <c r="H162" s="17">
        <v>0.48509999999999998</v>
      </c>
      <c r="I162" s="17">
        <v>0.19159999999999999</v>
      </c>
      <c r="J162" s="17">
        <v>0.29339999999999999</v>
      </c>
      <c r="K162" s="16">
        <f t="shared" si="2"/>
        <v>5577</v>
      </c>
      <c r="L162" s="16">
        <v>2500</v>
      </c>
      <c r="M162" s="16">
        <v>5300</v>
      </c>
      <c r="N162" s="16">
        <v>7033</v>
      </c>
      <c r="O162" s="16">
        <v>5651</v>
      </c>
    </row>
    <row r="163" spans="1:15">
      <c r="A163" s="30">
        <v>43266</v>
      </c>
      <c r="B163" s="27" t="s">
        <v>598</v>
      </c>
      <c r="C163" s="16">
        <v>4525</v>
      </c>
      <c r="D163" s="16">
        <v>6088</v>
      </c>
      <c r="E163" s="16">
        <v>2599</v>
      </c>
      <c r="F163" s="16">
        <v>885</v>
      </c>
      <c r="G163" s="16">
        <v>1714</v>
      </c>
      <c r="H163" s="17">
        <v>0.42549999999999999</v>
      </c>
      <c r="I163" s="17">
        <v>0.14560000000000001</v>
      </c>
      <c r="J163" s="17">
        <v>0.27989999999999998</v>
      </c>
      <c r="K163" s="16">
        <f t="shared" si="2"/>
        <v>5203</v>
      </c>
      <c r="L163" s="16">
        <v>4500</v>
      </c>
      <c r="M163" s="16">
        <v>5500</v>
      </c>
      <c r="N163" s="16">
        <v>6372</v>
      </c>
      <c r="O163" s="16">
        <v>5266</v>
      </c>
    </row>
    <row r="164" spans="1:15">
      <c r="A164" s="30">
        <v>43266</v>
      </c>
      <c r="B164" s="27" t="s">
        <v>526</v>
      </c>
      <c r="C164" s="16">
        <v>4337</v>
      </c>
      <c r="D164" s="16">
        <v>6009</v>
      </c>
      <c r="E164" s="16">
        <v>3283</v>
      </c>
      <c r="F164" s="16">
        <v>1101</v>
      </c>
      <c r="G164" s="16">
        <v>2182</v>
      </c>
      <c r="H164" s="17">
        <v>0.54569999999999996</v>
      </c>
      <c r="I164" s="17">
        <v>0.18490000000000001</v>
      </c>
      <c r="J164" s="17">
        <v>0.36080000000000001</v>
      </c>
      <c r="K164" s="16">
        <f t="shared" si="2"/>
        <v>4908</v>
      </c>
      <c r="L164" s="16">
        <v>2600</v>
      </c>
      <c r="M164" s="16">
        <v>4300</v>
      </c>
      <c r="N164" s="16">
        <v>4203</v>
      </c>
      <c r="O164" s="16">
        <v>4159</v>
      </c>
    </row>
    <row r="165" spans="1:15">
      <c r="A165" s="30">
        <v>43266</v>
      </c>
      <c r="B165" s="27" t="s">
        <v>496</v>
      </c>
      <c r="C165" s="16">
        <v>4187</v>
      </c>
      <c r="D165" s="16">
        <v>5873</v>
      </c>
      <c r="E165" s="16">
        <v>2028</v>
      </c>
      <c r="F165" s="16">
        <v>718</v>
      </c>
      <c r="G165" s="16">
        <v>1310</v>
      </c>
      <c r="H165" s="17">
        <v>0.34360000000000002</v>
      </c>
      <c r="I165" s="17">
        <v>0.1237</v>
      </c>
      <c r="J165" s="17">
        <v>0.2198</v>
      </c>
      <c r="K165" s="16">
        <f t="shared" si="2"/>
        <v>5155</v>
      </c>
      <c r="L165" s="16">
        <v>3800</v>
      </c>
      <c r="M165" s="16">
        <v>4630</v>
      </c>
      <c r="N165" s="16">
        <v>5171</v>
      </c>
      <c r="O165" s="16">
        <v>4739</v>
      </c>
    </row>
    <row r="166" spans="1:15">
      <c r="A166" s="30">
        <v>43266</v>
      </c>
      <c r="B166" s="27" t="s">
        <v>589</v>
      </c>
      <c r="C166" s="16">
        <v>4089</v>
      </c>
      <c r="D166" s="16">
        <v>5801</v>
      </c>
      <c r="E166" s="16">
        <v>2304</v>
      </c>
      <c r="F166" s="16">
        <v>1225</v>
      </c>
      <c r="G166" s="16">
        <v>1079</v>
      </c>
      <c r="H166" s="17">
        <v>0.39710000000000001</v>
      </c>
      <c r="I166" s="17">
        <v>0.21249999999999999</v>
      </c>
      <c r="J166" s="17">
        <v>0.18459999999999999</v>
      </c>
      <c r="K166" s="16">
        <f t="shared" si="2"/>
        <v>4576</v>
      </c>
      <c r="L166" s="16">
        <v>2400</v>
      </c>
      <c r="M166" s="16">
        <v>4400</v>
      </c>
      <c r="N166" s="16">
        <v>4714</v>
      </c>
      <c r="O166" s="16">
        <v>4494</v>
      </c>
    </row>
    <row r="167" spans="1:15">
      <c r="A167" s="30">
        <v>43266</v>
      </c>
      <c r="B167" s="27" t="s">
        <v>520</v>
      </c>
      <c r="C167" s="16">
        <v>4087</v>
      </c>
      <c r="D167" s="16">
        <v>5764</v>
      </c>
      <c r="E167" s="16">
        <v>3011</v>
      </c>
      <c r="F167" s="16">
        <v>989</v>
      </c>
      <c r="G167" s="16">
        <v>2022</v>
      </c>
      <c r="H167" s="17">
        <v>0.52039999999999997</v>
      </c>
      <c r="I167" s="17">
        <v>0.17230000000000001</v>
      </c>
      <c r="J167" s="17">
        <v>0.34810000000000002</v>
      </c>
      <c r="K167" s="16">
        <f t="shared" si="2"/>
        <v>4775</v>
      </c>
      <c r="L167" s="16">
        <v>1600</v>
      </c>
      <c r="M167" s="16">
        <v>4100</v>
      </c>
      <c r="N167" s="16">
        <v>4098</v>
      </c>
      <c r="O167" s="16">
        <v>4074</v>
      </c>
    </row>
    <row r="168" spans="1:15">
      <c r="A168" s="30">
        <v>43266</v>
      </c>
      <c r="B168" s="27" t="s">
        <v>574</v>
      </c>
      <c r="C168" s="16">
        <v>3808</v>
      </c>
      <c r="D168" s="16">
        <v>5753</v>
      </c>
      <c r="E168" s="16">
        <v>3168</v>
      </c>
      <c r="F168" s="16">
        <v>1386</v>
      </c>
      <c r="G168" s="16">
        <v>1782</v>
      </c>
      <c r="H168" s="17">
        <v>0.55489999999999995</v>
      </c>
      <c r="I168" s="17">
        <v>0.2399</v>
      </c>
      <c r="J168" s="17">
        <v>0.315</v>
      </c>
      <c r="K168" s="16">
        <f t="shared" si="2"/>
        <v>4367</v>
      </c>
      <c r="L168" s="16">
        <v>1200</v>
      </c>
      <c r="M168" s="16">
        <v>4100</v>
      </c>
      <c r="N168" s="16">
        <v>4162</v>
      </c>
      <c r="O168" s="16">
        <v>4102</v>
      </c>
    </row>
    <row r="169" spans="1:15">
      <c r="A169" s="30">
        <v>43266</v>
      </c>
      <c r="B169" s="27" t="s">
        <v>568</v>
      </c>
      <c r="C169" s="16">
        <v>4113</v>
      </c>
      <c r="D169" s="16">
        <v>5677</v>
      </c>
      <c r="E169" s="16">
        <v>2599</v>
      </c>
      <c r="F169" s="16">
        <v>1087</v>
      </c>
      <c r="G169" s="16">
        <v>1512</v>
      </c>
      <c r="H169" s="17">
        <v>0.45810000000000001</v>
      </c>
      <c r="I169" s="17">
        <v>0.19170000000000001</v>
      </c>
      <c r="J169" s="17">
        <v>0.26640000000000003</v>
      </c>
      <c r="K169" s="16">
        <f t="shared" si="2"/>
        <v>4590</v>
      </c>
      <c r="L169" s="16">
        <v>3000</v>
      </c>
      <c r="M169" s="16">
        <v>4700</v>
      </c>
      <c r="N169" s="16">
        <v>5148</v>
      </c>
      <c r="O169" s="16">
        <v>4750</v>
      </c>
    </row>
    <row r="170" spans="1:15">
      <c r="A170" s="30">
        <v>43266</v>
      </c>
      <c r="B170" s="27" t="s">
        <v>559</v>
      </c>
      <c r="C170" s="16">
        <v>3816</v>
      </c>
      <c r="D170" s="16">
        <v>5425</v>
      </c>
      <c r="E170" s="16">
        <v>2601</v>
      </c>
      <c r="F170" s="16">
        <v>1183</v>
      </c>
      <c r="G170" s="16">
        <v>1418</v>
      </c>
      <c r="H170" s="17">
        <v>0.47949999999999998</v>
      </c>
      <c r="I170" s="17">
        <v>0.2203</v>
      </c>
      <c r="J170" s="17">
        <v>0.25929999999999997</v>
      </c>
      <c r="K170" s="16">
        <f t="shared" si="2"/>
        <v>4242</v>
      </c>
      <c r="L170" s="16">
        <v>1900</v>
      </c>
      <c r="M170" s="16">
        <v>4900</v>
      </c>
      <c r="N170" s="16">
        <v>5392</v>
      </c>
      <c r="O170" s="16">
        <v>4662</v>
      </c>
    </row>
    <row r="171" spans="1:15">
      <c r="A171" s="30">
        <v>43266</v>
      </c>
      <c r="B171" s="27" t="s">
        <v>508</v>
      </c>
      <c r="C171" s="16">
        <v>3660</v>
      </c>
      <c r="D171" s="16">
        <v>5074</v>
      </c>
      <c r="E171" s="16">
        <v>2595</v>
      </c>
      <c r="F171" s="16">
        <v>755</v>
      </c>
      <c r="G171" s="16">
        <v>1840</v>
      </c>
      <c r="H171" s="17">
        <v>0.51019999999999999</v>
      </c>
      <c r="I171" s="17">
        <v>0.1492</v>
      </c>
      <c r="J171" s="17">
        <v>0.36099999999999999</v>
      </c>
      <c r="K171" s="16">
        <f t="shared" si="2"/>
        <v>4319</v>
      </c>
      <c r="L171" s="16">
        <v>3100</v>
      </c>
      <c r="M171" s="16">
        <v>3600</v>
      </c>
      <c r="N171" s="16">
        <v>4246</v>
      </c>
      <c r="O171" s="16">
        <v>3732</v>
      </c>
    </row>
    <row r="172" spans="1:15">
      <c r="A172" s="30">
        <v>43266</v>
      </c>
      <c r="B172" s="27" t="s">
        <v>607</v>
      </c>
      <c r="C172" s="16">
        <v>3365</v>
      </c>
      <c r="D172" s="16">
        <v>4789</v>
      </c>
      <c r="E172" s="16">
        <v>2294</v>
      </c>
      <c r="F172" s="16">
        <v>758</v>
      </c>
      <c r="G172" s="16">
        <v>1536</v>
      </c>
      <c r="H172" s="17">
        <v>0.47660000000000002</v>
      </c>
      <c r="I172" s="17">
        <v>0.15890000000000001</v>
      </c>
      <c r="J172" s="17">
        <v>0.31769999999999998</v>
      </c>
      <c r="K172" s="16">
        <f t="shared" si="2"/>
        <v>4031</v>
      </c>
      <c r="L172" s="16">
        <v>2000</v>
      </c>
      <c r="M172" s="16">
        <v>3500</v>
      </c>
      <c r="N172" s="16">
        <v>3523</v>
      </c>
      <c r="O172" s="16">
        <v>3505</v>
      </c>
    </row>
    <row r="173" spans="1:15">
      <c r="A173" s="30">
        <v>43266</v>
      </c>
      <c r="B173" s="27" t="s">
        <v>538</v>
      </c>
      <c r="C173" s="16">
        <v>3235</v>
      </c>
      <c r="D173" s="16">
        <v>4520</v>
      </c>
      <c r="E173" s="16">
        <v>2413</v>
      </c>
      <c r="F173" s="16">
        <v>812</v>
      </c>
      <c r="G173" s="16">
        <v>1601</v>
      </c>
      <c r="H173" s="17">
        <v>0.53380000000000005</v>
      </c>
      <c r="I173" s="17">
        <v>0.18099999999999999</v>
      </c>
      <c r="J173" s="17">
        <v>0.3528</v>
      </c>
      <c r="K173" s="16">
        <f t="shared" si="2"/>
        <v>3708</v>
      </c>
      <c r="L173" s="16">
        <v>2600</v>
      </c>
      <c r="M173" s="16">
        <v>3400</v>
      </c>
      <c r="N173" s="16">
        <v>3421</v>
      </c>
      <c r="O173" s="16">
        <v>3357</v>
      </c>
    </row>
    <row r="174" spans="1:15">
      <c r="A174" s="30">
        <v>43266</v>
      </c>
      <c r="B174" s="27" t="s">
        <v>532</v>
      </c>
      <c r="C174" s="16">
        <v>3084</v>
      </c>
      <c r="D174" s="16">
        <v>4313</v>
      </c>
      <c r="E174" s="16">
        <v>2147</v>
      </c>
      <c r="F174" s="16">
        <v>756</v>
      </c>
      <c r="G174" s="16">
        <v>1391</v>
      </c>
      <c r="H174" s="17">
        <v>0.50609999999999999</v>
      </c>
      <c r="I174" s="17">
        <v>0.1779</v>
      </c>
      <c r="J174" s="17">
        <v>0.32819999999999999</v>
      </c>
      <c r="K174" s="16">
        <f t="shared" si="2"/>
        <v>3557</v>
      </c>
      <c r="L174" s="16">
        <v>1700</v>
      </c>
      <c r="M174" s="16">
        <v>3050</v>
      </c>
      <c r="N174" s="16">
        <v>4111</v>
      </c>
      <c r="O174" s="16">
        <v>3095</v>
      </c>
    </row>
    <row r="175" spans="1:15">
      <c r="A175" s="30">
        <v>43266</v>
      </c>
      <c r="B175" s="27" t="s">
        <v>493</v>
      </c>
      <c r="C175" s="16">
        <v>2930</v>
      </c>
      <c r="D175" s="16">
        <v>4169</v>
      </c>
      <c r="E175" s="16">
        <v>519</v>
      </c>
      <c r="F175" s="16">
        <v>382</v>
      </c>
      <c r="G175" s="16">
        <v>137</v>
      </c>
      <c r="H175" s="17">
        <v>0.12520000000000001</v>
      </c>
      <c r="I175" s="17">
        <v>9.1800000000000007E-2</v>
      </c>
      <c r="J175" s="17">
        <v>3.3399999999999999E-2</v>
      </c>
      <c r="K175" s="16">
        <f t="shared" si="2"/>
        <v>3787</v>
      </c>
      <c r="L175" s="16">
        <v>3000</v>
      </c>
      <c r="M175" s="16">
        <v>5000</v>
      </c>
      <c r="N175" s="16">
        <v>4832</v>
      </c>
      <c r="O175" s="16">
        <v>4828</v>
      </c>
    </row>
    <row r="176" spans="1:15">
      <c r="A176" s="30">
        <v>43266</v>
      </c>
      <c r="B176" s="27" t="s">
        <v>580</v>
      </c>
      <c r="C176" s="16">
        <v>2857</v>
      </c>
      <c r="D176" s="16">
        <v>4040</v>
      </c>
      <c r="E176" s="16">
        <v>1899</v>
      </c>
      <c r="F176" s="16">
        <v>674</v>
      </c>
      <c r="G176" s="16">
        <v>1225</v>
      </c>
      <c r="H176" s="17">
        <v>0.47020000000000001</v>
      </c>
      <c r="I176" s="17">
        <v>0.1686</v>
      </c>
      <c r="J176" s="17">
        <v>0.30159999999999998</v>
      </c>
      <c r="K176" s="16">
        <f t="shared" si="2"/>
        <v>3366</v>
      </c>
      <c r="L176" s="16">
        <v>1600</v>
      </c>
      <c r="M176" s="16">
        <v>3000</v>
      </c>
      <c r="N176" s="16">
        <v>3261</v>
      </c>
      <c r="O176" s="16">
        <v>2979</v>
      </c>
    </row>
    <row r="177" spans="1:15">
      <c r="A177" s="30">
        <v>43266</v>
      </c>
      <c r="B177" s="27" t="s">
        <v>565</v>
      </c>
      <c r="C177" s="16">
        <v>2658</v>
      </c>
      <c r="D177" s="16">
        <v>4021</v>
      </c>
      <c r="E177" s="16">
        <v>2128</v>
      </c>
      <c r="F177" s="16">
        <v>1265</v>
      </c>
      <c r="G177" s="16">
        <v>863</v>
      </c>
      <c r="H177" s="17">
        <v>0.52990000000000004</v>
      </c>
      <c r="I177" s="17">
        <v>0.31469999999999998</v>
      </c>
      <c r="J177" s="17">
        <v>0.2152</v>
      </c>
      <c r="K177" s="16">
        <f t="shared" si="2"/>
        <v>2756</v>
      </c>
      <c r="L177" s="16">
        <v>1500</v>
      </c>
      <c r="M177" s="16">
        <v>3000</v>
      </c>
      <c r="N177" s="16">
        <v>3758</v>
      </c>
      <c r="O177" s="16">
        <v>3026</v>
      </c>
    </row>
    <row r="178" spans="1:15">
      <c r="A178" s="30">
        <v>43266</v>
      </c>
      <c r="B178" s="27" t="s">
        <v>505</v>
      </c>
      <c r="C178" s="16">
        <v>2812</v>
      </c>
      <c r="D178" s="16">
        <v>3824</v>
      </c>
      <c r="E178" s="16">
        <v>2137</v>
      </c>
      <c r="F178" s="16">
        <v>723</v>
      </c>
      <c r="G178" s="16">
        <v>1414</v>
      </c>
      <c r="H178" s="17">
        <v>0.55869999999999997</v>
      </c>
      <c r="I178" s="17">
        <v>0.18990000000000001</v>
      </c>
      <c r="J178" s="17">
        <v>0.36880000000000002</v>
      </c>
      <c r="K178" s="16">
        <f t="shared" si="2"/>
        <v>3101</v>
      </c>
      <c r="L178" s="16">
        <v>2000</v>
      </c>
      <c r="M178" s="16">
        <v>2900</v>
      </c>
      <c r="N178" s="16">
        <v>2978</v>
      </c>
      <c r="O178" s="16">
        <v>2926</v>
      </c>
    </row>
    <row r="179" spans="1:15">
      <c r="A179" s="30">
        <v>43266</v>
      </c>
      <c r="B179" s="27" t="s">
        <v>544</v>
      </c>
      <c r="C179" s="16">
        <v>2879</v>
      </c>
      <c r="D179" s="16">
        <v>3766</v>
      </c>
      <c r="E179" s="16">
        <v>2289</v>
      </c>
      <c r="F179" s="16">
        <v>722</v>
      </c>
      <c r="G179" s="16">
        <v>1567</v>
      </c>
      <c r="H179" s="17">
        <v>0.60760000000000003</v>
      </c>
      <c r="I179" s="17">
        <v>0.1913</v>
      </c>
      <c r="J179" s="17">
        <v>0.41620000000000001</v>
      </c>
      <c r="K179" s="16">
        <f t="shared" si="2"/>
        <v>3044</v>
      </c>
      <c r="L179" s="16">
        <v>2300</v>
      </c>
      <c r="M179" s="16">
        <v>2800</v>
      </c>
      <c r="N179" s="16">
        <v>2928</v>
      </c>
      <c r="O179" s="16">
        <v>2865</v>
      </c>
    </row>
    <row r="180" spans="1:15">
      <c r="A180" s="30">
        <v>43266</v>
      </c>
      <c r="B180" s="27" t="s">
        <v>595</v>
      </c>
      <c r="C180" s="16">
        <v>2577</v>
      </c>
      <c r="D180" s="16">
        <v>3468</v>
      </c>
      <c r="E180" s="16">
        <v>1568</v>
      </c>
      <c r="F180" s="16">
        <v>560</v>
      </c>
      <c r="G180" s="16">
        <v>1008</v>
      </c>
      <c r="H180" s="17">
        <v>0.4511</v>
      </c>
      <c r="I180" s="17">
        <v>0.16209999999999999</v>
      </c>
      <c r="J180" s="17">
        <v>0.28899999999999998</v>
      </c>
      <c r="K180" s="16">
        <f t="shared" si="2"/>
        <v>2908</v>
      </c>
      <c r="L180" s="16">
        <v>1800</v>
      </c>
      <c r="M180" s="16">
        <v>2850</v>
      </c>
      <c r="N180" s="16">
        <v>2698</v>
      </c>
      <c r="O180" s="16">
        <v>2674</v>
      </c>
    </row>
    <row r="181" spans="1:15">
      <c r="A181" s="30">
        <v>43266</v>
      </c>
      <c r="B181" s="27" t="s">
        <v>541</v>
      </c>
      <c r="C181" s="16">
        <v>2438</v>
      </c>
      <c r="D181" s="16">
        <v>3447</v>
      </c>
      <c r="E181" s="16">
        <v>1914</v>
      </c>
      <c r="F181" s="16">
        <v>737</v>
      </c>
      <c r="G181" s="16">
        <v>1177</v>
      </c>
      <c r="H181" s="17">
        <v>0.5544</v>
      </c>
      <c r="I181" s="17">
        <v>0.2142</v>
      </c>
      <c r="J181" s="17">
        <v>0.3402</v>
      </c>
      <c r="K181" s="16">
        <f t="shared" si="2"/>
        <v>2710</v>
      </c>
      <c r="L181" s="16">
        <v>1800</v>
      </c>
      <c r="M181" s="16">
        <v>2600</v>
      </c>
      <c r="N181" s="16">
        <v>3302</v>
      </c>
      <c r="O181" s="16">
        <v>2608</v>
      </c>
    </row>
    <row r="182" spans="1:15">
      <c r="A182" s="30">
        <v>43266</v>
      </c>
      <c r="B182" s="27" t="s">
        <v>577</v>
      </c>
      <c r="C182" s="16">
        <v>2471</v>
      </c>
      <c r="D182" s="16">
        <v>3344</v>
      </c>
      <c r="E182" s="16">
        <v>1861</v>
      </c>
      <c r="F182" s="16">
        <v>719</v>
      </c>
      <c r="G182" s="16">
        <v>1142</v>
      </c>
      <c r="H182" s="17">
        <v>0.56840000000000002</v>
      </c>
      <c r="I182" s="17">
        <v>0.2152</v>
      </c>
      <c r="J182" s="17">
        <v>0.35320000000000001</v>
      </c>
      <c r="K182" s="16">
        <f t="shared" si="2"/>
        <v>2625</v>
      </c>
      <c r="L182" s="16">
        <v>1300</v>
      </c>
      <c r="M182" s="16">
        <v>2680</v>
      </c>
      <c r="N182" s="16">
        <v>2935</v>
      </c>
      <c r="O182" s="16">
        <v>2826</v>
      </c>
    </row>
    <row r="183" spans="1:15">
      <c r="A183" s="30">
        <v>43266</v>
      </c>
      <c r="B183" s="27" t="s">
        <v>511</v>
      </c>
      <c r="C183" s="16">
        <v>2184</v>
      </c>
      <c r="D183" s="16">
        <v>3144</v>
      </c>
      <c r="E183" s="16">
        <v>1374</v>
      </c>
      <c r="F183" s="16">
        <v>501</v>
      </c>
      <c r="G183" s="16">
        <v>873</v>
      </c>
      <c r="H183" s="17">
        <v>0.43790000000000001</v>
      </c>
      <c r="I183" s="17">
        <v>0.1613</v>
      </c>
      <c r="J183" s="17">
        <v>0.27660000000000001</v>
      </c>
      <c r="K183" s="16">
        <f t="shared" si="2"/>
        <v>2643</v>
      </c>
      <c r="L183" s="16">
        <v>1000</v>
      </c>
      <c r="M183" s="16">
        <v>2300</v>
      </c>
      <c r="N183" s="16">
        <v>2319</v>
      </c>
      <c r="O183" s="16">
        <v>2295</v>
      </c>
    </row>
    <row r="184" spans="1:15">
      <c r="A184" s="30">
        <v>43266</v>
      </c>
      <c r="B184" s="27" t="s">
        <v>586</v>
      </c>
      <c r="C184" s="16">
        <v>1696</v>
      </c>
      <c r="D184" s="16">
        <v>2290</v>
      </c>
      <c r="E184" s="16">
        <v>1062</v>
      </c>
      <c r="F184" s="16">
        <v>293</v>
      </c>
      <c r="G184" s="16">
        <v>769</v>
      </c>
      <c r="H184" s="17">
        <v>0.46789999999999998</v>
      </c>
      <c r="I184" s="17">
        <v>0.13120000000000001</v>
      </c>
      <c r="J184" s="17">
        <v>0.3367</v>
      </c>
      <c r="K184" s="16">
        <f t="shared" si="2"/>
        <v>1997</v>
      </c>
      <c r="L184" s="16">
        <v>1150</v>
      </c>
      <c r="M184" s="16">
        <v>1900</v>
      </c>
      <c r="N184" s="16">
        <v>1911</v>
      </c>
      <c r="O184" s="16">
        <v>1901</v>
      </c>
    </row>
    <row r="185" spans="1:15">
      <c r="A185" s="30">
        <v>43266</v>
      </c>
      <c r="B185" s="27" t="s">
        <v>583</v>
      </c>
      <c r="C185" s="16">
        <v>1016</v>
      </c>
      <c r="D185" s="16">
        <v>1502</v>
      </c>
      <c r="E185" s="16">
        <v>917</v>
      </c>
      <c r="F185" s="16">
        <v>393</v>
      </c>
      <c r="G185" s="16">
        <v>524</v>
      </c>
      <c r="H185" s="17">
        <v>0.60950000000000004</v>
      </c>
      <c r="I185" s="17">
        <v>0.26129999999999998</v>
      </c>
      <c r="J185" s="17">
        <v>0.34820000000000001</v>
      </c>
      <c r="K185" s="16">
        <f t="shared" si="2"/>
        <v>1109</v>
      </c>
      <c r="L185" s="16">
        <v>600</v>
      </c>
      <c r="M185" s="16">
        <v>1100</v>
      </c>
      <c r="N185" s="16">
        <v>1154</v>
      </c>
      <c r="O185" s="16">
        <v>1124</v>
      </c>
    </row>
    <row r="186" spans="1:15">
      <c r="A186" s="30">
        <v>43266</v>
      </c>
      <c r="B186" s="27" t="s">
        <v>502</v>
      </c>
      <c r="C186" s="16">
        <v>1041</v>
      </c>
      <c r="D186" s="16">
        <v>1439</v>
      </c>
      <c r="E186" s="16">
        <v>611</v>
      </c>
      <c r="F186" s="16">
        <v>228</v>
      </c>
      <c r="G186" s="16">
        <v>383</v>
      </c>
      <c r="H186" s="17">
        <v>0.4224</v>
      </c>
      <c r="I186" s="17">
        <v>0.15970000000000001</v>
      </c>
      <c r="J186" s="17">
        <v>0.2626</v>
      </c>
      <c r="K186" s="16">
        <f t="shared" si="2"/>
        <v>1211</v>
      </c>
      <c r="L186" s="16">
        <v>800</v>
      </c>
      <c r="M186" s="16">
        <v>1050</v>
      </c>
      <c r="N186" s="16">
        <v>1369</v>
      </c>
      <c r="O186" s="16">
        <v>1177</v>
      </c>
    </row>
    <row r="187" spans="1:15">
      <c r="A187" s="30">
        <v>43266</v>
      </c>
      <c r="B187" s="27" t="s">
        <v>604</v>
      </c>
      <c r="C187" s="16">
        <v>788</v>
      </c>
      <c r="D187" s="16">
        <v>1097</v>
      </c>
      <c r="E187" s="16">
        <v>593</v>
      </c>
      <c r="F187" s="16">
        <v>219</v>
      </c>
      <c r="G187" s="16">
        <v>374</v>
      </c>
      <c r="H187" s="17">
        <v>0.53859999999999997</v>
      </c>
      <c r="I187" s="17">
        <v>0.20119999999999999</v>
      </c>
      <c r="J187" s="17">
        <v>0.33739999999999998</v>
      </c>
      <c r="K187" s="16">
        <f t="shared" si="2"/>
        <v>878</v>
      </c>
      <c r="L187" s="16">
        <v>500</v>
      </c>
      <c r="M187" s="16">
        <v>700</v>
      </c>
      <c r="N187" s="16">
        <v>1466</v>
      </c>
      <c r="O187" s="16">
        <v>926</v>
      </c>
    </row>
    <row r="188" spans="1:15">
      <c r="A188" s="30">
        <v>43266</v>
      </c>
      <c r="B188" s="27" t="s">
        <v>535</v>
      </c>
      <c r="C188" s="16">
        <v>878</v>
      </c>
      <c r="D188" s="16">
        <v>1084</v>
      </c>
      <c r="E188" s="16">
        <v>606</v>
      </c>
      <c r="F188" s="16">
        <v>179</v>
      </c>
      <c r="G188" s="16">
        <v>427</v>
      </c>
      <c r="H188" s="17">
        <v>0.55720000000000003</v>
      </c>
      <c r="I188" s="17">
        <v>0.16250000000000001</v>
      </c>
      <c r="J188" s="17">
        <v>0.39460000000000001</v>
      </c>
      <c r="K188" s="16">
        <f t="shared" si="2"/>
        <v>905</v>
      </c>
      <c r="L188" s="16">
        <v>1000</v>
      </c>
      <c r="M188" s="16">
        <v>1000</v>
      </c>
      <c r="N188" s="16">
        <v>1040</v>
      </c>
      <c r="O188" s="16">
        <v>1020</v>
      </c>
    </row>
    <row r="189" spans="1:15">
      <c r="A189" s="30">
        <v>43266</v>
      </c>
      <c r="B189" s="27" t="s">
        <v>553</v>
      </c>
      <c r="C189" s="16">
        <v>739</v>
      </c>
      <c r="D189" s="16">
        <v>965</v>
      </c>
      <c r="E189" s="16">
        <v>564</v>
      </c>
      <c r="F189" s="16">
        <v>200</v>
      </c>
      <c r="G189" s="16">
        <v>364</v>
      </c>
      <c r="H189" s="17">
        <v>0.58309999999999995</v>
      </c>
      <c r="I189" s="17">
        <v>0.20749999999999999</v>
      </c>
      <c r="J189" s="17">
        <v>0.3755</v>
      </c>
      <c r="K189" s="16">
        <f t="shared" si="2"/>
        <v>765</v>
      </c>
      <c r="L189" s="16">
        <v>300</v>
      </c>
      <c r="M189" s="16">
        <v>700</v>
      </c>
      <c r="N189" s="16">
        <v>1089</v>
      </c>
      <c r="O189" s="16">
        <v>725</v>
      </c>
    </row>
    <row r="190" spans="1:15">
      <c r="A190" s="30">
        <v>43266</v>
      </c>
      <c r="B190" s="27" t="s">
        <v>592</v>
      </c>
      <c r="C190" s="16">
        <v>646</v>
      </c>
      <c r="D190" s="16">
        <v>895</v>
      </c>
      <c r="E190" s="16">
        <v>564</v>
      </c>
      <c r="F190" s="16">
        <v>272</v>
      </c>
      <c r="G190" s="16">
        <v>292</v>
      </c>
      <c r="H190" s="17">
        <v>0.63029999999999997</v>
      </c>
      <c r="I190" s="17">
        <v>0.30209999999999998</v>
      </c>
      <c r="J190" s="17">
        <v>0.3281</v>
      </c>
      <c r="K190" s="16">
        <f t="shared" si="2"/>
        <v>623</v>
      </c>
      <c r="L190" s="16">
        <v>500</v>
      </c>
      <c r="M190" s="16">
        <v>600</v>
      </c>
      <c r="N190" s="16">
        <v>616</v>
      </c>
      <c r="O190" s="16">
        <v>595</v>
      </c>
    </row>
    <row r="191" spans="1:15">
      <c r="A191" s="30">
        <v>43266</v>
      </c>
      <c r="B191" s="27" t="s">
        <v>571</v>
      </c>
      <c r="C191" s="16">
        <v>587</v>
      </c>
      <c r="D191" s="16">
        <v>867</v>
      </c>
      <c r="E191" s="16">
        <v>358</v>
      </c>
      <c r="F191" s="16">
        <v>123</v>
      </c>
      <c r="G191" s="16">
        <v>235</v>
      </c>
      <c r="H191" s="17">
        <v>0.40760000000000002</v>
      </c>
      <c r="I191" s="17">
        <v>0.13769999999999999</v>
      </c>
      <c r="J191" s="17">
        <v>0.26989999999999997</v>
      </c>
      <c r="K191" s="16">
        <f t="shared" si="2"/>
        <v>744</v>
      </c>
      <c r="L191" s="16">
        <v>1200</v>
      </c>
      <c r="M191" s="16">
        <v>1200</v>
      </c>
      <c r="N191" s="16">
        <v>1272</v>
      </c>
      <c r="O191" s="16">
        <v>1214</v>
      </c>
    </row>
    <row r="192" spans="1:15">
      <c r="A192" s="30">
        <v>43266</v>
      </c>
      <c r="B192" s="27" t="s">
        <v>562</v>
      </c>
      <c r="C192" s="16">
        <v>606</v>
      </c>
      <c r="D192" s="16">
        <v>838</v>
      </c>
      <c r="E192" s="16">
        <v>530</v>
      </c>
      <c r="F192" s="16">
        <v>144</v>
      </c>
      <c r="G192" s="16">
        <v>386</v>
      </c>
      <c r="H192" s="17">
        <v>0.63329999999999997</v>
      </c>
      <c r="I192" s="17">
        <v>0.17230000000000001</v>
      </c>
      <c r="J192" s="17">
        <v>0.46100000000000002</v>
      </c>
      <c r="K192" s="16">
        <f t="shared" si="2"/>
        <v>694</v>
      </c>
      <c r="L192" s="16">
        <v>800</v>
      </c>
      <c r="M192" s="16">
        <v>800</v>
      </c>
      <c r="N192" s="16">
        <v>834</v>
      </c>
      <c r="O192" s="16">
        <v>792</v>
      </c>
    </row>
    <row r="193" spans="1:15">
      <c r="A193" s="30">
        <v>43297</v>
      </c>
      <c r="B193" s="27" t="s">
        <v>658</v>
      </c>
      <c r="C193" s="16">
        <v>12681</v>
      </c>
      <c r="D193" s="16">
        <v>18326</v>
      </c>
      <c r="E193" s="16">
        <v>7579</v>
      </c>
      <c r="F193" s="16">
        <v>5432</v>
      </c>
      <c r="G193" s="16">
        <v>2147</v>
      </c>
      <c r="H193" s="17">
        <v>0.41599999999999998</v>
      </c>
      <c r="I193" s="17">
        <v>0.30120000000000002</v>
      </c>
      <c r="J193" s="17">
        <v>0.1148</v>
      </c>
      <c r="K193" s="16">
        <f t="shared" si="2"/>
        <v>12894</v>
      </c>
      <c r="L193" s="16">
        <v>3300</v>
      </c>
      <c r="M193" s="16">
        <v>13700</v>
      </c>
      <c r="N193" s="16">
        <v>13363</v>
      </c>
      <c r="O193" s="16">
        <v>13259</v>
      </c>
    </row>
    <row r="194" spans="1:15">
      <c r="A194" s="30">
        <v>43297</v>
      </c>
      <c r="B194" s="27" t="s">
        <v>670</v>
      </c>
      <c r="C194" s="16">
        <v>7875</v>
      </c>
      <c r="D194" s="16">
        <v>10954</v>
      </c>
      <c r="E194" s="16">
        <v>4226</v>
      </c>
      <c r="F194" s="16">
        <v>3075</v>
      </c>
      <c r="G194" s="16">
        <v>1151</v>
      </c>
      <c r="H194" s="17">
        <v>0.39119999999999999</v>
      </c>
      <c r="I194" s="17">
        <v>0.28710000000000002</v>
      </c>
      <c r="J194" s="17">
        <v>0.1041</v>
      </c>
      <c r="K194" s="16">
        <f t="shared" si="2"/>
        <v>7879</v>
      </c>
      <c r="L194" s="16">
        <v>2120</v>
      </c>
      <c r="M194" s="16">
        <v>8320</v>
      </c>
      <c r="N194" s="16">
        <v>8390</v>
      </c>
      <c r="O194" s="16">
        <v>8106</v>
      </c>
    </row>
    <row r="195" spans="1:15">
      <c r="A195" s="30">
        <v>43297</v>
      </c>
      <c r="B195" s="27" t="s">
        <v>721</v>
      </c>
      <c r="C195" s="16">
        <v>4805</v>
      </c>
      <c r="D195" s="16">
        <v>7340</v>
      </c>
      <c r="E195" s="16">
        <v>2850</v>
      </c>
      <c r="F195" s="16">
        <v>1731</v>
      </c>
      <c r="G195" s="16">
        <v>1119</v>
      </c>
      <c r="H195" s="17">
        <v>0.39019999999999999</v>
      </c>
      <c r="I195" s="17">
        <v>0.23960000000000001</v>
      </c>
      <c r="J195" s="17">
        <v>0.1507</v>
      </c>
      <c r="K195" s="16">
        <f t="shared" si="2"/>
        <v>5609</v>
      </c>
      <c r="L195" s="16">
        <v>800</v>
      </c>
      <c r="M195" s="16">
        <v>5400</v>
      </c>
      <c r="N195" s="16">
        <v>6003</v>
      </c>
      <c r="O195" s="16">
        <v>5399</v>
      </c>
    </row>
    <row r="196" spans="1:15">
      <c r="A196" s="30">
        <v>43297</v>
      </c>
      <c r="B196" s="27" t="s">
        <v>688</v>
      </c>
      <c r="C196" s="16">
        <v>5428</v>
      </c>
      <c r="D196" s="16">
        <v>7271</v>
      </c>
      <c r="E196" s="16">
        <v>3869</v>
      </c>
      <c r="F196" s="16">
        <v>1518</v>
      </c>
      <c r="G196" s="16">
        <v>2351</v>
      </c>
      <c r="H196" s="17">
        <v>0.52790000000000004</v>
      </c>
      <c r="I196" s="17">
        <v>0.20960000000000001</v>
      </c>
      <c r="J196" s="17">
        <v>0.31830000000000003</v>
      </c>
      <c r="K196" s="16">
        <f t="shared" ref="K196:K230" si="3">D196-F196</f>
        <v>5753</v>
      </c>
      <c r="L196" s="16">
        <v>1300</v>
      </c>
      <c r="M196" s="16">
        <v>4200</v>
      </c>
      <c r="N196" s="16">
        <v>4276</v>
      </c>
      <c r="O196" s="16">
        <v>4252</v>
      </c>
    </row>
    <row r="197" spans="1:15">
      <c r="A197" s="30">
        <v>43297</v>
      </c>
      <c r="B197" s="27" t="s">
        <v>703</v>
      </c>
      <c r="C197" s="16">
        <v>4695</v>
      </c>
      <c r="D197" s="16">
        <v>7082</v>
      </c>
      <c r="E197" s="16">
        <v>2943</v>
      </c>
      <c r="F197" s="16">
        <v>1648</v>
      </c>
      <c r="G197" s="16">
        <v>1295</v>
      </c>
      <c r="H197" s="17">
        <v>0.4194</v>
      </c>
      <c r="I197" s="17">
        <v>0.23830000000000001</v>
      </c>
      <c r="J197" s="17">
        <v>0.18110000000000001</v>
      </c>
      <c r="K197" s="16">
        <f t="shared" si="3"/>
        <v>5434</v>
      </c>
      <c r="L197" s="16">
        <v>1700</v>
      </c>
      <c r="M197" s="16">
        <v>5100</v>
      </c>
      <c r="N197" s="16">
        <v>5067</v>
      </c>
      <c r="O197" s="16">
        <v>4919</v>
      </c>
    </row>
    <row r="198" spans="1:15">
      <c r="A198" s="30">
        <v>43297</v>
      </c>
      <c r="B198" s="27" t="s">
        <v>613</v>
      </c>
      <c r="C198" s="16">
        <v>5006</v>
      </c>
      <c r="D198" s="16">
        <v>7077</v>
      </c>
      <c r="E198" s="16">
        <v>2779</v>
      </c>
      <c r="F198" s="16">
        <v>1943</v>
      </c>
      <c r="G198" s="16">
        <v>836</v>
      </c>
      <c r="H198" s="17">
        <v>0.39439999999999997</v>
      </c>
      <c r="I198" s="17">
        <v>0.27800000000000002</v>
      </c>
      <c r="J198" s="17">
        <v>0.1164</v>
      </c>
      <c r="K198" s="16">
        <f t="shared" si="3"/>
        <v>5134</v>
      </c>
      <c r="L198" s="16">
        <v>1300</v>
      </c>
      <c r="M198" s="16">
        <v>5130</v>
      </c>
      <c r="N198" s="16">
        <v>5251</v>
      </c>
      <c r="O198" s="16">
        <v>5023</v>
      </c>
    </row>
    <row r="199" spans="1:15">
      <c r="A199" s="30">
        <v>43297</v>
      </c>
      <c r="B199" s="27" t="s">
        <v>637</v>
      </c>
      <c r="C199" s="16">
        <v>4432</v>
      </c>
      <c r="D199" s="16">
        <v>5796</v>
      </c>
      <c r="E199" s="16">
        <v>2168</v>
      </c>
      <c r="F199" s="16">
        <v>1216</v>
      </c>
      <c r="G199" s="16">
        <v>952</v>
      </c>
      <c r="H199" s="17">
        <v>0.3745</v>
      </c>
      <c r="I199" s="17">
        <v>0.2122</v>
      </c>
      <c r="J199" s="17">
        <v>0.16239999999999999</v>
      </c>
      <c r="K199" s="16">
        <f t="shared" si="3"/>
        <v>4580</v>
      </c>
      <c r="L199" s="16">
        <v>1000</v>
      </c>
      <c r="M199" s="16">
        <v>4400</v>
      </c>
      <c r="N199" s="16">
        <v>4641</v>
      </c>
      <c r="O199" s="16">
        <v>4617</v>
      </c>
    </row>
    <row r="200" spans="1:15">
      <c r="A200" s="30">
        <v>43297</v>
      </c>
      <c r="B200" s="27" t="s">
        <v>634</v>
      </c>
      <c r="C200" s="16">
        <v>3827</v>
      </c>
      <c r="D200" s="16">
        <v>5328</v>
      </c>
      <c r="E200" s="16">
        <v>2758</v>
      </c>
      <c r="F200" s="16">
        <v>1337</v>
      </c>
      <c r="G200" s="16">
        <v>1421</v>
      </c>
      <c r="H200" s="17">
        <v>0.5202</v>
      </c>
      <c r="I200" s="17">
        <v>0.2515</v>
      </c>
      <c r="J200" s="17">
        <v>0.26869999999999999</v>
      </c>
      <c r="K200" s="16">
        <f t="shared" si="3"/>
        <v>3991</v>
      </c>
      <c r="L200" s="16">
        <v>600</v>
      </c>
      <c r="M200" s="16">
        <v>4000</v>
      </c>
      <c r="N200" s="16">
        <v>4131</v>
      </c>
      <c r="O200" s="16">
        <v>3993</v>
      </c>
    </row>
    <row r="201" spans="1:15">
      <c r="A201" s="30">
        <v>43297</v>
      </c>
      <c r="B201" s="27" t="s">
        <v>640</v>
      </c>
      <c r="C201" s="16">
        <v>3376</v>
      </c>
      <c r="D201" s="16">
        <v>4582</v>
      </c>
      <c r="E201" s="16">
        <v>1595</v>
      </c>
      <c r="F201" s="16">
        <v>760</v>
      </c>
      <c r="G201" s="16">
        <v>835</v>
      </c>
      <c r="H201" s="17">
        <v>0.35260000000000002</v>
      </c>
      <c r="I201" s="17">
        <v>0.1721</v>
      </c>
      <c r="J201" s="17">
        <v>0.18049999999999999</v>
      </c>
      <c r="K201" s="16">
        <f t="shared" si="3"/>
        <v>3822</v>
      </c>
      <c r="L201" s="16">
        <v>2100</v>
      </c>
      <c r="M201" s="16">
        <v>3600</v>
      </c>
      <c r="N201" s="16">
        <v>3782</v>
      </c>
      <c r="O201" s="16">
        <v>3495</v>
      </c>
    </row>
    <row r="202" spans="1:15">
      <c r="A202" s="30">
        <v>43297</v>
      </c>
      <c r="B202" s="27" t="s">
        <v>679</v>
      </c>
      <c r="C202" s="16">
        <v>3267</v>
      </c>
      <c r="D202" s="16">
        <v>4329</v>
      </c>
      <c r="E202" s="16">
        <v>1466</v>
      </c>
      <c r="F202" s="16">
        <v>780</v>
      </c>
      <c r="G202" s="16">
        <v>686</v>
      </c>
      <c r="H202" s="17">
        <v>0.3387</v>
      </c>
      <c r="I202" s="17">
        <v>0.18179999999999999</v>
      </c>
      <c r="J202" s="17">
        <v>0.15690000000000001</v>
      </c>
      <c r="K202" s="16">
        <f t="shared" si="3"/>
        <v>3549</v>
      </c>
      <c r="L202" s="16">
        <v>2300</v>
      </c>
      <c r="M202" s="16">
        <v>3400</v>
      </c>
      <c r="N202" s="16">
        <v>3786</v>
      </c>
      <c r="O202" s="16">
        <v>3498</v>
      </c>
    </row>
    <row r="203" spans="1:15">
      <c r="A203" s="30">
        <v>43297</v>
      </c>
      <c r="B203" s="27" t="s">
        <v>646</v>
      </c>
      <c r="C203" s="16">
        <v>3129</v>
      </c>
      <c r="D203" s="16">
        <v>4201</v>
      </c>
      <c r="E203" s="16">
        <v>1804</v>
      </c>
      <c r="F203" s="16">
        <v>906</v>
      </c>
      <c r="G203" s="16">
        <v>898</v>
      </c>
      <c r="H203" s="17">
        <v>0.43030000000000002</v>
      </c>
      <c r="I203" s="17">
        <v>0.21859999999999999</v>
      </c>
      <c r="J203" s="17">
        <v>0.2117</v>
      </c>
      <c r="K203" s="16">
        <f t="shared" si="3"/>
        <v>3295</v>
      </c>
      <c r="L203" s="16">
        <v>1100</v>
      </c>
      <c r="M203" s="16">
        <v>3200</v>
      </c>
      <c r="N203" s="16">
        <v>3319</v>
      </c>
      <c r="O203" s="16">
        <v>3284</v>
      </c>
    </row>
    <row r="204" spans="1:15">
      <c r="A204" s="30">
        <v>43297</v>
      </c>
      <c r="B204" s="27" t="s">
        <v>706</v>
      </c>
      <c r="C204" s="16">
        <v>3276</v>
      </c>
      <c r="D204" s="16">
        <v>4059</v>
      </c>
      <c r="E204" s="16">
        <v>1536</v>
      </c>
      <c r="F204" s="16">
        <v>779</v>
      </c>
      <c r="G204" s="16">
        <v>757</v>
      </c>
      <c r="H204" s="17">
        <v>0.38</v>
      </c>
      <c r="I204" s="17">
        <v>0.1953</v>
      </c>
      <c r="J204" s="17">
        <v>0.18479999999999999</v>
      </c>
      <c r="K204" s="16">
        <f t="shared" si="3"/>
        <v>3280</v>
      </c>
      <c r="L204" s="16">
        <v>1800</v>
      </c>
      <c r="M204" s="16">
        <v>3500</v>
      </c>
      <c r="N204" s="16">
        <v>3807</v>
      </c>
      <c r="O204" s="16">
        <v>3459</v>
      </c>
    </row>
    <row r="205" spans="1:15">
      <c r="A205" s="30">
        <v>43297</v>
      </c>
      <c r="B205" s="27" t="s">
        <v>712</v>
      </c>
      <c r="C205" s="16">
        <v>2969</v>
      </c>
      <c r="D205" s="16">
        <v>3989</v>
      </c>
      <c r="E205" s="16">
        <v>2187</v>
      </c>
      <c r="F205" s="16">
        <v>1174</v>
      </c>
      <c r="G205" s="16">
        <v>1013</v>
      </c>
      <c r="H205" s="17">
        <v>0.54779999999999995</v>
      </c>
      <c r="I205" s="17">
        <v>0.29709999999999998</v>
      </c>
      <c r="J205" s="17">
        <v>0.25069999999999998</v>
      </c>
      <c r="K205" s="16">
        <f t="shared" si="3"/>
        <v>2815</v>
      </c>
      <c r="L205" s="16">
        <v>2100</v>
      </c>
      <c r="M205" s="16">
        <v>3100</v>
      </c>
      <c r="N205" s="16">
        <v>3144</v>
      </c>
      <c r="O205" s="16">
        <v>2963</v>
      </c>
    </row>
    <row r="206" spans="1:15">
      <c r="A206" s="30">
        <v>43297</v>
      </c>
      <c r="B206" s="27" t="s">
        <v>673</v>
      </c>
      <c r="C206" s="16">
        <v>3014</v>
      </c>
      <c r="D206" s="16">
        <v>3988</v>
      </c>
      <c r="E206" s="16">
        <v>1525</v>
      </c>
      <c r="F206" s="16">
        <v>861</v>
      </c>
      <c r="G206" s="16">
        <v>664</v>
      </c>
      <c r="H206" s="17">
        <v>0.38669999999999999</v>
      </c>
      <c r="I206" s="17">
        <v>0.22159999999999999</v>
      </c>
      <c r="J206" s="17">
        <v>0.1651</v>
      </c>
      <c r="K206" s="16">
        <f t="shared" si="3"/>
        <v>3127</v>
      </c>
      <c r="L206" s="16">
        <v>1300</v>
      </c>
      <c r="M206" s="16">
        <v>3100</v>
      </c>
      <c r="N206" s="16">
        <v>4533</v>
      </c>
      <c r="O206" s="16">
        <v>3009</v>
      </c>
    </row>
    <row r="207" spans="1:15">
      <c r="A207" s="30">
        <v>43297</v>
      </c>
      <c r="B207" s="27" t="s">
        <v>652</v>
      </c>
      <c r="C207" s="16">
        <v>2606</v>
      </c>
      <c r="D207" s="16">
        <v>3438</v>
      </c>
      <c r="E207" s="16">
        <v>1300</v>
      </c>
      <c r="F207" s="16">
        <v>598</v>
      </c>
      <c r="G207" s="16">
        <v>702</v>
      </c>
      <c r="H207" s="17">
        <v>0.3795</v>
      </c>
      <c r="I207" s="17">
        <v>0.1757</v>
      </c>
      <c r="J207" s="17">
        <v>0.20380000000000001</v>
      </c>
      <c r="K207" s="16">
        <f t="shared" si="3"/>
        <v>2840</v>
      </c>
      <c r="L207" s="16">
        <v>2800</v>
      </c>
      <c r="M207" s="16">
        <v>3600</v>
      </c>
      <c r="N207" s="16">
        <v>3609</v>
      </c>
      <c r="O207" s="16">
        <v>3543</v>
      </c>
    </row>
    <row r="208" spans="1:15">
      <c r="A208" s="30">
        <v>43297</v>
      </c>
      <c r="B208" s="27" t="s">
        <v>610</v>
      </c>
      <c r="C208" s="16">
        <v>2578</v>
      </c>
      <c r="D208" s="16">
        <v>3395</v>
      </c>
      <c r="E208" s="16">
        <v>1282</v>
      </c>
      <c r="F208" s="16">
        <v>797</v>
      </c>
      <c r="G208" s="16">
        <v>485</v>
      </c>
      <c r="H208" s="17">
        <v>0.37809999999999999</v>
      </c>
      <c r="I208" s="17">
        <v>0.23719999999999999</v>
      </c>
      <c r="J208" s="17">
        <v>0.1409</v>
      </c>
      <c r="K208" s="16">
        <f t="shared" si="3"/>
        <v>2598</v>
      </c>
      <c r="L208" s="16">
        <v>1600</v>
      </c>
      <c r="M208" s="16">
        <v>2600</v>
      </c>
      <c r="N208" s="16">
        <v>2638</v>
      </c>
      <c r="O208" s="16">
        <v>2568</v>
      </c>
    </row>
    <row r="209" spans="1:15">
      <c r="A209" s="30">
        <v>43297</v>
      </c>
      <c r="B209" s="27" t="s">
        <v>718</v>
      </c>
      <c r="C209" s="16">
        <v>2420</v>
      </c>
      <c r="D209" s="16">
        <v>3272</v>
      </c>
      <c r="E209" s="16">
        <v>1361</v>
      </c>
      <c r="F209" s="16">
        <v>654</v>
      </c>
      <c r="G209" s="16">
        <v>707</v>
      </c>
      <c r="H209" s="17">
        <v>0.41860000000000003</v>
      </c>
      <c r="I209" s="17">
        <v>0.2031</v>
      </c>
      <c r="J209" s="17">
        <v>0.2155</v>
      </c>
      <c r="K209" s="16">
        <f t="shared" si="3"/>
        <v>2618</v>
      </c>
      <c r="L209" s="16">
        <v>1400</v>
      </c>
      <c r="M209" s="16">
        <v>2600</v>
      </c>
      <c r="N209" s="16">
        <v>2579</v>
      </c>
      <c r="O209" s="16">
        <v>2543</v>
      </c>
    </row>
    <row r="210" spans="1:15">
      <c r="A210" s="30">
        <v>43297</v>
      </c>
      <c r="B210" s="27" t="s">
        <v>697</v>
      </c>
      <c r="C210" s="16">
        <v>2274</v>
      </c>
      <c r="D210" s="16">
        <v>3188</v>
      </c>
      <c r="E210" s="16">
        <v>1152</v>
      </c>
      <c r="F210" s="16">
        <v>579</v>
      </c>
      <c r="G210" s="16">
        <v>573</v>
      </c>
      <c r="H210" s="17">
        <v>0.35959999999999998</v>
      </c>
      <c r="I210" s="17">
        <v>0.18290000000000001</v>
      </c>
      <c r="J210" s="17">
        <v>0.1767</v>
      </c>
      <c r="K210" s="16">
        <f t="shared" si="3"/>
        <v>2609</v>
      </c>
      <c r="L210" s="16">
        <v>2100</v>
      </c>
      <c r="M210" s="16">
        <v>3100</v>
      </c>
      <c r="N210" s="16">
        <v>2808</v>
      </c>
      <c r="O210" s="16">
        <v>2774</v>
      </c>
    </row>
    <row r="211" spans="1:15">
      <c r="A211" s="30">
        <v>43297</v>
      </c>
      <c r="B211" s="27" t="s">
        <v>661</v>
      </c>
      <c r="C211" s="16">
        <v>1523</v>
      </c>
      <c r="D211" s="16">
        <v>2278</v>
      </c>
      <c r="E211" s="16">
        <v>983</v>
      </c>
      <c r="F211" s="16">
        <v>361</v>
      </c>
      <c r="G211" s="16">
        <v>622</v>
      </c>
      <c r="H211" s="17">
        <v>0.43</v>
      </c>
      <c r="I211" s="17">
        <v>0.15859999999999999</v>
      </c>
      <c r="J211" s="17">
        <v>0.27139999999999997</v>
      </c>
      <c r="K211" s="16">
        <f t="shared" si="3"/>
        <v>1917</v>
      </c>
      <c r="L211" s="16">
        <v>1700</v>
      </c>
      <c r="M211" s="16">
        <v>2300</v>
      </c>
      <c r="N211" s="16">
        <v>2270</v>
      </c>
      <c r="O211" s="16">
        <v>2214</v>
      </c>
    </row>
    <row r="212" spans="1:15">
      <c r="A212" s="30">
        <v>43297</v>
      </c>
      <c r="B212" s="27" t="s">
        <v>694</v>
      </c>
      <c r="C212" s="16">
        <v>1654</v>
      </c>
      <c r="D212" s="16">
        <v>2235</v>
      </c>
      <c r="E212" s="16">
        <v>809</v>
      </c>
      <c r="F212" s="16">
        <v>307</v>
      </c>
      <c r="G212" s="16">
        <v>502</v>
      </c>
      <c r="H212" s="17">
        <v>0.36109999999999998</v>
      </c>
      <c r="I212" s="17">
        <v>0.1389</v>
      </c>
      <c r="J212" s="17">
        <v>0.22220000000000001</v>
      </c>
      <c r="K212" s="16">
        <f t="shared" si="3"/>
        <v>1928</v>
      </c>
      <c r="L212" s="16">
        <v>2100</v>
      </c>
      <c r="M212" s="16">
        <v>2200</v>
      </c>
      <c r="N212" s="16">
        <v>2194</v>
      </c>
      <c r="O212" s="16">
        <v>2192</v>
      </c>
    </row>
    <row r="213" spans="1:15">
      <c r="A213" s="30">
        <v>43297</v>
      </c>
      <c r="B213" s="27" t="s">
        <v>667</v>
      </c>
      <c r="C213" s="16">
        <v>1566</v>
      </c>
      <c r="D213" s="16">
        <v>2209</v>
      </c>
      <c r="E213" s="16">
        <v>1268</v>
      </c>
      <c r="F213" s="16">
        <v>503</v>
      </c>
      <c r="G213" s="16">
        <v>765</v>
      </c>
      <c r="H213" s="17">
        <v>0.57269999999999999</v>
      </c>
      <c r="I213" s="17">
        <v>0.22969999999999999</v>
      </c>
      <c r="J213" s="17">
        <v>0.34300000000000003</v>
      </c>
      <c r="K213" s="16">
        <f t="shared" si="3"/>
        <v>1706</v>
      </c>
      <c r="L213" s="16">
        <v>900</v>
      </c>
      <c r="M213" s="16">
        <v>1500</v>
      </c>
      <c r="N213" s="16">
        <v>1562</v>
      </c>
      <c r="O213" s="16">
        <v>1484</v>
      </c>
    </row>
    <row r="214" spans="1:15">
      <c r="A214" s="30">
        <v>43297</v>
      </c>
      <c r="B214" s="27" t="s">
        <v>691</v>
      </c>
      <c r="C214" s="16">
        <v>1356</v>
      </c>
      <c r="D214" s="16">
        <v>2052</v>
      </c>
      <c r="E214" s="16">
        <v>752</v>
      </c>
      <c r="F214" s="16">
        <v>232</v>
      </c>
      <c r="G214" s="16">
        <v>520</v>
      </c>
      <c r="H214" s="17">
        <v>0.36420000000000002</v>
      </c>
      <c r="I214" s="17">
        <v>0.1135</v>
      </c>
      <c r="J214" s="17">
        <v>0.25080000000000002</v>
      </c>
      <c r="K214" s="16">
        <f t="shared" si="3"/>
        <v>1820</v>
      </c>
      <c r="L214" s="16">
        <v>1900</v>
      </c>
      <c r="M214" s="16">
        <v>1900</v>
      </c>
      <c r="N214" s="16">
        <v>2048</v>
      </c>
      <c r="O214" s="16">
        <v>1860</v>
      </c>
    </row>
    <row r="215" spans="1:15">
      <c r="A215" s="30">
        <v>43297</v>
      </c>
      <c r="B215" s="27" t="s">
        <v>616</v>
      </c>
      <c r="C215" s="16">
        <v>1357</v>
      </c>
      <c r="D215" s="16">
        <v>1876</v>
      </c>
      <c r="E215" s="16">
        <v>838</v>
      </c>
      <c r="F215" s="16">
        <v>391</v>
      </c>
      <c r="G215" s="16">
        <v>447</v>
      </c>
      <c r="H215" s="17">
        <v>0.4496</v>
      </c>
      <c r="I215" s="17">
        <v>0.21410000000000001</v>
      </c>
      <c r="J215" s="17">
        <v>0.2356</v>
      </c>
      <c r="K215" s="16">
        <f t="shared" si="3"/>
        <v>1485</v>
      </c>
      <c r="L215" s="16">
        <v>800</v>
      </c>
      <c r="M215" s="16">
        <v>1400</v>
      </c>
      <c r="N215" s="16">
        <v>1388</v>
      </c>
      <c r="O215" s="16">
        <v>1346</v>
      </c>
    </row>
    <row r="216" spans="1:15">
      <c r="A216" s="30">
        <v>43297</v>
      </c>
      <c r="B216" s="27" t="s">
        <v>676</v>
      </c>
      <c r="C216" s="16">
        <v>1505</v>
      </c>
      <c r="D216" s="16">
        <v>1854</v>
      </c>
      <c r="E216" s="16">
        <v>935</v>
      </c>
      <c r="F216" s="16">
        <v>335</v>
      </c>
      <c r="G216" s="16">
        <v>600</v>
      </c>
      <c r="H216" s="17">
        <v>0.50509999999999999</v>
      </c>
      <c r="I216" s="17">
        <v>0.18410000000000001</v>
      </c>
      <c r="J216" s="17">
        <v>0.32100000000000001</v>
      </c>
      <c r="K216" s="16">
        <f t="shared" si="3"/>
        <v>1519</v>
      </c>
      <c r="L216" s="16">
        <v>1100</v>
      </c>
      <c r="M216" s="16">
        <v>1600</v>
      </c>
      <c r="N216" s="16">
        <v>1519</v>
      </c>
      <c r="O216" s="16">
        <v>1503</v>
      </c>
    </row>
    <row r="217" spans="1:15">
      <c r="A217" s="30">
        <v>43297</v>
      </c>
      <c r="B217" s="27" t="s">
        <v>709</v>
      </c>
      <c r="C217" s="16">
        <v>1144</v>
      </c>
      <c r="D217" s="16">
        <v>1500</v>
      </c>
      <c r="E217" s="16">
        <v>717</v>
      </c>
      <c r="F217" s="16">
        <v>322</v>
      </c>
      <c r="G217" s="16">
        <v>395</v>
      </c>
      <c r="H217" s="17">
        <v>0.47589999999999999</v>
      </c>
      <c r="I217" s="17">
        <v>0.2165</v>
      </c>
      <c r="J217" s="17">
        <v>0.25940000000000002</v>
      </c>
      <c r="K217" s="16">
        <f t="shared" si="3"/>
        <v>1178</v>
      </c>
      <c r="L217" s="16">
        <v>600</v>
      </c>
      <c r="M217" s="16">
        <v>1100</v>
      </c>
      <c r="N217" s="16">
        <v>1693</v>
      </c>
      <c r="O217" s="16">
        <v>1047</v>
      </c>
    </row>
    <row r="218" spans="1:15">
      <c r="A218" s="30">
        <v>43297</v>
      </c>
      <c r="B218" s="27" t="s">
        <v>643</v>
      </c>
      <c r="C218" s="16">
        <v>1051</v>
      </c>
      <c r="D218" s="16">
        <v>1472</v>
      </c>
      <c r="E218" s="16">
        <v>689</v>
      </c>
      <c r="F218" s="16">
        <v>287</v>
      </c>
      <c r="G218" s="16">
        <v>402</v>
      </c>
      <c r="H218" s="17">
        <v>0.4718</v>
      </c>
      <c r="I218" s="17">
        <v>0.20019999999999999</v>
      </c>
      <c r="J218" s="17">
        <v>0.27160000000000001</v>
      </c>
      <c r="K218" s="16">
        <f t="shared" si="3"/>
        <v>1185</v>
      </c>
      <c r="L218" s="16">
        <v>600</v>
      </c>
      <c r="M218" s="16">
        <v>1100</v>
      </c>
      <c r="N218" s="16">
        <v>1121</v>
      </c>
      <c r="O218" s="16">
        <v>1099</v>
      </c>
    </row>
    <row r="219" spans="1:15">
      <c r="A219" s="30">
        <v>43297</v>
      </c>
      <c r="B219" s="27" t="s">
        <v>625</v>
      </c>
      <c r="C219" s="16">
        <v>1098</v>
      </c>
      <c r="D219" s="16">
        <v>1455</v>
      </c>
      <c r="E219" s="16">
        <v>602</v>
      </c>
      <c r="F219" s="16">
        <v>264</v>
      </c>
      <c r="G219" s="16">
        <v>338</v>
      </c>
      <c r="H219" s="17">
        <v>0.4128</v>
      </c>
      <c r="I219" s="17">
        <v>0.18290000000000001</v>
      </c>
      <c r="J219" s="17">
        <v>0.22989999999999999</v>
      </c>
      <c r="K219" s="16">
        <f t="shared" si="3"/>
        <v>1191</v>
      </c>
      <c r="L219" s="16">
        <v>900</v>
      </c>
      <c r="M219" s="16">
        <v>1200</v>
      </c>
      <c r="N219" s="16">
        <v>2392</v>
      </c>
      <c r="O219" s="16">
        <v>1192</v>
      </c>
    </row>
    <row r="220" spans="1:15">
      <c r="A220" s="30">
        <v>43297</v>
      </c>
      <c r="B220" s="27" t="s">
        <v>649</v>
      </c>
      <c r="C220" s="16">
        <v>1063</v>
      </c>
      <c r="D220" s="16">
        <v>1428</v>
      </c>
      <c r="E220" s="16">
        <v>618</v>
      </c>
      <c r="F220" s="16">
        <v>258</v>
      </c>
      <c r="G220" s="16">
        <v>360</v>
      </c>
      <c r="H220" s="17">
        <v>0.43419999999999997</v>
      </c>
      <c r="I220" s="17">
        <v>0.1835</v>
      </c>
      <c r="J220" s="17">
        <v>0.25069999999999998</v>
      </c>
      <c r="K220" s="16">
        <f t="shared" si="3"/>
        <v>1170</v>
      </c>
      <c r="L220" s="16">
        <v>600</v>
      </c>
      <c r="M220" s="16">
        <v>1100</v>
      </c>
      <c r="N220" s="16">
        <v>1151</v>
      </c>
      <c r="O220" s="16">
        <v>1077</v>
      </c>
    </row>
    <row r="221" spans="1:15">
      <c r="A221" s="30">
        <v>43297</v>
      </c>
      <c r="B221" s="27" t="s">
        <v>619</v>
      </c>
      <c r="C221" s="16">
        <v>1080</v>
      </c>
      <c r="D221" s="16">
        <v>1405</v>
      </c>
      <c r="E221" s="16">
        <v>648</v>
      </c>
      <c r="F221" s="16">
        <v>345</v>
      </c>
      <c r="G221" s="16">
        <v>303</v>
      </c>
      <c r="H221" s="17">
        <v>0.46300000000000002</v>
      </c>
      <c r="I221" s="17">
        <v>0.2492</v>
      </c>
      <c r="J221" s="17">
        <v>0.21379999999999999</v>
      </c>
      <c r="K221" s="16">
        <f t="shared" si="3"/>
        <v>1060</v>
      </c>
      <c r="L221" s="16">
        <v>1200</v>
      </c>
      <c r="M221" s="16">
        <v>1300</v>
      </c>
      <c r="N221" s="16">
        <v>2018</v>
      </c>
      <c r="O221" s="16">
        <v>1244</v>
      </c>
    </row>
    <row r="222" spans="1:15">
      <c r="A222" s="30">
        <v>43297</v>
      </c>
      <c r="B222" s="27" t="s">
        <v>700</v>
      </c>
      <c r="C222" s="16">
        <v>866</v>
      </c>
      <c r="D222" s="16">
        <v>1179</v>
      </c>
      <c r="E222" s="16">
        <v>467</v>
      </c>
      <c r="F222" s="16">
        <v>168</v>
      </c>
      <c r="G222" s="16">
        <v>299</v>
      </c>
      <c r="H222" s="17">
        <v>0.39629999999999999</v>
      </c>
      <c r="I222" s="17">
        <v>0.1447</v>
      </c>
      <c r="J222" s="17">
        <v>0.2515</v>
      </c>
      <c r="K222" s="16">
        <f t="shared" si="3"/>
        <v>1011</v>
      </c>
      <c r="L222" s="16">
        <v>1100</v>
      </c>
      <c r="M222" s="16">
        <v>1200</v>
      </c>
      <c r="N222" s="16">
        <v>1249</v>
      </c>
      <c r="O222" s="16">
        <v>1241</v>
      </c>
    </row>
    <row r="223" spans="1:15">
      <c r="A223" s="30">
        <v>43297</v>
      </c>
      <c r="B223" s="27" t="s">
        <v>685</v>
      </c>
      <c r="C223" s="16">
        <v>798</v>
      </c>
      <c r="D223" s="16">
        <v>1141</v>
      </c>
      <c r="E223" s="16">
        <v>625</v>
      </c>
      <c r="F223" s="16">
        <v>369</v>
      </c>
      <c r="G223" s="16">
        <v>256</v>
      </c>
      <c r="H223" s="17">
        <v>0.54290000000000005</v>
      </c>
      <c r="I223" s="17">
        <v>0.32129999999999997</v>
      </c>
      <c r="J223" s="17">
        <v>0.22159999999999999</v>
      </c>
      <c r="K223" s="16">
        <f t="shared" si="3"/>
        <v>772</v>
      </c>
      <c r="L223" s="16">
        <v>1100</v>
      </c>
      <c r="M223" s="16">
        <v>1400</v>
      </c>
      <c r="N223" s="16">
        <v>3104</v>
      </c>
      <c r="O223" s="16">
        <v>1292</v>
      </c>
    </row>
    <row r="224" spans="1:15">
      <c r="A224" s="30">
        <v>43297</v>
      </c>
      <c r="B224" s="27" t="s">
        <v>664</v>
      </c>
      <c r="C224" s="16">
        <v>688</v>
      </c>
      <c r="D224" s="16">
        <v>990</v>
      </c>
      <c r="E224" s="16">
        <v>616</v>
      </c>
      <c r="F224" s="16">
        <v>154</v>
      </c>
      <c r="G224" s="16">
        <v>462</v>
      </c>
      <c r="H224" s="17">
        <v>0.62180000000000002</v>
      </c>
      <c r="I224" s="17">
        <v>0.15770000000000001</v>
      </c>
      <c r="J224" s="17">
        <v>0.46410000000000001</v>
      </c>
      <c r="K224" s="16">
        <f t="shared" si="3"/>
        <v>836</v>
      </c>
      <c r="L224" s="16">
        <v>600</v>
      </c>
      <c r="M224" s="16">
        <v>700</v>
      </c>
      <c r="N224" s="16">
        <v>741</v>
      </c>
      <c r="O224" s="16">
        <v>701</v>
      </c>
    </row>
    <row r="225" spans="1:15">
      <c r="A225" s="30">
        <v>43297</v>
      </c>
      <c r="B225" s="27" t="s">
        <v>631</v>
      </c>
      <c r="C225" s="16">
        <v>690</v>
      </c>
      <c r="D225" s="16">
        <v>972</v>
      </c>
      <c r="E225" s="16">
        <v>400</v>
      </c>
      <c r="F225" s="16">
        <v>108</v>
      </c>
      <c r="G225" s="16">
        <v>292</v>
      </c>
      <c r="H225" s="17">
        <v>0.40939999999999999</v>
      </c>
      <c r="I225" s="17">
        <v>0.1125</v>
      </c>
      <c r="J225" s="17">
        <v>0.29699999999999999</v>
      </c>
      <c r="K225" s="16">
        <f t="shared" si="3"/>
        <v>864</v>
      </c>
      <c r="L225" s="16">
        <v>800</v>
      </c>
      <c r="M225" s="16">
        <v>940</v>
      </c>
      <c r="N225" s="16">
        <v>896</v>
      </c>
      <c r="O225" s="16">
        <v>882</v>
      </c>
    </row>
    <row r="226" spans="1:15">
      <c r="A226" s="30">
        <v>43297</v>
      </c>
      <c r="B226" s="27" t="s">
        <v>715</v>
      </c>
      <c r="C226" s="16">
        <v>566</v>
      </c>
      <c r="D226" s="16">
        <v>759</v>
      </c>
      <c r="E226" s="16">
        <v>318</v>
      </c>
      <c r="F226" s="16">
        <v>100</v>
      </c>
      <c r="G226" s="16">
        <v>218</v>
      </c>
      <c r="H226" s="17">
        <v>0.41899999999999998</v>
      </c>
      <c r="I226" s="17">
        <v>0.1336</v>
      </c>
      <c r="J226" s="17">
        <v>0.28539999999999999</v>
      </c>
      <c r="K226" s="16">
        <f t="shared" si="3"/>
        <v>659</v>
      </c>
      <c r="L226" s="16">
        <v>1000</v>
      </c>
      <c r="M226" s="16">
        <v>1200</v>
      </c>
      <c r="N226" s="16">
        <v>1282</v>
      </c>
      <c r="O226" s="16">
        <v>1226</v>
      </c>
    </row>
    <row r="227" spans="1:15">
      <c r="A227" s="30">
        <v>43297</v>
      </c>
      <c r="B227" s="27" t="s">
        <v>682</v>
      </c>
      <c r="C227" s="16">
        <v>581</v>
      </c>
      <c r="D227" s="16">
        <v>757</v>
      </c>
      <c r="E227" s="16">
        <v>460</v>
      </c>
      <c r="F227" s="16">
        <v>211</v>
      </c>
      <c r="G227" s="16">
        <v>249</v>
      </c>
      <c r="H227" s="17">
        <v>0.60699999999999998</v>
      </c>
      <c r="I227" s="17">
        <v>0.27879999999999999</v>
      </c>
      <c r="J227" s="17">
        <v>0.32819999999999999</v>
      </c>
      <c r="K227" s="16">
        <f t="shared" si="3"/>
        <v>546</v>
      </c>
      <c r="L227" s="16">
        <v>1100</v>
      </c>
      <c r="M227" s="16">
        <v>1100</v>
      </c>
      <c r="N227" s="16">
        <v>1180</v>
      </c>
      <c r="O227" s="16">
        <v>906</v>
      </c>
    </row>
    <row r="228" spans="1:15">
      <c r="A228" s="30">
        <v>43297</v>
      </c>
      <c r="B228" s="27" t="s">
        <v>628</v>
      </c>
      <c r="C228" s="16">
        <v>573</v>
      </c>
      <c r="D228" s="16">
        <v>742</v>
      </c>
      <c r="E228" s="16">
        <v>484</v>
      </c>
      <c r="F228" s="16">
        <v>109</v>
      </c>
      <c r="G228" s="16">
        <v>375</v>
      </c>
      <c r="H228" s="17">
        <v>0.65449999999999997</v>
      </c>
      <c r="I228" s="17">
        <v>0.14760000000000001</v>
      </c>
      <c r="J228" s="17">
        <v>0.50690000000000002</v>
      </c>
      <c r="K228" s="16">
        <f t="shared" si="3"/>
        <v>633</v>
      </c>
      <c r="L228" s="16">
        <v>1300</v>
      </c>
      <c r="M228" s="16">
        <v>1300</v>
      </c>
      <c r="N228" s="16">
        <v>2077</v>
      </c>
      <c r="O228" s="16">
        <v>1287</v>
      </c>
    </row>
    <row r="229" spans="1:15">
      <c r="A229" s="30">
        <v>43297</v>
      </c>
      <c r="B229" s="27" t="s">
        <v>622</v>
      </c>
      <c r="C229" s="16">
        <v>556</v>
      </c>
      <c r="D229" s="16">
        <v>717</v>
      </c>
      <c r="E229" s="16">
        <v>323</v>
      </c>
      <c r="F229" s="16">
        <v>109</v>
      </c>
      <c r="G229" s="16">
        <v>214</v>
      </c>
      <c r="H229" s="17">
        <v>0.45150000000000001</v>
      </c>
      <c r="I229" s="17">
        <v>0.15529999999999999</v>
      </c>
      <c r="J229" s="17">
        <v>0.29620000000000002</v>
      </c>
      <c r="K229" s="16">
        <f t="shared" si="3"/>
        <v>608</v>
      </c>
      <c r="L229" s="16">
        <v>1100</v>
      </c>
      <c r="M229" s="16">
        <v>1200</v>
      </c>
      <c r="N229" s="16">
        <v>1238</v>
      </c>
      <c r="O229" s="16">
        <v>1198</v>
      </c>
    </row>
    <row r="230" spans="1:15">
      <c r="A230" s="30">
        <v>43297</v>
      </c>
      <c r="B230" s="27" t="s">
        <v>655</v>
      </c>
      <c r="C230" s="16">
        <v>388</v>
      </c>
      <c r="D230" s="16">
        <v>494</v>
      </c>
      <c r="E230" s="16">
        <v>290</v>
      </c>
      <c r="F230" s="16">
        <v>163</v>
      </c>
      <c r="G230" s="16">
        <v>127</v>
      </c>
      <c r="H230" s="17">
        <v>0.58430000000000004</v>
      </c>
      <c r="I230" s="17">
        <v>0.33119999999999999</v>
      </c>
      <c r="J230" s="17">
        <v>0.25309999999999999</v>
      </c>
      <c r="K230" s="16">
        <f t="shared" si="3"/>
        <v>331</v>
      </c>
      <c r="L230" s="16">
        <v>300</v>
      </c>
      <c r="M230" s="16">
        <v>400</v>
      </c>
      <c r="N230" s="16">
        <v>358</v>
      </c>
      <c r="O230" s="16">
        <v>326</v>
      </c>
    </row>
  </sheetData>
  <autoFilter ref="A1:O230"/>
  <phoneticPr fontId="9" type="noConversion"/>
  <conditionalFormatting sqref="H1">
    <cfRule type="duplicateValues" dxfId="72" priority="5"/>
  </conditionalFormatting>
  <conditionalFormatting sqref="I1:J1">
    <cfRule type="duplicateValues" dxfId="71" priority="10"/>
  </conditionalFormatting>
  <conditionalFormatting sqref="L1">
    <cfRule type="duplicateValues" dxfId="70" priority="4"/>
  </conditionalFormatting>
  <conditionalFormatting sqref="M1">
    <cfRule type="duplicateValues" dxfId="69" priority="9"/>
  </conditionalFormatting>
  <conditionalFormatting sqref="N1">
    <cfRule type="duplicateValues" dxfId="68" priority="8"/>
  </conditionalFormatting>
  <conditionalFormatting sqref="O1">
    <cfRule type="duplicateValues" dxfId="67" priority="7"/>
  </conditionalFormatting>
  <conditionalFormatting sqref="B193">
    <cfRule type="duplicateValues" dxfId="66" priority="17"/>
  </conditionalFormatting>
  <conditionalFormatting sqref="B229">
    <cfRule type="duplicateValues" dxfId="65" priority="15"/>
  </conditionalFormatting>
  <conditionalFormatting sqref="B230">
    <cfRule type="duplicateValues" dxfId="64" priority="14"/>
  </conditionalFormatting>
  <conditionalFormatting sqref="B1:B192">
    <cfRule type="duplicateValues" dxfId="63" priority="18"/>
  </conditionalFormatting>
  <conditionalFormatting sqref="B194:B228">
    <cfRule type="duplicateValues" dxfId="62" priority="16"/>
  </conditionalFormatting>
  <conditionalFormatting sqref="B231:B1048576">
    <cfRule type="duplicateValues" dxfId="61" priority="19"/>
  </conditionalFormatting>
  <conditionalFormatting sqref="C1:G1 K1">
    <cfRule type="duplicateValues" dxfId="60" priority="13"/>
  </conditionalFormatting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0"/>
  <sheetViews>
    <sheetView workbookViewId="0">
      <pane ySplit="1" topLeftCell="A166" activePane="bottomLeft" state="frozen"/>
      <selection pane="bottomLeft" activeCell="E202" sqref="E202"/>
    </sheetView>
  </sheetViews>
  <sheetFormatPr defaultColWidth="9" defaultRowHeight="14.4"/>
  <cols>
    <col min="1" max="1" width="10.88671875" customWidth="1"/>
    <col min="2" max="2" width="9.21875" style="2" customWidth="1"/>
    <col min="3" max="3" width="15" customWidth="1"/>
    <col min="4" max="4" width="12.88671875" customWidth="1"/>
    <col min="5" max="5" width="16" customWidth="1"/>
    <col min="6" max="6" width="15" customWidth="1"/>
    <col min="7" max="7" width="10.88671875" customWidth="1"/>
    <col min="8" max="8" width="20.109375" customWidth="1"/>
    <col min="9" max="9" width="21.21875" customWidth="1"/>
    <col min="10" max="11" width="19.109375" customWidth="1"/>
    <col min="12" max="12" width="15" customWidth="1"/>
    <col min="13" max="13" width="17.109375" style="1" customWidth="1"/>
    <col min="14" max="15" width="17.109375" customWidth="1"/>
    <col min="16" max="19" width="8.88671875" customWidth="1"/>
    <col min="20" max="20" width="7" style="4" customWidth="1"/>
  </cols>
  <sheetData>
    <row r="1" spans="1:20" ht="16.2">
      <c r="A1" s="29" t="s">
        <v>1</v>
      </c>
      <c r="B1" s="29" t="s">
        <v>3</v>
      </c>
      <c r="C1" s="22" t="s">
        <v>12</v>
      </c>
      <c r="D1" s="22" t="s">
        <v>21</v>
      </c>
      <c r="E1" s="22" t="s">
        <v>1037</v>
      </c>
      <c r="F1" s="22" t="s">
        <v>22</v>
      </c>
      <c r="G1" s="22" t="s">
        <v>23</v>
      </c>
      <c r="H1" s="22" t="s">
        <v>1038</v>
      </c>
      <c r="I1" s="22" t="s">
        <v>25</v>
      </c>
      <c r="J1" s="22" t="s">
        <v>26</v>
      </c>
      <c r="K1" s="22" t="s">
        <v>1039</v>
      </c>
      <c r="L1" s="22" t="s">
        <v>27</v>
      </c>
      <c r="M1" s="34" t="s">
        <v>28</v>
      </c>
      <c r="N1" s="22" t="s">
        <v>29</v>
      </c>
      <c r="O1" s="22" t="s">
        <v>1040</v>
      </c>
      <c r="P1" s="22" t="s">
        <v>30</v>
      </c>
      <c r="Q1" s="22" t="s">
        <v>31</v>
      </c>
      <c r="R1" s="22" t="s">
        <v>32</v>
      </c>
      <c r="S1" s="22" t="s">
        <v>33</v>
      </c>
      <c r="T1" s="35" t="s">
        <v>34</v>
      </c>
    </row>
    <row r="2" spans="1:20" ht="15.6">
      <c r="A2" s="30">
        <v>43117</v>
      </c>
      <c r="B2" s="15" t="s">
        <v>37</v>
      </c>
      <c r="C2" s="30">
        <v>43111</v>
      </c>
      <c r="D2" s="16">
        <v>4930</v>
      </c>
      <c r="E2" s="16">
        <f>A2-C2</f>
        <v>6</v>
      </c>
      <c r="F2" s="33">
        <v>42964</v>
      </c>
      <c r="G2" s="16">
        <v>1000</v>
      </c>
      <c r="H2" s="16">
        <f>A2-F2</f>
        <v>153</v>
      </c>
      <c r="I2" s="16"/>
      <c r="J2" s="16"/>
      <c r="K2" s="16"/>
      <c r="L2" s="16">
        <v>1000</v>
      </c>
      <c r="M2" s="33"/>
      <c r="N2" s="16">
        <v>0</v>
      </c>
      <c r="O2" s="16"/>
      <c r="P2" s="16">
        <v>1000</v>
      </c>
      <c r="Q2" s="16">
        <v>1152</v>
      </c>
      <c r="R2" s="16">
        <v>988</v>
      </c>
      <c r="S2" s="16">
        <v>68</v>
      </c>
      <c r="T2" s="17">
        <v>6.88259109311741E-2</v>
      </c>
    </row>
    <row r="3" spans="1:20" ht="15.6">
      <c r="A3" s="30">
        <v>43117</v>
      </c>
      <c r="B3" s="15" t="s">
        <v>40</v>
      </c>
      <c r="C3" s="30">
        <v>43110</v>
      </c>
      <c r="D3" s="16">
        <v>4268</v>
      </c>
      <c r="E3" s="16">
        <f t="shared" ref="E3:E66" si="0">A3-C3</f>
        <v>7</v>
      </c>
      <c r="F3" s="33">
        <v>43064</v>
      </c>
      <c r="G3" s="16">
        <v>1500</v>
      </c>
      <c r="H3" s="16">
        <f t="shared" ref="H3:H66" si="1">A3-F3</f>
        <v>53</v>
      </c>
      <c r="I3" s="16"/>
      <c r="J3" s="16"/>
      <c r="K3" s="16"/>
      <c r="L3" s="16">
        <v>2500</v>
      </c>
      <c r="M3" s="33"/>
      <c r="N3" s="16">
        <v>1</v>
      </c>
      <c r="O3" s="16"/>
      <c r="P3" s="16">
        <v>2501</v>
      </c>
      <c r="Q3" s="16">
        <v>2529</v>
      </c>
      <c r="R3" s="16">
        <v>2495</v>
      </c>
      <c r="S3" s="16">
        <v>0</v>
      </c>
      <c r="T3" s="17">
        <v>0</v>
      </c>
    </row>
    <row r="4" spans="1:20" ht="15.6">
      <c r="A4" s="30">
        <v>43117</v>
      </c>
      <c r="B4" s="15" t="s">
        <v>43</v>
      </c>
      <c r="C4" s="30">
        <v>43111</v>
      </c>
      <c r="D4" s="16">
        <v>10866</v>
      </c>
      <c r="E4" s="16">
        <f t="shared" si="0"/>
        <v>6</v>
      </c>
      <c r="F4" s="33">
        <v>43064</v>
      </c>
      <c r="G4" s="16">
        <v>2400</v>
      </c>
      <c r="H4" s="16">
        <f t="shared" si="1"/>
        <v>53</v>
      </c>
      <c r="I4" s="16"/>
      <c r="J4" s="16"/>
      <c r="K4" s="16"/>
      <c r="L4" s="16">
        <v>2400</v>
      </c>
      <c r="M4" s="33"/>
      <c r="N4" s="16">
        <v>0</v>
      </c>
      <c r="O4" s="16"/>
      <c r="P4" s="16">
        <v>2400</v>
      </c>
      <c r="Q4" s="16">
        <v>2477</v>
      </c>
      <c r="R4" s="16">
        <v>2387</v>
      </c>
      <c r="S4" s="16">
        <v>10</v>
      </c>
      <c r="T4" s="17">
        <v>4.1893590280687098E-3</v>
      </c>
    </row>
    <row r="5" spans="1:20" ht="15.6">
      <c r="A5" s="30">
        <v>43117</v>
      </c>
      <c r="B5" s="15" t="s">
        <v>46</v>
      </c>
      <c r="C5" s="30">
        <v>43109</v>
      </c>
      <c r="D5" s="16">
        <v>16062</v>
      </c>
      <c r="E5" s="16">
        <f t="shared" si="0"/>
        <v>8</v>
      </c>
      <c r="F5" s="33">
        <v>43066</v>
      </c>
      <c r="G5" s="16">
        <v>2300</v>
      </c>
      <c r="H5" s="16">
        <f t="shared" si="1"/>
        <v>51</v>
      </c>
      <c r="I5" s="30">
        <v>43112</v>
      </c>
      <c r="J5" s="16">
        <v>344</v>
      </c>
      <c r="K5" s="16">
        <f>A5-I5</f>
        <v>5</v>
      </c>
      <c r="L5" s="16">
        <v>2644</v>
      </c>
      <c r="M5" s="30">
        <v>43117</v>
      </c>
      <c r="N5" s="16">
        <v>2130</v>
      </c>
      <c r="O5" s="16">
        <f t="shared" ref="O5:O66" si="2">M5-A5</f>
        <v>0</v>
      </c>
      <c r="P5" s="16">
        <v>4774</v>
      </c>
      <c r="Q5" s="16">
        <v>5845</v>
      </c>
      <c r="R5" s="16">
        <v>4727</v>
      </c>
      <c r="S5" s="16">
        <v>220</v>
      </c>
      <c r="T5" s="17">
        <v>4.6541146604611797E-2</v>
      </c>
    </row>
    <row r="6" spans="1:20" ht="15.6">
      <c r="A6" s="30">
        <v>43117</v>
      </c>
      <c r="B6" s="15" t="s">
        <v>49</v>
      </c>
      <c r="C6" s="30">
        <v>43109</v>
      </c>
      <c r="D6" s="16">
        <v>12969</v>
      </c>
      <c r="E6" s="16">
        <f t="shared" si="0"/>
        <v>8</v>
      </c>
      <c r="F6" s="33">
        <v>43066</v>
      </c>
      <c r="G6" s="16">
        <v>3500</v>
      </c>
      <c r="H6" s="16">
        <f t="shared" si="1"/>
        <v>51</v>
      </c>
      <c r="I6" s="30">
        <v>43111</v>
      </c>
      <c r="J6" s="16">
        <v>3222</v>
      </c>
      <c r="K6" s="16">
        <f>A6-I6</f>
        <v>6</v>
      </c>
      <c r="L6" s="16">
        <v>6722</v>
      </c>
      <c r="M6" s="30">
        <v>43117</v>
      </c>
      <c r="N6" s="16">
        <v>350</v>
      </c>
      <c r="O6" s="16">
        <f t="shared" si="2"/>
        <v>0</v>
      </c>
      <c r="P6" s="16">
        <v>7072</v>
      </c>
      <c r="Q6" s="16">
        <v>7269</v>
      </c>
      <c r="R6" s="16">
        <v>7227</v>
      </c>
      <c r="S6" s="16">
        <v>1569</v>
      </c>
      <c r="T6" s="17">
        <v>0.21710253217102499</v>
      </c>
    </row>
    <row r="7" spans="1:20" ht="15.6">
      <c r="A7" s="30">
        <v>43117</v>
      </c>
      <c r="B7" s="15" t="s">
        <v>52</v>
      </c>
      <c r="C7" s="30">
        <v>43111</v>
      </c>
      <c r="D7" s="16">
        <v>6407</v>
      </c>
      <c r="E7" s="16">
        <f t="shared" si="0"/>
        <v>6</v>
      </c>
      <c r="F7" s="33">
        <v>43028</v>
      </c>
      <c r="G7" s="16">
        <v>3000</v>
      </c>
      <c r="H7" s="16">
        <f t="shared" si="1"/>
        <v>89</v>
      </c>
      <c r="I7" s="30"/>
      <c r="J7" s="16"/>
      <c r="K7" s="16"/>
      <c r="L7" s="16">
        <v>3000</v>
      </c>
      <c r="M7" s="30"/>
      <c r="N7" s="16">
        <v>0</v>
      </c>
      <c r="O7" s="16"/>
      <c r="P7" s="16">
        <v>3000</v>
      </c>
      <c r="Q7" s="16">
        <v>2945</v>
      </c>
      <c r="R7" s="16">
        <v>2931</v>
      </c>
      <c r="S7" s="16">
        <v>0</v>
      </c>
      <c r="T7" s="17">
        <v>0</v>
      </c>
    </row>
    <row r="8" spans="1:20" ht="15.6">
      <c r="A8" s="30">
        <v>43117</v>
      </c>
      <c r="B8" s="15" t="s">
        <v>55</v>
      </c>
      <c r="C8" s="30">
        <v>43109</v>
      </c>
      <c r="D8" s="16">
        <v>31659</v>
      </c>
      <c r="E8" s="16">
        <f t="shared" si="0"/>
        <v>8</v>
      </c>
      <c r="F8" s="33">
        <v>43103</v>
      </c>
      <c r="G8" s="16">
        <v>1600</v>
      </c>
      <c r="H8" s="16">
        <f t="shared" si="1"/>
        <v>14</v>
      </c>
      <c r="I8" s="30">
        <v>43115</v>
      </c>
      <c r="J8" s="16">
        <v>1500</v>
      </c>
      <c r="K8" s="16">
        <f>A8-I8</f>
        <v>2</v>
      </c>
      <c r="L8" s="16">
        <v>3100</v>
      </c>
      <c r="M8" s="30">
        <v>43117</v>
      </c>
      <c r="N8" s="16">
        <v>4475</v>
      </c>
      <c r="O8" s="16">
        <f t="shared" si="2"/>
        <v>0</v>
      </c>
      <c r="P8" s="16">
        <v>7575</v>
      </c>
      <c r="Q8" s="16">
        <v>7619</v>
      </c>
      <c r="R8" s="16">
        <v>7503</v>
      </c>
      <c r="S8" s="16">
        <v>123</v>
      </c>
      <c r="T8" s="17">
        <v>1.63934426229508E-2</v>
      </c>
    </row>
    <row r="9" spans="1:20" ht="15.6">
      <c r="A9" s="30">
        <v>43117</v>
      </c>
      <c r="B9" s="15" t="s">
        <v>58</v>
      </c>
      <c r="C9" s="30">
        <v>43109</v>
      </c>
      <c r="D9" s="16">
        <v>11691</v>
      </c>
      <c r="E9" s="16">
        <f t="shared" si="0"/>
        <v>8</v>
      </c>
      <c r="F9" s="33">
        <v>43103</v>
      </c>
      <c r="G9" s="16">
        <v>1200</v>
      </c>
      <c r="H9" s="16">
        <f t="shared" si="1"/>
        <v>14</v>
      </c>
      <c r="I9" s="30"/>
      <c r="J9" s="16"/>
      <c r="K9" s="16"/>
      <c r="L9" s="16">
        <v>1200</v>
      </c>
      <c r="M9" s="30"/>
      <c r="N9" s="16">
        <v>0</v>
      </c>
      <c r="O9" s="16"/>
      <c r="P9" s="16">
        <v>1200</v>
      </c>
      <c r="Q9" s="16">
        <v>1210</v>
      </c>
      <c r="R9" s="16">
        <v>1200</v>
      </c>
      <c r="S9" s="16">
        <v>0</v>
      </c>
      <c r="T9" s="17">
        <v>0</v>
      </c>
    </row>
    <row r="10" spans="1:20" ht="15.6">
      <c r="A10" s="30">
        <v>43117</v>
      </c>
      <c r="B10" s="15" t="s">
        <v>61</v>
      </c>
      <c r="C10" s="30">
        <v>43109</v>
      </c>
      <c r="D10" s="16">
        <v>13830</v>
      </c>
      <c r="E10" s="16">
        <f t="shared" si="0"/>
        <v>8</v>
      </c>
      <c r="F10" s="33">
        <v>43103</v>
      </c>
      <c r="G10" s="16">
        <v>1000</v>
      </c>
      <c r="H10" s="16">
        <f t="shared" si="1"/>
        <v>14</v>
      </c>
      <c r="I10" s="30">
        <v>43116</v>
      </c>
      <c r="J10" s="16">
        <v>500</v>
      </c>
      <c r="K10" s="16">
        <f>A10-I10</f>
        <v>1</v>
      </c>
      <c r="L10" s="16">
        <v>1500</v>
      </c>
      <c r="M10" s="30">
        <v>43117</v>
      </c>
      <c r="N10" s="16">
        <v>900</v>
      </c>
      <c r="O10" s="16">
        <f t="shared" si="2"/>
        <v>0</v>
      </c>
      <c r="P10" s="16">
        <v>2400</v>
      </c>
      <c r="Q10" s="16">
        <v>2415</v>
      </c>
      <c r="R10" s="16">
        <v>2379</v>
      </c>
      <c r="S10" s="16">
        <v>587</v>
      </c>
      <c r="T10" s="17">
        <v>0.24674232870954199</v>
      </c>
    </row>
    <row r="11" spans="1:20" ht="15.6">
      <c r="A11" s="30">
        <v>43117</v>
      </c>
      <c r="B11" s="15" t="s">
        <v>64</v>
      </c>
      <c r="C11" s="30">
        <v>43109</v>
      </c>
      <c r="D11" s="16">
        <v>10756</v>
      </c>
      <c r="E11" s="16">
        <f t="shared" si="0"/>
        <v>8</v>
      </c>
      <c r="F11" s="33">
        <v>43103</v>
      </c>
      <c r="G11" s="16">
        <v>2000</v>
      </c>
      <c r="H11" s="16">
        <f t="shared" si="1"/>
        <v>14</v>
      </c>
      <c r="I11" s="30"/>
      <c r="J11" s="16"/>
      <c r="K11" s="16"/>
      <c r="L11" s="16">
        <v>2000</v>
      </c>
      <c r="M11" s="30">
        <v>43164</v>
      </c>
      <c r="N11" s="16">
        <v>550</v>
      </c>
      <c r="O11" s="16">
        <f t="shared" si="2"/>
        <v>47</v>
      </c>
      <c r="P11" s="16">
        <v>2550</v>
      </c>
      <c r="Q11" s="16">
        <v>3105</v>
      </c>
      <c r="R11" s="16">
        <v>2495</v>
      </c>
      <c r="S11" s="16">
        <v>234</v>
      </c>
      <c r="T11" s="17">
        <v>9.3787575150300603E-2</v>
      </c>
    </row>
    <row r="12" spans="1:20" ht="15.6">
      <c r="A12" s="30">
        <v>43117</v>
      </c>
      <c r="B12" s="15" t="s">
        <v>67</v>
      </c>
      <c r="C12" s="30">
        <v>43110</v>
      </c>
      <c r="D12" s="16">
        <v>42707</v>
      </c>
      <c r="E12" s="16">
        <f t="shared" si="0"/>
        <v>7</v>
      </c>
      <c r="F12" s="33">
        <v>43103</v>
      </c>
      <c r="G12" s="16">
        <v>2000</v>
      </c>
      <c r="H12" s="16">
        <f t="shared" si="1"/>
        <v>14</v>
      </c>
      <c r="I12" s="30">
        <v>43115</v>
      </c>
      <c r="J12" s="16">
        <v>1700</v>
      </c>
      <c r="K12" s="16">
        <f>A12-I12</f>
        <v>2</v>
      </c>
      <c r="L12" s="16">
        <v>3700</v>
      </c>
      <c r="M12" s="30">
        <v>43117</v>
      </c>
      <c r="N12" s="16">
        <v>7050</v>
      </c>
      <c r="O12" s="16">
        <f t="shared" si="2"/>
        <v>0</v>
      </c>
      <c r="P12" s="16">
        <v>10750</v>
      </c>
      <c r="Q12" s="16">
        <v>10992</v>
      </c>
      <c r="R12" s="16">
        <v>10774</v>
      </c>
      <c r="S12" s="16">
        <v>854</v>
      </c>
      <c r="T12" s="17">
        <v>7.9264896974197099E-2</v>
      </c>
    </row>
    <row r="13" spans="1:20" ht="15.6">
      <c r="A13" s="30">
        <v>43117</v>
      </c>
      <c r="B13" s="15" t="s">
        <v>70</v>
      </c>
      <c r="C13" s="30">
        <v>43110</v>
      </c>
      <c r="D13" s="16">
        <v>21943</v>
      </c>
      <c r="E13" s="16">
        <f t="shared" si="0"/>
        <v>7</v>
      </c>
      <c r="F13" s="33">
        <v>43103</v>
      </c>
      <c r="G13" s="16">
        <v>600</v>
      </c>
      <c r="H13" s="16">
        <f t="shared" si="1"/>
        <v>14</v>
      </c>
      <c r="I13" s="30">
        <v>43115</v>
      </c>
      <c r="J13" s="16">
        <v>100</v>
      </c>
      <c r="K13" s="16">
        <f>A13-I13</f>
        <v>2</v>
      </c>
      <c r="L13" s="16">
        <v>700</v>
      </c>
      <c r="M13" s="30">
        <v>43117</v>
      </c>
      <c r="N13" s="16">
        <v>2710</v>
      </c>
      <c r="O13" s="16">
        <f t="shared" si="2"/>
        <v>0</v>
      </c>
      <c r="P13" s="16">
        <v>3410</v>
      </c>
      <c r="Q13" s="16">
        <v>3440</v>
      </c>
      <c r="R13" s="16">
        <v>3414</v>
      </c>
      <c r="S13" s="16">
        <v>93</v>
      </c>
      <c r="T13" s="17">
        <v>2.7240773286467498E-2</v>
      </c>
    </row>
    <row r="14" spans="1:20" ht="15.6">
      <c r="A14" s="30">
        <v>43117</v>
      </c>
      <c r="B14" s="15" t="s">
        <v>73</v>
      </c>
      <c r="C14" s="30">
        <v>43110</v>
      </c>
      <c r="D14" s="16">
        <v>8120</v>
      </c>
      <c r="E14" s="16">
        <f t="shared" si="0"/>
        <v>7</v>
      </c>
      <c r="F14" s="33">
        <v>43103</v>
      </c>
      <c r="G14" s="16">
        <v>1000</v>
      </c>
      <c r="H14" s="16">
        <f t="shared" si="1"/>
        <v>14</v>
      </c>
      <c r="I14" s="30"/>
      <c r="J14" s="16"/>
      <c r="K14" s="16"/>
      <c r="L14" s="16">
        <v>1000</v>
      </c>
      <c r="M14" s="30"/>
      <c r="N14" s="16">
        <v>0</v>
      </c>
      <c r="O14" s="16"/>
      <c r="P14" s="16">
        <v>1000</v>
      </c>
      <c r="Q14" s="16">
        <v>1423</v>
      </c>
      <c r="R14" s="16">
        <v>1051</v>
      </c>
      <c r="S14" s="16">
        <v>204</v>
      </c>
      <c r="T14" s="17">
        <v>0.194100856327307</v>
      </c>
    </row>
    <row r="15" spans="1:20" ht="15.6">
      <c r="A15" s="30">
        <v>43117</v>
      </c>
      <c r="B15" s="15" t="s">
        <v>76</v>
      </c>
      <c r="C15" s="30">
        <v>43110</v>
      </c>
      <c r="D15" s="16">
        <v>17572</v>
      </c>
      <c r="E15" s="16">
        <f t="shared" si="0"/>
        <v>7</v>
      </c>
      <c r="F15" s="33">
        <v>43108</v>
      </c>
      <c r="G15" s="16">
        <v>600</v>
      </c>
      <c r="H15" s="16">
        <f t="shared" si="1"/>
        <v>9</v>
      </c>
      <c r="I15" s="30"/>
      <c r="J15" s="16"/>
      <c r="K15" s="16"/>
      <c r="L15" s="16">
        <v>600</v>
      </c>
      <c r="M15" s="30">
        <v>43117</v>
      </c>
      <c r="N15" s="16">
        <v>2595</v>
      </c>
      <c r="O15" s="16">
        <f t="shared" si="2"/>
        <v>0</v>
      </c>
      <c r="P15" s="16">
        <v>3195</v>
      </c>
      <c r="Q15" s="16">
        <v>3242</v>
      </c>
      <c r="R15" s="16">
        <v>3150</v>
      </c>
      <c r="S15" s="16">
        <v>491</v>
      </c>
      <c r="T15" s="17">
        <v>0.155873015873016</v>
      </c>
    </row>
    <row r="16" spans="1:20" ht="15.6">
      <c r="A16" s="30">
        <v>43117</v>
      </c>
      <c r="B16" s="15" t="s">
        <v>79</v>
      </c>
      <c r="C16" s="30">
        <v>43110</v>
      </c>
      <c r="D16" s="16">
        <v>24246</v>
      </c>
      <c r="E16" s="16">
        <f t="shared" si="0"/>
        <v>7</v>
      </c>
      <c r="F16" s="33">
        <v>43103</v>
      </c>
      <c r="G16" s="16">
        <v>2300</v>
      </c>
      <c r="H16" s="16">
        <f t="shared" si="1"/>
        <v>14</v>
      </c>
      <c r="I16" s="30">
        <v>43115</v>
      </c>
      <c r="J16" s="16">
        <v>500</v>
      </c>
      <c r="K16" s="16">
        <f>A16-I16</f>
        <v>2</v>
      </c>
      <c r="L16" s="16">
        <v>2800</v>
      </c>
      <c r="M16" s="30">
        <v>43117</v>
      </c>
      <c r="N16" s="16">
        <v>1700</v>
      </c>
      <c r="O16" s="16">
        <f t="shared" si="2"/>
        <v>0</v>
      </c>
      <c r="P16" s="16">
        <v>4500</v>
      </c>
      <c r="Q16" s="16">
        <v>4468</v>
      </c>
      <c r="R16" s="16">
        <v>4454</v>
      </c>
      <c r="S16" s="16">
        <v>169</v>
      </c>
      <c r="T16" s="17">
        <v>3.79434216434665E-2</v>
      </c>
    </row>
    <row r="17" spans="1:20" ht="15.6">
      <c r="A17" s="30">
        <v>43117</v>
      </c>
      <c r="B17" s="15" t="s">
        <v>82</v>
      </c>
      <c r="C17" s="30">
        <v>43109</v>
      </c>
      <c r="D17" s="16">
        <v>11508</v>
      </c>
      <c r="E17" s="16">
        <f t="shared" si="0"/>
        <v>8</v>
      </c>
      <c r="F17" s="33">
        <v>43103</v>
      </c>
      <c r="G17" s="16">
        <v>800</v>
      </c>
      <c r="H17" s="16">
        <f t="shared" si="1"/>
        <v>14</v>
      </c>
      <c r="I17" s="30"/>
      <c r="J17" s="16"/>
      <c r="K17" s="16"/>
      <c r="L17" s="16">
        <v>800</v>
      </c>
      <c r="M17" s="30">
        <v>43117</v>
      </c>
      <c r="N17" s="16">
        <v>2250</v>
      </c>
      <c r="O17" s="16">
        <f t="shared" si="2"/>
        <v>0</v>
      </c>
      <c r="P17" s="16">
        <v>3050</v>
      </c>
      <c r="Q17" s="16">
        <v>3217</v>
      </c>
      <c r="R17" s="16">
        <v>2807</v>
      </c>
      <c r="S17" s="16">
        <v>1194</v>
      </c>
      <c r="T17" s="17">
        <v>0.42536515853224099</v>
      </c>
    </row>
    <row r="18" spans="1:20" ht="15.6">
      <c r="A18" s="30">
        <v>43117</v>
      </c>
      <c r="B18" s="15" t="s">
        <v>85</v>
      </c>
      <c r="C18" s="30">
        <v>43109</v>
      </c>
      <c r="D18" s="16">
        <v>9136</v>
      </c>
      <c r="E18" s="16">
        <f t="shared" si="0"/>
        <v>8</v>
      </c>
      <c r="F18" s="33">
        <v>43103</v>
      </c>
      <c r="G18" s="16">
        <v>2100</v>
      </c>
      <c r="H18" s="16">
        <f t="shared" si="1"/>
        <v>14</v>
      </c>
      <c r="I18" s="30"/>
      <c r="J18" s="16"/>
      <c r="K18" s="16"/>
      <c r="L18" s="16">
        <v>2100</v>
      </c>
      <c r="M18" s="30">
        <v>43117</v>
      </c>
      <c r="N18" s="16">
        <v>500</v>
      </c>
      <c r="O18" s="16">
        <f t="shared" si="2"/>
        <v>0</v>
      </c>
      <c r="P18" s="16">
        <v>2600</v>
      </c>
      <c r="Q18" s="16">
        <v>2595</v>
      </c>
      <c r="R18" s="16">
        <v>2581</v>
      </c>
      <c r="S18" s="16">
        <v>0</v>
      </c>
      <c r="T18" s="17">
        <v>0</v>
      </c>
    </row>
    <row r="19" spans="1:20" ht="15.6">
      <c r="A19" s="30">
        <v>43117</v>
      </c>
      <c r="B19" s="15" t="s">
        <v>88</v>
      </c>
      <c r="C19" s="30">
        <v>43109</v>
      </c>
      <c r="D19" s="16">
        <v>11667</v>
      </c>
      <c r="E19" s="16">
        <f t="shared" si="0"/>
        <v>8</v>
      </c>
      <c r="F19" s="33">
        <v>43103</v>
      </c>
      <c r="G19" s="16">
        <v>1100</v>
      </c>
      <c r="H19" s="16">
        <f t="shared" si="1"/>
        <v>14</v>
      </c>
      <c r="I19" s="30">
        <v>43115</v>
      </c>
      <c r="J19" s="16">
        <v>400</v>
      </c>
      <c r="K19" s="16">
        <f>A19-I19</f>
        <v>2</v>
      </c>
      <c r="L19" s="16">
        <v>1500</v>
      </c>
      <c r="M19" s="30">
        <v>43117</v>
      </c>
      <c r="N19" s="16">
        <v>900</v>
      </c>
      <c r="O19" s="16">
        <f t="shared" si="2"/>
        <v>0</v>
      </c>
      <c r="P19" s="16">
        <v>2400</v>
      </c>
      <c r="Q19" s="16">
        <v>3214</v>
      </c>
      <c r="R19" s="16">
        <v>2438</v>
      </c>
      <c r="S19" s="16">
        <v>0</v>
      </c>
      <c r="T19" s="17">
        <v>0</v>
      </c>
    </row>
    <row r="20" spans="1:20" ht="15.6">
      <c r="A20" s="30">
        <v>43117</v>
      </c>
      <c r="B20" s="15" t="s">
        <v>91</v>
      </c>
      <c r="C20" s="30">
        <v>43111</v>
      </c>
      <c r="D20" s="16">
        <v>4147</v>
      </c>
      <c r="E20" s="16">
        <f t="shared" si="0"/>
        <v>6</v>
      </c>
      <c r="F20" s="33">
        <v>43103</v>
      </c>
      <c r="G20" s="16">
        <v>500</v>
      </c>
      <c r="H20" s="16">
        <f t="shared" si="1"/>
        <v>14</v>
      </c>
      <c r="I20" s="30"/>
      <c r="J20" s="16"/>
      <c r="K20" s="16"/>
      <c r="L20" s="16">
        <v>500</v>
      </c>
      <c r="M20" s="30">
        <v>43119</v>
      </c>
      <c r="N20" s="16">
        <v>100</v>
      </c>
      <c r="O20" s="16">
        <f t="shared" si="2"/>
        <v>2</v>
      </c>
      <c r="P20" s="16">
        <v>600</v>
      </c>
      <c r="Q20" s="16">
        <v>613</v>
      </c>
      <c r="R20" s="16">
        <v>595</v>
      </c>
      <c r="S20" s="16">
        <v>10</v>
      </c>
      <c r="T20" s="17">
        <v>1.6806722689075598E-2</v>
      </c>
    </row>
    <row r="21" spans="1:20" ht="15.6">
      <c r="A21" s="30">
        <v>43117</v>
      </c>
      <c r="B21" s="15" t="s">
        <v>94</v>
      </c>
      <c r="C21" s="30">
        <v>43109</v>
      </c>
      <c r="D21" s="16">
        <v>18393</v>
      </c>
      <c r="E21" s="16">
        <f t="shared" si="0"/>
        <v>8</v>
      </c>
      <c r="F21" s="33">
        <v>43108</v>
      </c>
      <c r="G21" s="16">
        <v>2300</v>
      </c>
      <c r="H21" s="16">
        <f t="shared" si="1"/>
        <v>9</v>
      </c>
      <c r="I21" s="30"/>
      <c r="J21" s="16"/>
      <c r="K21" s="16"/>
      <c r="L21" s="16">
        <v>2300</v>
      </c>
      <c r="M21" s="30">
        <v>43117</v>
      </c>
      <c r="N21" s="16">
        <v>3284</v>
      </c>
      <c r="O21" s="16">
        <f t="shared" si="2"/>
        <v>0</v>
      </c>
      <c r="P21" s="16">
        <v>5584</v>
      </c>
      <c r="Q21" s="16">
        <v>6328</v>
      </c>
      <c r="R21" s="16">
        <v>5726</v>
      </c>
      <c r="S21" s="16">
        <v>1152</v>
      </c>
      <c r="T21" s="17">
        <v>0.20118756549074401</v>
      </c>
    </row>
    <row r="22" spans="1:20" ht="15.6">
      <c r="A22" s="30">
        <v>43117</v>
      </c>
      <c r="B22" s="19" t="s">
        <v>97</v>
      </c>
      <c r="C22" s="30">
        <v>43110</v>
      </c>
      <c r="D22" s="16">
        <v>7646</v>
      </c>
      <c r="E22" s="16">
        <f t="shared" si="0"/>
        <v>7</v>
      </c>
      <c r="F22" s="33">
        <v>43108</v>
      </c>
      <c r="G22" s="16">
        <v>1000</v>
      </c>
      <c r="H22" s="16">
        <f t="shared" si="1"/>
        <v>9</v>
      </c>
      <c r="I22" s="30"/>
      <c r="J22" s="16"/>
      <c r="K22" s="16"/>
      <c r="L22" s="16">
        <v>1000</v>
      </c>
      <c r="M22" s="30"/>
      <c r="N22" s="16">
        <v>0</v>
      </c>
      <c r="O22" s="16"/>
      <c r="P22" s="16">
        <v>1000</v>
      </c>
      <c r="Q22" s="16">
        <v>1134</v>
      </c>
      <c r="R22" s="16">
        <v>980</v>
      </c>
      <c r="S22" s="16">
        <v>6</v>
      </c>
      <c r="T22" s="17">
        <v>6.1224489795918399E-3</v>
      </c>
    </row>
    <row r="23" spans="1:20" ht="15.6">
      <c r="A23" s="30">
        <v>43117</v>
      </c>
      <c r="B23" s="15" t="s">
        <v>100</v>
      </c>
      <c r="C23" s="30">
        <v>43109</v>
      </c>
      <c r="D23" s="16">
        <v>22673</v>
      </c>
      <c r="E23" s="16">
        <f t="shared" si="0"/>
        <v>8</v>
      </c>
      <c r="F23" s="33">
        <v>43110</v>
      </c>
      <c r="G23" s="16">
        <v>800</v>
      </c>
      <c r="H23" s="16">
        <f t="shared" si="1"/>
        <v>7</v>
      </c>
      <c r="I23" s="30">
        <v>43116</v>
      </c>
      <c r="J23" s="16">
        <v>1100</v>
      </c>
      <c r="K23" s="16">
        <f>A23-I23</f>
        <v>1</v>
      </c>
      <c r="L23" s="16">
        <v>1100</v>
      </c>
      <c r="M23" s="30">
        <v>43117</v>
      </c>
      <c r="N23" s="16">
        <v>3350</v>
      </c>
      <c r="O23" s="16">
        <f t="shared" si="2"/>
        <v>0</v>
      </c>
      <c r="P23" s="16">
        <v>4450</v>
      </c>
      <c r="Q23" s="16">
        <v>4406</v>
      </c>
      <c r="R23" s="16">
        <v>4364</v>
      </c>
      <c r="S23" s="16">
        <v>250</v>
      </c>
      <c r="T23" s="17">
        <v>5.7286892758936801E-2</v>
      </c>
    </row>
    <row r="24" spans="1:20" ht="15.6">
      <c r="A24" s="30">
        <v>43117</v>
      </c>
      <c r="B24" s="15" t="s">
        <v>103</v>
      </c>
      <c r="C24" s="30">
        <v>43109</v>
      </c>
      <c r="D24" s="16">
        <v>9386</v>
      </c>
      <c r="E24" s="16">
        <f t="shared" si="0"/>
        <v>8</v>
      </c>
      <c r="F24" s="33">
        <v>43110</v>
      </c>
      <c r="G24" s="16">
        <v>1500</v>
      </c>
      <c r="H24" s="16">
        <f t="shared" si="1"/>
        <v>7</v>
      </c>
      <c r="I24" s="30"/>
      <c r="J24" s="16"/>
      <c r="K24" s="16"/>
      <c r="L24" s="16">
        <v>1500</v>
      </c>
      <c r="M24" s="30">
        <v>43119</v>
      </c>
      <c r="N24" s="16">
        <v>650</v>
      </c>
      <c r="O24" s="16">
        <f t="shared" si="2"/>
        <v>2</v>
      </c>
      <c r="P24" s="16">
        <v>2150</v>
      </c>
      <c r="Q24" s="16">
        <v>2172</v>
      </c>
      <c r="R24" s="16">
        <v>2168</v>
      </c>
      <c r="S24" s="16">
        <v>1</v>
      </c>
      <c r="T24" s="17">
        <v>4.6125461254612501E-4</v>
      </c>
    </row>
    <row r="25" spans="1:20" ht="15.6">
      <c r="A25" s="30">
        <v>43117</v>
      </c>
      <c r="B25" s="15" t="s">
        <v>106</v>
      </c>
      <c r="C25" s="30">
        <v>43111</v>
      </c>
      <c r="D25" s="16">
        <v>16587</v>
      </c>
      <c r="E25" s="16">
        <f t="shared" si="0"/>
        <v>6</v>
      </c>
      <c r="F25" s="33">
        <v>43110</v>
      </c>
      <c r="G25" s="16">
        <v>800</v>
      </c>
      <c r="H25" s="16">
        <f t="shared" si="1"/>
        <v>7</v>
      </c>
      <c r="I25" s="30"/>
      <c r="J25" s="16"/>
      <c r="K25" s="16"/>
      <c r="L25" s="16">
        <v>800</v>
      </c>
      <c r="M25" s="30">
        <v>43117</v>
      </c>
      <c r="N25" s="16">
        <v>3300</v>
      </c>
      <c r="O25" s="16">
        <f t="shared" si="2"/>
        <v>0</v>
      </c>
      <c r="P25" s="16">
        <v>4100</v>
      </c>
      <c r="Q25" s="16">
        <v>4026</v>
      </c>
      <c r="R25" s="16">
        <v>3996</v>
      </c>
      <c r="S25" s="16">
        <v>2066</v>
      </c>
      <c r="T25" s="17">
        <v>0.51701701701701697</v>
      </c>
    </row>
    <row r="26" spans="1:20" ht="15.6">
      <c r="A26" s="30">
        <v>43117</v>
      </c>
      <c r="B26" s="15" t="s">
        <v>109</v>
      </c>
      <c r="C26" s="30">
        <v>43111</v>
      </c>
      <c r="D26" s="16">
        <v>31583</v>
      </c>
      <c r="E26" s="16">
        <f t="shared" si="0"/>
        <v>6</v>
      </c>
      <c r="F26" s="33">
        <v>43110</v>
      </c>
      <c r="G26" s="16">
        <v>1500</v>
      </c>
      <c r="H26" s="16">
        <f t="shared" si="1"/>
        <v>7</v>
      </c>
      <c r="I26" s="30">
        <v>43115</v>
      </c>
      <c r="J26" s="16">
        <v>2900</v>
      </c>
      <c r="K26" s="16">
        <f>A26-I26</f>
        <v>2</v>
      </c>
      <c r="L26" s="16">
        <v>2900</v>
      </c>
      <c r="M26" s="30">
        <v>43117</v>
      </c>
      <c r="N26" s="16">
        <v>6665</v>
      </c>
      <c r="O26" s="16">
        <f t="shared" si="2"/>
        <v>0</v>
      </c>
      <c r="P26" s="16">
        <v>9565</v>
      </c>
      <c r="Q26" s="16">
        <v>9986</v>
      </c>
      <c r="R26" s="16">
        <v>8690</v>
      </c>
      <c r="S26" s="16">
        <v>2552</v>
      </c>
      <c r="T26" s="17">
        <v>0.29367088607594899</v>
      </c>
    </row>
    <row r="27" spans="1:20" ht="15.6">
      <c r="A27" s="30">
        <v>43117</v>
      </c>
      <c r="B27" s="15" t="s">
        <v>112</v>
      </c>
      <c r="C27" s="30">
        <v>43111</v>
      </c>
      <c r="D27" s="16">
        <v>5541</v>
      </c>
      <c r="E27" s="16">
        <f t="shared" si="0"/>
        <v>6</v>
      </c>
      <c r="F27" s="33">
        <v>43111</v>
      </c>
      <c r="G27" s="16">
        <v>200</v>
      </c>
      <c r="H27" s="16">
        <f t="shared" si="1"/>
        <v>6</v>
      </c>
      <c r="I27" s="30"/>
      <c r="J27" s="16"/>
      <c r="K27" s="16"/>
      <c r="L27" s="16">
        <v>200</v>
      </c>
      <c r="M27" s="30">
        <v>43117</v>
      </c>
      <c r="N27" s="16">
        <v>100</v>
      </c>
      <c r="O27" s="16">
        <f t="shared" si="2"/>
        <v>0</v>
      </c>
      <c r="P27" s="16">
        <v>300</v>
      </c>
      <c r="Q27" s="16">
        <v>447</v>
      </c>
      <c r="R27" s="16">
        <v>283</v>
      </c>
      <c r="S27" s="16">
        <v>45</v>
      </c>
      <c r="T27" s="17">
        <v>0.15901060070671399</v>
      </c>
    </row>
    <row r="28" spans="1:20" ht="15.6">
      <c r="A28" s="30">
        <v>43117</v>
      </c>
      <c r="B28" s="15" t="s">
        <v>115</v>
      </c>
      <c r="C28" s="30">
        <v>43111</v>
      </c>
      <c r="D28" s="16">
        <v>14247</v>
      </c>
      <c r="E28" s="16">
        <f t="shared" si="0"/>
        <v>6</v>
      </c>
      <c r="F28" s="33">
        <v>43116</v>
      </c>
      <c r="G28" s="16">
        <v>1200</v>
      </c>
      <c r="H28" s="16">
        <f t="shared" si="1"/>
        <v>1</v>
      </c>
      <c r="I28" s="30"/>
      <c r="J28" s="16"/>
      <c r="K28" s="16"/>
      <c r="L28" s="16">
        <v>1200</v>
      </c>
      <c r="M28" s="30">
        <v>43117</v>
      </c>
      <c r="N28" s="16">
        <v>3102</v>
      </c>
      <c r="O28" s="16">
        <f t="shared" si="2"/>
        <v>0</v>
      </c>
      <c r="P28" s="16">
        <v>4302</v>
      </c>
      <c r="Q28" s="16">
        <v>4401</v>
      </c>
      <c r="R28" s="16">
        <v>4373</v>
      </c>
      <c r="S28" s="16">
        <v>404</v>
      </c>
      <c r="T28" s="17">
        <v>9.2385090327006605E-2</v>
      </c>
    </row>
    <row r="29" spans="1:20" ht="15.6">
      <c r="A29" s="30">
        <v>43172</v>
      </c>
      <c r="B29" s="15" t="s">
        <v>118</v>
      </c>
      <c r="C29" s="30">
        <v>43169</v>
      </c>
      <c r="D29" s="16">
        <v>8329</v>
      </c>
      <c r="E29" s="16">
        <f t="shared" si="0"/>
        <v>3</v>
      </c>
      <c r="F29" s="33">
        <v>43167</v>
      </c>
      <c r="G29" s="16">
        <v>2000</v>
      </c>
      <c r="H29" s="16">
        <f t="shared" si="1"/>
        <v>5</v>
      </c>
      <c r="I29" s="30"/>
      <c r="J29" s="16"/>
      <c r="K29" s="16"/>
      <c r="L29" s="16">
        <v>2000</v>
      </c>
      <c r="M29" s="30">
        <v>43172</v>
      </c>
      <c r="N29" s="16">
        <v>1465</v>
      </c>
      <c r="O29" s="16">
        <f t="shared" si="2"/>
        <v>0</v>
      </c>
      <c r="P29" s="16">
        <v>3465</v>
      </c>
      <c r="Q29" s="16">
        <v>3974</v>
      </c>
      <c r="R29" s="16">
        <v>3292</v>
      </c>
      <c r="S29" s="16">
        <v>2211</v>
      </c>
      <c r="T29" s="17">
        <v>0.67162818955042503</v>
      </c>
    </row>
    <row r="30" spans="1:20" ht="15.6">
      <c r="A30" s="30">
        <v>43172</v>
      </c>
      <c r="B30" s="15" t="s">
        <v>121</v>
      </c>
      <c r="C30" s="30">
        <v>43169</v>
      </c>
      <c r="D30" s="16">
        <v>23367</v>
      </c>
      <c r="E30" s="16">
        <f t="shared" si="0"/>
        <v>3</v>
      </c>
      <c r="F30" s="33">
        <v>43167</v>
      </c>
      <c r="G30" s="16">
        <v>1200</v>
      </c>
      <c r="H30" s="16">
        <f t="shared" si="1"/>
        <v>5</v>
      </c>
      <c r="I30" s="30"/>
      <c r="J30" s="16"/>
      <c r="K30" s="16"/>
      <c r="L30" s="16">
        <v>1200</v>
      </c>
      <c r="M30" s="30">
        <v>43172</v>
      </c>
      <c r="N30" s="16">
        <v>11685</v>
      </c>
      <c r="O30" s="16">
        <f t="shared" si="2"/>
        <v>0</v>
      </c>
      <c r="P30" s="16">
        <v>12885</v>
      </c>
      <c r="Q30" s="16">
        <v>13249</v>
      </c>
      <c r="R30" s="16">
        <v>12805</v>
      </c>
      <c r="S30" s="16">
        <v>1438</v>
      </c>
      <c r="T30" s="17">
        <v>0.112299882858258</v>
      </c>
    </row>
    <row r="31" spans="1:20" ht="15.6">
      <c r="A31" s="30">
        <v>43172</v>
      </c>
      <c r="B31" s="15" t="s">
        <v>124</v>
      </c>
      <c r="C31" s="30">
        <v>43169</v>
      </c>
      <c r="D31" s="16">
        <v>8530</v>
      </c>
      <c r="E31" s="16">
        <f t="shared" si="0"/>
        <v>3</v>
      </c>
      <c r="F31" s="33">
        <v>43167</v>
      </c>
      <c r="G31" s="16">
        <v>500</v>
      </c>
      <c r="H31" s="16">
        <f t="shared" si="1"/>
        <v>5</v>
      </c>
      <c r="I31" s="30"/>
      <c r="J31" s="16"/>
      <c r="K31" s="16"/>
      <c r="L31" s="16">
        <v>500</v>
      </c>
      <c r="M31" s="30">
        <v>43172</v>
      </c>
      <c r="N31" s="16">
        <v>2518</v>
      </c>
      <c r="O31" s="16">
        <f t="shared" si="2"/>
        <v>0</v>
      </c>
      <c r="P31" s="16">
        <v>3018</v>
      </c>
      <c r="Q31" s="16">
        <v>3272</v>
      </c>
      <c r="R31" s="16">
        <v>2910</v>
      </c>
      <c r="S31" s="16">
        <v>887</v>
      </c>
      <c r="T31" s="17">
        <v>0.30481099656357402</v>
      </c>
    </row>
    <row r="32" spans="1:20" ht="15.6">
      <c r="A32" s="30">
        <v>43172</v>
      </c>
      <c r="B32" s="15" t="s">
        <v>127</v>
      </c>
      <c r="C32" s="30">
        <v>43169</v>
      </c>
      <c r="D32" s="16">
        <v>35551</v>
      </c>
      <c r="E32" s="16">
        <f t="shared" si="0"/>
        <v>3</v>
      </c>
      <c r="F32" s="33">
        <v>43171</v>
      </c>
      <c r="G32" s="16">
        <v>5000</v>
      </c>
      <c r="H32" s="16">
        <f t="shared" si="1"/>
        <v>1</v>
      </c>
      <c r="I32" s="30"/>
      <c r="J32" s="16"/>
      <c r="K32" s="16"/>
      <c r="L32" s="16">
        <v>5000</v>
      </c>
      <c r="M32" s="30">
        <v>43172</v>
      </c>
      <c r="N32" s="16">
        <v>15924</v>
      </c>
      <c r="O32" s="16">
        <f t="shared" si="2"/>
        <v>0</v>
      </c>
      <c r="P32" s="16">
        <v>20924</v>
      </c>
      <c r="Q32" s="16">
        <v>24427</v>
      </c>
      <c r="R32" s="16">
        <v>18727</v>
      </c>
      <c r="S32" s="16">
        <v>8097</v>
      </c>
      <c r="T32" s="17">
        <v>0.43237037432584002</v>
      </c>
    </row>
    <row r="33" spans="1:20" ht="15.6">
      <c r="A33" s="30">
        <v>43172</v>
      </c>
      <c r="B33" s="15" t="s">
        <v>130</v>
      </c>
      <c r="C33" s="30">
        <v>43169</v>
      </c>
      <c r="D33" s="16">
        <v>13272</v>
      </c>
      <c r="E33" s="16">
        <f t="shared" si="0"/>
        <v>3</v>
      </c>
      <c r="F33" s="33">
        <v>43167</v>
      </c>
      <c r="G33" s="16">
        <v>800</v>
      </c>
      <c r="H33" s="16">
        <f t="shared" si="1"/>
        <v>5</v>
      </c>
      <c r="I33" s="30"/>
      <c r="J33" s="16"/>
      <c r="K33" s="16"/>
      <c r="L33" s="16">
        <v>800</v>
      </c>
      <c r="M33" s="30">
        <v>43172</v>
      </c>
      <c r="N33" s="16">
        <v>3902</v>
      </c>
      <c r="O33" s="16">
        <f t="shared" si="2"/>
        <v>0</v>
      </c>
      <c r="P33" s="16">
        <v>4702</v>
      </c>
      <c r="Q33" s="16">
        <v>5221</v>
      </c>
      <c r="R33" s="16">
        <v>4881</v>
      </c>
      <c r="S33" s="16">
        <v>3470</v>
      </c>
      <c r="T33" s="17">
        <v>0.71091989346445394</v>
      </c>
    </row>
    <row r="34" spans="1:20" ht="15.6">
      <c r="A34" s="30">
        <v>43172</v>
      </c>
      <c r="B34" s="15" t="s">
        <v>133</v>
      </c>
      <c r="C34" s="30">
        <v>43169</v>
      </c>
      <c r="D34" s="16">
        <v>17598</v>
      </c>
      <c r="E34" s="16">
        <f t="shared" si="0"/>
        <v>3</v>
      </c>
      <c r="F34" s="33">
        <v>43167</v>
      </c>
      <c r="G34" s="16">
        <v>2000</v>
      </c>
      <c r="H34" s="16">
        <f t="shared" si="1"/>
        <v>5</v>
      </c>
      <c r="I34" s="30"/>
      <c r="J34" s="16"/>
      <c r="K34" s="16"/>
      <c r="L34" s="16">
        <v>2000</v>
      </c>
      <c r="M34" s="30">
        <v>43172</v>
      </c>
      <c r="N34" s="16">
        <v>6343</v>
      </c>
      <c r="O34" s="16">
        <f t="shared" si="2"/>
        <v>0</v>
      </c>
      <c r="P34" s="16">
        <v>8343</v>
      </c>
      <c r="Q34" s="16">
        <v>8872</v>
      </c>
      <c r="R34" s="16">
        <v>8468</v>
      </c>
      <c r="S34" s="16">
        <v>4745</v>
      </c>
      <c r="T34" s="17">
        <v>0.56034482758620696</v>
      </c>
    </row>
    <row r="35" spans="1:20" ht="15.6">
      <c r="A35" s="30">
        <v>43172</v>
      </c>
      <c r="B35" s="15" t="s">
        <v>136</v>
      </c>
      <c r="C35" s="30">
        <v>43169</v>
      </c>
      <c r="D35" s="16">
        <v>13701</v>
      </c>
      <c r="E35" s="16">
        <f t="shared" si="0"/>
        <v>3</v>
      </c>
      <c r="F35" s="33">
        <v>43167</v>
      </c>
      <c r="G35" s="16">
        <v>1000</v>
      </c>
      <c r="H35" s="16">
        <f t="shared" si="1"/>
        <v>5</v>
      </c>
      <c r="I35" s="30"/>
      <c r="J35" s="16"/>
      <c r="K35" s="16"/>
      <c r="L35" s="16">
        <v>1000</v>
      </c>
      <c r="M35" s="30">
        <v>43172</v>
      </c>
      <c r="N35" s="16">
        <v>2751</v>
      </c>
      <c r="O35" s="16">
        <f t="shared" si="2"/>
        <v>0</v>
      </c>
      <c r="P35" s="16">
        <v>3751</v>
      </c>
      <c r="Q35" s="16">
        <v>3677</v>
      </c>
      <c r="R35" s="16">
        <v>3657</v>
      </c>
      <c r="S35" s="16">
        <v>1103</v>
      </c>
      <c r="T35" s="17">
        <v>0.30161334427126102</v>
      </c>
    </row>
    <row r="36" spans="1:20" ht="15.6">
      <c r="A36" s="30">
        <v>43172</v>
      </c>
      <c r="B36" s="15" t="s">
        <v>139</v>
      </c>
      <c r="C36" s="30">
        <v>43169</v>
      </c>
      <c r="D36" s="16">
        <v>10870</v>
      </c>
      <c r="E36" s="16">
        <f t="shared" si="0"/>
        <v>3</v>
      </c>
      <c r="F36" s="33">
        <v>43171</v>
      </c>
      <c r="G36" s="16">
        <v>1100</v>
      </c>
      <c r="H36" s="16">
        <f t="shared" si="1"/>
        <v>1</v>
      </c>
      <c r="I36" s="30"/>
      <c r="J36" s="16"/>
      <c r="K36" s="16"/>
      <c r="L36" s="16">
        <v>1100</v>
      </c>
      <c r="M36" s="30">
        <v>43172</v>
      </c>
      <c r="N36" s="16">
        <v>1537</v>
      </c>
      <c r="O36" s="16">
        <f t="shared" si="2"/>
        <v>0</v>
      </c>
      <c r="P36" s="16">
        <v>2637</v>
      </c>
      <c r="Q36" s="16">
        <v>2810</v>
      </c>
      <c r="R36" s="16">
        <v>2542</v>
      </c>
      <c r="S36" s="16">
        <v>1127</v>
      </c>
      <c r="T36" s="17">
        <v>0.44335169158143201</v>
      </c>
    </row>
    <row r="37" spans="1:20" ht="15.6">
      <c r="A37" s="30">
        <v>43172</v>
      </c>
      <c r="B37" s="15" t="s">
        <v>142</v>
      </c>
      <c r="C37" s="30">
        <v>43169</v>
      </c>
      <c r="D37" s="16">
        <v>7620</v>
      </c>
      <c r="E37" s="16">
        <f t="shared" si="0"/>
        <v>3</v>
      </c>
      <c r="F37" s="33">
        <v>43171</v>
      </c>
      <c r="G37" s="16">
        <v>800</v>
      </c>
      <c r="H37" s="16">
        <f t="shared" si="1"/>
        <v>1</v>
      </c>
      <c r="I37" s="30"/>
      <c r="J37" s="16"/>
      <c r="K37" s="16"/>
      <c r="L37" s="16">
        <v>800</v>
      </c>
      <c r="M37" s="30">
        <v>43172</v>
      </c>
      <c r="N37" s="16">
        <v>1950</v>
      </c>
      <c r="O37" s="16">
        <f t="shared" si="2"/>
        <v>0</v>
      </c>
      <c r="P37" s="16">
        <v>2750</v>
      </c>
      <c r="Q37" s="16">
        <v>2694</v>
      </c>
      <c r="R37" s="16">
        <v>2688</v>
      </c>
      <c r="S37" s="16">
        <v>1230</v>
      </c>
      <c r="T37" s="17">
        <v>0.45758928571428598</v>
      </c>
    </row>
    <row r="38" spans="1:20" ht="15.6">
      <c r="A38" s="30">
        <v>43172</v>
      </c>
      <c r="B38" s="15" t="s">
        <v>145</v>
      </c>
      <c r="C38" s="30">
        <v>43169</v>
      </c>
      <c r="D38" s="16">
        <v>24041</v>
      </c>
      <c r="E38" s="16">
        <f t="shared" si="0"/>
        <v>3</v>
      </c>
      <c r="F38" s="33">
        <v>43176</v>
      </c>
      <c r="G38" s="16">
        <v>1000</v>
      </c>
      <c r="H38" s="16">
        <f t="shared" si="1"/>
        <v>-4</v>
      </c>
      <c r="I38" s="30"/>
      <c r="J38" s="16"/>
      <c r="K38" s="16"/>
      <c r="L38" s="16">
        <v>0</v>
      </c>
      <c r="M38" s="30">
        <v>43176</v>
      </c>
      <c r="N38" s="16">
        <v>7843</v>
      </c>
      <c r="O38" s="16">
        <f t="shared" si="2"/>
        <v>4</v>
      </c>
      <c r="P38" s="16">
        <v>7843</v>
      </c>
      <c r="Q38" s="16">
        <v>8002</v>
      </c>
      <c r="R38" s="16">
        <v>7876</v>
      </c>
      <c r="S38" s="16">
        <v>2528</v>
      </c>
      <c r="T38" s="17">
        <v>0.32097511427120401</v>
      </c>
    </row>
    <row r="39" spans="1:20" ht="15.6">
      <c r="A39" s="30">
        <v>43172</v>
      </c>
      <c r="B39" s="15" t="s">
        <v>148</v>
      </c>
      <c r="C39" s="30">
        <v>43169</v>
      </c>
      <c r="D39" s="16">
        <v>24082</v>
      </c>
      <c r="E39" s="16">
        <f t="shared" si="0"/>
        <v>3</v>
      </c>
      <c r="F39" s="33">
        <v>43171</v>
      </c>
      <c r="G39" s="16">
        <v>1200</v>
      </c>
      <c r="H39" s="16">
        <f t="shared" si="1"/>
        <v>1</v>
      </c>
      <c r="I39" s="30"/>
      <c r="J39" s="16"/>
      <c r="K39" s="16"/>
      <c r="L39" s="16">
        <v>1200</v>
      </c>
      <c r="M39" s="30">
        <v>43172</v>
      </c>
      <c r="N39" s="16">
        <v>6121</v>
      </c>
      <c r="O39" s="16">
        <f t="shared" si="2"/>
        <v>0</v>
      </c>
      <c r="P39" s="16">
        <v>7321</v>
      </c>
      <c r="Q39" s="16">
        <v>7474</v>
      </c>
      <c r="R39" s="16">
        <v>7376</v>
      </c>
      <c r="S39" s="16">
        <v>5119</v>
      </c>
      <c r="T39" s="17">
        <v>0.69400759219088903</v>
      </c>
    </row>
    <row r="40" spans="1:20" ht="15.6">
      <c r="A40" s="30">
        <v>43172</v>
      </c>
      <c r="B40" s="15" t="s">
        <v>151</v>
      </c>
      <c r="C40" s="30">
        <v>43169</v>
      </c>
      <c r="D40" s="16">
        <v>10352</v>
      </c>
      <c r="E40" s="16">
        <f t="shared" si="0"/>
        <v>3</v>
      </c>
      <c r="F40" s="33">
        <v>43171</v>
      </c>
      <c r="G40" s="16">
        <v>1000</v>
      </c>
      <c r="H40" s="16">
        <f t="shared" si="1"/>
        <v>1</v>
      </c>
      <c r="I40" s="30"/>
      <c r="J40" s="16"/>
      <c r="K40" s="16"/>
      <c r="L40" s="16">
        <v>1000</v>
      </c>
      <c r="M40" s="30">
        <v>43172</v>
      </c>
      <c r="N40" s="16">
        <v>3050</v>
      </c>
      <c r="O40" s="16">
        <f t="shared" si="2"/>
        <v>0</v>
      </c>
      <c r="P40" s="16">
        <v>4050</v>
      </c>
      <c r="Q40" s="16">
        <v>4102</v>
      </c>
      <c r="R40" s="16">
        <v>4070</v>
      </c>
      <c r="S40" s="16">
        <v>2893</v>
      </c>
      <c r="T40" s="17">
        <v>0.71081081081081099</v>
      </c>
    </row>
    <row r="41" spans="1:20" ht="15.6">
      <c r="A41" s="30">
        <v>43172</v>
      </c>
      <c r="B41" s="15" t="s">
        <v>154</v>
      </c>
      <c r="C41" s="30">
        <v>43169</v>
      </c>
      <c r="D41" s="16">
        <v>14075</v>
      </c>
      <c r="E41" s="16">
        <f t="shared" si="0"/>
        <v>3</v>
      </c>
      <c r="F41" s="33">
        <v>43171</v>
      </c>
      <c r="G41" s="16">
        <v>400</v>
      </c>
      <c r="H41" s="16">
        <f t="shared" si="1"/>
        <v>1</v>
      </c>
      <c r="I41" s="30"/>
      <c r="J41" s="16"/>
      <c r="K41" s="16"/>
      <c r="L41" s="16">
        <v>400</v>
      </c>
      <c r="M41" s="30">
        <v>43172</v>
      </c>
      <c r="N41" s="16">
        <v>3320</v>
      </c>
      <c r="O41" s="16">
        <f t="shared" si="2"/>
        <v>0</v>
      </c>
      <c r="P41" s="16">
        <v>3720</v>
      </c>
      <c r="Q41" s="16">
        <v>3649</v>
      </c>
      <c r="R41" s="16">
        <v>3613</v>
      </c>
      <c r="S41" s="16">
        <v>175</v>
      </c>
      <c r="T41" s="17">
        <v>4.8436202601716001E-2</v>
      </c>
    </row>
    <row r="42" spans="1:20" ht="15.6">
      <c r="A42" s="30">
        <v>43172</v>
      </c>
      <c r="B42" s="15" t="s">
        <v>157</v>
      </c>
      <c r="C42" s="30">
        <v>43169</v>
      </c>
      <c r="D42" s="16">
        <v>32048</v>
      </c>
      <c r="E42" s="16">
        <f t="shared" si="0"/>
        <v>3</v>
      </c>
      <c r="F42" s="33">
        <v>43171</v>
      </c>
      <c r="G42" s="16">
        <v>600</v>
      </c>
      <c r="H42" s="16">
        <f t="shared" si="1"/>
        <v>1</v>
      </c>
      <c r="I42" s="30"/>
      <c r="J42" s="16"/>
      <c r="K42" s="16"/>
      <c r="L42" s="16">
        <v>600</v>
      </c>
      <c r="M42" s="30">
        <v>43180</v>
      </c>
      <c r="N42" s="16">
        <v>6401</v>
      </c>
      <c r="O42" s="16">
        <f t="shared" si="2"/>
        <v>8</v>
      </c>
      <c r="P42" s="16">
        <v>7001</v>
      </c>
      <c r="Q42" s="16">
        <v>7352</v>
      </c>
      <c r="R42" s="16">
        <v>6602</v>
      </c>
      <c r="S42" s="16">
        <v>2801</v>
      </c>
      <c r="T42" s="17">
        <v>0.42426537412905202</v>
      </c>
    </row>
    <row r="43" spans="1:20" ht="15.6">
      <c r="A43" s="30">
        <v>43172</v>
      </c>
      <c r="B43" s="15" t="s">
        <v>160</v>
      </c>
      <c r="C43" s="30">
        <v>43169</v>
      </c>
      <c r="D43" s="16">
        <v>8354</v>
      </c>
      <c r="E43" s="16">
        <f t="shared" si="0"/>
        <v>3</v>
      </c>
      <c r="F43" s="33">
        <v>42962</v>
      </c>
      <c r="G43" s="16">
        <v>1300</v>
      </c>
      <c r="H43" s="16">
        <f t="shared" si="1"/>
        <v>210</v>
      </c>
      <c r="I43" s="30"/>
      <c r="J43" s="16"/>
      <c r="K43" s="16"/>
      <c r="L43" s="16">
        <v>1300</v>
      </c>
      <c r="M43" s="30">
        <v>43172</v>
      </c>
      <c r="N43" s="16">
        <v>1081</v>
      </c>
      <c r="O43" s="16">
        <f t="shared" si="2"/>
        <v>0</v>
      </c>
      <c r="P43" s="16">
        <v>2381</v>
      </c>
      <c r="Q43" s="16">
        <v>2347</v>
      </c>
      <c r="R43" s="16">
        <v>2331</v>
      </c>
      <c r="S43" s="16">
        <v>739</v>
      </c>
      <c r="T43" s="17">
        <v>0.31703131703131698</v>
      </c>
    </row>
    <row r="44" spans="1:20" ht="15.6">
      <c r="A44" s="30">
        <v>43172</v>
      </c>
      <c r="B44" s="15" t="s">
        <v>163</v>
      </c>
      <c r="C44" s="30">
        <v>43169</v>
      </c>
      <c r="D44" s="16">
        <v>12138</v>
      </c>
      <c r="E44" s="16">
        <f t="shared" si="0"/>
        <v>3</v>
      </c>
      <c r="F44" s="33">
        <v>42962</v>
      </c>
      <c r="G44" s="16">
        <v>1000</v>
      </c>
      <c r="H44" s="16">
        <f t="shared" si="1"/>
        <v>210</v>
      </c>
      <c r="I44" s="30"/>
      <c r="J44" s="16"/>
      <c r="K44" s="16"/>
      <c r="L44" s="16">
        <v>1000</v>
      </c>
      <c r="M44" s="30">
        <v>43172</v>
      </c>
      <c r="N44" s="16">
        <v>4458</v>
      </c>
      <c r="O44" s="16">
        <f t="shared" si="2"/>
        <v>0</v>
      </c>
      <c r="P44" s="16">
        <v>5458</v>
      </c>
      <c r="Q44" s="16">
        <v>5415</v>
      </c>
      <c r="R44" s="16">
        <v>5341</v>
      </c>
      <c r="S44" s="16">
        <v>694</v>
      </c>
      <c r="T44" s="17">
        <v>0.12993821381763701</v>
      </c>
    </row>
    <row r="45" spans="1:20" ht="15.6">
      <c r="A45" s="30">
        <v>43172</v>
      </c>
      <c r="B45" s="15" t="s">
        <v>166</v>
      </c>
      <c r="C45" s="30">
        <v>43169</v>
      </c>
      <c r="D45" s="16">
        <v>11870</v>
      </c>
      <c r="E45" s="16">
        <f t="shared" si="0"/>
        <v>3</v>
      </c>
      <c r="F45" s="33">
        <v>43167</v>
      </c>
      <c r="G45" s="16">
        <v>200</v>
      </c>
      <c r="H45" s="16">
        <f t="shared" si="1"/>
        <v>5</v>
      </c>
      <c r="I45" s="30"/>
      <c r="J45" s="16"/>
      <c r="K45" s="16"/>
      <c r="L45" s="16">
        <v>200</v>
      </c>
      <c r="M45" s="30">
        <v>43172</v>
      </c>
      <c r="N45" s="16">
        <v>4727</v>
      </c>
      <c r="O45" s="16">
        <f t="shared" si="2"/>
        <v>0</v>
      </c>
      <c r="P45" s="16">
        <v>4927</v>
      </c>
      <c r="Q45" s="16">
        <v>5301</v>
      </c>
      <c r="R45" s="16">
        <v>5021</v>
      </c>
      <c r="S45" s="16">
        <v>1937</v>
      </c>
      <c r="T45" s="17">
        <v>0.38577972515435199</v>
      </c>
    </row>
    <row r="46" spans="1:20" ht="15.6">
      <c r="A46" s="30">
        <v>43185</v>
      </c>
      <c r="B46" s="15" t="s">
        <v>169</v>
      </c>
      <c r="C46" s="30">
        <v>43181</v>
      </c>
      <c r="D46" s="16">
        <v>0</v>
      </c>
      <c r="E46" s="16">
        <f t="shared" si="0"/>
        <v>4</v>
      </c>
      <c r="F46" s="33">
        <v>43178</v>
      </c>
      <c r="G46" s="16">
        <v>25000</v>
      </c>
      <c r="H46" s="16">
        <f t="shared" si="1"/>
        <v>7</v>
      </c>
      <c r="I46" s="30"/>
      <c r="J46" s="16"/>
      <c r="K46" s="16"/>
      <c r="L46" s="16">
        <v>25000</v>
      </c>
      <c r="M46" s="30">
        <v>43192</v>
      </c>
      <c r="N46" s="16">
        <v>14462</v>
      </c>
      <c r="O46" s="16">
        <f t="shared" si="2"/>
        <v>7</v>
      </c>
      <c r="P46" s="16">
        <v>39462</v>
      </c>
      <c r="Q46" s="16">
        <v>39301</v>
      </c>
      <c r="R46" s="16">
        <v>39143</v>
      </c>
      <c r="S46" s="16">
        <v>2166</v>
      </c>
      <c r="T46" s="17">
        <v>5.5335564468742798E-2</v>
      </c>
    </row>
    <row r="47" spans="1:20" ht="15.6">
      <c r="A47" s="30">
        <v>43185</v>
      </c>
      <c r="B47" s="18" t="s">
        <v>172</v>
      </c>
      <c r="C47" s="30">
        <v>43181</v>
      </c>
      <c r="D47" s="16">
        <v>24355</v>
      </c>
      <c r="E47" s="16">
        <f t="shared" si="0"/>
        <v>4</v>
      </c>
      <c r="F47" s="33">
        <v>43180</v>
      </c>
      <c r="G47" s="16">
        <v>1500</v>
      </c>
      <c r="H47" s="16">
        <f t="shared" si="1"/>
        <v>5</v>
      </c>
      <c r="I47" s="30"/>
      <c r="J47" s="16"/>
      <c r="K47" s="16"/>
      <c r="L47" s="16">
        <v>1500</v>
      </c>
      <c r="M47" s="30">
        <v>43185</v>
      </c>
      <c r="N47" s="16">
        <v>6100</v>
      </c>
      <c r="O47" s="16">
        <f t="shared" si="2"/>
        <v>0</v>
      </c>
      <c r="P47" s="16">
        <v>7600</v>
      </c>
      <c r="Q47" s="16">
        <v>7683</v>
      </c>
      <c r="R47" s="16">
        <v>7643</v>
      </c>
      <c r="S47" s="16">
        <v>2</v>
      </c>
      <c r="T47" s="17">
        <v>2.6167735182519998E-4</v>
      </c>
    </row>
    <row r="48" spans="1:20" ht="15.6">
      <c r="A48" s="30">
        <v>43185</v>
      </c>
      <c r="B48" s="18" t="s">
        <v>175</v>
      </c>
      <c r="C48" s="30">
        <v>43181</v>
      </c>
      <c r="D48" s="16">
        <v>12076</v>
      </c>
      <c r="E48" s="16">
        <f t="shared" si="0"/>
        <v>4</v>
      </c>
      <c r="F48" s="33">
        <v>43180</v>
      </c>
      <c r="G48" s="16">
        <v>300</v>
      </c>
      <c r="H48" s="16">
        <f t="shared" si="1"/>
        <v>5</v>
      </c>
      <c r="I48" s="30">
        <v>43183</v>
      </c>
      <c r="J48" s="16">
        <v>500</v>
      </c>
      <c r="K48" s="16">
        <f>A48-I48</f>
        <v>2</v>
      </c>
      <c r="L48" s="16">
        <v>800</v>
      </c>
      <c r="M48" s="30">
        <v>43185</v>
      </c>
      <c r="N48" s="16">
        <v>2550</v>
      </c>
      <c r="O48" s="16">
        <f t="shared" si="2"/>
        <v>0</v>
      </c>
      <c r="P48" s="16">
        <v>3350</v>
      </c>
      <c r="Q48" s="16">
        <v>3386</v>
      </c>
      <c r="R48" s="16">
        <v>3350</v>
      </c>
      <c r="S48" s="16">
        <v>179</v>
      </c>
      <c r="T48" s="17">
        <v>5.3432835820895502E-2</v>
      </c>
    </row>
    <row r="49" spans="1:20" ht="15.6">
      <c r="A49" s="30">
        <v>43185</v>
      </c>
      <c r="B49" s="18" t="s">
        <v>178</v>
      </c>
      <c r="C49" s="30">
        <v>43181</v>
      </c>
      <c r="D49" s="16">
        <v>61261</v>
      </c>
      <c r="E49" s="16">
        <f t="shared" si="0"/>
        <v>4</v>
      </c>
      <c r="F49" s="33">
        <v>43180</v>
      </c>
      <c r="G49" s="16">
        <v>2300</v>
      </c>
      <c r="H49" s="16">
        <f t="shared" si="1"/>
        <v>5</v>
      </c>
      <c r="I49" s="30">
        <v>43181</v>
      </c>
      <c r="J49" s="16">
        <v>6700</v>
      </c>
      <c r="K49" s="16">
        <f>A49-I49</f>
        <v>4</v>
      </c>
      <c r="L49" s="16">
        <v>9000</v>
      </c>
      <c r="M49" s="30">
        <v>43185</v>
      </c>
      <c r="N49" s="16">
        <v>19394</v>
      </c>
      <c r="O49" s="16">
        <f t="shared" si="2"/>
        <v>0</v>
      </c>
      <c r="P49" s="16">
        <v>28394</v>
      </c>
      <c r="Q49" s="16">
        <v>28843</v>
      </c>
      <c r="R49" s="16">
        <v>28521</v>
      </c>
      <c r="S49" s="16">
        <v>8934</v>
      </c>
      <c r="T49" s="17">
        <v>0.31324287367203102</v>
      </c>
    </row>
    <row r="50" spans="1:20" ht="15.6">
      <c r="A50" s="30">
        <v>43185</v>
      </c>
      <c r="B50" s="24" t="s">
        <v>181</v>
      </c>
      <c r="C50" s="30">
        <v>43181</v>
      </c>
      <c r="D50" s="16">
        <v>7239</v>
      </c>
      <c r="E50" s="16">
        <f t="shared" si="0"/>
        <v>4</v>
      </c>
      <c r="F50" s="33">
        <v>43180</v>
      </c>
      <c r="G50" s="16">
        <v>300</v>
      </c>
      <c r="H50" s="16">
        <f t="shared" si="1"/>
        <v>5</v>
      </c>
      <c r="I50" s="30"/>
      <c r="J50" s="16"/>
      <c r="K50" s="16"/>
      <c r="L50" s="16">
        <v>300</v>
      </c>
      <c r="M50" s="30">
        <v>43185</v>
      </c>
      <c r="N50" s="16">
        <v>1971</v>
      </c>
      <c r="O50" s="16">
        <f t="shared" si="2"/>
        <v>0</v>
      </c>
      <c r="P50" s="16">
        <v>2271</v>
      </c>
      <c r="Q50" s="16">
        <v>3280</v>
      </c>
      <c r="R50" s="16">
        <v>1944</v>
      </c>
      <c r="S50" s="16">
        <v>781</v>
      </c>
      <c r="T50" s="17">
        <v>0.40174897119341602</v>
      </c>
    </row>
    <row r="51" spans="1:20" ht="15.6">
      <c r="A51" s="30">
        <v>43185</v>
      </c>
      <c r="B51" s="18" t="s">
        <v>184</v>
      </c>
      <c r="C51" s="30">
        <v>43181</v>
      </c>
      <c r="D51" s="16">
        <v>11755</v>
      </c>
      <c r="E51" s="16">
        <f t="shared" si="0"/>
        <v>4</v>
      </c>
      <c r="F51" s="33">
        <v>43180</v>
      </c>
      <c r="G51" s="16">
        <v>1300</v>
      </c>
      <c r="H51" s="16">
        <f t="shared" si="1"/>
        <v>5</v>
      </c>
      <c r="I51" s="30"/>
      <c r="J51" s="16"/>
      <c r="K51" s="16"/>
      <c r="L51" s="16">
        <v>1300</v>
      </c>
      <c r="M51" s="30">
        <v>43185</v>
      </c>
      <c r="N51" s="16">
        <v>2679</v>
      </c>
      <c r="O51" s="16">
        <f t="shared" si="2"/>
        <v>0</v>
      </c>
      <c r="P51" s="16">
        <v>3979</v>
      </c>
      <c r="Q51" s="16">
        <v>4790</v>
      </c>
      <c r="R51" s="16">
        <v>3708</v>
      </c>
      <c r="S51" s="16">
        <v>775</v>
      </c>
      <c r="T51" s="17">
        <v>0.209007551240561</v>
      </c>
    </row>
    <row r="52" spans="1:20" ht="15.6">
      <c r="A52" s="30">
        <v>43185</v>
      </c>
      <c r="B52" s="18" t="s">
        <v>187</v>
      </c>
      <c r="C52" s="30">
        <v>43181</v>
      </c>
      <c r="D52" s="16">
        <v>13713</v>
      </c>
      <c r="E52" s="16">
        <f t="shared" si="0"/>
        <v>4</v>
      </c>
      <c r="F52" s="33">
        <v>43180</v>
      </c>
      <c r="G52" s="16">
        <v>1800</v>
      </c>
      <c r="H52" s="16">
        <f t="shared" si="1"/>
        <v>5</v>
      </c>
      <c r="I52" s="30">
        <v>43183</v>
      </c>
      <c r="J52" s="16">
        <v>300</v>
      </c>
      <c r="K52" s="16">
        <f>A52-I52</f>
        <v>2</v>
      </c>
      <c r="L52" s="16">
        <v>2100</v>
      </c>
      <c r="M52" s="30">
        <v>43185</v>
      </c>
      <c r="N52" s="16">
        <v>2600</v>
      </c>
      <c r="O52" s="16">
        <f t="shared" si="2"/>
        <v>0</v>
      </c>
      <c r="P52" s="16">
        <v>4700</v>
      </c>
      <c r="Q52" s="16">
        <v>4699</v>
      </c>
      <c r="R52" s="16">
        <v>4583</v>
      </c>
      <c r="S52" s="16">
        <v>1063</v>
      </c>
      <c r="T52" s="17">
        <v>0.23194414139210101</v>
      </c>
    </row>
    <row r="53" spans="1:20" ht="15.6">
      <c r="A53" s="30">
        <v>43185</v>
      </c>
      <c r="B53" s="18" t="s">
        <v>190</v>
      </c>
      <c r="C53" s="30">
        <v>43182</v>
      </c>
      <c r="D53" s="16">
        <v>27392</v>
      </c>
      <c r="E53" s="16">
        <f t="shared" si="0"/>
        <v>3</v>
      </c>
      <c r="F53" s="33">
        <v>43180</v>
      </c>
      <c r="G53" s="16">
        <v>900</v>
      </c>
      <c r="H53" s="16">
        <f t="shared" si="1"/>
        <v>5</v>
      </c>
      <c r="I53" s="30"/>
      <c r="J53" s="16"/>
      <c r="K53" s="16"/>
      <c r="L53" s="16">
        <v>900</v>
      </c>
      <c r="M53" s="30">
        <v>43185</v>
      </c>
      <c r="N53" s="16">
        <v>11864</v>
      </c>
      <c r="O53" s="16">
        <f t="shared" si="2"/>
        <v>0</v>
      </c>
      <c r="P53" s="16">
        <v>12764</v>
      </c>
      <c r="Q53" s="16">
        <v>12728</v>
      </c>
      <c r="R53" s="16">
        <v>12636</v>
      </c>
      <c r="S53" s="16">
        <v>2081</v>
      </c>
      <c r="T53" s="17">
        <v>0.16468819246597</v>
      </c>
    </row>
    <row r="54" spans="1:20" ht="15.6">
      <c r="A54" s="30">
        <v>43185</v>
      </c>
      <c r="B54" s="18" t="s">
        <v>193</v>
      </c>
      <c r="C54" s="30">
        <v>43181</v>
      </c>
      <c r="D54" s="16">
        <v>11072</v>
      </c>
      <c r="E54" s="16">
        <f t="shared" si="0"/>
        <v>4</v>
      </c>
      <c r="F54" s="33">
        <v>43180</v>
      </c>
      <c r="G54" s="16">
        <v>800</v>
      </c>
      <c r="H54" s="16">
        <f t="shared" si="1"/>
        <v>5</v>
      </c>
      <c r="I54" s="30"/>
      <c r="J54" s="16"/>
      <c r="K54" s="16"/>
      <c r="L54" s="16">
        <v>800</v>
      </c>
      <c r="M54" s="30">
        <v>43185</v>
      </c>
      <c r="N54" s="16">
        <v>2950</v>
      </c>
      <c r="O54" s="16">
        <f t="shared" si="2"/>
        <v>0</v>
      </c>
      <c r="P54" s="16">
        <v>3750</v>
      </c>
      <c r="Q54" s="16">
        <v>3863</v>
      </c>
      <c r="R54" s="16">
        <v>3825</v>
      </c>
      <c r="S54" s="16">
        <v>1126</v>
      </c>
      <c r="T54" s="17">
        <v>0.29437908496732001</v>
      </c>
    </row>
    <row r="55" spans="1:20" ht="15.6">
      <c r="A55" s="30">
        <v>43185</v>
      </c>
      <c r="B55" s="18" t="s">
        <v>196</v>
      </c>
      <c r="C55" s="30">
        <v>43182</v>
      </c>
      <c r="D55" s="16">
        <v>19167</v>
      </c>
      <c r="E55" s="16">
        <f t="shared" si="0"/>
        <v>3</v>
      </c>
      <c r="F55" s="33">
        <v>43180</v>
      </c>
      <c r="G55" s="16">
        <v>1200</v>
      </c>
      <c r="H55" s="16">
        <f t="shared" si="1"/>
        <v>5</v>
      </c>
      <c r="I55" s="30"/>
      <c r="J55" s="16"/>
      <c r="K55" s="16"/>
      <c r="L55" s="16">
        <v>1200</v>
      </c>
      <c r="M55" s="30">
        <v>43185</v>
      </c>
      <c r="N55" s="16">
        <v>4610</v>
      </c>
      <c r="O55" s="16">
        <f t="shared" si="2"/>
        <v>0</v>
      </c>
      <c r="P55" s="16">
        <v>5810</v>
      </c>
      <c r="Q55" s="16">
        <v>5852</v>
      </c>
      <c r="R55" s="16">
        <v>5696</v>
      </c>
      <c r="S55" s="16">
        <v>2459</v>
      </c>
      <c r="T55" s="17">
        <v>0.43170646067415702</v>
      </c>
    </row>
    <row r="56" spans="1:20" ht="15.6">
      <c r="A56" s="30">
        <v>43185</v>
      </c>
      <c r="B56" s="18" t="s">
        <v>199</v>
      </c>
      <c r="C56" s="30">
        <v>43181</v>
      </c>
      <c r="D56" s="16">
        <v>12379</v>
      </c>
      <c r="E56" s="16">
        <f t="shared" si="0"/>
        <v>4</v>
      </c>
      <c r="F56" s="33">
        <v>43180</v>
      </c>
      <c r="G56" s="16">
        <v>500</v>
      </c>
      <c r="H56" s="16">
        <f t="shared" si="1"/>
        <v>5</v>
      </c>
      <c r="I56" s="30">
        <v>43183</v>
      </c>
      <c r="J56" s="16">
        <v>1000</v>
      </c>
      <c r="K56" s="16">
        <f>A56-I56</f>
        <v>2</v>
      </c>
      <c r="L56" s="16">
        <v>1500</v>
      </c>
      <c r="M56" s="30">
        <v>43185</v>
      </c>
      <c r="N56" s="16">
        <v>2800</v>
      </c>
      <c r="O56" s="16">
        <f t="shared" si="2"/>
        <v>0</v>
      </c>
      <c r="P56" s="16">
        <v>4300</v>
      </c>
      <c r="Q56" s="16">
        <v>4290</v>
      </c>
      <c r="R56" s="16">
        <v>4258</v>
      </c>
      <c r="S56" s="16">
        <v>1708</v>
      </c>
      <c r="T56" s="17">
        <v>0.40112728980742102</v>
      </c>
    </row>
    <row r="57" spans="1:20" ht="15.6">
      <c r="A57" s="30">
        <v>43185</v>
      </c>
      <c r="B57" s="18" t="s">
        <v>202</v>
      </c>
      <c r="C57" s="30">
        <v>43181</v>
      </c>
      <c r="D57" s="16">
        <v>18660</v>
      </c>
      <c r="E57" s="16">
        <f t="shared" si="0"/>
        <v>4</v>
      </c>
      <c r="F57" s="33">
        <v>43180</v>
      </c>
      <c r="G57" s="16">
        <v>800</v>
      </c>
      <c r="H57" s="16">
        <f t="shared" si="1"/>
        <v>5</v>
      </c>
      <c r="I57" s="30"/>
      <c r="J57" s="16"/>
      <c r="K57" s="16"/>
      <c r="L57" s="16">
        <v>800</v>
      </c>
      <c r="M57" s="30">
        <v>43185</v>
      </c>
      <c r="N57" s="16">
        <v>6717</v>
      </c>
      <c r="O57" s="16">
        <f t="shared" si="2"/>
        <v>0</v>
      </c>
      <c r="P57" s="16">
        <v>7517</v>
      </c>
      <c r="Q57" s="16">
        <v>7866</v>
      </c>
      <c r="R57" s="16">
        <v>7750</v>
      </c>
      <c r="S57" s="16">
        <v>2030</v>
      </c>
      <c r="T57" s="17">
        <v>0.26193548387096799</v>
      </c>
    </row>
    <row r="58" spans="1:20" ht="15.6">
      <c r="A58" s="30">
        <v>43185</v>
      </c>
      <c r="B58" s="18" t="s">
        <v>205</v>
      </c>
      <c r="C58" s="30">
        <v>43181</v>
      </c>
      <c r="D58" s="16">
        <v>8951</v>
      </c>
      <c r="E58" s="16">
        <f t="shared" si="0"/>
        <v>4</v>
      </c>
      <c r="F58" s="33">
        <v>43180</v>
      </c>
      <c r="G58" s="16">
        <v>300</v>
      </c>
      <c r="H58" s="16">
        <f t="shared" si="1"/>
        <v>5</v>
      </c>
      <c r="I58" s="30"/>
      <c r="J58" s="16"/>
      <c r="K58" s="16"/>
      <c r="L58" s="16">
        <v>300</v>
      </c>
      <c r="M58" s="30">
        <v>43185</v>
      </c>
      <c r="N58" s="16">
        <v>2630</v>
      </c>
      <c r="O58" s="16">
        <f t="shared" si="2"/>
        <v>0</v>
      </c>
      <c r="P58" s="16">
        <v>2930</v>
      </c>
      <c r="Q58" s="16">
        <v>2968</v>
      </c>
      <c r="R58" s="16">
        <v>2902</v>
      </c>
      <c r="S58" s="16">
        <v>373</v>
      </c>
      <c r="T58" s="17">
        <v>0.128532046864232</v>
      </c>
    </row>
    <row r="59" spans="1:20" ht="15.6">
      <c r="A59" s="30">
        <v>43185</v>
      </c>
      <c r="B59" s="18" t="s">
        <v>208</v>
      </c>
      <c r="C59" s="30">
        <v>43181</v>
      </c>
      <c r="D59" s="16">
        <v>5563</v>
      </c>
      <c r="E59" s="16">
        <f t="shared" si="0"/>
        <v>4</v>
      </c>
      <c r="F59" s="33">
        <v>43181</v>
      </c>
      <c r="G59" s="16">
        <v>1000</v>
      </c>
      <c r="H59" s="16">
        <f t="shared" si="1"/>
        <v>4</v>
      </c>
      <c r="I59" s="30"/>
      <c r="J59" s="16"/>
      <c r="K59" s="16"/>
      <c r="L59" s="16">
        <v>1000</v>
      </c>
      <c r="M59" s="30">
        <v>43185</v>
      </c>
      <c r="N59" s="16">
        <v>231</v>
      </c>
      <c r="O59" s="16">
        <f t="shared" si="2"/>
        <v>0</v>
      </c>
      <c r="P59" s="16">
        <v>1231</v>
      </c>
      <c r="Q59" s="16">
        <v>1223</v>
      </c>
      <c r="R59" s="16">
        <v>1203</v>
      </c>
      <c r="S59" s="16">
        <v>99</v>
      </c>
      <c r="T59" s="17">
        <v>8.2294264339152101E-2</v>
      </c>
    </row>
    <row r="60" spans="1:20" ht="15.6">
      <c r="A60" s="30">
        <v>43185</v>
      </c>
      <c r="B60" s="18" t="s">
        <v>211</v>
      </c>
      <c r="C60" s="30">
        <v>43181</v>
      </c>
      <c r="D60" s="16">
        <v>12084</v>
      </c>
      <c r="E60" s="16">
        <f t="shared" si="0"/>
        <v>4</v>
      </c>
      <c r="F60" s="33">
        <v>43180</v>
      </c>
      <c r="G60" s="16">
        <v>2000</v>
      </c>
      <c r="H60" s="16">
        <f t="shared" si="1"/>
        <v>5</v>
      </c>
      <c r="I60" s="30">
        <v>43183</v>
      </c>
      <c r="J60" s="16">
        <v>1000</v>
      </c>
      <c r="K60" s="16">
        <f>A60-I60</f>
        <v>2</v>
      </c>
      <c r="L60" s="16">
        <v>3000</v>
      </c>
      <c r="M60" s="30">
        <v>43188</v>
      </c>
      <c r="N60" s="16">
        <v>400</v>
      </c>
      <c r="O60" s="16">
        <f t="shared" si="2"/>
        <v>3</v>
      </c>
      <c r="P60" s="16">
        <v>3400</v>
      </c>
      <c r="Q60" s="16">
        <v>3479</v>
      </c>
      <c r="R60" s="16">
        <v>3455</v>
      </c>
      <c r="S60" s="16">
        <v>488</v>
      </c>
      <c r="T60" s="17">
        <v>0.141244573082489</v>
      </c>
    </row>
    <row r="61" spans="1:20" ht="15.6">
      <c r="A61" s="30">
        <v>43185</v>
      </c>
      <c r="B61" s="18" t="s">
        <v>214</v>
      </c>
      <c r="C61" s="30">
        <v>43181</v>
      </c>
      <c r="D61" s="16">
        <v>14923</v>
      </c>
      <c r="E61" s="16">
        <f t="shared" si="0"/>
        <v>4</v>
      </c>
      <c r="F61" s="33">
        <v>43185</v>
      </c>
      <c r="G61" s="16">
        <v>1600</v>
      </c>
      <c r="H61" s="16">
        <f t="shared" si="1"/>
        <v>0</v>
      </c>
      <c r="I61" s="30"/>
      <c r="J61" s="16"/>
      <c r="K61" s="16"/>
      <c r="L61" s="16">
        <v>0</v>
      </c>
      <c r="M61" s="30">
        <v>43185</v>
      </c>
      <c r="N61" s="16">
        <v>1750</v>
      </c>
      <c r="O61" s="16">
        <f t="shared" si="2"/>
        <v>0</v>
      </c>
      <c r="P61" s="16">
        <v>1750</v>
      </c>
      <c r="Q61" s="16">
        <v>1766</v>
      </c>
      <c r="R61" s="16">
        <v>1704</v>
      </c>
      <c r="S61" s="16">
        <v>183</v>
      </c>
      <c r="T61" s="17">
        <v>0.107394366197183</v>
      </c>
    </row>
    <row r="62" spans="1:20" ht="15.6">
      <c r="A62" s="30">
        <v>43185</v>
      </c>
      <c r="B62" s="18" t="s">
        <v>217</v>
      </c>
      <c r="C62" s="30">
        <v>43181</v>
      </c>
      <c r="D62" s="16">
        <v>20662</v>
      </c>
      <c r="E62" s="16">
        <f t="shared" si="0"/>
        <v>4</v>
      </c>
      <c r="F62" s="33">
        <v>43181</v>
      </c>
      <c r="G62" s="16">
        <v>500</v>
      </c>
      <c r="H62" s="16">
        <f t="shared" si="1"/>
        <v>4</v>
      </c>
      <c r="I62" s="30">
        <v>43183</v>
      </c>
      <c r="J62" s="16">
        <v>300</v>
      </c>
      <c r="K62" s="16">
        <f>A62-I62</f>
        <v>2</v>
      </c>
      <c r="L62" s="16">
        <v>800</v>
      </c>
      <c r="M62" s="30">
        <v>43185</v>
      </c>
      <c r="N62" s="16">
        <v>14400</v>
      </c>
      <c r="O62" s="16">
        <f t="shared" si="2"/>
        <v>0</v>
      </c>
      <c r="P62" s="16">
        <v>15200</v>
      </c>
      <c r="Q62" s="16">
        <v>15310</v>
      </c>
      <c r="R62" s="16">
        <v>15242</v>
      </c>
      <c r="S62" s="16">
        <v>915</v>
      </c>
      <c r="T62" s="17">
        <v>6.0031491930192901E-2</v>
      </c>
    </row>
    <row r="63" spans="1:20" ht="15.6">
      <c r="A63" s="30">
        <v>43185</v>
      </c>
      <c r="B63" s="19" t="s">
        <v>220</v>
      </c>
      <c r="C63" s="30">
        <v>43182</v>
      </c>
      <c r="D63" s="16">
        <v>6318</v>
      </c>
      <c r="E63" s="16">
        <f t="shared" si="0"/>
        <v>3</v>
      </c>
      <c r="F63" s="33">
        <v>43180</v>
      </c>
      <c r="G63" s="16">
        <v>2000</v>
      </c>
      <c r="H63" s="16">
        <f t="shared" si="1"/>
        <v>5</v>
      </c>
      <c r="I63" s="30"/>
      <c r="J63" s="16"/>
      <c r="K63" s="16"/>
      <c r="L63" s="16">
        <v>2000</v>
      </c>
      <c r="M63" s="30">
        <v>43185</v>
      </c>
      <c r="N63" s="16">
        <v>675</v>
      </c>
      <c r="O63" s="16">
        <f t="shared" si="2"/>
        <v>0</v>
      </c>
      <c r="P63" s="16">
        <v>2675</v>
      </c>
      <c r="Q63" s="16">
        <v>2806</v>
      </c>
      <c r="R63" s="16">
        <v>2672</v>
      </c>
      <c r="S63" s="16">
        <v>23</v>
      </c>
      <c r="T63" s="17">
        <v>8.6077844311377195E-3</v>
      </c>
    </row>
    <row r="64" spans="1:20" ht="15.6">
      <c r="A64" s="30">
        <v>43185</v>
      </c>
      <c r="B64" s="19" t="s">
        <v>223</v>
      </c>
      <c r="C64" s="30">
        <v>43182</v>
      </c>
      <c r="D64" s="16">
        <v>22714</v>
      </c>
      <c r="E64" s="16">
        <f t="shared" si="0"/>
        <v>3</v>
      </c>
      <c r="F64" s="33">
        <v>43181</v>
      </c>
      <c r="G64" s="16">
        <v>500</v>
      </c>
      <c r="H64" s="16">
        <f t="shared" si="1"/>
        <v>4</v>
      </c>
      <c r="I64" s="30">
        <v>43182</v>
      </c>
      <c r="J64" s="16">
        <v>800</v>
      </c>
      <c r="K64" s="16">
        <f>A64-I64</f>
        <v>3</v>
      </c>
      <c r="L64" s="16">
        <v>1300</v>
      </c>
      <c r="M64" s="30">
        <v>43185</v>
      </c>
      <c r="N64" s="16">
        <v>6000</v>
      </c>
      <c r="O64" s="16">
        <f t="shared" si="2"/>
        <v>0</v>
      </c>
      <c r="P64" s="16">
        <v>7300</v>
      </c>
      <c r="Q64" s="16">
        <v>8290</v>
      </c>
      <c r="R64" s="16">
        <v>7562</v>
      </c>
      <c r="S64" s="16">
        <v>5097</v>
      </c>
      <c r="T64" s="17">
        <v>0.67402803491139895</v>
      </c>
    </row>
    <row r="65" spans="1:20" ht="15.6">
      <c r="A65" s="30">
        <v>43185</v>
      </c>
      <c r="B65" s="15" t="s">
        <v>226</v>
      </c>
      <c r="C65" s="30">
        <v>43182</v>
      </c>
      <c r="D65" s="16">
        <v>14766</v>
      </c>
      <c r="E65" s="16">
        <f t="shared" si="0"/>
        <v>3</v>
      </c>
      <c r="F65" s="33">
        <v>43180</v>
      </c>
      <c r="G65" s="16">
        <v>2000</v>
      </c>
      <c r="H65" s="16">
        <f t="shared" si="1"/>
        <v>5</v>
      </c>
      <c r="I65" s="30"/>
      <c r="J65" s="16"/>
      <c r="K65" s="16"/>
      <c r="L65" s="16">
        <v>2000</v>
      </c>
      <c r="M65" s="30">
        <v>43185</v>
      </c>
      <c r="N65" s="16">
        <v>3400</v>
      </c>
      <c r="O65" s="16">
        <f t="shared" si="2"/>
        <v>0</v>
      </c>
      <c r="P65" s="16">
        <v>5400</v>
      </c>
      <c r="Q65" s="16">
        <v>7115</v>
      </c>
      <c r="R65" s="16">
        <v>6645</v>
      </c>
      <c r="S65" s="16">
        <v>3624</v>
      </c>
      <c r="T65" s="17">
        <v>0.54537246049661403</v>
      </c>
    </row>
    <row r="66" spans="1:20" ht="15.6">
      <c r="A66" s="30">
        <v>43185</v>
      </c>
      <c r="B66" s="15" t="s">
        <v>229</v>
      </c>
      <c r="C66" s="30">
        <v>43182</v>
      </c>
      <c r="D66" s="16">
        <v>4380</v>
      </c>
      <c r="E66" s="16">
        <f t="shared" si="0"/>
        <v>3</v>
      </c>
      <c r="F66" s="33">
        <v>43181</v>
      </c>
      <c r="G66" s="16">
        <v>800</v>
      </c>
      <c r="H66" s="16">
        <f t="shared" si="1"/>
        <v>4</v>
      </c>
      <c r="I66" s="30"/>
      <c r="J66" s="16"/>
      <c r="K66" s="16"/>
      <c r="L66" s="16">
        <v>800</v>
      </c>
      <c r="M66" s="30">
        <v>43185</v>
      </c>
      <c r="N66" s="16">
        <v>777</v>
      </c>
      <c r="O66" s="16">
        <f t="shared" si="2"/>
        <v>0</v>
      </c>
      <c r="P66" s="16">
        <v>1577</v>
      </c>
      <c r="Q66" s="16">
        <v>1615</v>
      </c>
      <c r="R66" s="16">
        <v>1605</v>
      </c>
      <c r="S66" s="16">
        <v>387</v>
      </c>
      <c r="T66" s="17">
        <v>0.241121495327103</v>
      </c>
    </row>
    <row r="67" spans="1:20" ht="15.6">
      <c r="A67" s="30">
        <v>43185</v>
      </c>
      <c r="B67" s="19" t="s">
        <v>232</v>
      </c>
      <c r="C67" s="30">
        <v>43182</v>
      </c>
      <c r="D67" s="16">
        <v>30364</v>
      </c>
      <c r="E67" s="16">
        <f t="shared" ref="E67:E130" si="3">A67-C67</f>
        <v>3</v>
      </c>
      <c r="F67" s="33">
        <v>43180</v>
      </c>
      <c r="G67" s="16">
        <v>1300</v>
      </c>
      <c r="H67" s="16">
        <f t="shared" ref="H67:H130" si="4">A67-F67</f>
        <v>5</v>
      </c>
      <c r="I67" s="30"/>
      <c r="J67" s="16"/>
      <c r="K67" s="16"/>
      <c r="L67" s="16">
        <v>1300</v>
      </c>
      <c r="M67" s="30">
        <v>43185</v>
      </c>
      <c r="N67" s="16">
        <v>10509</v>
      </c>
      <c r="O67" s="16">
        <f t="shared" ref="O67:O130" si="5">M67-A67</f>
        <v>0</v>
      </c>
      <c r="P67" s="16">
        <v>11809</v>
      </c>
      <c r="Q67" s="16">
        <v>12564</v>
      </c>
      <c r="R67" s="16">
        <v>11864</v>
      </c>
      <c r="S67" s="16">
        <v>521</v>
      </c>
      <c r="T67" s="17">
        <v>4.3914362778152402E-2</v>
      </c>
    </row>
    <row r="68" spans="1:20" ht="15.6">
      <c r="A68" s="30">
        <v>43185</v>
      </c>
      <c r="B68" s="15" t="s">
        <v>235</v>
      </c>
      <c r="C68" s="30">
        <v>43181</v>
      </c>
      <c r="D68" s="16">
        <v>19785</v>
      </c>
      <c r="E68" s="16">
        <f t="shared" si="3"/>
        <v>4</v>
      </c>
      <c r="F68" s="33">
        <v>43189</v>
      </c>
      <c r="G68" s="16">
        <v>4200</v>
      </c>
      <c r="H68" s="16">
        <f t="shared" si="4"/>
        <v>-4</v>
      </c>
      <c r="I68" s="30"/>
      <c r="J68" s="16"/>
      <c r="K68" s="16"/>
      <c r="L68" s="16">
        <v>0</v>
      </c>
      <c r="M68" s="30">
        <v>43189</v>
      </c>
      <c r="N68" s="16">
        <v>4830</v>
      </c>
      <c r="O68" s="16">
        <f t="shared" si="5"/>
        <v>4</v>
      </c>
      <c r="P68" s="16">
        <v>4830</v>
      </c>
      <c r="Q68" s="16">
        <v>5649</v>
      </c>
      <c r="R68" s="16">
        <v>5459</v>
      </c>
      <c r="S68" s="16">
        <v>145</v>
      </c>
      <c r="T68" s="17">
        <v>2.6561641326250201E-2</v>
      </c>
    </row>
    <row r="69" spans="1:20" ht="15.6">
      <c r="A69" s="30">
        <v>43185</v>
      </c>
      <c r="B69" s="15" t="s">
        <v>238</v>
      </c>
      <c r="C69" s="30">
        <v>43181</v>
      </c>
      <c r="D69" s="16">
        <v>37460</v>
      </c>
      <c r="E69" s="16">
        <f t="shared" si="3"/>
        <v>4</v>
      </c>
      <c r="F69" s="33">
        <v>43171</v>
      </c>
      <c r="G69" s="16">
        <v>300</v>
      </c>
      <c r="H69" s="16">
        <f t="shared" si="4"/>
        <v>14</v>
      </c>
      <c r="I69" s="30">
        <v>43183</v>
      </c>
      <c r="J69" s="16">
        <v>3000</v>
      </c>
      <c r="K69" s="16">
        <f>A69-I69</f>
        <v>2</v>
      </c>
      <c r="L69" s="16">
        <v>3800</v>
      </c>
      <c r="M69" s="30">
        <v>43185</v>
      </c>
      <c r="N69" s="16">
        <v>12727</v>
      </c>
      <c r="O69" s="16">
        <f t="shared" si="5"/>
        <v>0</v>
      </c>
      <c r="P69" s="16">
        <v>16527</v>
      </c>
      <c r="Q69" s="16">
        <v>16823</v>
      </c>
      <c r="R69" s="16">
        <v>16705</v>
      </c>
      <c r="S69" s="16">
        <v>10602</v>
      </c>
      <c r="T69" s="17">
        <v>0.63466028135288799</v>
      </c>
    </row>
    <row r="70" spans="1:20" ht="15.6">
      <c r="A70" s="30">
        <v>43185</v>
      </c>
      <c r="B70" s="19" t="s">
        <v>241</v>
      </c>
      <c r="C70" s="30">
        <v>43181</v>
      </c>
      <c r="D70" s="16">
        <v>11797</v>
      </c>
      <c r="E70" s="16">
        <f t="shared" si="3"/>
        <v>4</v>
      </c>
      <c r="F70" s="33">
        <v>43185</v>
      </c>
      <c r="G70" s="16">
        <v>1800</v>
      </c>
      <c r="H70" s="16">
        <f t="shared" si="4"/>
        <v>0</v>
      </c>
      <c r="I70" s="30"/>
      <c r="J70" s="16"/>
      <c r="K70" s="16"/>
      <c r="L70" s="16">
        <v>0</v>
      </c>
      <c r="M70" s="30">
        <v>43185</v>
      </c>
      <c r="N70" s="16">
        <v>2300</v>
      </c>
      <c r="O70" s="16">
        <f t="shared" si="5"/>
        <v>0</v>
      </c>
      <c r="P70" s="16">
        <v>2300</v>
      </c>
      <c r="Q70" s="16">
        <v>2275</v>
      </c>
      <c r="R70" s="16">
        <v>2251</v>
      </c>
      <c r="S70" s="16">
        <v>647</v>
      </c>
      <c r="T70" s="17">
        <v>0.287427809862283</v>
      </c>
    </row>
    <row r="71" spans="1:20" ht="15.6">
      <c r="A71" s="30">
        <v>43185</v>
      </c>
      <c r="B71" s="15" t="s">
        <v>244</v>
      </c>
      <c r="C71" s="30">
        <v>43182</v>
      </c>
      <c r="D71" s="16">
        <v>7831</v>
      </c>
      <c r="E71" s="16">
        <f t="shared" si="3"/>
        <v>3</v>
      </c>
      <c r="F71" s="33">
        <v>43180</v>
      </c>
      <c r="G71" s="16">
        <v>800</v>
      </c>
      <c r="H71" s="16">
        <f t="shared" si="4"/>
        <v>5</v>
      </c>
      <c r="I71" s="30"/>
      <c r="J71" s="16"/>
      <c r="K71" s="16"/>
      <c r="L71" s="16">
        <v>800</v>
      </c>
      <c r="M71" s="30">
        <v>43185</v>
      </c>
      <c r="N71" s="16">
        <v>1777</v>
      </c>
      <c r="O71" s="16">
        <f t="shared" si="5"/>
        <v>0</v>
      </c>
      <c r="P71" s="16">
        <v>2577</v>
      </c>
      <c r="Q71" s="16">
        <v>3030</v>
      </c>
      <c r="R71" s="16">
        <v>2330</v>
      </c>
      <c r="S71" s="16">
        <v>113</v>
      </c>
      <c r="T71" s="17">
        <v>4.8497854077253197E-2</v>
      </c>
    </row>
    <row r="72" spans="1:20" ht="15.6">
      <c r="A72" s="30">
        <v>43185</v>
      </c>
      <c r="B72" s="15" t="s">
        <v>247</v>
      </c>
      <c r="C72" s="30">
        <v>43182</v>
      </c>
      <c r="D72" s="16">
        <v>35483</v>
      </c>
      <c r="E72" s="16">
        <f t="shared" si="3"/>
        <v>3</v>
      </c>
      <c r="F72" s="33">
        <v>43185</v>
      </c>
      <c r="G72" s="16">
        <v>6000</v>
      </c>
      <c r="H72" s="16">
        <f t="shared" si="4"/>
        <v>0</v>
      </c>
      <c r="I72" s="30"/>
      <c r="J72" s="16"/>
      <c r="K72" s="16"/>
      <c r="L72" s="16">
        <v>0</v>
      </c>
      <c r="M72" s="30">
        <v>43185</v>
      </c>
      <c r="N72" s="16">
        <v>11187</v>
      </c>
      <c r="O72" s="16">
        <f t="shared" si="5"/>
        <v>0</v>
      </c>
      <c r="P72" s="16">
        <v>11187</v>
      </c>
      <c r="Q72" s="16">
        <v>12166</v>
      </c>
      <c r="R72" s="16">
        <v>11262</v>
      </c>
      <c r="S72" s="16">
        <v>1727</v>
      </c>
      <c r="T72" s="17">
        <v>0.15334754040135001</v>
      </c>
    </row>
    <row r="73" spans="1:20" ht="15.6">
      <c r="A73" s="30">
        <v>43185</v>
      </c>
      <c r="B73" s="19" t="s">
        <v>1036</v>
      </c>
      <c r="C73" s="30">
        <v>43181</v>
      </c>
      <c r="D73" s="16">
        <v>4348</v>
      </c>
      <c r="E73" s="16">
        <f t="shared" si="3"/>
        <v>4</v>
      </c>
      <c r="F73" s="33">
        <v>42861</v>
      </c>
      <c r="G73" s="16">
        <v>600</v>
      </c>
      <c r="H73" s="16">
        <f t="shared" si="4"/>
        <v>324</v>
      </c>
      <c r="I73" s="30"/>
      <c r="J73" s="16"/>
      <c r="K73" s="16"/>
      <c r="L73" s="16">
        <v>600</v>
      </c>
      <c r="M73" s="30">
        <v>43193</v>
      </c>
      <c r="N73" s="16">
        <v>408</v>
      </c>
      <c r="O73" s="16">
        <f t="shared" si="5"/>
        <v>8</v>
      </c>
      <c r="P73" s="16">
        <v>1008</v>
      </c>
      <c r="Q73" s="16">
        <v>1021</v>
      </c>
      <c r="R73" s="16">
        <v>971</v>
      </c>
      <c r="S73" s="16">
        <v>135</v>
      </c>
      <c r="T73" s="17">
        <v>0.13903192584964</v>
      </c>
    </row>
    <row r="74" spans="1:20" ht="15.6">
      <c r="A74" s="30">
        <v>43185</v>
      </c>
      <c r="B74" s="15" t="s">
        <v>253</v>
      </c>
      <c r="C74" s="30">
        <v>43182</v>
      </c>
      <c r="D74" s="16">
        <v>11076</v>
      </c>
      <c r="E74" s="16">
        <f t="shared" si="3"/>
        <v>3</v>
      </c>
      <c r="F74" s="33">
        <v>43180</v>
      </c>
      <c r="G74" s="16">
        <v>800</v>
      </c>
      <c r="H74" s="16">
        <f t="shared" si="4"/>
        <v>5</v>
      </c>
      <c r="I74" s="30"/>
      <c r="J74" s="16"/>
      <c r="K74" s="16"/>
      <c r="L74" s="16">
        <v>800</v>
      </c>
      <c r="M74" s="30">
        <v>43185</v>
      </c>
      <c r="N74" s="16">
        <v>4510</v>
      </c>
      <c r="O74" s="16">
        <f t="shared" si="5"/>
        <v>0</v>
      </c>
      <c r="P74" s="16">
        <v>5310</v>
      </c>
      <c r="Q74" s="16">
        <v>5509</v>
      </c>
      <c r="R74" s="16">
        <v>5249</v>
      </c>
      <c r="S74" s="16">
        <v>873</v>
      </c>
      <c r="T74" s="17">
        <v>0.166317393789293</v>
      </c>
    </row>
    <row r="75" spans="1:20" ht="15.6">
      <c r="A75" s="30">
        <v>43185</v>
      </c>
      <c r="B75" s="15" t="s">
        <v>256</v>
      </c>
      <c r="C75" s="30">
        <v>43181</v>
      </c>
      <c r="D75" s="16">
        <v>14027</v>
      </c>
      <c r="E75" s="16">
        <f t="shared" si="3"/>
        <v>4</v>
      </c>
      <c r="F75" s="33">
        <v>43171</v>
      </c>
      <c r="G75" s="16">
        <v>800</v>
      </c>
      <c r="H75" s="16">
        <f t="shared" si="4"/>
        <v>14</v>
      </c>
      <c r="I75" s="30">
        <v>43181</v>
      </c>
      <c r="J75" s="16">
        <v>300</v>
      </c>
      <c r="K75" s="16">
        <f>A75-I75</f>
        <v>4</v>
      </c>
      <c r="L75" s="16">
        <v>1100</v>
      </c>
      <c r="M75" s="30">
        <v>43185</v>
      </c>
      <c r="N75" s="16">
        <v>3943</v>
      </c>
      <c r="O75" s="16">
        <f t="shared" si="5"/>
        <v>0</v>
      </c>
      <c r="P75" s="16">
        <v>5043</v>
      </c>
      <c r="Q75" s="16">
        <v>5060</v>
      </c>
      <c r="R75" s="16">
        <v>4952</v>
      </c>
      <c r="S75" s="16">
        <v>2730</v>
      </c>
      <c r="T75" s="17">
        <v>0.55129240710823901</v>
      </c>
    </row>
    <row r="76" spans="1:20" ht="15.6">
      <c r="A76" s="30">
        <v>43185</v>
      </c>
      <c r="B76" s="15" t="s">
        <v>259</v>
      </c>
      <c r="C76" s="30">
        <v>43181</v>
      </c>
      <c r="D76" s="16">
        <v>21911</v>
      </c>
      <c r="E76" s="16">
        <f t="shared" si="3"/>
        <v>4</v>
      </c>
      <c r="F76" s="33">
        <v>43188</v>
      </c>
      <c r="G76" s="16">
        <v>2500</v>
      </c>
      <c r="H76" s="16">
        <f t="shared" si="4"/>
        <v>-3</v>
      </c>
      <c r="I76" s="30"/>
      <c r="J76" s="16"/>
      <c r="K76" s="16"/>
      <c r="L76" s="16">
        <v>0</v>
      </c>
      <c r="M76" s="30">
        <v>43188</v>
      </c>
      <c r="N76" s="16">
        <v>4000</v>
      </c>
      <c r="O76" s="16">
        <f t="shared" si="5"/>
        <v>3</v>
      </c>
      <c r="P76" s="16">
        <v>4000</v>
      </c>
      <c r="Q76" s="16">
        <v>5353</v>
      </c>
      <c r="R76" s="16">
        <v>3265</v>
      </c>
      <c r="S76" s="16">
        <v>2132</v>
      </c>
      <c r="T76" s="17">
        <v>0.65298621745788699</v>
      </c>
    </row>
    <row r="77" spans="1:20" ht="15.6">
      <c r="A77" s="30">
        <v>43185</v>
      </c>
      <c r="B77" s="15" t="s">
        <v>262</v>
      </c>
      <c r="C77" s="30">
        <v>43181</v>
      </c>
      <c r="D77" s="16">
        <v>8344</v>
      </c>
      <c r="E77" s="16">
        <f t="shared" si="3"/>
        <v>4</v>
      </c>
      <c r="F77" s="33">
        <v>42964</v>
      </c>
      <c r="G77" s="16">
        <v>2600</v>
      </c>
      <c r="H77" s="16">
        <f t="shared" si="4"/>
        <v>221</v>
      </c>
      <c r="I77" s="30"/>
      <c r="J77" s="16"/>
      <c r="K77" s="16"/>
      <c r="L77" s="16">
        <v>3004</v>
      </c>
      <c r="M77" s="30">
        <v>43185</v>
      </c>
      <c r="N77" s="16">
        <v>200</v>
      </c>
      <c r="O77" s="16">
        <f t="shared" si="5"/>
        <v>0</v>
      </c>
      <c r="P77" s="16">
        <v>3204</v>
      </c>
      <c r="Q77" s="16">
        <v>2903</v>
      </c>
      <c r="R77" s="16">
        <v>2831</v>
      </c>
      <c r="S77" s="16">
        <v>1090</v>
      </c>
      <c r="T77" s="17">
        <v>0.38502296008477599</v>
      </c>
    </row>
    <row r="78" spans="1:20" ht="15.6">
      <c r="A78" s="30">
        <v>43185</v>
      </c>
      <c r="B78" s="15" t="s">
        <v>265</v>
      </c>
      <c r="C78" s="30">
        <v>43181</v>
      </c>
      <c r="D78" s="16">
        <v>4705</v>
      </c>
      <c r="E78" s="16">
        <f t="shared" si="3"/>
        <v>4</v>
      </c>
      <c r="F78" s="33">
        <v>43171</v>
      </c>
      <c r="G78" s="16">
        <v>200</v>
      </c>
      <c r="H78" s="16">
        <f t="shared" si="4"/>
        <v>14</v>
      </c>
      <c r="I78" s="30"/>
      <c r="J78" s="16"/>
      <c r="K78" s="16"/>
      <c r="L78" s="16">
        <v>200</v>
      </c>
      <c r="M78" s="30">
        <v>43185</v>
      </c>
      <c r="N78" s="16">
        <v>1200</v>
      </c>
      <c r="O78" s="16">
        <f t="shared" si="5"/>
        <v>0</v>
      </c>
      <c r="P78" s="16">
        <v>1400</v>
      </c>
      <c r="Q78" s="16">
        <v>1500</v>
      </c>
      <c r="R78" s="16">
        <v>1486</v>
      </c>
      <c r="S78" s="16">
        <v>13</v>
      </c>
      <c r="T78" s="17">
        <v>8.7483176312247602E-3</v>
      </c>
    </row>
    <row r="79" spans="1:20" ht="15.6">
      <c r="A79" s="30">
        <v>43185</v>
      </c>
      <c r="B79" s="15" t="s">
        <v>268</v>
      </c>
      <c r="C79" s="30">
        <v>43181</v>
      </c>
      <c r="D79" s="16">
        <v>8179</v>
      </c>
      <c r="E79" s="16">
        <f t="shared" si="3"/>
        <v>4</v>
      </c>
      <c r="F79" s="33">
        <v>43167</v>
      </c>
      <c r="G79" s="16">
        <v>500</v>
      </c>
      <c r="H79" s="16">
        <f t="shared" si="4"/>
        <v>18</v>
      </c>
      <c r="I79" s="30"/>
      <c r="J79" s="16"/>
      <c r="K79" s="16"/>
      <c r="L79" s="16">
        <v>500</v>
      </c>
      <c r="M79" s="30">
        <v>43185</v>
      </c>
      <c r="N79" s="16">
        <v>1315</v>
      </c>
      <c r="O79" s="16">
        <f t="shared" si="5"/>
        <v>0</v>
      </c>
      <c r="P79" s="16">
        <v>1815</v>
      </c>
      <c r="Q79" s="16">
        <v>1922</v>
      </c>
      <c r="R79" s="16">
        <v>1846</v>
      </c>
      <c r="S79" s="16">
        <v>596</v>
      </c>
      <c r="T79" s="17">
        <v>0.32286023835319599</v>
      </c>
    </row>
    <row r="80" spans="1:20" ht="15.6">
      <c r="A80" s="30">
        <v>43185</v>
      </c>
      <c r="B80" s="15" t="s">
        <v>271</v>
      </c>
      <c r="C80" s="30">
        <v>43181</v>
      </c>
      <c r="D80" s="16">
        <v>28486</v>
      </c>
      <c r="E80" s="16">
        <f t="shared" si="3"/>
        <v>4</v>
      </c>
      <c r="F80" s="33">
        <v>43171</v>
      </c>
      <c r="G80" s="16">
        <v>600</v>
      </c>
      <c r="H80" s="16">
        <f t="shared" si="4"/>
        <v>14</v>
      </c>
      <c r="I80" s="30"/>
      <c r="J80" s="16"/>
      <c r="K80" s="16"/>
      <c r="L80" s="16">
        <v>1600</v>
      </c>
      <c r="M80" s="30">
        <v>43185</v>
      </c>
      <c r="N80" s="16">
        <v>3705</v>
      </c>
      <c r="O80" s="16">
        <f t="shared" si="5"/>
        <v>0</v>
      </c>
      <c r="P80" s="16">
        <v>5305</v>
      </c>
      <c r="Q80" s="16">
        <v>6283</v>
      </c>
      <c r="R80" s="16">
        <v>5441</v>
      </c>
      <c r="S80" s="16">
        <v>1061</v>
      </c>
      <c r="T80" s="17">
        <v>0.19500091894872301</v>
      </c>
    </row>
    <row r="81" spans="1:20" ht="15.6">
      <c r="A81" s="30">
        <v>43185</v>
      </c>
      <c r="B81" s="15" t="s">
        <v>274</v>
      </c>
      <c r="C81" s="30">
        <v>43181</v>
      </c>
      <c r="D81" s="16">
        <v>6542</v>
      </c>
      <c r="E81" s="16">
        <f t="shared" si="3"/>
        <v>4</v>
      </c>
      <c r="F81" s="33">
        <v>43180</v>
      </c>
      <c r="G81" s="16">
        <v>500</v>
      </c>
      <c r="H81" s="16">
        <f t="shared" si="4"/>
        <v>5</v>
      </c>
      <c r="I81" s="30"/>
      <c r="J81" s="16"/>
      <c r="K81" s="16"/>
      <c r="L81" s="16">
        <v>500</v>
      </c>
      <c r="M81" s="30">
        <v>43185</v>
      </c>
      <c r="N81" s="16">
        <v>605</v>
      </c>
      <c r="O81" s="16">
        <f t="shared" si="5"/>
        <v>0</v>
      </c>
      <c r="P81" s="16">
        <v>1105</v>
      </c>
      <c r="Q81" s="16">
        <v>1529</v>
      </c>
      <c r="R81" s="16">
        <v>607</v>
      </c>
      <c r="S81" s="16">
        <v>60</v>
      </c>
      <c r="T81" s="17">
        <v>9.8846787479406895E-2</v>
      </c>
    </row>
    <row r="82" spans="1:20" ht="15.6">
      <c r="A82" s="30">
        <v>43210</v>
      </c>
      <c r="B82" s="25" t="s">
        <v>277</v>
      </c>
      <c r="C82" s="30">
        <v>43206</v>
      </c>
      <c r="D82" s="16">
        <v>17407</v>
      </c>
      <c r="E82" s="16">
        <f t="shared" si="3"/>
        <v>4</v>
      </c>
      <c r="F82" s="33">
        <v>43201</v>
      </c>
      <c r="G82" s="16">
        <v>1800</v>
      </c>
      <c r="H82" s="16">
        <f t="shared" si="4"/>
        <v>9</v>
      </c>
      <c r="I82" s="30"/>
      <c r="J82" s="16"/>
      <c r="K82" s="16"/>
      <c r="L82" s="16">
        <v>1800</v>
      </c>
      <c r="M82" s="30">
        <v>43210</v>
      </c>
      <c r="N82" s="16">
        <v>5000</v>
      </c>
      <c r="O82" s="16">
        <f t="shared" si="5"/>
        <v>0</v>
      </c>
      <c r="P82" s="16">
        <v>6800</v>
      </c>
      <c r="Q82" s="16">
        <v>6884</v>
      </c>
      <c r="R82" s="16">
        <v>6576</v>
      </c>
      <c r="S82" s="16">
        <v>2867</v>
      </c>
      <c r="T82" s="17">
        <v>0.43597931873479301</v>
      </c>
    </row>
    <row r="83" spans="1:20" ht="15.6">
      <c r="A83" s="30">
        <v>43210</v>
      </c>
      <c r="B83" s="26" t="s">
        <v>280</v>
      </c>
      <c r="C83" s="30">
        <v>43207</v>
      </c>
      <c r="D83" s="16">
        <v>34919</v>
      </c>
      <c r="E83" s="16">
        <f t="shared" si="3"/>
        <v>3</v>
      </c>
      <c r="F83" s="33">
        <v>43167</v>
      </c>
      <c r="G83" s="16">
        <v>1000</v>
      </c>
      <c r="H83" s="16">
        <f t="shared" si="4"/>
        <v>43</v>
      </c>
      <c r="I83" s="30"/>
      <c r="J83" s="16"/>
      <c r="K83" s="16"/>
      <c r="L83" s="16">
        <v>4014</v>
      </c>
      <c r="M83" s="30">
        <v>43210</v>
      </c>
      <c r="N83" s="16">
        <v>15853</v>
      </c>
      <c r="O83" s="16">
        <f t="shared" si="5"/>
        <v>0</v>
      </c>
      <c r="P83" s="16">
        <v>19867</v>
      </c>
      <c r="Q83" s="16">
        <v>19957</v>
      </c>
      <c r="R83" s="16">
        <v>19575</v>
      </c>
      <c r="S83" s="16">
        <v>380</v>
      </c>
      <c r="T83" s="17">
        <v>1.9412515964240099E-2</v>
      </c>
    </row>
    <row r="84" spans="1:20" ht="15.6">
      <c r="A84" s="30">
        <v>43210</v>
      </c>
      <c r="B84" s="25" t="s">
        <v>283</v>
      </c>
      <c r="C84" s="30">
        <v>43207</v>
      </c>
      <c r="D84" s="16">
        <v>60478</v>
      </c>
      <c r="E84" s="16">
        <f t="shared" si="3"/>
        <v>3</v>
      </c>
      <c r="F84" s="33">
        <v>43200</v>
      </c>
      <c r="G84" s="16">
        <v>10000</v>
      </c>
      <c r="H84" s="16">
        <f t="shared" si="4"/>
        <v>10</v>
      </c>
      <c r="I84" s="30"/>
      <c r="J84" s="16"/>
      <c r="K84" s="16"/>
      <c r="L84" s="16">
        <v>10000</v>
      </c>
      <c r="M84" s="30">
        <v>43211</v>
      </c>
      <c r="N84" s="16">
        <v>28033</v>
      </c>
      <c r="O84" s="16">
        <f t="shared" si="5"/>
        <v>1</v>
      </c>
      <c r="P84" s="16">
        <v>38033</v>
      </c>
      <c r="Q84" s="16">
        <v>38237</v>
      </c>
      <c r="R84" s="16">
        <v>38115</v>
      </c>
      <c r="S84" s="16">
        <v>2234</v>
      </c>
      <c r="T84" s="17">
        <v>5.8612094975731298E-2</v>
      </c>
    </row>
    <row r="85" spans="1:20" ht="15.6">
      <c r="A85" s="30">
        <v>43210</v>
      </c>
      <c r="B85" s="25" t="s">
        <v>286</v>
      </c>
      <c r="C85" s="30">
        <v>43206</v>
      </c>
      <c r="D85" s="16">
        <v>14280</v>
      </c>
      <c r="E85" s="16">
        <f t="shared" si="3"/>
        <v>4</v>
      </c>
      <c r="F85" s="33">
        <v>43200</v>
      </c>
      <c r="G85" s="16">
        <v>1800</v>
      </c>
      <c r="H85" s="16">
        <f t="shared" si="4"/>
        <v>10</v>
      </c>
      <c r="I85" s="30"/>
      <c r="J85" s="16"/>
      <c r="K85" s="16"/>
      <c r="L85" s="16">
        <v>1800</v>
      </c>
      <c r="M85" s="30">
        <v>43210</v>
      </c>
      <c r="N85" s="16">
        <v>4092</v>
      </c>
      <c r="O85" s="16">
        <f t="shared" si="5"/>
        <v>0</v>
      </c>
      <c r="P85" s="16">
        <v>5892</v>
      </c>
      <c r="Q85" s="16">
        <v>6026</v>
      </c>
      <c r="R85" s="16">
        <v>5646</v>
      </c>
      <c r="S85" s="16">
        <v>1255</v>
      </c>
      <c r="T85" s="17">
        <v>0.22228126106978399</v>
      </c>
    </row>
    <row r="86" spans="1:20" ht="15.6">
      <c r="A86" s="30">
        <v>43210</v>
      </c>
      <c r="B86" s="25" t="s">
        <v>289</v>
      </c>
      <c r="C86" s="30">
        <v>43207</v>
      </c>
      <c r="D86" s="16">
        <v>27994</v>
      </c>
      <c r="E86" s="16">
        <f t="shared" si="3"/>
        <v>3</v>
      </c>
      <c r="F86" s="33">
        <v>43201</v>
      </c>
      <c r="G86" s="16">
        <v>4500</v>
      </c>
      <c r="H86" s="16">
        <f t="shared" si="4"/>
        <v>9</v>
      </c>
      <c r="I86" s="30">
        <v>43209</v>
      </c>
      <c r="J86" s="16">
        <v>1800</v>
      </c>
      <c r="K86" s="16">
        <f>A86-I86</f>
        <v>1</v>
      </c>
      <c r="L86" s="16">
        <v>6300</v>
      </c>
      <c r="M86" s="30">
        <v>43210</v>
      </c>
      <c r="N86" s="16">
        <v>1660</v>
      </c>
      <c r="O86" s="16">
        <f t="shared" si="5"/>
        <v>0</v>
      </c>
      <c r="P86" s="16">
        <v>7960</v>
      </c>
      <c r="Q86" s="16">
        <v>7625</v>
      </c>
      <c r="R86" s="16">
        <v>6731</v>
      </c>
      <c r="S86" s="16">
        <v>167</v>
      </c>
      <c r="T86" s="17">
        <v>2.4810577923042601E-2</v>
      </c>
    </row>
    <row r="87" spans="1:20" ht="15.6">
      <c r="A87" s="30">
        <v>43210</v>
      </c>
      <c r="B87" s="25" t="s">
        <v>292</v>
      </c>
      <c r="C87" s="30">
        <v>43206</v>
      </c>
      <c r="D87" s="16">
        <v>12450</v>
      </c>
      <c r="E87" s="16">
        <f t="shared" si="3"/>
        <v>4</v>
      </c>
      <c r="F87" s="33">
        <v>43201</v>
      </c>
      <c r="G87" s="16">
        <v>2500</v>
      </c>
      <c r="H87" s="16">
        <f t="shared" si="4"/>
        <v>9</v>
      </c>
      <c r="I87" s="30">
        <v>43206</v>
      </c>
      <c r="J87" s="16">
        <v>300</v>
      </c>
      <c r="K87" s="16">
        <f>A87-I87</f>
        <v>4</v>
      </c>
      <c r="L87" s="16">
        <v>2800</v>
      </c>
      <c r="M87" s="30">
        <v>43210</v>
      </c>
      <c r="N87" s="16">
        <v>300</v>
      </c>
      <c r="O87" s="16">
        <f t="shared" si="5"/>
        <v>0</v>
      </c>
      <c r="P87" s="16">
        <v>3100</v>
      </c>
      <c r="Q87" s="16">
        <v>3443</v>
      </c>
      <c r="R87" s="16">
        <v>3093</v>
      </c>
      <c r="S87" s="16">
        <v>308</v>
      </c>
      <c r="T87" s="17">
        <v>9.9579696087940497E-2</v>
      </c>
    </row>
    <row r="88" spans="1:20" ht="15.6">
      <c r="A88" s="30">
        <v>43210</v>
      </c>
      <c r="B88" s="25" t="s">
        <v>295</v>
      </c>
      <c r="C88" s="30">
        <v>43206</v>
      </c>
      <c r="D88" s="16">
        <v>22529</v>
      </c>
      <c r="E88" s="16">
        <f t="shared" si="3"/>
        <v>4</v>
      </c>
      <c r="F88" s="33">
        <v>43201</v>
      </c>
      <c r="G88" s="16">
        <v>3800</v>
      </c>
      <c r="H88" s="16">
        <f t="shared" si="4"/>
        <v>9</v>
      </c>
      <c r="I88" s="30"/>
      <c r="J88" s="16"/>
      <c r="K88" s="16"/>
      <c r="L88" s="16">
        <v>3800</v>
      </c>
      <c r="M88" s="30">
        <v>43210</v>
      </c>
      <c r="N88" s="16">
        <v>1600</v>
      </c>
      <c r="O88" s="16">
        <f t="shared" si="5"/>
        <v>0</v>
      </c>
      <c r="P88" s="16">
        <v>5400</v>
      </c>
      <c r="Q88" s="16">
        <v>5775</v>
      </c>
      <c r="R88" s="16">
        <v>5435</v>
      </c>
      <c r="S88" s="16">
        <v>2</v>
      </c>
      <c r="T88" s="17">
        <v>3.6798528058877599E-4</v>
      </c>
    </row>
    <row r="89" spans="1:20" ht="15.6">
      <c r="A89" s="30">
        <v>43210</v>
      </c>
      <c r="B89" s="26" t="s">
        <v>298</v>
      </c>
      <c r="C89" s="30">
        <v>43206</v>
      </c>
      <c r="D89" s="16">
        <v>7898</v>
      </c>
      <c r="E89" s="16">
        <f t="shared" si="3"/>
        <v>4</v>
      </c>
      <c r="F89" s="33">
        <v>43201</v>
      </c>
      <c r="G89" s="16">
        <v>1300</v>
      </c>
      <c r="H89" s="16">
        <f t="shared" si="4"/>
        <v>9</v>
      </c>
      <c r="I89" s="30"/>
      <c r="J89" s="16"/>
      <c r="K89" s="16"/>
      <c r="L89" s="16">
        <v>1300</v>
      </c>
      <c r="M89" s="30">
        <v>43210</v>
      </c>
      <c r="N89" s="16">
        <v>850</v>
      </c>
      <c r="O89" s="16">
        <f t="shared" si="5"/>
        <v>0</v>
      </c>
      <c r="P89" s="16">
        <v>2150</v>
      </c>
      <c r="Q89" s="16">
        <v>2271</v>
      </c>
      <c r="R89" s="16">
        <v>2185</v>
      </c>
      <c r="S89" s="16">
        <v>107</v>
      </c>
      <c r="T89" s="17">
        <v>4.8970251716247103E-2</v>
      </c>
    </row>
    <row r="90" spans="1:20" ht="15.6">
      <c r="A90" s="30">
        <v>43210</v>
      </c>
      <c r="B90" s="25" t="s">
        <v>301</v>
      </c>
      <c r="C90" s="30">
        <v>43207</v>
      </c>
      <c r="D90" s="16">
        <v>10368</v>
      </c>
      <c r="E90" s="16">
        <f t="shared" si="3"/>
        <v>3</v>
      </c>
      <c r="F90" s="33">
        <v>43201</v>
      </c>
      <c r="G90" s="16">
        <v>800</v>
      </c>
      <c r="H90" s="16">
        <f t="shared" si="4"/>
        <v>9</v>
      </c>
      <c r="I90" s="30"/>
      <c r="J90" s="16"/>
      <c r="K90" s="16"/>
      <c r="L90" s="16">
        <v>800</v>
      </c>
      <c r="M90" s="30">
        <v>43213</v>
      </c>
      <c r="N90" s="16">
        <v>1546</v>
      </c>
      <c r="O90" s="16">
        <f t="shared" si="5"/>
        <v>3</v>
      </c>
      <c r="P90" s="16">
        <v>2346</v>
      </c>
      <c r="Q90" s="16">
        <v>3486</v>
      </c>
      <c r="R90" s="16">
        <v>2028</v>
      </c>
      <c r="S90" s="16">
        <v>13</v>
      </c>
      <c r="T90" s="17">
        <v>6.41025641025641E-3</v>
      </c>
    </row>
    <row r="91" spans="1:20" ht="15.6">
      <c r="A91" s="30">
        <v>43210</v>
      </c>
      <c r="B91" s="25" t="s">
        <v>304</v>
      </c>
      <c r="C91" s="30">
        <v>43207</v>
      </c>
      <c r="D91" s="16">
        <v>22399</v>
      </c>
      <c r="E91" s="16">
        <f t="shared" si="3"/>
        <v>3</v>
      </c>
      <c r="F91" s="33">
        <v>43201</v>
      </c>
      <c r="G91" s="16">
        <v>1500</v>
      </c>
      <c r="H91" s="16">
        <f t="shared" si="4"/>
        <v>9</v>
      </c>
      <c r="I91" s="30">
        <v>43206</v>
      </c>
      <c r="J91" s="16">
        <v>2900</v>
      </c>
      <c r="K91" s="16">
        <f>A91-I91</f>
        <v>4</v>
      </c>
      <c r="L91" s="16">
        <v>4400</v>
      </c>
      <c r="M91" s="30">
        <v>43210</v>
      </c>
      <c r="N91" s="16">
        <v>3203</v>
      </c>
      <c r="O91" s="16">
        <f t="shared" si="5"/>
        <v>0</v>
      </c>
      <c r="P91" s="16">
        <v>7603</v>
      </c>
      <c r="Q91" s="16">
        <v>7939</v>
      </c>
      <c r="R91" s="16">
        <v>7693</v>
      </c>
      <c r="S91" s="16">
        <v>705</v>
      </c>
      <c r="T91" s="17">
        <v>9.1641752242298202E-2</v>
      </c>
    </row>
    <row r="92" spans="1:20" ht="15.6">
      <c r="A92" s="30">
        <v>43210</v>
      </c>
      <c r="B92" s="26" t="s">
        <v>307</v>
      </c>
      <c r="C92" s="30">
        <v>43206</v>
      </c>
      <c r="D92" s="16">
        <v>5768</v>
      </c>
      <c r="E92" s="16">
        <f t="shared" si="3"/>
        <v>4</v>
      </c>
      <c r="F92" s="33">
        <v>43201</v>
      </c>
      <c r="G92" s="16">
        <v>2500</v>
      </c>
      <c r="H92" s="16">
        <f t="shared" si="4"/>
        <v>9</v>
      </c>
      <c r="I92" s="30"/>
      <c r="J92" s="16"/>
      <c r="K92" s="16"/>
      <c r="L92" s="16">
        <v>2500</v>
      </c>
      <c r="M92" s="30">
        <v>43216</v>
      </c>
      <c r="N92" s="16">
        <v>52</v>
      </c>
      <c r="O92" s="16">
        <f t="shared" si="5"/>
        <v>6</v>
      </c>
      <c r="P92" s="16">
        <v>2552</v>
      </c>
      <c r="Q92" s="16">
        <v>1998</v>
      </c>
      <c r="R92" s="16">
        <v>1900</v>
      </c>
      <c r="S92" s="16">
        <v>447</v>
      </c>
      <c r="T92" s="17">
        <v>0.23526315789473701</v>
      </c>
    </row>
    <row r="93" spans="1:20" ht="15.6">
      <c r="A93" s="30">
        <v>43210</v>
      </c>
      <c r="B93" s="26" t="s">
        <v>310</v>
      </c>
      <c r="C93" s="30">
        <v>43207</v>
      </c>
      <c r="D93" s="16">
        <v>20936</v>
      </c>
      <c r="E93" s="16">
        <f t="shared" si="3"/>
        <v>3</v>
      </c>
      <c r="F93" s="33">
        <v>43201</v>
      </c>
      <c r="G93" s="16">
        <v>2300</v>
      </c>
      <c r="H93" s="16">
        <f t="shared" si="4"/>
        <v>9</v>
      </c>
      <c r="I93" s="30"/>
      <c r="J93" s="16"/>
      <c r="K93" s="16"/>
      <c r="L93" s="16">
        <v>2300</v>
      </c>
      <c r="M93" s="30">
        <v>43210</v>
      </c>
      <c r="N93" s="16">
        <v>9525</v>
      </c>
      <c r="O93" s="16">
        <f t="shared" si="5"/>
        <v>0</v>
      </c>
      <c r="P93" s="16">
        <v>11825</v>
      </c>
      <c r="Q93" s="16">
        <v>12947</v>
      </c>
      <c r="R93" s="16">
        <v>10927</v>
      </c>
      <c r="S93" s="16">
        <v>461</v>
      </c>
      <c r="T93" s="17">
        <v>4.2189072938592503E-2</v>
      </c>
    </row>
    <row r="94" spans="1:20" ht="15.6">
      <c r="A94" s="30">
        <v>43210</v>
      </c>
      <c r="B94" s="25" t="s">
        <v>313</v>
      </c>
      <c r="C94" s="30">
        <v>43206</v>
      </c>
      <c r="D94" s="16">
        <v>20234</v>
      </c>
      <c r="E94" s="16">
        <f t="shared" si="3"/>
        <v>4</v>
      </c>
      <c r="F94" s="33">
        <v>43201</v>
      </c>
      <c r="G94" s="16">
        <v>1500</v>
      </c>
      <c r="H94" s="16">
        <f t="shared" si="4"/>
        <v>9</v>
      </c>
      <c r="I94" s="30"/>
      <c r="J94" s="16"/>
      <c r="K94" s="16"/>
      <c r="L94" s="16">
        <v>1500</v>
      </c>
      <c r="M94" s="30">
        <v>43210</v>
      </c>
      <c r="N94" s="16">
        <v>4400</v>
      </c>
      <c r="O94" s="16">
        <f t="shared" si="5"/>
        <v>0</v>
      </c>
      <c r="P94" s="16">
        <v>5900</v>
      </c>
      <c r="Q94" s="16">
        <v>5921</v>
      </c>
      <c r="R94" s="16">
        <v>5883</v>
      </c>
      <c r="S94" s="16">
        <v>74</v>
      </c>
      <c r="T94" s="17">
        <v>1.25786163522013E-2</v>
      </c>
    </row>
    <row r="95" spans="1:20" ht="15.6">
      <c r="A95" s="30">
        <v>43210</v>
      </c>
      <c r="B95" s="25" t="s">
        <v>316</v>
      </c>
      <c r="C95" s="30">
        <v>43207</v>
      </c>
      <c r="D95" s="16">
        <v>8810</v>
      </c>
      <c r="E95" s="16">
        <f t="shared" si="3"/>
        <v>3</v>
      </c>
      <c r="F95" s="33">
        <v>43201</v>
      </c>
      <c r="G95" s="16">
        <v>1000</v>
      </c>
      <c r="H95" s="16">
        <f t="shared" si="4"/>
        <v>9</v>
      </c>
      <c r="I95" s="30"/>
      <c r="J95" s="16"/>
      <c r="K95" s="16"/>
      <c r="L95" s="16">
        <v>1000</v>
      </c>
      <c r="M95" s="30">
        <v>43210</v>
      </c>
      <c r="N95" s="16">
        <v>1267</v>
      </c>
      <c r="O95" s="16">
        <f t="shared" si="5"/>
        <v>0</v>
      </c>
      <c r="P95" s="16">
        <v>2267</v>
      </c>
      <c r="Q95" s="16">
        <v>2455</v>
      </c>
      <c r="R95" s="16">
        <v>2291</v>
      </c>
      <c r="S95" s="16">
        <v>411</v>
      </c>
      <c r="T95" s="17">
        <v>0.17939764295067701</v>
      </c>
    </row>
    <row r="96" spans="1:20" ht="15.6">
      <c r="A96" s="30">
        <v>43210</v>
      </c>
      <c r="B96" s="28" t="s">
        <v>319</v>
      </c>
      <c r="C96" s="30">
        <v>43207</v>
      </c>
      <c r="D96" s="16">
        <v>5510</v>
      </c>
      <c r="E96" s="16">
        <f t="shared" si="3"/>
        <v>3</v>
      </c>
      <c r="F96" s="33">
        <v>43201</v>
      </c>
      <c r="G96" s="16">
        <v>800</v>
      </c>
      <c r="H96" s="16">
        <f t="shared" si="4"/>
        <v>9</v>
      </c>
      <c r="I96" s="30"/>
      <c r="J96" s="16"/>
      <c r="K96" s="16"/>
      <c r="L96" s="16">
        <v>800</v>
      </c>
      <c r="M96" s="30">
        <v>43210</v>
      </c>
      <c r="N96" s="16">
        <v>200</v>
      </c>
      <c r="O96" s="16">
        <f t="shared" si="5"/>
        <v>0</v>
      </c>
      <c r="P96" s="16">
        <v>1000</v>
      </c>
      <c r="Q96" s="16">
        <v>1305</v>
      </c>
      <c r="R96" s="16">
        <v>995</v>
      </c>
      <c r="S96" s="16">
        <v>2</v>
      </c>
      <c r="T96" s="17">
        <v>2.0100502512562799E-3</v>
      </c>
    </row>
    <row r="97" spans="1:20" ht="15.6">
      <c r="A97" s="30">
        <v>43210</v>
      </c>
      <c r="B97" s="28" t="s">
        <v>322</v>
      </c>
      <c r="C97" s="30">
        <v>43207</v>
      </c>
      <c r="D97" s="16">
        <v>9701</v>
      </c>
      <c r="E97" s="16">
        <f t="shared" si="3"/>
        <v>3</v>
      </c>
      <c r="F97" s="33">
        <v>43201</v>
      </c>
      <c r="G97" s="16">
        <v>1000</v>
      </c>
      <c r="H97" s="16">
        <f t="shared" si="4"/>
        <v>9</v>
      </c>
      <c r="I97" s="30"/>
      <c r="J97" s="16"/>
      <c r="K97" s="16"/>
      <c r="L97" s="16">
        <v>1000</v>
      </c>
      <c r="M97" s="30">
        <v>43210</v>
      </c>
      <c r="N97" s="16">
        <v>1003</v>
      </c>
      <c r="O97" s="16">
        <f t="shared" si="5"/>
        <v>0</v>
      </c>
      <c r="P97" s="16">
        <v>2003</v>
      </c>
      <c r="Q97" s="16">
        <v>2092</v>
      </c>
      <c r="R97" s="16">
        <v>2062</v>
      </c>
      <c r="S97" s="16">
        <v>45</v>
      </c>
      <c r="T97" s="17">
        <v>2.1823472356934999E-2</v>
      </c>
    </row>
    <row r="98" spans="1:20" ht="15.6">
      <c r="A98" s="30">
        <v>43210</v>
      </c>
      <c r="B98" s="27" t="s">
        <v>325</v>
      </c>
      <c r="C98" s="30">
        <v>43207</v>
      </c>
      <c r="D98" s="16">
        <v>10752</v>
      </c>
      <c r="E98" s="16">
        <f t="shared" si="3"/>
        <v>3</v>
      </c>
      <c r="F98" s="33">
        <v>43201</v>
      </c>
      <c r="G98" s="16">
        <v>3000</v>
      </c>
      <c r="H98" s="16">
        <f t="shared" si="4"/>
        <v>9</v>
      </c>
      <c r="I98" s="30"/>
      <c r="J98" s="16"/>
      <c r="K98" s="16"/>
      <c r="L98" s="16">
        <v>3000</v>
      </c>
      <c r="M98" s="30">
        <v>43210</v>
      </c>
      <c r="N98" s="16">
        <v>2600</v>
      </c>
      <c r="O98" s="16">
        <f t="shared" si="5"/>
        <v>0</v>
      </c>
      <c r="P98" s="16">
        <v>5600</v>
      </c>
      <c r="Q98" s="16">
        <v>5642</v>
      </c>
      <c r="R98" s="16">
        <v>5620</v>
      </c>
      <c r="S98" s="16">
        <v>2</v>
      </c>
      <c r="T98" s="17">
        <v>3.5587188612099598E-4</v>
      </c>
    </row>
    <row r="99" spans="1:20" ht="15.6">
      <c r="A99" s="30">
        <v>43210</v>
      </c>
      <c r="B99" s="27" t="s">
        <v>328</v>
      </c>
      <c r="C99" s="30">
        <v>43207</v>
      </c>
      <c r="D99" s="16">
        <v>3777</v>
      </c>
      <c r="E99" s="16">
        <f t="shared" si="3"/>
        <v>3</v>
      </c>
      <c r="F99" s="33">
        <v>43201</v>
      </c>
      <c r="G99" s="16">
        <v>800</v>
      </c>
      <c r="H99" s="16">
        <f t="shared" si="4"/>
        <v>9</v>
      </c>
      <c r="I99" s="30"/>
      <c r="J99" s="16"/>
      <c r="K99" s="16"/>
      <c r="L99" s="16">
        <v>800</v>
      </c>
      <c r="M99" s="30"/>
      <c r="N99" s="16">
        <v>0</v>
      </c>
      <c r="O99" s="16"/>
      <c r="P99" s="16">
        <v>800</v>
      </c>
      <c r="Q99" s="16">
        <v>883</v>
      </c>
      <c r="R99" s="16">
        <v>867</v>
      </c>
      <c r="S99" s="16">
        <v>0</v>
      </c>
      <c r="T99" s="17">
        <v>0</v>
      </c>
    </row>
    <row r="100" spans="1:20" ht="15.6">
      <c r="A100" s="30">
        <v>43210</v>
      </c>
      <c r="B100" s="27" t="s">
        <v>331</v>
      </c>
      <c r="C100" s="30">
        <v>43207</v>
      </c>
      <c r="D100" s="16">
        <v>42350</v>
      </c>
      <c r="E100" s="16">
        <f t="shared" si="3"/>
        <v>3</v>
      </c>
      <c r="F100" s="33">
        <v>43201</v>
      </c>
      <c r="G100" s="16">
        <v>2800</v>
      </c>
      <c r="H100" s="16">
        <f t="shared" si="4"/>
        <v>9</v>
      </c>
      <c r="I100" s="30">
        <v>43209</v>
      </c>
      <c r="J100" s="16">
        <v>4700</v>
      </c>
      <c r="K100" s="16">
        <f>A100-I100</f>
        <v>1</v>
      </c>
      <c r="L100" s="16">
        <v>7500</v>
      </c>
      <c r="M100" s="30">
        <v>43210</v>
      </c>
      <c r="N100" s="16">
        <v>9415</v>
      </c>
      <c r="O100" s="16">
        <f t="shared" si="5"/>
        <v>0</v>
      </c>
      <c r="P100" s="16">
        <v>16915</v>
      </c>
      <c r="Q100" s="16">
        <v>17307</v>
      </c>
      <c r="R100" s="16">
        <v>17241</v>
      </c>
      <c r="S100" s="16">
        <v>0</v>
      </c>
      <c r="T100" s="17">
        <v>0</v>
      </c>
    </row>
    <row r="101" spans="1:20" ht="15.6">
      <c r="A101" s="30">
        <v>43210</v>
      </c>
      <c r="B101" s="27" t="s">
        <v>334</v>
      </c>
      <c r="C101" s="30">
        <v>43207</v>
      </c>
      <c r="D101" s="16">
        <v>10718</v>
      </c>
      <c r="E101" s="16">
        <f t="shared" si="3"/>
        <v>3</v>
      </c>
      <c r="F101" s="33">
        <v>43201</v>
      </c>
      <c r="G101" s="16">
        <v>2600</v>
      </c>
      <c r="H101" s="16">
        <f t="shared" si="4"/>
        <v>9</v>
      </c>
      <c r="I101" s="30"/>
      <c r="J101" s="16"/>
      <c r="K101" s="16"/>
      <c r="L101" s="16">
        <v>2600</v>
      </c>
      <c r="M101" s="30">
        <v>43210</v>
      </c>
      <c r="N101" s="16">
        <v>800</v>
      </c>
      <c r="O101" s="16">
        <f t="shared" si="5"/>
        <v>0</v>
      </c>
      <c r="P101" s="16">
        <v>3400</v>
      </c>
      <c r="Q101" s="16">
        <v>3473</v>
      </c>
      <c r="R101" s="16">
        <v>3443</v>
      </c>
      <c r="S101" s="16">
        <v>89</v>
      </c>
      <c r="T101" s="17">
        <v>2.5849549811211198E-2</v>
      </c>
    </row>
    <row r="102" spans="1:20" ht="15.6">
      <c r="A102" s="30">
        <v>43210</v>
      </c>
      <c r="B102" s="27" t="s">
        <v>337</v>
      </c>
      <c r="C102" s="30">
        <v>43207</v>
      </c>
      <c r="D102" s="16">
        <v>9533</v>
      </c>
      <c r="E102" s="16">
        <f t="shared" si="3"/>
        <v>3</v>
      </c>
      <c r="F102" s="33">
        <v>43201</v>
      </c>
      <c r="G102" s="16">
        <v>500</v>
      </c>
      <c r="H102" s="16">
        <f t="shared" si="4"/>
        <v>9</v>
      </c>
      <c r="I102" s="30">
        <v>43209</v>
      </c>
      <c r="J102" s="16">
        <v>500</v>
      </c>
      <c r="K102" s="16">
        <f>A102-I102</f>
        <v>1</v>
      </c>
      <c r="L102" s="16">
        <v>1000</v>
      </c>
      <c r="M102" s="30">
        <v>43210</v>
      </c>
      <c r="N102" s="16">
        <v>727</v>
      </c>
      <c r="O102" s="16">
        <f t="shared" si="5"/>
        <v>0</v>
      </c>
      <c r="P102" s="16">
        <v>1727</v>
      </c>
      <c r="Q102" s="16">
        <v>1923</v>
      </c>
      <c r="R102" s="16">
        <v>1527</v>
      </c>
      <c r="S102" s="16">
        <v>149</v>
      </c>
      <c r="T102" s="17">
        <v>9.7576948264571098E-2</v>
      </c>
    </row>
    <row r="103" spans="1:20" ht="15.6">
      <c r="A103" s="30">
        <v>43210</v>
      </c>
      <c r="B103" s="27" t="s">
        <v>340</v>
      </c>
      <c r="C103" s="30">
        <v>43207</v>
      </c>
      <c r="D103" s="16">
        <v>24482</v>
      </c>
      <c r="E103" s="16">
        <f t="shared" si="3"/>
        <v>3</v>
      </c>
      <c r="F103" s="33">
        <v>43203</v>
      </c>
      <c r="G103" s="16">
        <v>1200</v>
      </c>
      <c r="H103" s="16">
        <f t="shared" si="4"/>
        <v>7</v>
      </c>
      <c r="I103" s="30">
        <v>43206</v>
      </c>
      <c r="J103" s="16">
        <v>1100</v>
      </c>
      <c r="K103" s="16">
        <f>A103-I103</f>
        <v>4</v>
      </c>
      <c r="L103" s="16">
        <v>2300</v>
      </c>
      <c r="M103" s="30">
        <v>43210</v>
      </c>
      <c r="N103" s="16">
        <v>4500</v>
      </c>
      <c r="O103" s="16">
        <f t="shared" si="5"/>
        <v>0</v>
      </c>
      <c r="P103" s="16">
        <v>6800</v>
      </c>
      <c r="Q103" s="16">
        <v>7150</v>
      </c>
      <c r="R103" s="16">
        <v>6730</v>
      </c>
      <c r="S103" s="16">
        <v>2039</v>
      </c>
      <c r="T103" s="17">
        <v>0.30297176820207999</v>
      </c>
    </row>
    <row r="104" spans="1:20" ht="15.6">
      <c r="A104" s="30">
        <v>43210</v>
      </c>
      <c r="B104" s="27" t="s">
        <v>343</v>
      </c>
      <c r="C104" s="30">
        <v>43207</v>
      </c>
      <c r="D104" s="16">
        <v>12411</v>
      </c>
      <c r="E104" s="16">
        <f t="shared" si="3"/>
        <v>3</v>
      </c>
      <c r="F104" s="33">
        <v>43203</v>
      </c>
      <c r="G104" s="16">
        <v>2600</v>
      </c>
      <c r="H104" s="16">
        <f t="shared" si="4"/>
        <v>7</v>
      </c>
      <c r="I104" s="30"/>
      <c r="J104" s="16"/>
      <c r="K104" s="16"/>
      <c r="L104" s="16">
        <v>2600</v>
      </c>
      <c r="M104" s="30">
        <v>43210</v>
      </c>
      <c r="N104" s="16">
        <v>1104</v>
      </c>
      <c r="O104" s="16">
        <f t="shared" si="5"/>
        <v>0</v>
      </c>
      <c r="P104" s="16">
        <v>3704</v>
      </c>
      <c r="Q104" s="16">
        <v>4406</v>
      </c>
      <c r="R104" s="16">
        <v>3724</v>
      </c>
      <c r="S104" s="16">
        <v>20</v>
      </c>
      <c r="T104" s="17">
        <v>5.37056928034372E-3</v>
      </c>
    </row>
    <row r="105" spans="1:20" ht="15.6">
      <c r="A105" s="30">
        <v>43210</v>
      </c>
      <c r="B105" s="27" t="s">
        <v>346</v>
      </c>
      <c r="C105" s="30">
        <v>43206</v>
      </c>
      <c r="D105" s="16">
        <v>7833</v>
      </c>
      <c r="E105" s="16">
        <f t="shared" si="3"/>
        <v>4</v>
      </c>
      <c r="F105" s="33">
        <v>43206</v>
      </c>
      <c r="G105" s="16">
        <v>500</v>
      </c>
      <c r="H105" s="16">
        <f t="shared" si="4"/>
        <v>4</v>
      </c>
      <c r="I105" s="30">
        <v>43209</v>
      </c>
      <c r="J105" s="16">
        <v>300</v>
      </c>
      <c r="K105" s="16">
        <f>A105-I105</f>
        <v>1</v>
      </c>
      <c r="L105" s="16">
        <v>800</v>
      </c>
      <c r="M105" s="30">
        <v>43210</v>
      </c>
      <c r="N105" s="16">
        <v>362</v>
      </c>
      <c r="O105" s="16">
        <f t="shared" si="5"/>
        <v>0</v>
      </c>
      <c r="P105" s="16">
        <v>1162</v>
      </c>
      <c r="Q105" s="16">
        <v>1116</v>
      </c>
      <c r="R105" s="16">
        <v>1108</v>
      </c>
      <c r="S105" s="16">
        <v>303</v>
      </c>
      <c r="T105" s="17">
        <v>0.27346570397111902</v>
      </c>
    </row>
    <row r="106" spans="1:20" ht="15.6">
      <c r="A106" s="30">
        <v>43210</v>
      </c>
      <c r="B106" s="27" t="s">
        <v>349</v>
      </c>
      <c r="C106" s="30">
        <v>43207</v>
      </c>
      <c r="D106" s="16">
        <v>32159</v>
      </c>
      <c r="E106" s="16">
        <f t="shared" si="3"/>
        <v>3</v>
      </c>
      <c r="F106" s="33">
        <v>43201</v>
      </c>
      <c r="G106" s="16">
        <v>1800</v>
      </c>
      <c r="H106" s="16">
        <f t="shared" si="4"/>
        <v>9</v>
      </c>
      <c r="I106" s="30"/>
      <c r="J106" s="16"/>
      <c r="K106" s="16"/>
      <c r="L106" s="16">
        <v>1800</v>
      </c>
      <c r="M106" s="30">
        <v>43213</v>
      </c>
      <c r="N106" s="16">
        <v>18131</v>
      </c>
      <c r="O106" s="16">
        <f t="shared" si="5"/>
        <v>3</v>
      </c>
      <c r="P106" s="16">
        <v>19931</v>
      </c>
      <c r="Q106" s="16">
        <v>23897</v>
      </c>
      <c r="R106" s="16">
        <v>19161</v>
      </c>
      <c r="S106" s="16">
        <v>1582</v>
      </c>
      <c r="T106" s="17">
        <v>8.2563540525024806E-2</v>
      </c>
    </row>
    <row r="107" spans="1:20" ht="15.6">
      <c r="A107" s="30">
        <v>43210</v>
      </c>
      <c r="B107" s="27" t="s">
        <v>352</v>
      </c>
      <c r="C107" s="30">
        <v>43207</v>
      </c>
      <c r="D107" s="16">
        <v>11281</v>
      </c>
      <c r="E107" s="16">
        <f t="shared" si="3"/>
        <v>3</v>
      </c>
      <c r="F107" s="33">
        <v>43201</v>
      </c>
      <c r="G107" s="16">
        <v>1000</v>
      </c>
      <c r="H107" s="16">
        <f t="shared" si="4"/>
        <v>9</v>
      </c>
      <c r="I107" s="30"/>
      <c r="J107" s="16"/>
      <c r="K107" s="16"/>
      <c r="L107" s="16">
        <v>1000</v>
      </c>
      <c r="M107" s="30">
        <v>43213</v>
      </c>
      <c r="N107" s="16">
        <v>3400</v>
      </c>
      <c r="O107" s="16">
        <f t="shared" si="5"/>
        <v>3</v>
      </c>
      <c r="P107" s="16">
        <v>4400</v>
      </c>
      <c r="Q107" s="16">
        <v>4526</v>
      </c>
      <c r="R107" s="16">
        <v>4486</v>
      </c>
      <c r="S107" s="16">
        <v>0</v>
      </c>
      <c r="T107" s="17">
        <v>0</v>
      </c>
    </row>
    <row r="108" spans="1:20" ht="15.6">
      <c r="A108" s="30">
        <v>43210</v>
      </c>
      <c r="B108" s="27" t="s">
        <v>355</v>
      </c>
      <c r="C108" s="30">
        <v>43207</v>
      </c>
      <c r="D108" s="16">
        <v>20414</v>
      </c>
      <c r="E108" s="16">
        <f t="shared" si="3"/>
        <v>3</v>
      </c>
      <c r="F108" s="33">
        <v>43201</v>
      </c>
      <c r="G108" s="16">
        <v>2500</v>
      </c>
      <c r="H108" s="16">
        <f t="shared" si="4"/>
        <v>9</v>
      </c>
      <c r="I108" s="30"/>
      <c r="J108" s="16"/>
      <c r="K108" s="16"/>
      <c r="L108" s="16">
        <v>2500</v>
      </c>
      <c r="M108" s="30">
        <v>43210</v>
      </c>
      <c r="N108" s="16">
        <v>5200</v>
      </c>
      <c r="O108" s="16">
        <f t="shared" si="5"/>
        <v>0</v>
      </c>
      <c r="P108" s="16">
        <v>7700</v>
      </c>
      <c r="Q108" s="16">
        <v>7745</v>
      </c>
      <c r="R108" s="16">
        <v>7695</v>
      </c>
      <c r="S108" s="16">
        <v>644</v>
      </c>
      <c r="T108" s="17">
        <v>8.3690708252111806E-2</v>
      </c>
    </row>
    <row r="109" spans="1:20" ht="15.6">
      <c r="A109" s="30">
        <v>43210</v>
      </c>
      <c r="B109" s="27" t="s">
        <v>358</v>
      </c>
      <c r="C109" s="30">
        <v>43207</v>
      </c>
      <c r="D109" s="16">
        <v>4523</v>
      </c>
      <c r="E109" s="16">
        <f t="shared" si="3"/>
        <v>3</v>
      </c>
      <c r="F109" s="33">
        <v>43201</v>
      </c>
      <c r="G109" s="16">
        <v>500</v>
      </c>
      <c r="H109" s="16">
        <f t="shared" si="4"/>
        <v>9</v>
      </c>
      <c r="I109" s="30">
        <v>43208</v>
      </c>
      <c r="J109" s="16">
        <v>200</v>
      </c>
      <c r="K109" s="16">
        <f>A109-I109</f>
        <v>2</v>
      </c>
      <c r="L109" s="16">
        <v>700</v>
      </c>
      <c r="M109" s="30">
        <v>43210</v>
      </c>
      <c r="N109" s="16">
        <v>500</v>
      </c>
      <c r="O109" s="16">
        <f t="shared" si="5"/>
        <v>0</v>
      </c>
      <c r="P109" s="16">
        <v>1200</v>
      </c>
      <c r="Q109" s="16">
        <v>1235</v>
      </c>
      <c r="R109" s="16">
        <v>1223</v>
      </c>
      <c r="S109" s="16">
        <v>6</v>
      </c>
      <c r="T109" s="17">
        <v>4.9059689288634498E-3</v>
      </c>
    </row>
    <row r="110" spans="1:20" ht="15.6">
      <c r="A110" s="30">
        <v>43210</v>
      </c>
      <c r="B110" s="27" t="s">
        <v>361</v>
      </c>
      <c r="C110" s="30">
        <v>43207</v>
      </c>
      <c r="D110" s="16">
        <v>11249</v>
      </c>
      <c r="E110" s="16">
        <f t="shared" si="3"/>
        <v>3</v>
      </c>
      <c r="F110" s="33">
        <v>43201</v>
      </c>
      <c r="G110" s="16">
        <v>1500</v>
      </c>
      <c r="H110" s="16">
        <f t="shared" si="4"/>
        <v>9</v>
      </c>
      <c r="I110" s="30"/>
      <c r="J110" s="16"/>
      <c r="K110" s="16"/>
      <c r="L110" s="16">
        <v>1500</v>
      </c>
      <c r="M110" s="30">
        <v>43210</v>
      </c>
      <c r="N110" s="16">
        <v>1900</v>
      </c>
      <c r="O110" s="16">
        <f t="shared" si="5"/>
        <v>0</v>
      </c>
      <c r="P110" s="16">
        <v>3400</v>
      </c>
      <c r="Q110" s="16">
        <v>3452</v>
      </c>
      <c r="R110" s="16">
        <v>3408</v>
      </c>
      <c r="S110" s="16">
        <v>57</v>
      </c>
      <c r="T110" s="17">
        <v>1.67253521126761E-2</v>
      </c>
    </row>
    <row r="111" spans="1:20" ht="15.6">
      <c r="A111" s="30">
        <v>43210</v>
      </c>
      <c r="B111" s="27" t="s">
        <v>364</v>
      </c>
      <c r="C111" s="30">
        <v>43206</v>
      </c>
      <c r="D111" s="16">
        <v>19896</v>
      </c>
      <c r="E111" s="16">
        <f t="shared" si="3"/>
        <v>4</v>
      </c>
      <c r="F111" s="33">
        <v>43201</v>
      </c>
      <c r="G111" s="16">
        <v>500</v>
      </c>
      <c r="H111" s="16">
        <f t="shared" si="4"/>
        <v>9</v>
      </c>
      <c r="I111" s="30">
        <v>43209</v>
      </c>
      <c r="J111" s="16">
        <v>1000</v>
      </c>
      <c r="K111" s="16">
        <f>A111-I111</f>
        <v>1</v>
      </c>
      <c r="L111" s="16">
        <v>1500</v>
      </c>
      <c r="M111" s="30">
        <v>43210</v>
      </c>
      <c r="N111" s="16">
        <v>4900</v>
      </c>
      <c r="O111" s="16">
        <f t="shared" si="5"/>
        <v>0</v>
      </c>
      <c r="P111" s="16">
        <v>6400</v>
      </c>
      <c r="Q111" s="16">
        <v>6219</v>
      </c>
      <c r="R111" s="16">
        <v>6115</v>
      </c>
      <c r="S111" s="16">
        <v>124</v>
      </c>
      <c r="T111" s="17">
        <v>2.0278004905968899E-2</v>
      </c>
    </row>
    <row r="112" spans="1:20" ht="15.6">
      <c r="A112" s="30">
        <v>43210</v>
      </c>
      <c r="B112" s="27" t="s">
        <v>367</v>
      </c>
      <c r="C112" s="30">
        <v>43207</v>
      </c>
      <c r="D112" s="16">
        <v>16845</v>
      </c>
      <c r="E112" s="16">
        <f t="shared" si="3"/>
        <v>3</v>
      </c>
      <c r="F112" s="33">
        <v>43206</v>
      </c>
      <c r="G112" s="16">
        <v>1200</v>
      </c>
      <c r="H112" s="16">
        <f t="shared" si="4"/>
        <v>4</v>
      </c>
      <c r="I112" s="30">
        <v>43209</v>
      </c>
      <c r="J112" s="16">
        <v>600</v>
      </c>
      <c r="K112" s="16">
        <f>A112-I112</f>
        <v>1</v>
      </c>
      <c r="L112" s="16">
        <v>1800</v>
      </c>
      <c r="M112" s="30">
        <v>43210</v>
      </c>
      <c r="N112" s="16">
        <v>9550</v>
      </c>
      <c r="O112" s="16">
        <f t="shared" si="5"/>
        <v>0</v>
      </c>
      <c r="P112" s="16">
        <v>11350</v>
      </c>
      <c r="Q112" s="16">
        <v>11246</v>
      </c>
      <c r="R112" s="16">
        <v>11236</v>
      </c>
      <c r="S112" s="16">
        <v>305</v>
      </c>
      <c r="T112" s="17">
        <v>2.7144891420434299E-2</v>
      </c>
    </row>
    <row r="113" spans="1:20" ht="15.6">
      <c r="A113" s="30">
        <v>43210</v>
      </c>
      <c r="B113" s="27" t="s">
        <v>370</v>
      </c>
      <c r="C113" s="30">
        <v>43207</v>
      </c>
      <c r="D113" s="16">
        <v>7704</v>
      </c>
      <c r="E113" s="16">
        <f t="shared" si="3"/>
        <v>3</v>
      </c>
      <c r="F113" s="33">
        <v>42962</v>
      </c>
      <c r="G113" s="16">
        <v>3000</v>
      </c>
      <c r="H113" s="16">
        <f t="shared" si="4"/>
        <v>248</v>
      </c>
      <c r="I113" s="30"/>
      <c r="J113" s="16"/>
      <c r="K113" s="16"/>
      <c r="L113" s="16">
        <v>3000</v>
      </c>
      <c r="M113" s="30"/>
      <c r="N113" s="16">
        <v>0</v>
      </c>
      <c r="O113" s="16"/>
      <c r="P113" s="16">
        <v>3000</v>
      </c>
      <c r="Q113" s="16">
        <v>3021</v>
      </c>
      <c r="R113" s="16">
        <v>2993</v>
      </c>
      <c r="S113" s="16">
        <v>6</v>
      </c>
      <c r="T113" s="17">
        <v>2.0046775810223902E-3</v>
      </c>
    </row>
    <row r="114" spans="1:20" ht="15.6">
      <c r="A114" s="30">
        <v>43236</v>
      </c>
      <c r="B114" s="27" t="s">
        <v>373</v>
      </c>
      <c r="C114" s="30">
        <v>43233</v>
      </c>
      <c r="D114" s="16">
        <v>7906</v>
      </c>
      <c r="E114" s="16">
        <f t="shared" si="3"/>
        <v>3</v>
      </c>
      <c r="F114" s="33">
        <v>43236</v>
      </c>
      <c r="G114" s="16">
        <v>800</v>
      </c>
      <c r="H114" s="16">
        <f t="shared" si="4"/>
        <v>0</v>
      </c>
      <c r="I114" s="30"/>
      <c r="J114" s="16"/>
      <c r="K114" s="16"/>
      <c r="L114" s="16">
        <v>0</v>
      </c>
      <c r="M114" s="30">
        <v>43236</v>
      </c>
      <c r="N114" s="16">
        <v>2400</v>
      </c>
      <c r="O114" s="16">
        <f t="shared" si="5"/>
        <v>0</v>
      </c>
      <c r="P114" s="16">
        <v>2400</v>
      </c>
      <c r="Q114" s="16">
        <v>2429</v>
      </c>
      <c r="R114" s="16">
        <v>2377</v>
      </c>
      <c r="S114" s="16">
        <v>834</v>
      </c>
      <c r="T114" s="17">
        <v>0.35086243163651698</v>
      </c>
    </row>
    <row r="115" spans="1:20" ht="15.6">
      <c r="A115" s="30">
        <v>43236</v>
      </c>
      <c r="B115" s="27" t="s">
        <v>376</v>
      </c>
      <c r="C115" s="30">
        <v>43232</v>
      </c>
      <c r="D115" s="16">
        <v>4959</v>
      </c>
      <c r="E115" s="16">
        <f t="shared" si="3"/>
        <v>4</v>
      </c>
      <c r="F115" s="33">
        <v>43234</v>
      </c>
      <c r="G115" s="16">
        <v>2000</v>
      </c>
      <c r="H115" s="16">
        <f t="shared" si="4"/>
        <v>2</v>
      </c>
      <c r="I115" s="30"/>
      <c r="J115" s="16"/>
      <c r="K115" s="16"/>
      <c r="L115" s="16">
        <v>2000</v>
      </c>
      <c r="M115" s="30"/>
      <c r="N115" s="16">
        <v>0</v>
      </c>
      <c r="O115" s="16"/>
      <c r="P115" s="16">
        <v>2000</v>
      </c>
      <c r="Q115" s="16">
        <v>1345</v>
      </c>
      <c r="R115" s="16">
        <v>1319</v>
      </c>
      <c r="S115" s="16">
        <v>4</v>
      </c>
      <c r="T115" s="17">
        <v>3.0326004548900699E-3</v>
      </c>
    </row>
    <row r="116" spans="1:20" ht="15.6">
      <c r="A116" s="30">
        <v>43236</v>
      </c>
      <c r="B116" s="27" t="s">
        <v>379</v>
      </c>
      <c r="C116" s="30">
        <v>43232</v>
      </c>
      <c r="D116" s="16">
        <v>9591</v>
      </c>
      <c r="E116" s="16">
        <f t="shared" si="3"/>
        <v>4</v>
      </c>
      <c r="F116" s="33">
        <v>43234</v>
      </c>
      <c r="G116" s="16">
        <v>1200</v>
      </c>
      <c r="H116" s="16">
        <f t="shared" si="4"/>
        <v>2</v>
      </c>
      <c r="I116" s="30"/>
      <c r="J116" s="16"/>
      <c r="K116" s="16"/>
      <c r="L116" s="16">
        <v>1200</v>
      </c>
      <c r="M116" s="30">
        <v>43237</v>
      </c>
      <c r="N116" s="16">
        <v>550</v>
      </c>
      <c r="O116" s="16">
        <f t="shared" si="5"/>
        <v>1</v>
      </c>
      <c r="P116" s="16">
        <v>1750</v>
      </c>
      <c r="Q116" s="16">
        <v>1691</v>
      </c>
      <c r="R116" s="16">
        <v>1675</v>
      </c>
      <c r="S116" s="16">
        <v>333</v>
      </c>
      <c r="T116" s="17">
        <v>0.198805970149254</v>
      </c>
    </row>
    <row r="117" spans="1:20" ht="15.6">
      <c r="A117" s="30">
        <v>43236</v>
      </c>
      <c r="B117" s="27" t="s">
        <v>382</v>
      </c>
      <c r="C117" s="30">
        <v>43233</v>
      </c>
      <c r="D117" s="16">
        <v>6260</v>
      </c>
      <c r="E117" s="16">
        <f t="shared" si="3"/>
        <v>3</v>
      </c>
      <c r="F117" s="33">
        <v>43234</v>
      </c>
      <c r="G117" s="16">
        <v>1000</v>
      </c>
      <c r="H117" s="16">
        <f t="shared" si="4"/>
        <v>2</v>
      </c>
      <c r="I117" s="30"/>
      <c r="J117" s="16"/>
      <c r="K117" s="16"/>
      <c r="L117" s="16">
        <v>1000</v>
      </c>
      <c r="M117" s="30">
        <v>43237</v>
      </c>
      <c r="N117" s="16">
        <v>500</v>
      </c>
      <c r="O117" s="16">
        <f t="shared" si="5"/>
        <v>1</v>
      </c>
      <c r="P117" s="16">
        <v>1500</v>
      </c>
      <c r="Q117" s="16">
        <v>1554</v>
      </c>
      <c r="R117" s="16">
        <v>1526</v>
      </c>
      <c r="S117" s="16">
        <v>134</v>
      </c>
      <c r="T117" s="17">
        <v>8.7811271297509805E-2</v>
      </c>
    </row>
    <row r="118" spans="1:20" ht="15.6">
      <c r="A118" s="30">
        <v>43236</v>
      </c>
      <c r="B118" s="27" t="s">
        <v>385</v>
      </c>
      <c r="C118" s="30">
        <v>43232</v>
      </c>
      <c r="D118" s="16">
        <v>2596</v>
      </c>
      <c r="E118" s="16">
        <f t="shared" si="3"/>
        <v>4</v>
      </c>
      <c r="F118" s="33">
        <v>43232</v>
      </c>
      <c r="G118" s="16">
        <v>500</v>
      </c>
      <c r="H118" s="16">
        <f t="shared" si="4"/>
        <v>4</v>
      </c>
      <c r="I118" s="30"/>
      <c r="J118" s="16"/>
      <c r="K118" s="16"/>
      <c r="L118" s="16">
        <v>500</v>
      </c>
      <c r="M118" s="30"/>
      <c r="N118" s="16">
        <v>0</v>
      </c>
      <c r="O118" s="16"/>
      <c r="P118" s="16">
        <v>500</v>
      </c>
      <c r="Q118" s="16">
        <v>495</v>
      </c>
      <c r="R118" s="16">
        <v>489</v>
      </c>
      <c r="S118" s="16">
        <v>0</v>
      </c>
      <c r="T118" s="17">
        <v>0</v>
      </c>
    </row>
    <row r="119" spans="1:20" ht="15.6">
      <c r="A119" s="30">
        <v>43236</v>
      </c>
      <c r="B119" s="27" t="s">
        <v>388</v>
      </c>
      <c r="C119" s="30">
        <v>43233</v>
      </c>
      <c r="D119" s="16">
        <v>10015</v>
      </c>
      <c r="E119" s="16">
        <f t="shared" si="3"/>
        <v>3</v>
      </c>
      <c r="F119" s="33">
        <v>43234</v>
      </c>
      <c r="G119" s="16">
        <v>1600</v>
      </c>
      <c r="H119" s="16">
        <f t="shared" si="4"/>
        <v>2</v>
      </c>
      <c r="I119" s="30"/>
      <c r="J119" s="16"/>
      <c r="K119" s="16"/>
      <c r="L119" s="16">
        <v>1600</v>
      </c>
      <c r="M119" s="30">
        <v>43237</v>
      </c>
      <c r="N119" s="16">
        <v>1000</v>
      </c>
      <c r="O119" s="16">
        <f t="shared" si="5"/>
        <v>1</v>
      </c>
      <c r="P119" s="16">
        <v>2600</v>
      </c>
      <c r="Q119" s="16">
        <v>2791</v>
      </c>
      <c r="R119" s="16">
        <v>2617</v>
      </c>
      <c r="S119" s="16">
        <v>137</v>
      </c>
      <c r="T119" s="17">
        <v>5.2350019105846399E-2</v>
      </c>
    </row>
    <row r="120" spans="1:20" ht="15.6">
      <c r="A120" s="30">
        <v>43236</v>
      </c>
      <c r="B120" s="27" t="s">
        <v>391</v>
      </c>
      <c r="C120" s="30">
        <v>43233</v>
      </c>
      <c r="D120" s="16">
        <v>8287</v>
      </c>
      <c r="E120" s="16">
        <f t="shared" si="3"/>
        <v>3</v>
      </c>
      <c r="F120" s="33">
        <v>43229</v>
      </c>
      <c r="G120" s="16">
        <v>2000</v>
      </c>
      <c r="H120" s="16">
        <f t="shared" si="4"/>
        <v>7</v>
      </c>
      <c r="I120" s="30"/>
      <c r="J120" s="16"/>
      <c r="K120" s="16"/>
      <c r="L120" s="16">
        <v>2000</v>
      </c>
      <c r="M120" s="30">
        <v>43237</v>
      </c>
      <c r="N120" s="16">
        <v>1000</v>
      </c>
      <c r="O120" s="16">
        <f t="shared" si="5"/>
        <v>1</v>
      </c>
      <c r="P120" s="16">
        <v>3000</v>
      </c>
      <c r="Q120" s="16">
        <v>2954</v>
      </c>
      <c r="R120" s="16">
        <v>2924</v>
      </c>
      <c r="S120" s="16">
        <v>69</v>
      </c>
      <c r="T120" s="17">
        <v>2.3597811217510301E-2</v>
      </c>
    </row>
    <row r="121" spans="1:20" ht="15.6">
      <c r="A121" s="30">
        <v>43236</v>
      </c>
      <c r="B121" s="27" t="s">
        <v>394</v>
      </c>
      <c r="C121" s="30">
        <v>43233</v>
      </c>
      <c r="D121" s="16">
        <v>5607</v>
      </c>
      <c r="E121" s="16">
        <f t="shared" si="3"/>
        <v>3</v>
      </c>
      <c r="F121" s="33">
        <v>43228</v>
      </c>
      <c r="G121" s="16">
        <v>1500</v>
      </c>
      <c r="H121" s="16">
        <f t="shared" si="4"/>
        <v>8</v>
      </c>
      <c r="I121" s="30"/>
      <c r="J121" s="16"/>
      <c r="K121" s="16"/>
      <c r="L121" s="16">
        <v>1500</v>
      </c>
      <c r="M121" s="30">
        <v>43237</v>
      </c>
      <c r="N121" s="16">
        <v>400</v>
      </c>
      <c r="O121" s="16">
        <f t="shared" si="5"/>
        <v>1</v>
      </c>
      <c r="P121" s="16">
        <v>1900</v>
      </c>
      <c r="Q121" s="16">
        <v>2044</v>
      </c>
      <c r="R121" s="16">
        <v>1866</v>
      </c>
      <c r="S121" s="16">
        <v>207</v>
      </c>
      <c r="T121" s="17">
        <v>0.110932475884244</v>
      </c>
    </row>
    <row r="122" spans="1:20" ht="15.6">
      <c r="A122" s="30">
        <v>43236</v>
      </c>
      <c r="B122" s="27" t="s">
        <v>397</v>
      </c>
      <c r="C122" s="30">
        <v>43232</v>
      </c>
      <c r="D122" s="16">
        <v>7681</v>
      </c>
      <c r="E122" s="16">
        <f t="shared" si="3"/>
        <v>4</v>
      </c>
      <c r="F122" s="33">
        <v>43228</v>
      </c>
      <c r="G122" s="16">
        <v>500</v>
      </c>
      <c r="H122" s="16">
        <f t="shared" si="4"/>
        <v>8</v>
      </c>
      <c r="I122" s="30"/>
      <c r="J122" s="16"/>
      <c r="K122" s="16"/>
      <c r="L122" s="16">
        <v>500</v>
      </c>
      <c r="M122" s="30">
        <v>43237</v>
      </c>
      <c r="N122" s="16">
        <v>1200</v>
      </c>
      <c r="O122" s="16">
        <f t="shared" si="5"/>
        <v>1</v>
      </c>
      <c r="P122" s="16">
        <v>1700</v>
      </c>
      <c r="Q122" s="16">
        <v>1775</v>
      </c>
      <c r="R122" s="16">
        <v>1767</v>
      </c>
      <c r="S122" s="16">
        <v>0</v>
      </c>
      <c r="T122" s="17">
        <v>0</v>
      </c>
    </row>
    <row r="123" spans="1:20" ht="15.6">
      <c r="A123" s="30">
        <v>43236</v>
      </c>
      <c r="B123" s="27" t="s">
        <v>400</v>
      </c>
      <c r="C123" s="30">
        <v>43232</v>
      </c>
      <c r="D123" s="16">
        <v>12788</v>
      </c>
      <c r="E123" s="16">
        <f t="shared" si="3"/>
        <v>4</v>
      </c>
      <c r="F123" s="33">
        <v>43228</v>
      </c>
      <c r="G123" s="16">
        <v>800</v>
      </c>
      <c r="H123" s="16">
        <f t="shared" si="4"/>
        <v>8</v>
      </c>
      <c r="I123" s="30"/>
      <c r="J123" s="16"/>
      <c r="K123" s="16"/>
      <c r="L123" s="16">
        <v>800</v>
      </c>
      <c r="M123" s="30">
        <v>43237</v>
      </c>
      <c r="N123" s="16">
        <v>2300</v>
      </c>
      <c r="O123" s="16">
        <f t="shared" si="5"/>
        <v>1</v>
      </c>
      <c r="P123" s="16">
        <v>3100</v>
      </c>
      <c r="Q123" s="16">
        <v>3184</v>
      </c>
      <c r="R123" s="16">
        <v>3176</v>
      </c>
      <c r="S123" s="16">
        <v>37</v>
      </c>
      <c r="T123" s="17">
        <v>1.16498740554156E-2</v>
      </c>
    </row>
    <row r="124" spans="1:20" ht="15.6">
      <c r="A124" s="30">
        <v>43236</v>
      </c>
      <c r="B124" s="27" t="s">
        <v>403</v>
      </c>
      <c r="C124" s="30">
        <v>43232</v>
      </c>
      <c r="D124" s="16">
        <v>3979</v>
      </c>
      <c r="E124" s="16">
        <f t="shared" si="3"/>
        <v>4</v>
      </c>
      <c r="F124" s="33">
        <v>43228</v>
      </c>
      <c r="G124" s="16">
        <v>500</v>
      </c>
      <c r="H124" s="16">
        <f t="shared" si="4"/>
        <v>8</v>
      </c>
      <c r="I124" s="30"/>
      <c r="J124" s="16"/>
      <c r="K124" s="16"/>
      <c r="L124" s="16">
        <v>500</v>
      </c>
      <c r="M124" s="30">
        <v>43237</v>
      </c>
      <c r="N124" s="16">
        <v>200</v>
      </c>
      <c r="O124" s="16">
        <f t="shared" si="5"/>
        <v>1</v>
      </c>
      <c r="P124" s="16">
        <v>700</v>
      </c>
      <c r="Q124" s="16">
        <v>769</v>
      </c>
      <c r="R124" s="16">
        <v>757</v>
      </c>
      <c r="S124" s="16">
        <v>0</v>
      </c>
      <c r="T124" s="17">
        <v>0</v>
      </c>
    </row>
    <row r="125" spans="1:20" ht="15.6">
      <c r="A125" s="30">
        <v>43236</v>
      </c>
      <c r="B125" s="27" t="s">
        <v>406</v>
      </c>
      <c r="C125" s="30">
        <v>43233</v>
      </c>
      <c r="D125" s="16">
        <v>18145</v>
      </c>
      <c r="E125" s="16">
        <f t="shared" si="3"/>
        <v>3</v>
      </c>
      <c r="F125" s="33">
        <v>43228</v>
      </c>
      <c r="G125" s="16">
        <v>4700</v>
      </c>
      <c r="H125" s="16">
        <f t="shared" si="4"/>
        <v>8</v>
      </c>
      <c r="I125" s="30"/>
      <c r="J125" s="16"/>
      <c r="K125" s="16"/>
      <c r="L125" s="16">
        <v>4700</v>
      </c>
      <c r="M125" s="30">
        <v>43237</v>
      </c>
      <c r="N125" s="16">
        <v>4100</v>
      </c>
      <c r="O125" s="16">
        <f t="shared" si="5"/>
        <v>1</v>
      </c>
      <c r="P125" s="16">
        <v>8800</v>
      </c>
      <c r="Q125" s="16">
        <v>9462</v>
      </c>
      <c r="R125" s="16">
        <v>8132</v>
      </c>
      <c r="S125" s="16">
        <v>891</v>
      </c>
      <c r="T125" s="17">
        <v>0.109567142154452</v>
      </c>
    </row>
    <row r="126" spans="1:20" ht="15.6">
      <c r="A126" s="30">
        <v>43236</v>
      </c>
      <c r="B126" s="27" t="s">
        <v>409</v>
      </c>
      <c r="C126" s="30">
        <v>43233</v>
      </c>
      <c r="D126" s="16">
        <v>8432</v>
      </c>
      <c r="E126" s="16">
        <f t="shared" si="3"/>
        <v>3</v>
      </c>
      <c r="F126" s="33">
        <v>43228</v>
      </c>
      <c r="G126" s="16">
        <v>3000</v>
      </c>
      <c r="H126" s="16">
        <f t="shared" si="4"/>
        <v>8</v>
      </c>
      <c r="I126" s="30"/>
      <c r="J126" s="16"/>
      <c r="K126" s="16"/>
      <c r="L126" s="16">
        <v>3000</v>
      </c>
      <c r="M126" s="30"/>
      <c r="N126" s="16">
        <v>0</v>
      </c>
      <c r="O126" s="16"/>
      <c r="P126" s="16">
        <v>3000</v>
      </c>
      <c r="Q126" s="16">
        <v>3462</v>
      </c>
      <c r="R126" s="16">
        <v>3054</v>
      </c>
      <c r="S126" s="16">
        <v>681</v>
      </c>
      <c r="T126" s="17">
        <v>0.22298624754420401</v>
      </c>
    </row>
    <row r="127" spans="1:20" ht="15.6">
      <c r="A127" s="30">
        <v>43236</v>
      </c>
      <c r="B127" s="27" t="s">
        <v>412</v>
      </c>
      <c r="C127" s="30">
        <v>43233</v>
      </c>
      <c r="D127" s="16">
        <v>24367</v>
      </c>
      <c r="E127" s="16">
        <f t="shared" si="3"/>
        <v>3</v>
      </c>
      <c r="F127" s="33">
        <v>43228</v>
      </c>
      <c r="G127" s="16">
        <v>5000</v>
      </c>
      <c r="H127" s="16">
        <f t="shared" si="4"/>
        <v>8</v>
      </c>
      <c r="I127" s="30"/>
      <c r="J127" s="16"/>
      <c r="K127" s="16"/>
      <c r="L127" s="16">
        <v>5000</v>
      </c>
      <c r="M127" s="30">
        <v>43237</v>
      </c>
      <c r="N127" s="16">
        <v>11900</v>
      </c>
      <c r="O127" s="16">
        <f t="shared" si="5"/>
        <v>1</v>
      </c>
      <c r="P127" s="16">
        <v>16900</v>
      </c>
      <c r="Q127" s="16">
        <v>16502</v>
      </c>
      <c r="R127" s="16">
        <v>16488</v>
      </c>
      <c r="S127" s="16">
        <v>13</v>
      </c>
      <c r="T127" s="17">
        <v>7.8845220766618105E-4</v>
      </c>
    </row>
    <row r="128" spans="1:20" ht="15.6">
      <c r="A128" s="30">
        <v>43236</v>
      </c>
      <c r="B128" s="27" t="s">
        <v>415</v>
      </c>
      <c r="C128" s="30">
        <v>43231</v>
      </c>
      <c r="D128" s="16">
        <v>48812</v>
      </c>
      <c r="E128" s="16">
        <f t="shared" si="3"/>
        <v>5</v>
      </c>
      <c r="F128" s="33">
        <v>43228</v>
      </c>
      <c r="G128" s="16">
        <v>12000</v>
      </c>
      <c r="H128" s="16">
        <f t="shared" si="4"/>
        <v>8</v>
      </c>
      <c r="I128" s="30">
        <v>43235</v>
      </c>
      <c r="J128" s="16">
        <v>1000</v>
      </c>
      <c r="K128" s="16">
        <f>A128-I128</f>
        <v>1</v>
      </c>
      <c r="L128" s="16">
        <v>13000</v>
      </c>
      <c r="M128" s="30">
        <v>43237</v>
      </c>
      <c r="N128" s="16">
        <v>4700</v>
      </c>
      <c r="O128" s="16">
        <f t="shared" si="5"/>
        <v>1</v>
      </c>
      <c r="P128" s="16">
        <v>17700</v>
      </c>
      <c r="Q128" s="16">
        <v>18303</v>
      </c>
      <c r="R128" s="16">
        <v>18067</v>
      </c>
      <c r="S128" s="16">
        <v>622</v>
      </c>
      <c r="T128" s="17">
        <v>3.4427409088393202E-2</v>
      </c>
    </row>
    <row r="129" spans="1:20" ht="15.6">
      <c r="A129" s="30">
        <v>43236</v>
      </c>
      <c r="B129" s="27" t="s">
        <v>418</v>
      </c>
      <c r="C129" s="30">
        <v>43232</v>
      </c>
      <c r="D129" s="16">
        <v>11129</v>
      </c>
      <c r="E129" s="16">
        <f t="shared" si="3"/>
        <v>4</v>
      </c>
      <c r="F129" s="33">
        <v>43228</v>
      </c>
      <c r="G129" s="16">
        <v>1000</v>
      </c>
      <c r="H129" s="16">
        <f t="shared" si="4"/>
        <v>8</v>
      </c>
      <c r="I129" s="30">
        <v>43235</v>
      </c>
      <c r="J129" s="16">
        <v>500</v>
      </c>
      <c r="K129" s="16">
        <f>A129-I129</f>
        <v>1</v>
      </c>
      <c r="L129" s="16">
        <v>1500</v>
      </c>
      <c r="M129" s="30">
        <v>43237</v>
      </c>
      <c r="N129" s="16">
        <v>2300</v>
      </c>
      <c r="O129" s="16">
        <f t="shared" si="5"/>
        <v>1</v>
      </c>
      <c r="P129" s="16">
        <v>3800</v>
      </c>
      <c r="Q129" s="16">
        <v>3984</v>
      </c>
      <c r="R129" s="16">
        <v>3968</v>
      </c>
      <c r="S129" s="16">
        <v>1</v>
      </c>
      <c r="T129" s="17">
        <v>2.52016129032258E-4</v>
      </c>
    </row>
    <row r="130" spans="1:20" ht="15.6">
      <c r="A130" s="30">
        <v>43236</v>
      </c>
      <c r="B130" s="27" t="s">
        <v>421</v>
      </c>
      <c r="C130" s="30">
        <v>43233</v>
      </c>
      <c r="D130" s="16">
        <v>9886</v>
      </c>
      <c r="E130" s="16">
        <f t="shared" si="3"/>
        <v>3</v>
      </c>
      <c r="F130" s="33">
        <v>43228</v>
      </c>
      <c r="G130" s="16">
        <v>3700</v>
      </c>
      <c r="H130" s="16">
        <f t="shared" si="4"/>
        <v>8</v>
      </c>
      <c r="I130" s="30"/>
      <c r="J130" s="16"/>
      <c r="K130" s="16"/>
      <c r="L130" s="16">
        <v>3700</v>
      </c>
      <c r="M130" s="30">
        <v>43237</v>
      </c>
      <c r="N130" s="16">
        <v>500</v>
      </c>
      <c r="O130" s="16">
        <f t="shared" si="5"/>
        <v>1</v>
      </c>
      <c r="P130" s="16">
        <v>4200</v>
      </c>
      <c r="Q130" s="16">
        <v>4214</v>
      </c>
      <c r="R130" s="16">
        <v>4206</v>
      </c>
      <c r="S130" s="16">
        <v>0</v>
      </c>
      <c r="T130" s="17">
        <v>0</v>
      </c>
    </row>
    <row r="131" spans="1:20" ht="15.6">
      <c r="A131" s="30">
        <v>43236</v>
      </c>
      <c r="B131" s="27" t="s">
        <v>424</v>
      </c>
      <c r="C131" s="30">
        <v>43232</v>
      </c>
      <c r="D131" s="16">
        <v>6193</v>
      </c>
      <c r="E131" s="16">
        <f t="shared" ref="E131:E194" si="6">A131-C131</f>
        <v>4</v>
      </c>
      <c r="F131" s="33">
        <v>43228</v>
      </c>
      <c r="G131" s="16">
        <v>1000</v>
      </c>
      <c r="H131" s="16">
        <f t="shared" ref="H131:H194" si="7">A131-F131</f>
        <v>8</v>
      </c>
      <c r="I131" s="30"/>
      <c r="J131" s="16"/>
      <c r="K131" s="16"/>
      <c r="L131" s="16">
        <v>1000</v>
      </c>
      <c r="M131" s="30">
        <v>43237</v>
      </c>
      <c r="N131" s="16">
        <v>800</v>
      </c>
      <c r="O131" s="16">
        <f t="shared" ref="O131:O194" si="8">M131-A131</f>
        <v>1</v>
      </c>
      <c r="P131" s="16">
        <v>1800</v>
      </c>
      <c r="Q131" s="16">
        <v>1843</v>
      </c>
      <c r="R131" s="16">
        <v>1749</v>
      </c>
      <c r="S131" s="16">
        <v>20</v>
      </c>
      <c r="T131" s="17">
        <v>1.14351057747284E-2</v>
      </c>
    </row>
    <row r="132" spans="1:20" ht="15.6">
      <c r="A132" s="30">
        <v>43236</v>
      </c>
      <c r="B132" s="27" t="s">
        <v>427</v>
      </c>
      <c r="C132" s="30">
        <v>43233</v>
      </c>
      <c r="D132" s="16">
        <v>24532</v>
      </c>
      <c r="E132" s="16">
        <f t="shared" si="6"/>
        <v>3</v>
      </c>
      <c r="F132" s="33">
        <v>43228</v>
      </c>
      <c r="G132" s="16">
        <v>9500</v>
      </c>
      <c r="H132" s="16">
        <f t="shared" si="7"/>
        <v>8</v>
      </c>
      <c r="I132" s="30"/>
      <c r="J132" s="16"/>
      <c r="K132" s="16"/>
      <c r="L132" s="16">
        <v>9500</v>
      </c>
      <c r="M132" s="30">
        <v>43237</v>
      </c>
      <c r="N132" s="16">
        <v>1900</v>
      </c>
      <c r="O132" s="16">
        <f t="shared" si="8"/>
        <v>1</v>
      </c>
      <c r="P132" s="16">
        <v>11400</v>
      </c>
      <c r="Q132" s="16">
        <v>11216</v>
      </c>
      <c r="R132" s="16">
        <v>11046</v>
      </c>
      <c r="S132" s="16">
        <v>87</v>
      </c>
      <c r="T132" s="17">
        <v>7.8761542639869606E-3</v>
      </c>
    </row>
    <row r="133" spans="1:20" ht="15.6">
      <c r="A133" s="30">
        <v>43236</v>
      </c>
      <c r="B133" s="27" t="s">
        <v>430</v>
      </c>
      <c r="C133" s="30">
        <v>43233</v>
      </c>
      <c r="D133" s="16">
        <v>5261</v>
      </c>
      <c r="E133" s="16">
        <f t="shared" si="6"/>
        <v>3</v>
      </c>
      <c r="F133" s="33">
        <v>43228</v>
      </c>
      <c r="G133" s="16">
        <v>1000</v>
      </c>
      <c r="H133" s="16">
        <f t="shared" si="7"/>
        <v>8</v>
      </c>
      <c r="I133" s="30"/>
      <c r="J133" s="16"/>
      <c r="K133" s="16"/>
      <c r="L133" s="16">
        <v>1000</v>
      </c>
      <c r="M133" s="30">
        <v>43236</v>
      </c>
      <c r="N133" s="16">
        <v>1074</v>
      </c>
      <c r="O133" s="16">
        <f t="shared" si="8"/>
        <v>0</v>
      </c>
      <c r="P133" s="16">
        <v>2074</v>
      </c>
      <c r="Q133" s="16">
        <v>3254</v>
      </c>
      <c r="R133" s="16">
        <v>2000</v>
      </c>
      <c r="S133" s="16">
        <v>1</v>
      </c>
      <c r="T133" s="17">
        <v>5.0000000000000001E-4</v>
      </c>
    </row>
    <row r="134" spans="1:20" ht="15.6">
      <c r="A134" s="30">
        <v>43236</v>
      </c>
      <c r="B134" s="27" t="s">
        <v>433</v>
      </c>
      <c r="C134" s="30">
        <v>43232</v>
      </c>
      <c r="D134" s="16">
        <v>8318</v>
      </c>
      <c r="E134" s="16">
        <f t="shared" si="6"/>
        <v>4</v>
      </c>
      <c r="F134" s="33">
        <v>43228</v>
      </c>
      <c r="G134" s="16">
        <v>2400</v>
      </c>
      <c r="H134" s="16">
        <f t="shared" si="7"/>
        <v>8</v>
      </c>
      <c r="I134" s="30"/>
      <c r="J134" s="16"/>
      <c r="K134" s="16"/>
      <c r="L134" s="16">
        <v>2400</v>
      </c>
      <c r="M134" s="30">
        <v>43237</v>
      </c>
      <c r="N134" s="16">
        <v>150</v>
      </c>
      <c r="O134" s="16">
        <f t="shared" si="8"/>
        <v>1</v>
      </c>
      <c r="P134" s="16">
        <v>2550</v>
      </c>
      <c r="Q134" s="16">
        <v>2580</v>
      </c>
      <c r="R134" s="16">
        <v>2578</v>
      </c>
      <c r="S134" s="16">
        <v>0</v>
      </c>
      <c r="T134" s="17">
        <v>0</v>
      </c>
    </row>
    <row r="135" spans="1:20" ht="15.6">
      <c r="A135" s="30">
        <v>43236</v>
      </c>
      <c r="B135" s="27" t="s">
        <v>436</v>
      </c>
      <c r="C135" s="30">
        <v>43233</v>
      </c>
      <c r="D135" s="16">
        <v>14545</v>
      </c>
      <c r="E135" s="16">
        <f t="shared" si="6"/>
        <v>3</v>
      </c>
      <c r="F135" s="33">
        <v>43228</v>
      </c>
      <c r="G135" s="16">
        <v>1500</v>
      </c>
      <c r="H135" s="16">
        <f t="shared" si="7"/>
        <v>8</v>
      </c>
      <c r="I135" s="30"/>
      <c r="J135" s="16"/>
      <c r="K135" s="16"/>
      <c r="L135" s="16">
        <v>1500</v>
      </c>
      <c r="M135" s="30">
        <v>43237</v>
      </c>
      <c r="N135" s="16">
        <v>2600</v>
      </c>
      <c r="O135" s="16">
        <f t="shared" si="8"/>
        <v>1</v>
      </c>
      <c r="P135" s="16">
        <v>4100</v>
      </c>
      <c r="Q135" s="16">
        <v>4204</v>
      </c>
      <c r="R135" s="16">
        <v>4058</v>
      </c>
      <c r="S135" s="16">
        <v>584</v>
      </c>
      <c r="T135" s="17">
        <v>0.14391325776244501</v>
      </c>
    </row>
    <row r="136" spans="1:20" ht="15.6">
      <c r="A136" s="30">
        <v>43236</v>
      </c>
      <c r="B136" s="27" t="s">
        <v>439</v>
      </c>
      <c r="C136" s="30">
        <v>43231</v>
      </c>
      <c r="D136" s="16">
        <v>76313</v>
      </c>
      <c r="E136" s="16">
        <f t="shared" si="6"/>
        <v>5</v>
      </c>
      <c r="F136" s="33">
        <v>43228</v>
      </c>
      <c r="G136" s="16">
        <v>15000</v>
      </c>
      <c r="H136" s="16">
        <f t="shared" si="7"/>
        <v>8</v>
      </c>
      <c r="I136" s="30">
        <v>43232</v>
      </c>
      <c r="J136" s="16">
        <v>1000</v>
      </c>
      <c r="K136" s="16">
        <f>A136-I136</f>
        <v>4</v>
      </c>
      <c r="L136" s="16">
        <v>16000</v>
      </c>
      <c r="M136" s="30">
        <v>43237</v>
      </c>
      <c r="N136" s="16">
        <v>12000</v>
      </c>
      <c r="O136" s="16">
        <f t="shared" si="8"/>
        <v>1</v>
      </c>
      <c r="P136" s="16">
        <v>28000</v>
      </c>
      <c r="Q136" s="16">
        <v>27965</v>
      </c>
      <c r="R136" s="16">
        <v>27801</v>
      </c>
      <c r="S136" s="16">
        <v>2105</v>
      </c>
      <c r="T136" s="17">
        <v>7.5716700838099393E-2</v>
      </c>
    </row>
    <row r="137" spans="1:20" ht="15.6">
      <c r="A137" s="30">
        <v>43236</v>
      </c>
      <c r="B137" s="27" t="s">
        <v>442</v>
      </c>
      <c r="C137" s="30">
        <v>43233</v>
      </c>
      <c r="D137" s="16">
        <v>7950</v>
      </c>
      <c r="E137" s="16">
        <f t="shared" si="6"/>
        <v>3</v>
      </c>
      <c r="F137" s="33">
        <v>43228</v>
      </c>
      <c r="G137" s="16">
        <v>1000</v>
      </c>
      <c r="H137" s="16">
        <f t="shared" si="7"/>
        <v>8</v>
      </c>
      <c r="I137" s="30"/>
      <c r="J137" s="16"/>
      <c r="K137" s="16"/>
      <c r="L137" s="16">
        <v>1000</v>
      </c>
      <c r="M137" s="30">
        <v>43237</v>
      </c>
      <c r="N137" s="16">
        <v>2400</v>
      </c>
      <c r="O137" s="16">
        <f t="shared" si="8"/>
        <v>1</v>
      </c>
      <c r="P137" s="16">
        <v>3400</v>
      </c>
      <c r="Q137" s="16">
        <v>4411</v>
      </c>
      <c r="R137" s="16">
        <v>3173</v>
      </c>
      <c r="S137" s="16">
        <v>137</v>
      </c>
      <c r="T137" s="17">
        <v>4.3176804286164501E-2</v>
      </c>
    </row>
    <row r="138" spans="1:20" ht="15.6">
      <c r="A138" s="30">
        <v>43236</v>
      </c>
      <c r="B138" s="27" t="s">
        <v>445</v>
      </c>
      <c r="C138" s="30">
        <v>43233</v>
      </c>
      <c r="D138" s="16">
        <v>21950</v>
      </c>
      <c r="E138" s="16">
        <f t="shared" si="6"/>
        <v>3</v>
      </c>
      <c r="F138" s="33">
        <v>43228</v>
      </c>
      <c r="G138" s="16">
        <v>4600</v>
      </c>
      <c r="H138" s="16">
        <f t="shared" si="7"/>
        <v>8</v>
      </c>
      <c r="I138" s="30"/>
      <c r="J138" s="16"/>
      <c r="K138" s="16"/>
      <c r="L138" s="16">
        <v>4600</v>
      </c>
      <c r="M138" s="30">
        <v>43237</v>
      </c>
      <c r="N138" s="16">
        <v>7900</v>
      </c>
      <c r="O138" s="16">
        <f t="shared" si="8"/>
        <v>1</v>
      </c>
      <c r="P138" s="16">
        <v>12500</v>
      </c>
      <c r="Q138" s="16">
        <v>12814</v>
      </c>
      <c r="R138" s="16">
        <v>12386</v>
      </c>
      <c r="S138" s="16">
        <v>640</v>
      </c>
      <c r="T138" s="17">
        <v>5.1671241724527701E-2</v>
      </c>
    </row>
    <row r="139" spans="1:20" ht="15.6">
      <c r="A139" s="30">
        <v>43236</v>
      </c>
      <c r="B139" s="27" t="s">
        <v>448</v>
      </c>
      <c r="C139" s="30">
        <v>43231</v>
      </c>
      <c r="D139" s="16">
        <v>7249</v>
      </c>
      <c r="E139" s="16">
        <f t="shared" si="6"/>
        <v>5</v>
      </c>
      <c r="F139" s="33">
        <v>43228</v>
      </c>
      <c r="G139" s="16">
        <v>2000</v>
      </c>
      <c r="H139" s="16">
        <f t="shared" si="7"/>
        <v>8</v>
      </c>
      <c r="I139" s="30"/>
      <c r="J139" s="16"/>
      <c r="K139" s="16"/>
      <c r="L139" s="16">
        <v>2000</v>
      </c>
      <c r="M139" s="30">
        <v>43237</v>
      </c>
      <c r="N139" s="16">
        <v>200</v>
      </c>
      <c r="O139" s="16">
        <f t="shared" si="8"/>
        <v>1</v>
      </c>
      <c r="P139" s="16">
        <v>2200</v>
      </c>
      <c r="Q139" s="16">
        <v>2157</v>
      </c>
      <c r="R139" s="16">
        <v>2109</v>
      </c>
      <c r="S139" s="16">
        <v>39</v>
      </c>
      <c r="T139" s="17">
        <v>1.8492176386913198E-2</v>
      </c>
    </row>
    <row r="140" spans="1:20" ht="15.6">
      <c r="A140" s="30">
        <v>43236</v>
      </c>
      <c r="B140" s="27" t="s">
        <v>451</v>
      </c>
      <c r="C140" s="30">
        <v>43233</v>
      </c>
      <c r="D140" s="16">
        <v>13762</v>
      </c>
      <c r="E140" s="16">
        <f t="shared" si="6"/>
        <v>3</v>
      </c>
      <c r="F140" s="33">
        <v>43228</v>
      </c>
      <c r="G140" s="16">
        <v>1500</v>
      </c>
      <c r="H140" s="16">
        <f t="shared" si="7"/>
        <v>8</v>
      </c>
      <c r="I140" s="30"/>
      <c r="J140" s="16"/>
      <c r="K140" s="16"/>
      <c r="L140" s="16">
        <v>1500</v>
      </c>
      <c r="M140" s="30">
        <v>43237</v>
      </c>
      <c r="N140" s="16">
        <v>3800</v>
      </c>
      <c r="O140" s="16">
        <f t="shared" si="8"/>
        <v>1</v>
      </c>
      <c r="P140" s="16">
        <v>5300</v>
      </c>
      <c r="Q140" s="16">
        <v>5480</v>
      </c>
      <c r="R140" s="16">
        <v>5320</v>
      </c>
      <c r="S140" s="16">
        <v>82</v>
      </c>
      <c r="T140" s="17">
        <v>1.5413533834586501E-2</v>
      </c>
    </row>
    <row r="141" spans="1:20" ht="15.6">
      <c r="A141" s="30">
        <v>43236</v>
      </c>
      <c r="B141" s="27" t="s">
        <v>454</v>
      </c>
      <c r="C141" s="30">
        <v>43232</v>
      </c>
      <c r="D141" s="16">
        <v>10180</v>
      </c>
      <c r="E141" s="16">
        <f t="shared" si="6"/>
        <v>4</v>
      </c>
      <c r="F141" s="33">
        <v>43228</v>
      </c>
      <c r="G141" s="16">
        <v>1200</v>
      </c>
      <c r="H141" s="16">
        <f t="shared" si="7"/>
        <v>8</v>
      </c>
      <c r="I141" s="30"/>
      <c r="J141" s="16"/>
      <c r="K141" s="16"/>
      <c r="L141" s="16">
        <v>1200</v>
      </c>
      <c r="M141" s="30">
        <v>43237</v>
      </c>
      <c r="N141" s="16">
        <v>500</v>
      </c>
      <c r="O141" s="16">
        <f t="shared" si="8"/>
        <v>1</v>
      </c>
      <c r="P141" s="16">
        <v>1700</v>
      </c>
      <c r="Q141" s="16">
        <v>1848</v>
      </c>
      <c r="R141" s="16">
        <v>1692</v>
      </c>
      <c r="S141" s="16">
        <v>93</v>
      </c>
      <c r="T141" s="17">
        <v>5.4964539007092202E-2</v>
      </c>
    </row>
    <row r="142" spans="1:20" ht="15.6">
      <c r="A142" s="30">
        <v>43236</v>
      </c>
      <c r="B142" s="27" t="s">
        <v>457</v>
      </c>
      <c r="C142" s="30">
        <v>43233</v>
      </c>
      <c r="D142" s="16">
        <v>12168</v>
      </c>
      <c r="E142" s="16">
        <f t="shared" si="6"/>
        <v>3</v>
      </c>
      <c r="F142" s="33">
        <v>43228</v>
      </c>
      <c r="G142" s="16">
        <v>1500</v>
      </c>
      <c r="H142" s="16">
        <f t="shared" si="7"/>
        <v>8</v>
      </c>
      <c r="I142" s="30"/>
      <c r="J142" s="16"/>
      <c r="K142" s="16"/>
      <c r="L142" s="16">
        <v>1500</v>
      </c>
      <c r="M142" s="30">
        <v>43237</v>
      </c>
      <c r="N142" s="16">
        <v>2600</v>
      </c>
      <c r="O142" s="16">
        <f t="shared" si="8"/>
        <v>1</v>
      </c>
      <c r="P142" s="16">
        <v>4100</v>
      </c>
      <c r="Q142" s="16">
        <v>4069</v>
      </c>
      <c r="R142" s="16">
        <v>4037</v>
      </c>
      <c r="S142" s="16">
        <v>324</v>
      </c>
      <c r="T142" s="17">
        <v>8.0257617042358204E-2</v>
      </c>
    </row>
    <row r="143" spans="1:20" ht="15.6">
      <c r="A143" s="30">
        <v>43236</v>
      </c>
      <c r="B143" s="27" t="s">
        <v>460</v>
      </c>
      <c r="C143" s="30">
        <v>43233</v>
      </c>
      <c r="D143" s="16">
        <v>12088</v>
      </c>
      <c r="E143" s="16">
        <f t="shared" si="6"/>
        <v>3</v>
      </c>
      <c r="F143" s="33">
        <v>43225</v>
      </c>
      <c r="G143" s="16">
        <v>6200</v>
      </c>
      <c r="H143" s="16">
        <f t="shared" si="7"/>
        <v>11</v>
      </c>
      <c r="I143" s="30"/>
      <c r="J143" s="16"/>
      <c r="K143" s="16"/>
      <c r="L143" s="16">
        <v>6200</v>
      </c>
      <c r="M143" s="30">
        <v>43237</v>
      </c>
      <c r="N143" s="16">
        <v>400</v>
      </c>
      <c r="O143" s="16">
        <f t="shared" si="8"/>
        <v>1</v>
      </c>
      <c r="P143" s="16">
        <v>6600</v>
      </c>
      <c r="Q143" s="16">
        <v>6622</v>
      </c>
      <c r="R143" s="16">
        <v>6584</v>
      </c>
      <c r="S143" s="16">
        <v>39</v>
      </c>
      <c r="T143" s="17">
        <v>5.9234507897934401E-3</v>
      </c>
    </row>
    <row r="144" spans="1:20" ht="15.6">
      <c r="A144" s="30">
        <v>43236</v>
      </c>
      <c r="B144" s="27" t="s">
        <v>463</v>
      </c>
      <c r="C144" s="30">
        <v>43233</v>
      </c>
      <c r="D144" s="16">
        <v>19084</v>
      </c>
      <c r="E144" s="16">
        <f t="shared" si="6"/>
        <v>3</v>
      </c>
      <c r="F144" s="33">
        <v>43228</v>
      </c>
      <c r="G144" s="16">
        <v>6000</v>
      </c>
      <c r="H144" s="16">
        <f t="shared" si="7"/>
        <v>8</v>
      </c>
      <c r="I144" s="30">
        <v>43234</v>
      </c>
      <c r="J144" s="16">
        <v>36</v>
      </c>
      <c r="K144" s="16">
        <f>A144-I144</f>
        <v>2</v>
      </c>
      <c r="L144" s="16">
        <v>6036</v>
      </c>
      <c r="M144" s="30">
        <v>43237</v>
      </c>
      <c r="N144" s="16">
        <v>3300</v>
      </c>
      <c r="O144" s="16">
        <f t="shared" si="8"/>
        <v>1</v>
      </c>
      <c r="P144" s="16">
        <v>9336</v>
      </c>
      <c r="Q144" s="16">
        <v>9354</v>
      </c>
      <c r="R144" s="16">
        <v>9276</v>
      </c>
      <c r="S144" s="16">
        <v>913</v>
      </c>
      <c r="T144" s="17">
        <v>9.8426045709357493E-2</v>
      </c>
    </row>
    <row r="145" spans="1:20" ht="15.6">
      <c r="A145" s="30">
        <v>43250</v>
      </c>
      <c r="B145" s="27" t="s">
        <v>466</v>
      </c>
      <c r="C145" s="30">
        <v>43246</v>
      </c>
      <c r="D145" s="16">
        <v>8906</v>
      </c>
      <c r="E145" s="16">
        <f t="shared" si="6"/>
        <v>4</v>
      </c>
      <c r="F145" s="33">
        <v>43228</v>
      </c>
      <c r="G145" s="16">
        <v>3500</v>
      </c>
      <c r="H145" s="16">
        <f t="shared" si="7"/>
        <v>22</v>
      </c>
      <c r="I145" s="16"/>
      <c r="J145" s="16"/>
      <c r="K145" s="16"/>
      <c r="L145" s="16">
        <v>3500</v>
      </c>
      <c r="M145" s="33">
        <v>43252</v>
      </c>
      <c r="N145" s="16">
        <v>1100</v>
      </c>
      <c r="O145" s="16">
        <f t="shared" si="8"/>
        <v>2</v>
      </c>
      <c r="P145" s="16">
        <v>4600</v>
      </c>
      <c r="Q145" s="16">
        <v>4536</v>
      </c>
      <c r="R145" s="16">
        <v>4490</v>
      </c>
      <c r="S145" s="16">
        <v>16</v>
      </c>
      <c r="T145" s="17">
        <v>3.5634743875278402E-3</v>
      </c>
    </row>
    <row r="146" spans="1:20" ht="15.6">
      <c r="A146" s="30">
        <v>43250</v>
      </c>
      <c r="B146" s="27" t="s">
        <v>469</v>
      </c>
      <c r="C146" s="30">
        <v>43246</v>
      </c>
      <c r="D146" s="16">
        <v>9330</v>
      </c>
      <c r="E146" s="16">
        <f t="shared" si="6"/>
        <v>4</v>
      </c>
      <c r="F146" s="33">
        <v>43228</v>
      </c>
      <c r="G146" s="16">
        <v>1100</v>
      </c>
      <c r="H146" s="16">
        <f t="shared" si="7"/>
        <v>22</v>
      </c>
      <c r="I146" s="16"/>
      <c r="J146" s="16"/>
      <c r="K146" s="16"/>
      <c r="L146" s="16">
        <v>1400</v>
      </c>
      <c r="M146" s="33">
        <v>43250</v>
      </c>
      <c r="N146" s="16">
        <v>1100</v>
      </c>
      <c r="O146" s="16">
        <f t="shared" si="8"/>
        <v>0</v>
      </c>
      <c r="P146" s="16">
        <v>2500</v>
      </c>
      <c r="Q146" s="16">
        <v>2422</v>
      </c>
      <c r="R146" s="16">
        <v>2390</v>
      </c>
      <c r="S146" s="16">
        <v>324</v>
      </c>
      <c r="T146" s="17">
        <v>0.13556485355648501</v>
      </c>
    </row>
    <row r="147" spans="1:20" ht="15.6">
      <c r="A147" s="30">
        <v>43250</v>
      </c>
      <c r="B147" s="27" t="s">
        <v>472</v>
      </c>
      <c r="C147" s="30">
        <v>43246</v>
      </c>
      <c r="D147" s="16">
        <v>19730</v>
      </c>
      <c r="E147" s="16">
        <f t="shared" si="6"/>
        <v>4</v>
      </c>
      <c r="F147" s="33">
        <v>43245</v>
      </c>
      <c r="G147" s="16">
        <v>7500</v>
      </c>
      <c r="H147" s="16">
        <f t="shared" si="7"/>
        <v>5</v>
      </c>
      <c r="I147" s="16"/>
      <c r="J147" s="16"/>
      <c r="K147" s="16"/>
      <c r="L147" s="16">
        <v>7500</v>
      </c>
      <c r="M147" s="33">
        <v>43250</v>
      </c>
      <c r="N147" s="16">
        <v>1000</v>
      </c>
      <c r="O147" s="16">
        <f t="shared" si="8"/>
        <v>0</v>
      </c>
      <c r="P147" s="16">
        <v>8500</v>
      </c>
      <c r="Q147" s="16">
        <v>9100</v>
      </c>
      <c r="R147" s="16">
        <v>8450</v>
      </c>
      <c r="S147" s="16">
        <v>165</v>
      </c>
      <c r="T147" s="17">
        <v>1.9526627218934899E-2</v>
      </c>
    </row>
    <row r="148" spans="1:20" ht="15.6">
      <c r="A148" s="30">
        <v>43250</v>
      </c>
      <c r="B148" s="27" t="s">
        <v>475</v>
      </c>
      <c r="C148" s="30">
        <v>43246</v>
      </c>
      <c r="D148" s="16">
        <v>7833</v>
      </c>
      <c r="E148" s="16">
        <f t="shared" si="6"/>
        <v>4</v>
      </c>
      <c r="F148" s="33">
        <v>43245</v>
      </c>
      <c r="G148" s="16">
        <v>2700</v>
      </c>
      <c r="H148" s="16">
        <f t="shared" si="7"/>
        <v>5</v>
      </c>
      <c r="I148" s="16"/>
      <c r="J148" s="16"/>
      <c r="K148" s="16"/>
      <c r="L148" s="16">
        <v>2700</v>
      </c>
      <c r="M148" s="33">
        <v>43252</v>
      </c>
      <c r="N148" s="16">
        <v>100</v>
      </c>
      <c r="O148" s="16">
        <f t="shared" si="8"/>
        <v>2</v>
      </c>
      <c r="P148" s="16">
        <v>2800</v>
      </c>
      <c r="Q148" s="16">
        <v>2772</v>
      </c>
      <c r="R148" s="16">
        <v>2732</v>
      </c>
      <c r="S148" s="16">
        <v>78</v>
      </c>
      <c r="T148" s="17">
        <v>2.85505124450952E-2</v>
      </c>
    </row>
    <row r="149" spans="1:20" ht="15.6">
      <c r="A149" s="30">
        <v>43250</v>
      </c>
      <c r="B149" s="27" t="s">
        <v>478</v>
      </c>
      <c r="C149" s="30">
        <v>43246</v>
      </c>
      <c r="D149" s="16">
        <v>19031</v>
      </c>
      <c r="E149" s="16">
        <f t="shared" si="6"/>
        <v>4</v>
      </c>
      <c r="F149" s="33">
        <v>43245</v>
      </c>
      <c r="G149" s="16">
        <v>4500</v>
      </c>
      <c r="H149" s="16">
        <f t="shared" si="7"/>
        <v>5</v>
      </c>
      <c r="I149" s="16"/>
      <c r="J149" s="16"/>
      <c r="K149" s="16"/>
      <c r="L149" s="16">
        <v>4500</v>
      </c>
      <c r="M149" s="33">
        <v>43250</v>
      </c>
      <c r="N149" s="16">
        <v>2100</v>
      </c>
      <c r="O149" s="16">
        <f t="shared" si="8"/>
        <v>0</v>
      </c>
      <c r="P149" s="16">
        <v>6600</v>
      </c>
      <c r="Q149" s="16">
        <v>5825</v>
      </c>
      <c r="R149" s="16">
        <v>5647</v>
      </c>
      <c r="S149" s="16">
        <v>109</v>
      </c>
      <c r="T149" s="17">
        <v>1.9302284398795801E-2</v>
      </c>
    </row>
    <row r="150" spans="1:20" ht="15.6">
      <c r="A150" s="30">
        <v>43250</v>
      </c>
      <c r="B150" s="27" t="s">
        <v>481</v>
      </c>
      <c r="C150" s="30">
        <v>43246</v>
      </c>
      <c r="D150" s="16">
        <v>11198</v>
      </c>
      <c r="E150" s="16">
        <f t="shared" si="6"/>
        <v>4</v>
      </c>
      <c r="F150" s="33">
        <v>43245</v>
      </c>
      <c r="G150" s="16">
        <v>1000</v>
      </c>
      <c r="H150" s="16">
        <f t="shared" si="7"/>
        <v>5</v>
      </c>
      <c r="I150" s="16"/>
      <c r="J150" s="16"/>
      <c r="K150" s="16"/>
      <c r="L150" s="16">
        <v>1000</v>
      </c>
      <c r="M150" s="33">
        <v>43250</v>
      </c>
      <c r="N150" s="16">
        <v>1000</v>
      </c>
      <c r="O150" s="16">
        <f t="shared" si="8"/>
        <v>0</v>
      </c>
      <c r="P150" s="16">
        <v>2000</v>
      </c>
      <c r="Q150" s="16">
        <v>2080</v>
      </c>
      <c r="R150" s="16">
        <v>2042</v>
      </c>
      <c r="S150" s="16">
        <v>3</v>
      </c>
      <c r="T150" s="17">
        <v>1.46914789422135E-3</v>
      </c>
    </row>
    <row r="151" spans="1:20" ht="15.6">
      <c r="A151" s="30">
        <v>43250</v>
      </c>
      <c r="B151" s="27" t="s">
        <v>484</v>
      </c>
      <c r="C151" s="30">
        <v>43246</v>
      </c>
      <c r="D151" s="16">
        <v>9720</v>
      </c>
      <c r="E151" s="16">
        <f t="shared" si="6"/>
        <v>4</v>
      </c>
      <c r="F151" s="33">
        <v>43245</v>
      </c>
      <c r="G151" s="16">
        <v>1000</v>
      </c>
      <c r="H151" s="16">
        <f t="shared" si="7"/>
        <v>5</v>
      </c>
      <c r="I151" s="16"/>
      <c r="J151" s="16"/>
      <c r="K151" s="16"/>
      <c r="L151" s="16">
        <v>1000</v>
      </c>
      <c r="M151" s="33">
        <v>43250</v>
      </c>
      <c r="N151" s="16">
        <v>500</v>
      </c>
      <c r="O151" s="16">
        <f t="shared" si="8"/>
        <v>0</v>
      </c>
      <c r="P151" s="16">
        <v>1500</v>
      </c>
      <c r="Q151" s="16">
        <v>1709</v>
      </c>
      <c r="R151" s="16">
        <v>1489</v>
      </c>
      <c r="S151" s="16">
        <v>159</v>
      </c>
      <c r="T151" s="17">
        <v>0.106783075889859</v>
      </c>
    </row>
    <row r="152" spans="1:20" ht="15.6">
      <c r="A152" s="30">
        <v>43250</v>
      </c>
      <c r="B152" s="27" t="s">
        <v>487</v>
      </c>
      <c r="C152" s="30">
        <v>43246</v>
      </c>
      <c r="D152" s="16">
        <v>12430</v>
      </c>
      <c r="E152" s="16">
        <f t="shared" si="6"/>
        <v>4</v>
      </c>
      <c r="F152" s="33">
        <v>43245</v>
      </c>
      <c r="G152" s="16">
        <v>2000</v>
      </c>
      <c r="H152" s="16">
        <f t="shared" si="7"/>
        <v>5</v>
      </c>
      <c r="I152" s="16"/>
      <c r="J152" s="16"/>
      <c r="K152" s="16"/>
      <c r="L152" s="16">
        <v>2000</v>
      </c>
      <c r="M152" s="33">
        <v>43250</v>
      </c>
      <c r="N152" s="16">
        <v>1900</v>
      </c>
      <c r="O152" s="16">
        <f t="shared" si="8"/>
        <v>0</v>
      </c>
      <c r="P152" s="16">
        <v>3900</v>
      </c>
      <c r="Q152" s="16">
        <v>3967</v>
      </c>
      <c r="R152" s="16">
        <v>3885</v>
      </c>
      <c r="S152" s="16">
        <v>10</v>
      </c>
      <c r="T152" s="17">
        <v>2.57400257400257E-3</v>
      </c>
    </row>
    <row r="153" spans="1:20" ht="15.6">
      <c r="A153" s="30">
        <v>43250</v>
      </c>
      <c r="B153" s="27" t="s">
        <v>490</v>
      </c>
      <c r="C153" s="30">
        <v>43246</v>
      </c>
      <c r="D153" s="16">
        <v>6380</v>
      </c>
      <c r="E153" s="16">
        <f t="shared" si="6"/>
        <v>4</v>
      </c>
      <c r="F153" s="33">
        <v>43245</v>
      </c>
      <c r="G153" s="16">
        <v>1300</v>
      </c>
      <c r="H153" s="16">
        <f t="shared" si="7"/>
        <v>5</v>
      </c>
      <c r="I153" s="16"/>
      <c r="J153" s="16"/>
      <c r="K153" s="16"/>
      <c r="L153" s="16">
        <v>1300</v>
      </c>
      <c r="M153" s="33">
        <v>43254</v>
      </c>
      <c r="N153" s="16">
        <v>500</v>
      </c>
      <c r="O153" s="16">
        <f t="shared" si="8"/>
        <v>4</v>
      </c>
      <c r="P153" s="16">
        <v>1800</v>
      </c>
      <c r="Q153" s="16">
        <v>1887</v>
      </c>
      <c r="R153" s="16">
        <v>1865</v>
      </c>
      <c r="S153" s="16">
        <v>0</v>
      </c>
      <c r="T153" s="17">
        <v>0</v>
      </c>
    </row>
    <row r="154" spans="1:20" ht="15.6">
      <c r="A154" s="30">
        <v>43266</v>
      </c>
      <c r="B154" s="27" t="s">
        <v>493</v>
      </c>
      <c r="C154" s="30">
        <v>43261</v>
      </c>
      <c r="D154" s="16">
        <v>6655</v>
      </c>
      <c r="E154" s="16">
        <f t="shared" si="6"/>
        <v>5</v>
      </c>
      <c r="F154" s="33">
        <v>43256</v>
      </c>
      <c r="G154" s="16">
        <v>3000</v>
      </c>
      <c r="H154" s="16">
        <f t="shared" si="7"/>
        <v>10</v>
      </c>
      <c r="I154" s="16"/>
      <c r="J154" s="16"/>
      <c r="K154" s="16"/>
      <c r="L154" s="16">
        <v>3000</v>
      </c>
      <c r="M154" s="33">
        <v>43266</v>
      </c>
      <c r="N154" s="16">
        <v>2000</v>
      </c>
      <c r="O154" s="16">
        <f t="shared" si="8"/>
        <v>0</v>
      </c>
      <c r="P154" s="16">
        <v>5000</v>
      </c>
      <c r="Q154" s="16">
        <v>4832</v>
      </c>
      <c r="R154" s="16">
        <v>4828</v>
      </c>
      <c r="S154" s="16">
        <v>94</v>
      </c>
      <c r="T154" s="17">
        <v>1.94697597348799E-2</v>
      </c>
    </row>
    <row r="155" spans="1:20" ht="15.6">
      <c r="A155" s="30">
        <v>43266</v>
      </c>
      <c r="B155" s="27" t="s">
        <v>496</v>
      </c>
      <c r="C155" s="30">
        <v>43262</v>
      </c>
      <c r="D155" s="16">
        <v>11684</v>
      </c>
      <c r="E155" s="16">
        <f t="shared" si="6"/>
        <v>4</v>
      </c>
      <c r="F155" s="33">
        <v>43256</v>
      </c>
      <c r="G155" s="16">
        <v>3800</v>
      </c>
      <c r="H155" s="16">
        <f t="shared" si="7"/>
        <v>10</v>
      </c>
      <c r="I155" s="16"/>
      <c r="J155" s="16"/>
      <c r="K155" s="16"/>
      <c r="L155" s="16">
        <v>3800</v>
      </c>
      <c r="M155" s="33">
        <v>43266</v>
      </c>
      <c r="N155" s="16">
        <v>830</v>
      </c>
      <c r="O155" s="16">
        <f t="shared" si="8"/>
        <v>0</v>
      </c>
      <c r="P155" s="16">
        <v>4630</v>
      </c>
      <c r="Q155" s="16">
        <v>5171</v>
      </c>
      <c r="R155" s="16">
        <v>4739</v>
      </c>
      <c r="S155" s="16">
        <v>181</v>
      </c>
      <c r="T155" s="17">
        <v>3.8193711753534497E-2</v>
      </c>
    </row>
    <row r="156" spans="1:20" ht="15.6">
      <c r="A156" s="30">
        <v>43266</v>
      </c>
      <c r="B156" s="27" t="s">
        <v>499</v>
      </c>
      <c r="C156" s="30">
        <v>43262</v>
      </c>
      <c r="D156" s="16">
        <v>13605</v>
      </c>
      <c r="E156" s="16">
        <f t="shared" si="6"/>
        <v>4</v>
      </c>
      <c r="F156" s="33">
        <v>43256</v>
      </c>
      <c r="G156" s="16">
        <v>2500</v>
      </c>
      <c r="H156" s="16">
        <f t="shared" si="7"/>
        <v>10</v>
      </c>
      <c r="I156" s="16"/>
      <c r="J156" s="16"/>
      <c r="K156" s="16"/>
      <c r="L156" s="16">
        <v>2500</v>
      </c>
      <c r="M156" s="33">
        <v>43267</v>
      </c>
      <c r="N156" s="16">
        <v>2800</v>
      </c>
      <c r="O156" s="16">
        <f t="shared" si="8"/>
        <v>1</v>
      </c>
      <c r="P156" s="16">
        <v>5300</v>
      </c>
      <c r="Q156" s="16">
        <v>7033</v>
      </c>
      <c r="R156" s="16">
        <v>5651</v>
      </c>
      <c r="S156" s="16">
        <v>724</v>
      </c>
      <c r="T156" s="17">
        <v>0.12811891700583999</v>
      </c>
    </row>
    <row r="157" spans="1:20" ht="15.6">
      <c r="A157" s="30">
        <v>43266</v>
      </c>
      <c r="B157" s="27" t="s">
        <v>502</v>
      </c>
      <c r="C157" s="30">
        <v>43260</v>
      </c>
      <c r="D157" s="16">
        <v>6169</v>
      </c>
      <c r="E157" s="16">
        <f t="shared" si="6"/>
        <v>6</v>
      </c>
      <c r="F157" s="33">
        <v>43256</v>
      </c>
      <c r="G157" s="16">
        <v>800</v>
      </c>
      <c r="H157" s="16">
        <f t="shared" si="7"/>
        <v>10</v>
      </c>
      <c r="I157" s="16"/>
      <c r="J157" s="16"/>
      <c r="K157" s="16"/>
      <c r="L157" s="16">
        <v>800</v>
      </c>
      <c r="M157" s="33">
        <v>43266</v>
      </c>
      <c r="N157" s="16">
        <v>250</v>
      </c>
      <c r="O157" s="16">
        <f t="shared" si="8"/>
        <v>0</v>
      </c>
      <c r="P157" s="16">
        <v>1050</v>
      </c>
      <c r="Q157" s="16">
        <v>1369</v>
      </c>
      <c r="R157" s="16">
        <v>1177</v>
      </c>
      <c r="S157" s="16">
        <v>98</v>
      </c>
      <c r="T157" s="17">
        <v>8.3262531860662695E-2</v>
      </c>
    </row>
    <row r="158" spans="1:20" ht="15.6">
      <c r="A158" s="30">
        <v>43266</v>
      </c>
      <c r="B158" s="27" t="s">
        <v>505</v>
      </c>
      <c r="C158" s="30">
        <v>43260</v>
      </c>
      <c r="D158" s="16">
        <v>10813</v>
      </c>
      <c r="E158" s="16">
        <f t="shared" si="6"/>
        <v>6</v>
      </c>
      <c r="F158" s="33">
        <v>43256</v>
      </c>
      <c r="G158" s="16">
        <v>1000</v>
      </c>
      <c r="H158" s="16">
        <f t="shared" si="7"/>
        <v>10</v>
      </c>
      <c r="I158" s="30">
        <v>43264</v>
      </c>
      <c r="J158" s="16">
        <v>1000</v>
      </c>
      <c r="K158" s="16">
        <f>A158-I158</f>
        <v>2</v>
      </c>
      <c r="L158" s="16">
        <v>2000</v>
      </c>
      <c r="M158" s="30">
        <v>43267</v>
      </c>
      <c r="N158" s="16">
        <v>900</v>
      </c>
      <c r="O158" s="16">
        <f t="shared" si="8"/>
        <v>1</v>
      </c>
      <c r="P158" s="16">
        <v>2900</v>
      </c>
      <c r="Q158" s="16">
        <v>2978</v>
      </c>
      <c r="R158" s="16">
        <v>2926</v>
      </c>
      <c r="S158" s="16">
        <v>9</v>
      </c>
      <c r="T158" s="17">
        <v>3.0758714969241299E-3</v>
      </c>
    </row>
    <row r="159" spans="1:20" ht="15.6">
      <c r="A159" s="30">
        <v>43266</v>
      </c>
      <c r="B159" s="27" t="s">
        <v>508</v>
      </c>
      <c r="C159" s="30">
        <v>43261</v>
      </c>
      <c r="D159" s="16">
        <v>12486</v>
      </c>
      <c r="E159" s="16">
        <f t="shared" si="6"/>
        <v>5</v>
      </c>
      <c r="F159" s="33">
        <v>43256</v>
      </c>
      <c r="G159" s="16">
        <v>1500</v>
      </c>
      <c r="H159" s="16">
        <f t="shared" si="7"/>
        <v>10</v>
      </c>
      <c r="I159" s="30">
        <v>43262</v>
      </c>
      <c r="J159" s="16">
        <v>1600</v>
      </c>
      <c r="K159" s="16">
        <f>A159-I159</f>
        <v>4</v>
      </c>
      <c r="L159" s="16">
        <v>3100</v>
      </c>
      <c r="M159" s="30">
        <v>43267</v>
      </c>
      <c r="N159" s="16">
        <v>500</v>
      </c>
      <c r="O159" s="16">
        <f t="shared" si="8"/>
        <v>1</v>
      </c>
      <c r="P159" s="16">
        <v>3600</v>
      </c>
      <c r="Q159" s="16">
        <v>4246</v>
      </c>
      <c r="R159" s="16">
        <v>3732</v>
      </c>
      <c r="S159" s="16">
        <v>52</v>
      </c>
      <c r="T159" s="17">
        <v>1.39335476956056E-2</v>
      </c>
    </row>
    <row r="160" spans="1:20" ht="15.6">
      <c r="A160" s="30">
        <v>43266</v>
      </c>
      <c r="B160" s="27" t="s">
        <v>511</v>
      </c>
      <c r="C160" s="30">
        <v>43260</v>
      </c>
      <c r="D160" s="16">
        <v>1823</v>
      </c>
      <c r="E160" s="16">
        <f t="shared" si="6"/>
        <v>6</v>
      </c>
      <c r="F160" s="33">
        <v>43256</v>
      </c>
      <c r="G160" s="16">
        <v>1000</v>
      </c>
      <c r="H160" s="16">
        <f t="shared" si="7"/>
        <v>10</v>
      </c>
      <c r="I160" s="16"/>
      <c r="J160" s="16"/>
      <c r="K160" s="16"/>
      <c r="L160" s="16">
        <v>1000</v>
      </c>
      <c r="M160" s="33">
        <v>43267</v>
      </c>
      <c r="N160" s="16">
        <v>1300</v>
      </c>
      <c r="O160" s="16">
        <f t="shared" si="8"/>
        <v>1</v>
      </c>
      <c r="P160" s="16">
        <v>2300</v>
      </c>
      <c r="Q160" s="16">
        <v>2319</v>
      </c>
      <c r="R160" s="16">
        <v>2295</v>
      </c>
      <c r="S160" s="16">
        <v>53</v>
      </c>
      <c r="T160" s="17">
        <v>2.3093681917211301E-2</v>
      </c>
    </row>
    <row r="161" spans="1:20" ht="15.6">
      <c r="A161" s="30">
        <v>43266</v>
      </c>
      <c r="B161" s="27" t="s">
        <v>514</v>
      </c>
      <c r="C161" s="30">
        <v>43261</v>
      </c>
      <c r="D161" s="16">
        <v>13762</v>
      </c>
      <c r="E161" s="16">
        <f t="shared" si="6"/>
        <v>5</v>
      </c>
      <c r="F161" s="33">
        <v>43256</v>
      </c>
      <c r="G161" s="16">
        <v>4400</v>
      </c>
      <c r="H161" s="16">
        <f t="shared" si="7"/>
        <v>10</v>
      </c>
      <c r="I161" s="16"/>
      <c r="J161" s="16"/>
      <c r="K161" s="16"/>
      <c r="L161" s="16">
        <v>4400</v>
      </c>
      <c r="M161" s="33">
        <v>43266</v>
      </c>
      <c r="N161" s="16">
        <v>5250</v>
      </c>
      <c r="O161" s="16">
        <f t="shared" si="8"/>
        <v>0</v>
      </c>
      <c r="P161" s="16">
        <v>9650</v>
      </c>
      <c r="Q161" s="16">
        <v>8785</v>
      </c>
      <c r="R161" s="16">
        <v>8761</v>
      </c>
      <c r="S161" s="16">
        <v>1</v>
      </c>
      <c r="T161" s="17">
        <v>1.14142221207625E-4</v>
      </c>
    </row>
    <row r="162" spans="1:20" ht="15.6">
      <c r="A162" s="30">
        <v>43266</v>
      </c>
      <c r="B162" s="27" t="s">
        <v>517</v>
      </c>
      <c r="C162" s="30">
        <v>43262</v>
      </c>
      <c r="D162" s="16">
        <v>12571</v>
      </c>
      <c r="E162" s="16">
        <f t="shared" si="6"/>
        <v>4</v>
      </c>
      <c r="F162" s="33">
        <v>43256</v>
      </c>
      <c r="G162" s="16">
        <v>4500</v>
      </c>
      <c r="H162" s="16">
        <f t="shared" si="7"/>
        <v>10</v>
      </c>
      <c r="I162" s="16"/>
      <c r="J162" s="16"/>
      <c r="K162" s="16"/>
      <c r="L162" s="16">
        <v>4500</v>
      </c>
      <c r="M162" s="33">
        <v>43267</v>
      </c>
      <c r="N162" s="16">
        <v>1700</v>
      </c>
      <c r="O162" s="16">
        <f t="shared" si="8"/>
        <v>1</v>
      </c>
      <c r="P162" s="16">
        <v>6200</v>
      </c>
      <c r="Q162" s="16">
        <v>8708</v>
      </c>
      <c r="R162" s="16">
        <v>6406</v>
      </c>
      <c r="S162" s="16">
        <v>992</v>
      </c>
      <c r="T162" s="17">
        <v>0.154854823602872</v>
      </c>
    </row>
    <row r="163" spans="1:20" ht="15.6">
      <c r="A163" s="30">
        <v>43266</v>
      </c>
      <c r="B163" s="27" t="s">
        <v>520</v>
      </c>
      <c r="C163" s="30">
        <v>43262</v>
      </c>
      <c r="D163" s="16">
        <v>11409</v>
      </c>
      <c r="E163" s="16">
        <f t="shared" si="6"/>
        <v>4</v>
      </c>
      <c r="F163" s="33">
        <v>43256</v>
      </c>
      <c r="G163" s="16">
        <v>1600</v>
      </c>
      <c r="H163" s="16">
        <f t="shared" si="7"/>
        <v>10</v>
      </c>
      <c r="I163" s="16"/>
      <c r="J163" s="16"/>
      <c r="K163" s="16"/>
      <c r="L163" s="16">
        <v>1600</v>
      </c>
      <c r="M163" s="33">
        <v>43266</v>
      </c>
      <c r="N163" s="16">
        <v>2500</v>
      </c>
      <c r="O163" s="16">
        <f t="shared" si="8"/>
        <v>0</v>
      </c>
      <c r="P163" s="16">
        <v>4100</v>
      </c>
      <c r="Q163" s="16">
        <v>4098</v>
      </c>
      <c r="R163" s="16">
        <v>4074</v>
      </c>
      <c r="S163" s="16">
        <v>1</v>
      </c>
      <c r="T163" s="17">
        <v>2.4545900834560601E-4</v>
      </c>
    </row>
    <row r="164" spans="1:20" ht="15.6">
      <c r="A164" s="30">
        <v>43266</v>
      </c>
      <c r="B164" s="27" t="s">
        <v>523</v>
      </c>
      <c r="C164" s="30">
        <v>43262</v>
      </c>
      <c r="D164" s="16">
        <v>21016</v>
      </c>
      <c r="E164" s="16">
        <f t="shared" si="6"/>
        <v>4</v>
      </c>
      <c r="F164" s="33">
        <v>43256</v>
      </c>
      <c r="G164" s="16">
        <v>3300</v>
      </c>
      <c r="H164" s="16">
        <f t="shared" si="7"/>
        <v>10</v>
      </c>
      <c r="I164" s="30">
        <v>43264</v>
      </c>
      <c r="J164" s="16">
        <v>900</v>
      </c>
      <c r="K164" s="16">
        <f>A164-I164</f>
        <v>2</v>
      </c>
      <c r="L164" s="16">
        <v>4200</v>
      </c>
      <c r="M164" s="30">
        <v>43266</v>
      </c>
      <c r="N164" s="16">
        <v>3000</v>
      </c>
      <c r="O164" s="16">
        <f t="shared" si="8"/>
        <v>0</v>
      </c>
      <c r="P164" s="16">
        <v>7200</v>
      </c>
      <c r="Q164" s="16">
        <v>8307</v>
      </c>
      <c r="R164" s="16">
        <v>6909</v>
      </c>
      <c r="S164" s="16">
        <v>1246</v>
      </c>
      <c r="T164" s="17">
        <v>0.18034447821681901</v>
      </c>
    </row>
    <row r="165" spans="1:20" ht="15.6">
      <c r="A165" s="30">
        <v>43266</v>
      </c>
      <c r="B165" s="27" t="s">
        <v>526</v>
      </c>
      <c r="C165" s="30">
        <v>43261</v>
      </c>
      <c r="D165" s="16">
        <v>18699</v>
      </c>
      <c r="E165" s="16">
        <f t="shared" si="6"/>
        <v>5</v>
      </c>
      <c r="F165" s="33">
        <v>43256</v>
      </c>
      <c r="G165" s="16">
        <v>2100</v>
      </c>
      <c r="H165" s="16">
        <f t="shared" si="7"/>
        <v>10</v>
      </c>
      <c r="I165" s="30">
        <v>43264</v>
      </c>
      <c r="J165" s="16">
        <v>500</v>
      </c>
      <c r="K165" s="16">
        <f>A165-I165</f>
        <v>2</v>
      </c>
      <c r="L165" s="16">
        <v>2600</v>
      </c>
      <c r="M165" s="30">
        <v>43266</v>
      </c>
      <c r="N165" s="16">
        <v>1700</v>
      </c>
      <c r="O165" s="16">
        <f t="shared" si="8"/>
        <v>0</v>
      </c>
      <c r="P165" s="16">
        <v>4300</v>
      </c>
      <c r="Q165" s="16">
        <v>4203</v>
      </c>
      <c r="R165" s="16">
        <v>4159</v>
      </c>
      <c r="S165" s="16">
        <v>39</v>
      </c>
      <c r="T165" s="17">
        <v>9.3772541476316393E-3</v>
      </c>
    </row>
    <row r="166" spans="1:20" ht="15.6">
      <c r="A166" s="30">
        <v>43266</v>
      </c>
      <c r="B166" s="27" t="s">
        <v>529</v>
      </c>
      <c r="C166" s="30">
        <v>43262</v>
      </c>
      <c r="D166" s="16">
        <v>17400</v>
      </c>
      <c r="E166" s="16">
        <f t="shared" si="6"/>
        <v>4</v>
      </c>
      <c r="F166" s="33">
        <v>43256</v>
      </c>
      <c r="G166" s="16">
        <v>3800</v>
      </c>
      <c r="H166" s="16">
        <f t="shared" si="7"/>
        <v>10</v>
      </c>
      <c r="I166" s="16"/>
      <c r="J166" s="16"/>
      <c r="K166" s="16"/>
      <c r="L166" s="16">
        <v>3800</v>
      </c>
      <c r="M166" s="33">
        <v>43267</v>
      </c>
      <c r="N166" s="16">
        <v>4300</v>
      </c>
      <c r="O166" s="16">
        <f t="shared" si="8"/>
        <v>1</v>
      </c>
      <c r="P166" s="16">
        <v>8100</v>
      </c>
      <c r="Q166" s="16">
        <v>8275</v>
      </c>
      <c r="R166" s="16">
        <v>7993</v>
      </c>
      <c r="S166" s="16">
        <v>136</v>
      </c>
      <c r="T166" s="17">
        <v>1.7014888027023601E-2</v>
      </c>
    </row>
    <row r="167" spans="1:20" ht="15.6">
      <c r="A167" s="30">
        <v>43266</v>
      </c>
      <c r="B167" s="27" t="s">
        <v>532</v>
      </c>
      <c r="C167" s="30">
        <v>43261</v>
      </c>
      <c r="D167" s="16">
        <v>12344</v>
      </c>
      <c r="E167" s="16">
        <f t="shared" si="6"/>
        <v>5</v>
      </c>
      <c r="F167" s="33">
        <v>43256</v>
      </c>
      <c r="G167" s="16">
        <v>1000</v>
      </c>
      <c r="H167" s="16">
        <f t="shared" si="7"/>
        <v>10</v>
      </c>
      <c r="I167" s="30">
        <v>43264</v>
      </c>
      <c r="J167" s="16">
        <v>700</v>
      </c>
      <c r="K167" s="16">
        <f>A167-I167</f>
        <v>2</v>
      </c>
      <c r="L167" s="16">
        <v>1700</v>
      </c>
      <c r="M167" s="30">
        <v>43267</v>
      </c>
      <c r="N167" s="16">
        <v>1350</v>
      </c>
      <c r="O167" s="16">
        <f t="shared" si="8"/>
        <v>1</v>
      </c>
      <c r="P167" s="16">
        <v>3050</v>
      </c>
      <c r="Q167" s="16">
        <v>4111</v>
      </c>
      <c r="R167" s="16">
        <v>3095</v>
      </c>
      <c r="S167" s="16">
        <v>106</v>
      </c>
      <c r="T167" s="17">
        <v>3.4248788368336003E-2</v>
      </c>
    </row>
    <row r="168" spans="1:20" ht="15.6">
      <c r="A168" s="30">
        <v>43266</v>
      </c>
      <c r="B168" s="27" t="s">
        <v>535</v>
      </c>
      <c r="C168" s="30">
        <v>43261</v>
      </c>
      <c r="D168" s="16">
        <v>3720</v>
      </c>
      <c r="E168" s="16">
        <f t="shared" si="6"/>
        <v>5</v>
      </c>
      <c r="F168" s="33">
        <v>43256</v>
      </c>
      <c r="G168" s="16">
        <v>1000</v>
      </c>
      <c r="H168" s="16">
        <f t="shared" si="7"/>
        <v>10</v>
      </c>
      <c r="I168" s="16"/>
      <c r="J168" s="16"/>
      <c r="K168" s="16"/>
      <c r="L168" s="16">
        <v>1000</v>
      </c>
      <c r="M168" s="33"/>
      <c r="N168" s="16">
        <v>0</v>
      </c>
      <c r="O168" s="16"/>
      <c r="P168" s="16">
        <v>1000</v>
      </c>
      <c r="Q168" s="16">
        <v>1040</v>
      </c>
      <c r="R168" s="16">
        <v>1020</v>
      </c>
      <c r="S168" s="16">
        <v>0</v>
      </c>
      <c r="T168" s="17">
        <v>0</v>
      </c>
    </row>
    <row r="169" spans="1:20" ht="15.6">
      <c r="A169" s="30">
        <v>43266</v>
      </c>
      <c r="B169" s="27" t="s">
        <v>538</v>
      </c>
      <c r="C169" s="30">
        <v>43261</v>
      </c>
      <c r="D169" s="16">
        <v>14425</v>
      </c>
      <c r="E169" s="16">
        <f t="shared" si="6"/>
        <v>5</v>
      </c>
      <c r="F169" s="33">
        <v>43256</v>
      </c>
      <c r="G169" s="16">
        <v>1600</v>
      </c>
      <c r="H169" s="16">
        <f t="shared" si="7"/>
        <v>10</v>
      </c>
      <c r="I169" s="30">
        <v>43262</v>
      </c>
      <c r="J169" s="16">
        <v>1000</v>
      </c>
      <c r="K169" s="16">
        <f>A169-I169</f>
        <v>4</v>
      </c>
      <c r="L169" s="16">
        <v>2600</v>
      </c>
      <c r="M169" s="30">
        <v>43266</v>
      </c>
      <c r="N169" s="16">
        <v>800</v>
      </c>
      <c r="O169" s="16">
        <f t="shared" si="8"/>
        <v>0</v>
      </c>
      <c r="P169" s="16">
        <v>3400</v>
      </c>
      <c r="Q169" s="16">
        <v>3421</v>
      </c>
      <c r="R169" s="16">
        <v>3357</v>
      </c>
      <c r="S169" s="16">
        <v>12</v>
      </c>
      <c r="T169" s="17">
        <v>3.5746201966041099E-3</v>
      </c>
    </row>
    <row r="170" spans="1:20" ht="15.6">
      <c r="A170" s="30">
        <v>43266</v>
      </c>
      <c r="B170" s="27" t="s">
        <v>541</v>
      </c>
      <c r="C170" s="30">
        <v>43261</v>
      </c>
      <c r="D170" s="16">
        <v>10536</v>
      </c>
      <c r="E170" s="16">
        <f t="shared" si="6"/>
        <v>5</v>
      </c>
      <c r="F170" s="33">
        <v>43256</v>
      </c>
      <c r="G170" s="16">
        <v>1300</v>
      </c>
      <c r="H170" s="16">
        <f t="shared" si="7"/>
        <v>10</v>
      </c>
      <c r="I170" s="30">
        <v>43264</v>
      </c>
      <c r="J170" s="16">
        <v>500</v>
      </c>
      <c r="K170" s="16">
        <f>A170-I170</f>
        <v>2</v>
      </c>
      <c r="L170" s="16">
        <v>1800</v>
      </c>
      <c r="M170" s="30">
        <v>43267</v>
      </c>
      <c r="N170" s="16">
        <v>800</v>
      </c>
      <c r="O170" s="16">
        <f t="shared" si="8"/>
        <v>1</v>
      </c>
      <c r="P170" s="16">
        <v>2600</v>
      </c>
      <c r="Q170" s="16">
        <v>3302</v>
      </c>
      <c r="R170" s="16">
        <v>2608</v>
      </c>
      <c r="S170" s="16">
        <v>1217</v>
      </c>
      <c r="T170" s="17">
        <v>0.46664110429447903</v>
      </c>
    </row>
    <row r="171" spans="1:20" ht="15.6">
      <c r="A171" s="30">
        <v>43266</v>
      </c>
      <c r="B171" s="27" t="s">
        <v>544</v>
      </c>
      <c r="C171" s="30">
        <v>43261</v>
      </c>
      <c r="D171" s="16">
        <v>14829</v>
      </c>
      <c r="E171" s="16">
        <f t="shared" si="6"/>
        <v>5</v>
      </c>
      <c r="F171" s="33">
        <v>43256</v>
      </c>
      <c r="G171" s="16">
        <v>1300</v>
      </c>
      <c r="H171" s="16">
        <f t="shared" si="7"/>
        <v>10</v>
      </c>
      <c r="I171" s="30">
        <v>43264</v>
      </c>
      <c r="J171" s="16">
        <v>1000</v>
      </c>
      <c r="K171" s="16">
        <f>A171-I171</f>
        <v>2</v>
      </c>
      <c r="L171" s="16">
        <v>2300</v>
      </c>
      <c r="M171" s="30">
        <v>43266</v>
      </c>
      <c r="N171" s="16">
        <v>500</v>
      </c>
      <c r="O171" s="16">
        <f t="shared" si="8"/>
        <v>0</v>
      </c>
      <c r="P171" s="16">
        <v>2800</v>
      </c>
      <c r="Q171" s="16">
        <v>2928</v>
      </c>
      <c r="R171" s="16">
        <v>2865</v>
      </c>
      <c r="S171" s="16">
        <v>564</v>
      </c>
      <c r="T171" s="17">
        <v>0.19685863874345499</v>
      </c>
    </row>
    <row r="172" spans="1:20" ht="15.6">
      <c r="A172" s="30">
        <v>43266</v>
      </c>
      <c r="B172" s="27" t="s">
        <v>547</v>
      </c>
      <c r="C172" s="30">
        <v>43260</v>
      </c>
      <c r="D172" s="16">
        <v>19916</v>
      </c>
      <c r="E172" s="16">
        <f t="shared" si="6"/>
        <v>6</v>
      </c>
      <c r="F172" s="33">
        <v>43257</v>
      </c>
      <c r="G172" s="16">
        <v>2600</v>
      </c>
      <c r="H172" s="16">
        <f t="shared" si="7"/>
        <v>9</v>
      </c>
      <c r="I172" s="30">
        <v>43262</v>
      </c>
      <c r="J172" s="16">
        <v>2300</v>
      </c>
      <c r="K172" s="16">
        <f>A172-I172</f>
        <v>4</v>
      </c>
      <c r="L172" s="16">
        <v>4900</v>
      </c>
      <c r="M172" s="30">
        <v>43267</v>
      </c>
      <c r="N172" s="16">
        <v>1160</v>
      </c>
      <c r="O172" s="16">
        <f t="shared" si="8"/>
        <v>1</v>
      </c>
      <c r="P172" s="16">
        <v>6060</v>
      </c>
      <c r="Q172" s="16">
        <v>6563</v>
      </c>
      <c r="R172" s="16">
        <v>5933</v>
      </c>
      <c r="S172" s="16">
        <v>1428</v>
      </c>
      <c r="T172" s="17">
        <v>0.24068767908309499</v>
      </c>
    </row>
    <row r="173" spans="1:20" ht="15.6">
      <c r="A173" s="30">
        <v>43266</v>
      </c>
      <c r="B173" s="27" t="s">
        <v>550</v>
      </c>
      <c r="C173" s="30">
        <v>43261</v>
      </c>
      <c r="D173" s="16">
        <v>37225</v>
      </c>
      <c r="E173" s="16">
        <f t="shared" si="6"/>
        <v>5</v>
      </c>
      <c r="F173" s="33">
        <v>43256</v>
      </c>
      <c r="G173" s="16">
        <v>6000</v>
      </c>
      <c r="H173" s="16">
        <f t="shared" si="7"/>
        <v>10</v>
      </c>
      <c r="I173" s="30">
        <v>43263</v>
      </c>
      <c r="J173" s="16">
        <v>2300</v>
      </c>
      <c r="K173" s="16">
        <f>A173-I173</f>
        <v>3</v>
      </c>
      <c r="L173" s="16">
        <v>8300</v>
      </c>
      <c r="M173" s="30">
        <v>43266</v>
      </c>
      <c r="N173" s="16">
        <v>6600</v>
      </c>
      <c r="O173" s="16">
        <f t="shared" si="8"/>
        <v>0</v>
      </c>
      <c r="P173" s="16">
        <v>14900</v>
      </c>
      <c r="Q173" s="16">
        <v>14834</v>
      </c>
      <c r="R173" s="16">
        <v>14758</v>
      </c>
      <c r="S173" s="16">
        <v>52</v>
      </c>
      <c r="T173" s="17">
        <v>3.5235126710936402E-3</v>
      </c>
    </row>
    <row r="174" spans="1:20" ht="15.6">
      <c r="A174" s="30">
        <v>43266</v>
      </c>
      <c r="B174" s="27" t="s">
        <v>553</v>
      </c>
      <c r="C174" s="30">
        <v>43261</v>
      </c>
      <c r="D174" s="16">
        <v>3449</v>
      </c>
      <c r="E174" s="16">
        <f t="shared" si="6"/>
        <v>5</v>
      </c>
      <c r="F174" s="33">
        <v>43256</v>
      </c>
      <c r="G174" s="16">
        <v>300</v>
      </c>
      <c r="H174" s="16">
        <f t="shared" si="7"/>
        <v>10</v>
      </c>
      <c r="I174" s="16"/>
      <c r="J174" s="16"/>
      <c r="K174" s="16"/>
      <c r="L174" s="16">
        <v>300</v>
      </c>
      <c r="M174" s="33">
        <v>43267</v>
      </c>
      <c r="N174" s="16">
        <v>400</v>
      </c>
      <c r="O174" s="16">
        <f t="shared" si="8"/>
        <v>1</v>
      </c>
      <c r="P174" s="16">
        <v>700</v>
      </c>
      <c r="Q174" s="16">
        <v>1089</v>
      </c>
      <c r="R174" s="16">
        <v>725</v>
      </c>
      <c r="S174" s="16">
        <v>208</v>
      </c>
      <c r="T174" s="17">
        <v>0.28689655172413803</v>
      </c>
    </row>
    <row r="175" spans="1:20" ht="15.6">
      <c r="A175" s="30">
        <v>43266</v>
      </c>
      <c r="B175" s="27" t="s">
        <v>556</v>
      </c>
      <c r="C175" s="30">
        <v>43262</v>
      </c>
      <c r="D175" s="16">
        <v>18102</v>
      </c>
      <c r="E175" s="16">
        <f t="shared" si="6"/>
        <v>4</v>
      </c>
      <c r="F175" s="33">
        <v>43256</v>
      </c>
      <c r="G175" s="16">
        <v>2100</v>
      </c>
      <c r="H175" s="16">
        <f t="shared" si="7"/>
        <v>10</v>
      </c>
      <c r="I175" s="30">
        <v>43262</v>
      </c>
      <c r="J175" s="16">
        <v>1900</v>
      </c>
      <c r="K175" s="16">
        <f>A175-I175</f>
        <v>4</v>
      </c>
      <c r="L175" s="16">
        <v>4000</v>
      </c>
      <c r="M175" s="30">
        <v>43266</v>
      </c>
      <c r="N175" s="16">
        <v>4600</v>
      </c>
      <c r="O175" s="16">
        <f t="shared" si="8"/>
        <v>0</v>
      </c>
      <c r="P175" s="16">
        <v>8600</v>
      </c>
      <c r="Q175" s="16">
        <v>8777</v>
      </c>
      <c r="R175" s="16">
        <v>8429</v>
      </c>
      <c r="S175" s="16">
        <v>568</v>
      </c>
      <c r="T175" s="17">
        <v>6.7386404081148404E-2</v>
      </c>
    </row>
    <row r="176" spans="1:20" ht="15.6">
      <c r="A176" s="30">
        <v>43266</v>
      </c>
      <c r="B176" s="27" t="s">
        <v>559</v>
      </c>
      <c r="C176" s="30">
        <v>43262</v>
      </c>
      <c r="D176" s="16">
        <v>13256</v>
      </c>
      <c r="E176" s="16">
        <f t="shared" si="6"/>
        <v>4</v>
      </c>
      <c r="F176" s="33">
        <v>43256</v>
      </c>
      <c r="G176" s="16">
        <v>900</v>
      </c>
      <c r="H176" s="16">
        <f t="shared" si="7"/>
        <v>10</v>
      </c>
      <c r="I176" s="30">
        <v>43264</v>
      </c>
      <c r="J176" s="16">
        <v>1000</v>
      </c>
      <c r="K176" s="16">
        <f>A176-I176</f>
        <v>2</v>
      </c>
      <c r="L176" s="16">
        <v>1900</v>
      </c>
      <c r="M176" s="30">
        <v>43267</v>
      </c>
      <c r="N176" s="16">
        <v>3000</v>
      </c>
      <c r="O176" s="16">
        <f t="shared" si="8"/>
        <v>1</v>
      </c>
      <c r="P176" s="16">
        <v>4900</v>
      </c>
      <c r="Q176" s="16">
        <v>5392</v>
      </c>
      <c r="R176" s="16">
        <v>4662</v>
      </c>
      <c r="S176" s="16">
        <v>192</v>
      </c>
      <c r="T176" s="17">
        <v>4.1184041184041197E-2</v>
      </c>
    </row>
    <row r="177" spans="1:20" ht="15.6">
      <c r="A177" s="30">
        <v>43266</v>
      </c>
      <c r="B177" s="27" t="s">
        <v>562</v>
      </c>
      <c r="C177" s="30">
        <v>43261</v>
      </c>
      <c r="D177" s="16">
        <v>3033</v>
      </c>
      <c r="E177" s="16">
        <f t="shared" si="6"/>
        <v>5</v>
      </c>
      <c r="F177" s="33">
        <v>43256</v>
      </c>
      <c r="G177" s="16">
        <v>300</v>
      </c>
      <c r="H177" s="16">
        <f t="shared" si="7"/>
        <v>10</v>
      </c>
      <c r="I177" s="16"/>
      <c r="J177" s="16"/>
      <c r="K177" s="16"/>
      <c r="L177" s="16">
        <v>800</v>
      </c>
      <c r="M177" s="33"/>
      <c r="N177" s="16">
        <v>0</v>
      </c>
      <c r="O177" s="16"/>
      <c r="P177" s="16">
        <v>800</v>
      </c>
      <c r="Q177" s="16">
        <v>834</v>
      </c>
      <c r="R177" s="16">
        <v>792</v>
      </c>
      <c r="S177" s="16">
        <v>72</v>
      </c>
      <c r="T177" s="17">
        <v>9.0909090909090898E-2</v>
      </c>
    </row>
    <row r="178" spans="1:20" ht="15.6">
      <c r="A178" s="30">
        <v>43266</v>
      </c>
      <c r="B178" s="27" t="s">
        <v>565</v>
      </c>
      <c r="C178" s="30">
        <v>43261</v>
      </c>
      <c r="D178" s="16">
        <v>8841</v>
      </c>
      <c r="E178" s="16">
        <f t="shared" si="6"/>
        <v>5</v>
      </c>
      <c r="F178" s="33">
        <v>43257</v>
      </c>
      <c r="G178" s="16">
        <v>800</v>
      </c>
      <c r="H178" s="16">
        <f t="shared" si="7"/>
        <v>9</v>
      </c>
      <c r="I178" s="30">
        <v>43264</v>
      </c>
      <c r="J178" s="16">
        <v>700</v>
      </c>
      <c r="K178" s="16">
        <f>A178-I178</f>
        <v>2</v>
      </c>
      <c r="L178" s="16">
        <v>1500</v>
      </c>
      <c r="M178" s="30">
        <v>43267</v>
      </c>
      <c r="N178" s="16">
        <v>1500</v>
      </c>
      <c r="O178" s="16">
        <f t="shared" si="8"/>
        <v>1</v>
      </c>
      <c r="P178" s="16">
        <v>3000</v>
      </c>
      <c r="Q178" s="16">
        <v>3758</v>
      </c>
      <c r="R178" s="16">
        <v>3026</v>
      </c>
      <c r="S178" s="16">
        <v>1626</v>
      </c>
      <c r="T178" s="17">
        <v>0.53734302709848003</v>
      </c>
    </row>
    <row r="179" spans="1:20" ht="15.6">
      <c r="A179" s="30">
        <v>43266</v>
      </c>
      <c r="B179" s="27" t="s">
        <v>568</v>
      </c>
      <c r="C179" s="30">
        <v>43261</v>
      </c>
      <c r="D179" s="16">
        <v>13232</v>
      </c>
      <c r="E179" s="16">
        <f t="shared" si="6"/>
        <v>5</v>
      </c>
      <c r="F179" s="33">
        <v>43256</v>
      </c>
      <c r="G179" s="16">
        <v>2800</v>
      </c>
      <c r="H179" s="16">
        <f t="shared" si="7"/>
        <v>10</v>
      </c>
      <c r="I179" s="30">
        <v>43263</v>
      </c>
      <c r="J179" s="16">
        <v>200</v>
      </c>
      <c r="K179" s="16">
        <f>A179-I179</f>
        <v>3</v>
      </c>
      <c r="L179" s="16">
        <v>3000</v>
      </c>
      <c r="M179" s="30">
        <v>43267</v>
      </c>
      <c r="N179" s="16">
        <v>1700</v>
      </c>
      <c r="O179" s="16">
        <f t="shared" si="8"/>
        <v>1</v>
      </c>
      <c r="P179" s="16">
        <v>4700</v>
      </c>
      <c r="Q179" s="16">
        <v>5148</v>
      </c>
      <c r="R179" s="16">
        <v>4750</v>
      </c>
      <c r="S179" s="16">
        <v>223</v>
      </c>
      <c r="T179" s="17">
        <v>4.6947368421052599E-2</v>
      </c>
    </row>
    <row r="180" spans="1:20" ht="15.6">
      <c r="A180" s="30">
        <v>43266</v>
      </c>
      <c r="B180" s="27" t="s">
        <v>571</v>
      </c>
      <c r="C180" s="30">
        <v>43261</v>
      </c>
      <c r="D180" s="16">
        <v>3862</v>
      </c>
      <c r="E180" s="16">
        <f t="shared" si="6"/>
        <v>5</v>
      </c>
      <c r="F180" s="33">
        <v>43256</v>
      </c>
      <c r="G180" s="16">
        <v>1000</v>
      </c>
      <c r="H180" s="16">
        <f t="shared" si="7"/>
        <v>10</v>
      </c>
      <c r="I180" s="30">
        <v>43264</v>
      </c>
      <c r="J180" s="16">
        <v>200</v>
      </c>
      <c r="K180" s="16">
        <f>A180-I180</f>
        <v>2</v>
      </c>
      <c r="L180" s="16">
        <v>1200</v>
      </c>
      <c r="M180" s="30"/>
      <c r="N180" s="16">
        <v>0</v>
      </c>
      <c r="O180" s="16"/>
      <c r="P180" s="16">
        <v>1200</v>
      </c>
      <c r="Q180" s="16">
        <v>1272</v>
      </c>
      <c r="R180" s="16">
        <v>1214</v>
      </c>
      <c r="S180" s="16">
        <v>0</v>
      </c>
      <c r="T180" s="17">
        <v>0</v>
      </c>
    </row>
    <row r="181" spans="1:20" ht="15.6">
      <c r="A181" s="30">
        <v>43266</v>
      </c>
      <c r="B181" s="27" t="s">
        <v>574</v>
      </c>
      <c r="C181" s="30">
        <v>43262</v>
      </c>
      <c r="D181" s="16">
        <v>16954</v>
      </c>
      <c r="E181" s="16">
        <f t="shared" si="6"/>
        <v>4</v>
      </c>
      <c r="F181" s="33">
        <v>43256</v>
      </c>
      <c r="G181" s="16">
        <v>300</v>
      </c>
      <c r="H181" s="16">
        <f t="shared" si="7"/>
        <v>10</v>
      </c>
      <c r="I181" s="30">
        <v>43263</v>
      </c>
      <c r="J181" s="16">
        <v>900</v>
      </c>
      <c r="K181" s="16">
        <f>A181-I181</f>
        <v>3</v>
      </c>
      <c r="L181" s="16">
        <v>1200</v>
      </c>
      <c r="M181" s="30">
        <v>43269</v>
      </c>
      <c r="N181" s="16">
        <v>2900</v>
      </c>
      <c r="O181" s="16">
        <f t="shared" si="8"/>
        <v>3</v>
      </c>
      <c r="P181" s="16">
        <v>4100</v>
      </c>
      <c r="Q181" s="16">
        <v>4162</v>
      </c>
      <c r="R181" s="16">
        <v>4102</v>
      </c>
      <c r="S181" s="16">
        <v>45</v>
      </c>
      <c r="T181" s="17">
        <v>1.0970258410531401E-2</v>
      </c>
    </row>
    <row r="182" spans="1:20" ht="15.6">
      <c r="A182" s="30">
        <v>43266</v>
      </c>
      <c r="B182" s="27" t="s">
        <v>577</v>
      </c>
      <c r="C182" s="30">
        <v>43261</v>
      </c>
      <c r="D182" s="16">
        <v>10195</v>
      </c>
      <c r="E182" s="16">
        <f t="shared" si="6"/>
        <v>5</v>
      </c>
      <c r="F182" s="33">
        <v>43256</v>
      </c>
      <c r="G182" s="16">
        <v>300</v>
      </c>
      <c r="H182" s="16">
        <f t="shared" si="7"/>
        <v>10</v>
      </c>
      <c r="I182" s="30">
        <v>43261</v>
      </c>
      <c r="J182" s="16">
        <v>1000</v>
      </c>
      <c r="K182" s="16">
        <f>A182-I182</f>
        <v>5</v>
      </c>
      <c r="L182" s="16">
        <v>1300</v>
      </c>
      <c r="M182" s="30">
        <v>43267</v>
      </c>
      <c r="N182" s="16">
        <v>1380</v>
      </c>
      <c r="O182" s="16">
        <f t="shared" si="8"/>
        <v>1</v>
      </c>
      <c r="P182" s="16">
        <v>2680</v>
      </c>
      <c r="Q182" s="16">
        <v>2935</v>
      </c>
      <c r="R182" s="16">
        <v>2826</v>
      </c>
      <c r="S182" s="16">
        <v>613</v>
      </c>
      <c r="T182" s="17">
        <v>0.216914366595895</v>
      </c>
    </row>
    <row r="183" spans="1:20" ht="15.6">
      <c r="A183" s="30">
        <v>43266</v>
      </c>
      <c r="B183" s="27" t="s">
        <v>580</v>
      </c>
      <c r="C183" s="30">
        <v>43262</v>
      </c>
      <c r="D183" s="16">
        <v>8239</v>
      </c>
      <c r="E183" s="16">
        <f t="shared" si="6"/>
        <v>4</v>
      </c>
      <c r="F183" s="33">
        <v>43256</v>
      </c>
      <c r="G183" s="16">
        <v>1600</v>
      </c>
      <c r="H183" s="16">
        <f t="shared" si="7"/>
        <v>10</v>
      </c>
      <c r="I183" s="16"/>
      <c r="J183" s="16"/>
      <c r="K183" s="16"/>
      <c r="L183" s="16">
        <v>1600</v>
      </c>
      <c r="M183" s="33">
        <v>43266</v>
      </c>
      <c r="N183" s="16">
        <v>1400</v>
      </c>
      <c r="O183" s="16">
        <f t="shared" si="8"/>
        <v>0</v>
      </c>
      <c r="P183" s="16">
        <v>3000</v>
      </c>
      <c r="Q183" s="16">
        <v>3261</v>
      </c>
      <c r="R183" s="16">
        <v>2979</v>
      </c>
      <c r="S183" s="16">
        <v>33</v>
      </c>
      <c r="T183" s="17">
        <v>1.10775427995972E-2</v>
      </c>
    </row>
    <row r="184" spans="1:20" ht="15.6">
      <c r="A184" s="30">
        <v>43266</v>
      </c>
      <c r="B184" s="27" t="s">
        <v>583</v>
      </c>
      <c r="C184" s="30">
        <v>43262</v>
      </c>
      <c r="D184" s="16">
        <v>4873</v>
      </c>
      <c r="E184" s="16">
        <f t="shared" si="6"/>
        <v>4</v>
      </c>
      <c r="F184" s="33">
        <v>43256</v>
      </c>
      <c r="G184" s="16">
        <v>300</v>
      </c>
      <c r="H184" s="16">
        <f t="shared" si="7"/>
        <v>10</v>
      </c>
      <c r="I184" s="30">
        <v>43264</v>
      </c>
      <c r="J184" s="16">
        <v>300</v>
      </c>
      <c r="K184" s="16">
        <f>A184-I184</f>
        <v>2</v>
      </c>
      <c r="L184" s="16">
        <v>600</v>
      </c>
      <c r="M184" s="30">
        <v>43266</v>
      </c>
      <c r="N184" s="16">
        <v>500</v>
      </c>
      <c r="O184" s="16">
        <f t="shared" si="8"/>
        <v>0</v>
      </c>
      <c r="P184" s="16">
        <v>1100</v>
      </c>
      <c r="Q184" s="16">
        <v>1154</v>
      </c>
      <c r="R184" s="16">
        <v>1124</v>
      </c>
      <c r="S184" s="16">
        <v>26</v>
      </c>
      <c r="T184" s="17">
        <v>2.3131672597864798E-2</v>
      </c>
    </row>
    <row r="185" spans="1:20" ht="15.6">
      <c r="A185" s="30">
        <v>43266</v>
      </c>
      <c r="B185" s="27" t="s">
        <v>586</v>
      </c>
      <c r="C185" s="30">
        <v>43261</v>
      </c>
      <c r="D185" s="16">
        <v>6966</v>
      </c>
      <c r="E185" s="16">
        <f t="shared" si="6"/>
        <v>5</v>
      </c>
      <c r="F185" s="33">
        <v>43257</v>
      </c>
      <c r="G185" s="16">
        <v>500</v>
      </c>
      <c r="H185" s="16">
        <f t="shared" si="7"/>
        <v>9</v>
      </c>
      <c r="I185" s="30">
        <v>43265</v>
      </c>
      <c r="J185" s="16">
        <v>650</v>
      </c>
      <c r="K185" s="16">
        <f>A185-I185</f>
        <v>1</v>
      </c>
      <c r="L185" s="16">
        <v>1150</v>
      </c>
      <c r="M185" s="30">
        <v>43266</v>
      </c>
      <c r="N185" s="16">
        <v>750</v>
      </c>
      <c r="O185" s="16">
        <f t="shared" si="8"/>
        <v>0</v>
      </c>
      <c r="P185" s="16">
        <v>1900</v>
      </c>
      <c r="Q185" s="16">
        <v>1911</v>
      </c>
      <c r="R185" s="16">
        <v>1901</v>
      </c>
      <c r="S185" s="16">
        <v>134</v>
      </c>
      <c r="T185" s="17">
        <v>7.0489216201998994E-2</v>
      </c>
    </row>
    <row r="186" spans="1:20" ht="15.6">
      <c r="A186" s="30">
        <v>43266</v>
      </c>
      <c r="B186" s="27" t="s">
        <v>589</v>
      </c>
      <c r="C186" s="30">
        <v>43261</v>
      </c>
      <c r="D186" s="16">
        <v>14368</v>
      </c>
      <c r="E186" s="16">
        <f t="shared" si="6"/>
        <v>5</v>
      </c>
      <c r="F186" s="33">
        <v>43257</v>
      </c>
      <c r="G186" s="16">
        <v>800</v>
      </c>
      <c r="H186" s="16">
        <f t="shared" si="7"/>
        <v>9</v>
      </c>
      <c r="I186" s="30">
        <v>43263</v>
      </c>
      <c r="J186" s="16">
        <v>1600</v>
      </c>
      <c r="K186" s="16">
        <f>A186-I186</f>
        <v>3</v>
      </c>
      <c r="L186" s="16">
        <v>2400</v>
      </c>
      <c r="M186" s="30">
        <v>43266</v>
      </c>
      <c r="N186" s="16">
        <v>2000</v>
      </c>
      <c r="O186" s="16">
        <f t="shared" si="8"/>
        <v>0</v>
      </c>
      <c r="P186" s="16">
        <v>4400</v>
      </c>
      <c r="Q186" s="16">
        <v>4714</v>
      </c>
      <c r="R186" s="16">
        <v>4494</v>
      </c>
      <c r="S186" s="16">
        <v>140</v>
      </c>
      <c r="T186" s="17">
        <v>3.1152647975077899E-2</v>
      </c>
    </row>
    <row r="187" spans="1:20" ht="15.6">
      <c r="A187" s="30">
        <v>43266</v>
      </c>
      <c r="B187" s="27" t="s">
        <v>592</v>
      </c>
      <c r="C187" s="30">
        <v>43262</v>
      </c>
      <c r="D187" s="16">
        <v>2227</v>
      </c>
      <c r="E187" s="16">
        <f t="shared" si="6"/>
        <v>4</v>
      </c>
      <c r="F187" s="33">
        <v>43261</v>
      </c>
      <c r="G187" s="16">
        <v>500</v>
      </c>
      <c r="H187" s="16">
        <f t="shared" si="7"/>
        <v>5</v>
      </c>
      <c r="I187" s="16"/>
      <c r="J187" s="16"/>
      <c r="K187" s="16"/>
      <c r="L187" s="16">
        <v>500</v>
      </c>
      <c r="M187" s="33">
        <v>43269</v>
      </c>
      <c r="N187" s="16">
        <v>100</v>
      </c>
      <c r="O187" s="16">
        <f t="shared" si="8"/>
        <v>3</v>
      </c>
      <c r="P187" s="16">
        <v>600</v>
      </c>
      <c r="Q187" s="16">
        <v>616</v>
      </c>
      <c r="R187" s="16">
        <v>595</v>
      </c>
      <c r="S187" s="16">
        <v>178</v>
      </c>
      <c r="T187" s="17">
        <v>0.29915966386554599</v>
      </c>
    </row>
    <row r="188" spans="1:20" ht="15.6">
      <c r="A188" s="30">
        <v>43266</v>
      </c>
      <c r="B188" s="27" t="s">
        <v>595</v>
      </c>
      <c r="C188" s="30">
        <v>43260</v>
      </c>
      <c r="D188" s="16">
        <v>10734</v>
      </c>
      <c r="E188" s="16">
        <f t="shared" si="6"/>
        <v>6</v>
      </c>
      <c r="F188" s="33">
        <v>43256</v>
      </c>
      <c r="G188" s="16">
        <v>1800</v>
      </c>
      <c r="H188" s="16">
        <f t="shared" si="7"/>
        <v>10</v>
      </c>
      <c r="I188" s="16"/>
      <c r="J188" s="16"/>
      <c r="K188" s="16"/>
      <c r="L188" s="16">
        <v>1800</v>
      </c>
      <c r="M188" s="33">
        <v>43267</v>
      </c>
      <c r="N188" s="16">
        <v>1050</v>
      </c>
      <c r="O188" s="16">
        <f t="shared" si="8"/>
        <v>1</v>
      </c>
      <c r="P188" s="16">
        <v>2850</v>
      </c>
      <c r="Q188" s="16">
        <v>2698</v>
      </c>
      <c r="R188" s="16">
        <v>2674</v>
      </c>
      <c r="S188" s="16">
        <v>113</v>
      </c>
      <c r="T188" s="17">
        <v>4.2258788332086801E-2</v>
      </c>
    </row>
    <row r="189" spans="1:20" ht="15.6">
      <c r="A189" s="30">
        <v>43266</v>
      </c>
      <c r="B189" s="27" t="s">
        <v>598</v>
      </c>
      <c r="C189" s="30">
        <v>43260</v>
      </c>
      <c r="D189" s="16">
        <v>17402</v>
      </c>
      <c r="E189" s="16">
        <f t="shared" si="6"/>
        <v>6</v>
      </c>
      <c r="F189" s="33">
        <v>43228</v>
      </c>
      <c r="G189" s="16">
        <v>4500</v>
      </c>
      <c r="H189" s="16">
        <f t="shared" si="7"/>
        <v>38</v>
      </c>
      <c r="I189" s="16"/>
      <c r="J189" s="16"/>
      <c r="K189" s="16"/>
      <c r="L189" s="16">
        <v>4500</v>
      </c>
      <c r="M189" s="33">
        <v>43266</v>
      </c>
      <c r="N189" s="16">
        <v>1000</v>
      </c>
      <c r="O189" s="16">
        <f t="shared" si="8"/>
        <v>0</v>
      </c>
      <c r="P189" s="16">
        <v>5500</v>
      </c>
      <c r="Q189" s="16">
        <v>6372</v>
      </c>
      <c r="R189" s="16">
        <v>5266</v>
      </c>
      <c r="S189" s="16">
        <v>3764</v>
      </c>
      <c r="T189" s="17">
        <v>0.71477402202810503</v>
      </c>
    </row>
    <row r="190" spans="1:20" ht="15.6">
      <c r="A190" s="30">
        <v>43266</v>
      </c>
      <c r="B190" s="27" t="s">
        <v>601</v>
      </c>
      <c r="C190" s="30">
        <v>43261</v>
      </c>
      <c r="D190" s="16">
        <v>24547</v>
      </c>
      <c r="E190" s="16">
        <f t="shared" si="6"/>
        <v>5</v>
      </c>
      <c r="F190" s="33">
        <v>43228</v>
      </c>
      <c r="G190" s="16">
        <v>3600</v>
      </c>
      <c r="H190" s="16">
        <f t="shared" si="7"/>
        <v>38</v>
      </c>
      <c r="I190" s="30">
        <v>43262</v>
      </c>
      <c r="J190" s="16">
        <v>600</v>
      </c>
      <c r="K190" s="16">
        <f>A190-I190</f>
        <v>4</v>
      </c>
      <c r="L190" s="16">
        <v>4200</v>
      </c>
      <c r="M190" s="30">
        <v>43267</v>
      </c>
      <c r="N190" s="16">
        <v>5400</v>
      </c>
      <c r="O190" s="16">
        <f t="shared" si="8"/>
        <v>1</v>
      </c>
      <c r="P190" s="16">
        <v>9600</v>
      </c>
      <c r="Q190" s="16">
        <v>9690</v>
      </c>
      <c r="R190" s="16">
        <v>9614</v>
      </c>
      <c r="S190" s="16">
        <v>0</v>
      </c>
      <c r="T190" s="17">
        <v>0</v>
      </c>
    </row>
    <row r="191" spans="1:20" ht="15.6">
      <c r="A191" s="30">
        <v>43266</v>
      </c>
      <c r="B191" s="27" t="s">
        <v>604</v>
      </c>
      <c r="C191" s="30">
        <v>43261</v>
      </c>
      <c r="D191" s="16">
        <v>3449</v>
      </c>
      <c r="E191" s="16">
        <f t="shared" si="6"/>
        <v>5</v>
      </c>
      <c r="F191" s="33">
        <v>43245</v>
      </c>
      <c r="G191" s="16">
        <v>500</v>
      </c>
      <c r="H191" s="16">
        <f t="shared" si="7"/>
        <v>21</v>
      </c>
      <c r="I191" s="16"/>
      <c r="J191" s="16"/>
      <c r="K191" s="16"/>
      <c r="L191" s="16">
        <v>500</v>
      </c>
      <c r="M191" s="33">
        <v>43266</v>
      </c>
      <c r="N191" s="16">
        <v>200</v>
      </c>
      <c r="O191" s="16">
        <f t="shared" si="8"/>
        <v>0</v>
      </c>
      <c r="P191" s="16">
        <v>700</v>
      </c>
      <c r="Q191" s="16">
        <v>1466</v>
      </c>
      <c r="R191" s="16">
        <v>926</v>
      </c>
      <c r="S191" s="16">
        <v>266</v>
      </c>
      <c r="T191" s="17">
        <v>0.287257019438445</v>
      </c>
    </row>
    <row r="192" spans="1:20" ht="15.6">
      <c r="A192" s="30">
        <v>43266</v>
      </c>
      <c r="B192" s="27" t="s">
        <v>607</v>
      </c>
      <c r="C192" s="30">
        <v>43260</v>
      </c>
      <c r="D192" s="16">
        <v>13600</v>
      </c>
      <c r="E192" s="16">
        <f t="shared" si="6"/>
        <v>6</v>
      </c>
      <c r="F192" s="33">
        <v>43230</v>
      </c>
      <c r="G192" s="16">
        <v>1200</v>
      </c>
      <c r="H192" s="16">
        <f t="shared" si="7"/>
        <v>36</v>
      </c>
      <c r="I192" s="30">
        <v>43263</v>
      </c>
      <c r="J192" s="16">
        <v>800</v>
      </c>
      <c r="K192" s="16">
        <f>A192-I192</f>
        <v>3</v>
      </c>
      <c r="L192" s="16">
        <v>2000</v>
      </c>
      <c r="M192" s="30">
        <v>43266</v>
      </c>
      <c r="N192" s="16">
        <v>1500</v>
      </c>
      <c r="O192" s="16">
        <f t="shared" si="8"/>
        <v>0</v>
      </c>
      <c r="P192" s="16">
        <v>3500</v>
      </c>
      <c r="Q192" s="16">
        <v>3523</v>
      </c>
      <c r="R192" s="16">
        <v>3505</v>
      </c>
      <c r="S192" s="16">
        <v>169</v>
      </c>
      <c r="T192" s="17">
        <v>4.8216833095577699E-2</v>
      </c>
    </row>
    <row r="193" spans="1:20" ht="15.6">
      <c r="A193" s="30">
        <v>43297</v>
      </c>
      <c r="B193" s="27" t="s">
        <v>610</v>
      </c>
      <c r="C193" s="30">
        <v>43292</v>
      </c>
      <c r="D193" s="16">
        <v>9467</v>
      </c>
      <c r="E193" s="16">
        <f t="shared" si="6"/>
        <v>5</v>
      </c>
      <c r="F193" s="33">
        <v>43285</v>
      </c>
      <c r="G193" s="16">
        <v>800</v>
      </c>
      <c r="H193" s="16">
        <f t="shared" si="7"/>
        <v>12</v>
      </c>
      <c r="I193" s="30">
        <v>43295</v>
      </c>
      <c r="J193" s="16">
        <v>800</v>
      </c>
      <c r="K193" s="16">
        <f>A193-I193</f>
        <v>2</v>
      </c>
      <c r="L193" s="16">
        <v>1600</v>
      </c>
      <c r="M193" s="30">
        <v>43298</v>
      </c>
      <c r="N193" s="16">
        <v>1000</v>
      </c>
      <c r="O193" s="16">
        <f t="shared" si="8"/>
        <v>1</v>
      </c>
      <c r="P193" s="16">
        <v>2600</v>
      </c>
      <c r="Q193" s="16">
        <v>2638</v>
      </c>
      <c r="R193" s="16">
        <v>2568</v>
      </c>
      <c r="S193" s="16">
        <v>291</v>
      </c>
      <c r="T193" s="17">
        <v>0.113317757009346</v>
      </c>
    </row>
    <row r="194" spans="1:20" ht="15.6">
      <c r="A194" s="30">
        <v>43297</v>
      </c>
      <c r="B194" s="27" t="s">
        <v>613</v>
      </c>
      <c r="C194" s="30">
        <v>43293</v>
      </c>
      <c r="D194" s="16">
        <v>16037</v>
      </c>
      <c r="E194" s="16">
        <f t="shared" si="6"/>
        <v>4</v>
      </c>
      <c r="F194" s="33">
        <v>43285</v>
      </c>
      <c r="G194" s="16">
        <v>1100</v>
      </c>
      <c r="H194" s="16">
        <f t="shared" si="7"/>
        <v>12</v>
      </c>
      <c r="I194" s="30">
        <v>43295</v>
      </c>
      <c r="J194" s="16">
        <v>200</v>
      </c>
      <c r="K194" s="16">
        <f>A194-I194</f>
        <v>2</v>
      </c>
      <c r="L194" s="16">
        <v>1300</v>
      </c>
      <c r="M194" s="30">
        <v>43298</v>
      </c>
      <c r="N194" s="16">
        <v>3830</v>
      </c>
      <c r="O194" s="16">
        <f t="shared" si="8"/>
        <v>1</v>
      </c>
      <c r="P194" s="16">
        <v>5130</v>
      </c>
      <c r="Q194" s="16">
        <v>5251</v>
      </c>
      <c r="R194" s="16">
        <v>5023</v>
      </c>
      <c r="S194" s="16">
        <v>632</v>
      </c>
      <c r="T194" s="17">
        <v>0.125821222377066</v>
      </c>
    </row>
    <row r="195" spans="1:20" ht="15.6">
      <c r="A195" s="30">
        <v>43297</v>
      </c>
      <c r="B195" s="27" t="s">
        <v>616</v>
      </c>
      <c r="C195" s="30">
        <v>43293</v>
      </c>
      <c r="D195" s="16">
        <v>5105</v>
      </c>
      <c r="E195" s="16">
        <f t="shared" ref="E195:E230" si="9">A195-C195</f>
        <v>4</v>
      </c>
      <c r="F195" s="33">
        <v>43279</v>
      </c>
      <c r="G195" s="16">
        <v>300</v>
      </c>
      <c r="H195" s="16">
        <f t="shared" ref="H195:H230" si="10">A195-F195</f>
        <v>18</v>
      </c>
      <c r="I195" s="16"/>
      <c r="J195" s="16"/>
      <c r="K195" s="16"/>
      <c r="L195" s="16">
        <v>800</v>
      </c>
      <c r="M195" s="33">
        <v>43298</v>
      </c>
      <c r="N195" s="16">
        <v>600</v>
      </c>
      <c r="O195" s="16">
        <f t="shared" ref="O195:O230" si="11">M195-A195</f>
        <v>1</v>
      </c>
      <c r="P195" s="16">
        <v>1400</v>
      </c>
      <c r="Q195" s="16">
        <v>1388</v>
      </c>
      <c r="R195" s="16">
        <v>1346</v>
      </c>
      <c r="S195" s="16">
        <v>2</v>
      </c>
      <c r="T195" s="17">
        <v>1.4858841010401201E-3</v>
      </c>
    </row>
    <row r="196" spans="1:20" ht="15.6">
      <c r="A196" s="30">
        <v>43297</v>
      </c>
      <c r="B196" s="27" t="s">
        <v>619</v>
      </c>
      <c r="C196" s="30">
        <v>43292</v>
      </c>
      <c r="D196" s="16">
        <v>4933</v>
      </c>
      <c r="E196" s="16">
        <f t="shared" si="9"/>
        <v>5</v>
      </c>
      <c r="F196" s="33">
        <v>43285</v>
      </c>
      <c r="G196" s="16">
        <v>800</v>
      </c>
      <c r="H196" s="16">
        <f t="shared" si="10"/>
        <v>12</v>
      </c>
      <c r="I196" s="30">
        <v>43295</v>
      </c>
      <c r="J196" s="16">
        <v>400</v>
      </c>
      <c r="K196" s="16">
        <f>A196-I196</f>
        <v>2</v>
      </c>
      <c r="L196" s="16">
        <v>1200</v>
      </c>
      <c r="M196" s="30">
        <v>43300</v>
      </c>
      <c r="N196" s="16">
        <v>100</v>
      </c>
      <c r="O196" s="16">
        <f t="shared" si="11"/>
        <v>3</v>
      </c>
      <c r="P196" s="16">
        <v>1300</v>
      </c>
      <c r="Q196" s="16">
        <v>2018</v>
      </c>
      <c r="R196" s="16">
        <v>1244</v>
      </c>
      <c r="S196" s="16">
        <v>575</v>
      </c>
      <c r="T196" s="17">
        <v>0.46221864951768499</v>
      </c>
    </row>
    <row r="197" spans="1:20" ht="15.6">
      <c r="A197" s="30">
        <v>43297</v>
      </c>
      <c r="B197" s="27" t="s">
        <v>622</v>
      </c>
      <c r="C197" s="30">
        <v>43293</v>
      </c>
      <c r="D197" s="16">
        <v>2133</v>
      </c>
      <c r="E197" s="16">
        <f t="shared" si="9"/>
        <v>4</v>
      </c>
      <c r="F197" s="33">
        <v>43285</v>
      </c>
      <c r="G197" s="16">
        <v>1100</v>
      </c>
      <c r="H197" s="16">
        <f t="shared" si="10"/>
        <v>12</v>
      </c>
      <c r="I197" s="16"/>
      <c r="J197" s="16"/>
      <c r="K197" s="16"/>
      <c r="L197" s="16">
        <v>1100</v>
      </c>
      <c r="M197" s="33">
        <v>43298</v>
      </c>
      <c r="N197" s="16">
        <v>100</v>
      </c>
      <c r="O197" s="16">
        <f t="shared" si="11"/>
        <v>1</v>
      </c>
      <c r="P197" s="16">
        <v>1200</v>
      </c>
      <c r="Q197" s="16">
        <v>1238</v>
      </c>
      <c r="R197" s="16">
        <v>1198</v>
      </c>
      <c r="S197" s="16">
        <v>517</v>
      </c>
      <c r="T197" s="17">
        <v>0.43155258764607701</v>
      </c>
    </row>
    <row r="198" spans="1:20" ht="15.6">
      <c r="A198" s="30">
        <v>43297</v>
      </c>
      <c r="B198" s="27" t="s">
        <v>625</v>
      </c>
      <c r="C198" s="30">
        <v>43292</v>
      </c>
      <c r="D198" s="16">
        <v>5577</v>
      </c>
      <c r="E198" s="16">
        <f t="shared" si="9"/>
        <v>5</v>
      </c>
      <c r="F198" s="33">
        <v>43279</v>
      </c>
      <c r="G198" s="16">
        <v>300</v>
      </c>
      <c r="H198" s="16">
        <f t="shared" si="10"/>
        <v>18</v>
      </c>
      <c r="I198" s="30">
        <v>43295</v>
      </c>
      <c r="J198" s="16">
        <v>300</v>
      </c>
      <c r="K198" s="16">
        <f>A198-I198</f>
        <v>2</v>
      </c>
      <c r="L198" s="16">
        <v>900</v>
      </c>
      <c r="M198" s="30">
        <v>43298</v>
      </c>
      <c r="N198" s="16">
        <v>300</v>
      </c>
      <c r="O198" s="16">
        <f t="shared" si="11"/>
        <v>1</v>
      </c>
      <c r="P198" s="16">
        <v>1200</v>
      </c>
      <c r="Q198" s="16">
        <v>2392</v>
      </c>
      <c r="R198" s="16">
        <v>1192</v>
      </c>
      <c r="S198" s="16">
        <v>31</v>
      </c>
      <c r="T198" s="17">
        <v>2.6006711409396002E-2</v>
      </c>
    </row>
    <row r="199" spans="1:20" ht="15.6">
      <c r="A199" s="30">
        <v>43297</v>
      </c>
      <c r="B199" s="27" t="s">
        <v>628</v>
      </c>
      <c r="C199" s="30">
        <v>43293</v>
      </c>
      <c r="D199" s="16">
        <v>4317</v>
      </c>
      <c r="E199" s="16">
        <f t="shared" si="9"/>
        <v>4</v>
      </c>
      <c r="F199" s="33">
        <v>43279</v>
      </c>
      <c r="G199" s="16">
        <v>1300</v>
      </c>
      <c r="H199" s="16">
        <f t="shared" si="10"/>
        <v>18</v>
      </c>
      <c r="I199" s="16"/>
      <c r="J199" s="16"/>
      <c r="K199" s="16"/>
      <c r="L199" s="16">
        <v>1300</v>
      </c>
      <c r="M199" s="33"/>
      <c r="N199" s="16">
        <v>0</v>
      </c>
      <c r="O199" s="16"/>
      <c r="P199" s="16">
        <v>1300</v>
      </c>
      <c r="Q199" s="16">
        <v>2077</v>
      </c>
      <c r="R199" s="16">
        <v>1287</v>
      </c>
      <c r="S199" s="16">
        <v>670</v>
      </c>
      <c r="T199" s="17">
        <v>0.52059052059052102</v>
      </c>
    </row>
    <row r="200" spans="1:20" ht="15.6">
      <c r="A200" s="30">
        <v>43297</v>
      </c>
      <c r="B200" s="27" t="s">
        <v>631</v>
      </c>
      <c r="C200" s="30">
        <v>43293</v>
      </c>
      <c r="D200" s="16">
        <v>2589</v>
      </c>
      <c r="E200" s="16">
        <f t="shared" si="9"/>
        <v>4</v>
      </c>
      <c r="F200" s="33">
        <v>43285</v>
      </c>
      <c r="G200" s="16">
        <v>800</v>
      </c>
      <c r="H200" s="16">
        <f t="shared" si="10"/>
        <v>12</v>
      </c>
      <c r="I200" s="16"/>
      <c r="J200" s="16"/>
      <c r="K200" s="16"/>
      <c r="L200" s="16">
        <v>800</v>
      </c>
      <c r="M200" s="33">
        <v>43298</v>
      </c>
      <c r="N200" s="16">
        <v>140</v>
      </c>
      <c r="O200" s="16">
        <f t="shared" si="11"/>
        <v>1</v>
      </c>
      <c r="P200" s="16">
        <v>940</v>
      </c>
      <c r="Q200" s="16">
        <v>896</v>
      </c>
      <c r="R200" s="16">
        <v>882</v>
      </c>
      <c r="S200" s="16">
        <v>4</v>
      </c>
      <c r="T200" s="17">
        <v>4.5351473922902504E-3</v>
      </c>
    </row>
    <row r="201" spans="1:20" ht="15.6">
      <c r="A201" s="30">
        <v>43297</v>
      </c>
      <c r="B201" s="27" t="s">
        <v>634</v>
      </c>
      <c r="C201" s="30">
        <v>43293</v>
      </c>
      <c r="D201" s="16">
        <v>11941</v>
      </c>
      <c r="E201" s="16">
        <f t="shared" si="9"/>
        <v>4</v>
      </c>
      <c r="F201" s="33">
        <v>43279</v>
      </c>
      <c r="G201" s="16">
        <v>300</v>
      </c>
      <c r="H201" s="16">
        <f t="shared" si="10"/>
        <v>18</v>
      </c>
      <c r="I201" s="30">
        <v>43294</v>
      </c>
      <c r="J201" s="16">
        <v>300</v>
      </c>
      <c r="K201" s="16">
        <f>A201-I201</f>
        <v>3</v>
      </c>
      <c r="L201" s="16">
        <v>600</v>
      </c>
      <c r="M201" s="30">
        <v>43298</v>
      </c>
      <c r="N201" s="16">
        <v>3400</v>
      </c>
      <c r="O201" s="16">
        <f t="shared" si="11"/>
        <v>1</v>
      </c>
      <c r="P201" s="16">
        <v>4000</v>
      </c>
      <c r="Q201" s="16">
        <v>4131</v>
      </c>
      <c r="R201" s="16">
        <v>3993</v>
      </c>
      <c r="S201" s="16">
        <v>4</v>
      </c>
      <c r="T201" s="17">
        <v>1.00175306786877E-3</v>
      </c>
    </row>
    <row r="202" spans="1:20" ht="15.6">
      <c r="A202" s="30">
        <v>43297</v>
      </c>
      <c r="B202" s="27" t="s">
        <v>637</v>
      </c>
      <c r="C202" s="30">
        <v>43293</v>
      </c>
      <c r="D202" s="16">
        <v>11417</v>
      </c>
      <c r="E202" s="16">
        <f t="shared" si="9"/>
        <v>4</v>
      </c>
      <c r="F202" s="33">
        <v>43279</v>
      </c>
      <c r="G202" s="16">
        <v>1000</v>
      </c>
      <c r="H202" s="16">
        <f t="shared" si="10"/>
        <v>18</v>
      </c>
      <c r="I202" s="16"/>
      <c r="J202" s="16"/>
      <c r="K202" s="16"/>
      <c r="L202" s="16">
        <v>1000</v>
      </c>
      <c r="M202" s="33">
        <v>43298</v>
      </c>
      <c r="N202" s="16">
        <v>3400</v>
      </c>
      <c r="O202" s="16">
        <f t="shared" si="11"/>
        <v>1</v>
      </c>
      <c r="P202" s="16">
        <v>4400</v>
      </c>
      <c r="Q202" s="16">
        <v>4641</v>
      </c>
      <c r="R202" s="16">
        <v>4617</v>
      </c>
      <c r="S202" s="16">
        <v>0</v>
      </c>
      <c r="T202" s="17">
        <v>0</v>
      </c>
    </row>
    <row r="203" spans="1:20" ht="15.6">
      <c r="A203" s="30">
        <v>43297</v>
      </c>
      <c r="B203" s="27" t="s">
        <v>640</v>
      </c>
      <c r="C203" s="30">
        <v>43292</v>
      </c>
      <c r="D203" s="16">
        <v>12091</v>
      </c>
      <c r="E203" s="16">
        <f t="shared" si="9"/>
        <v>5</v>
      </c>
      <c r="F203" s="33">
        <v>43285</v>
      </c>
      <c r="G203" s="16">
        <v>1400</v>
      </c>
      <c r="H203" s="16">
        <f t="shared" si="10"/>
        <v>12</v>
      </c>
      <c r="I203" s="30">
        <v>43295</v>
      </c>
      <c r="J203" s="16">
        <v>700</v>
      </c>
      <c r="K203" s="16">
        <f>A203-I203</f>
        <v>2</v>
      </c>
      <c r="L203" s="16">
        <v>2100</v>
      </c>
      <c r="M203" s="30">
        <v>43298</v>
      </c>
      <c r="N203" s="16">
        <v>1500</v>
      </c>
      <c r="O203" s="16">
        <f t="shared" si="11"/>
        <v>1</v>
      </c>
      <c r="P203" s="16">
        <v>3600</v>
      </c>
      <c r="Q203" s="16">
        <v>3782</v>
      </c>
      <c r="R203" s="16">
        <v>3495</v>
      </c>
      <c r="S203" s="16">
        <v>12</v>
      </c>
      <c r="T203" s="17">
        <v>3.43347639484979E-3</v>
      </c>
    </row>
    <row r="204" spans="1:20" ht="15.6">
      <c r="A204" s="30">
        <v>43297</v>
      </c>
      <c r="B204" s="27" t="s">
        <v>643</v>
      </c>
      <c r="C204" s="30">
        <v>43292</v>
      </c>
      <c r="D204" s="16">
        <v>5071</v>
      </c>
      <c r="E204" s="16">
        <f t="shared" si="9"/>
        <v>5</v>
      </c>
      <c r="F204" s="33">
        <v>43279</v>
      </c>
      <c r="G204" s="16">
        <v>300</v>
      </c>
      <c r="H204" s="16">
        <f t="shared" si="10"/>
        <v>18</v>
      </c>
      <c r="I204" s="16"/>
      <c r="J204" s="16"/>
      <c r="K204" s="16"/>
      <c r="L204" s="16">
        <v>600</v>
      </c>
      <c r="M204" s="33">
        <v>43298</v>
      </c>
      <c r="N204" s="16">
        <v>500</v>
      </c>
      <c r="O204" s="16">
        <f t="shared" si="11"/>
        <v>1</v>
      </c>
      <c r="P204" s="16">
        <v>1100</v>
      </c>
      <c r="Q204" s="16">
        <v>1121</v>
      </c>
      <c r="R204" s="16">
        <v>1099</v>
      </c>
      <c r="S204" s="16">
        <v>5</v>
      </c>
      <c r="T204" s="17">
        <v>4.5495905368516804E-3</v>
      </c>
    </row>
    <row r="205" spans="1:20" ht="15.6">
      <c r="A205" s="30">
        <v>43297</v>
      </c>
      <c r="B205" s="27" t="s">
        <v>646</v>
      </c>
      <c r="C205" s="30">
        <v>43293</v>
      </c>
      <c r="D205" s="16">
        <v>11257</v>
      </c>
      <c r="E205" s="16">
        <f t="shared" si="9"/>
        <v>4</v>
      </c>
      <c r="F205" s="33">
        <v>43290</v>
      </c>
      <c r="G205" s="16">
        <v>1100</v>
      </c>
      <c r="H205" s="16">
        <f t="shared" si="10"/>
        <v>7</v>
      </c>
      <c r="I205" s="16"/>
      <c r="J205" s="16"/>
      <c r="K205" s="16"/>
      <c r="L205" s="16">
        <v>1100</v>
      </c>
      <c r="M205" s="33">
        <v>43298</v>
      </c>
      <c r="N205" s="16">
        <v>2100</v>
      </c>
      <c r="O205" s="16">
        <f t="shared" si="11"/>
        <v>1</v>
      </c>
      <c r="P205" s="16">
        <v>3200</v>
      </c>
      <c r="Q205" s="16">
        <v>3319</v>
      </c>
      <c r="R205" s="16">
        <v>3284</v>
      </c>
      <c r="S205" s="16">
        <v>30</v>
      </c>
      <c r="T205" s="17">
        <v>9.1352009744214407E-3</v>
      </c>
    </row>
    <row r="206" spans="1:20" ht="15.6">
      <c r="A206" s="30">
        <v>43297</v>
      </c>
      <c r="B206" s="27" t="s">
        <v>649</v>
      </c>
      <c r="C206" s="30">
        <v>43292</v>
      </c>
      <c r="D206" s="16">
        <v>4493</v>
      </c>
      <c r="E206" s="16">
        <f t="shared" si="9"/>
        <v>5</v>
      </c>
      <c r="F206" s="33">
        <v>43285</v>
      </c>
      <c r="G206" s="16">
        <v>300</v>
      </c>
      <c r="H206" s="16">
        <f t="shared" si="10"/>
        <v>12</v>
      </c>
      <c r="I206" s="16"/>
      <c r="J206" s="16"/>
      <c r="K206" s="16"/>
      <c r="L206" s="16">
        <v>600</v>
      </c>
      <c r="M206" s="33">
        <v>43298</v>
      </c>
      <c r="N206" s="16">
        <v>500</v>
      </c>
      <c r="O206" s="16">
        <f t="shared" si="11"/>
        <v>1</v>
      </c>
      <c r="P206" s="16">
        <v>1100</v>
      </c>
      <c r="Q206" s="16">
        <v>1151</v>
      </c>
      <c r="R206" s="16">
        <v>1077</v>
      </c>
      <c r="S206" s="16">
        <v>9</v>
      </c>
      <c r="T206" s="17">
        <v>8.3565459610027894E-3</v>
      </c>
    </row>
    <row r="207" spans="1:20" ht="15.6">
      <c r="A207" s="30">
        <v>43297</v>
      </c>
      <c r="B207" s="27" t="s">
        <v>652</v>
      </c>
      <c r="C207" s="30">
        <v>43292</v>
      </c>
      <c r="D207" s="16">
        <v>9293</v>
      </c>
      <c r="E207" s="16">
        <f t="shared" si="9"/>
        <v>5</v>
      </c>
      <c r="F207" s="33">
        <v>43285</v>
      </c>
      <c r="G207" s="16">
        <v>2400</v>
      </c>
      <c r="H207" s="16">
        <f t="shared" si="10"/>
        <v>12</v>
      </c>
      <c r="I207" s="30">
        <v>43295</v>
      </c>
      <c r="J207" s="16">
        <v>400</v>
      </c>
      <c r="K207" s="16">
        <f>A207-I207</f>
        <v>2</v>
      </c>
      <c r="L207" s="16">
        <v>2800</v>
      </c>
      <c r="M207" s="30">
        <v>43298</v>
      </c>
      <c r="N207" s="16">
        <v>800</v>
      </c>
      <c r="O207" s="16">
        <f t="shared" si="11"/>
        <v>1</v>
      </c>
      <c r="P207" s="16">
        <v>3600</v>
      </c>
      <c r="Q207" s="16">
        <v>3609</v>
      </c>
      <c r="R207" s="16">
        <v>3543</v>
      </c>
      <c r="S207" s="16">
        <v>2</v>
      </c>
      <c r="T207" s="17">
        <v>5.6449336720293495E-4</v>
      </c>
    </row>
    <row r="208" spans="1:20" ht="15.6">
      <c r="A208" s="30">
        <v>43297</v>
      </c>
      <c r="B208" s="27" t="s">
        <v>655</v>
      </c>
      <c r="C208" s="30">
        <v>43293</v>
      </c>
      <c r="D208" s="16">
        <v>3827</v>
      </c>
      <c r="E208" s="16">
        <f t="shared" si="9"/>
        <v>4</v>
      </c>
      <c r="F208" s="33">
        <v>43285</v>
      </c>
      <c r="G208" s="16">
        <v>300</v>
      </c>
      <c r="H208" s="16">
        <f t="shared" si="10"/>
        <v>12</v>
      </c>
      <c r="I208" s="16"/>
      <c r="J208" s="16"/>
      <c r="K208" s="16"/>
      <c r="L208" s="16">
        <v>300</v>
      </c>
      <c r="M208" s="33">
        <v>43299</v>
      </c>
      <c r="N208" s="16">
        <v>100</v>
      </c>
      <c r="O208" s="16">
        <f t="shared" si="11"/>
        <v>2</v>
      </c>
      <c r="P208" s="16">
        <v>400</v>
      </c>
      <c r="Q208" s="16">
        <v>358</v>
      </c>
      <c r="R208" s="16">
        <v>326</v>
      </c>
      <c r="S208" s="16">
        <v>9</v>
      </c>
      <c r="T208" s="17">
        <v>2.7607361963190202E-2</v>
      </c>
    </row>
    <row r="209" spans="1:20" ht="15.6">
      <c r="A209" s="30">
        <v>43297</v>
      </c>
      <c r="B209" s="27" t="s">
        <v>658</v>
      </c>
      <c r="C209" s="30">
        <v>43293</v>
      </c>
      <c r="D209" s="16">
        <v>33561</v>
      </c>
      <c r="E209" s="16">
        <f t="shared" si="9"/>
        <v>4</v>
      </c>
      <c r="F209" s="33">
        <v>43285</v>
      </c>
      <c r="G209" s="16">
        <v>3300</v>
      </c>
      <c r="H209" s="16">
        <f t="shared" si="10"/>
        <v>12</v>
      </c>
      <c r="I209" s="16"/>
      <c r="J209" s="16"/>
      <c r="K209" s="16"/>
      <c r="L209" s="16">
        <v>3300</v>
      </c>
      <c r="M209" s="33">
        <v>43298</v>
      </c>
      <c r="N209" s="16">
        <v>10400</v>
      </c>
      <c r="O209" s="16">
        <f t="shared" si="11"/>
        <v>1</v>
      </c>
      <c r="P209" s="16">
        <v>13700</v>
      </c>
      <c r="Q209" s="16">
        <v>13363</v>
      </c>
      <c r="R209" s="16">
        <v>13259</v>
      </c>
      <c r="S209" s="16">
        <v>2380</v>
      </c>
      <c r="T209" s="17">
        <v>0.17950071649445701</v>
      </c>
    </row>
    <row r="210" spans="1:20" ht="15.6">
      <c r="A210" s="30">
        <v>43297</v>
      </c>
      <c r="B210" s="27" t="s">
        <v>661</v>
      </c>
      <c r="C210" s="30">
        <v>43293</v>
      </c>
      <c r="D210" s="16">
        <v>5698</v>
      </c>
      <c r="E210" s="16">
        <f t="shared" si="9"/>
        <v>4</v>
      </c>
      <c r="F210" s="33">
        <v>43285</v>
      </c>
      <c r="G210" s="16">
        <v>1700</v>
      </c>
      <c r="H210" s="16">
        <f t="shared" si="10"/>
        <v>12</v>
      </c>
      <c r="I210" s="16"/>
      <c r="J210" s="16"/>
      <c r="K210" s="16"/>
      <c r="L210" s="16">
        <v>1700</v>
      </c>
      <c r="M210" s="33">
        <v>43298</v>
      </c>
      <c r="N210" s="16">
        <v>600</v>
      </c>
      <c r="O210" s="16">
        <f t="shared" si="11"/>
        <v>1</v>
      </c>
      <c r="P210" s="16">
        <v>2300</v>
      </c>
      <c r="Q210" s="16">
        <v>2270</v>
      </c>
      <c r="R210" s="16">
        <v>2214</v>
      </c>
      <c r="S210" s="16">
        <v>0</v>
      </c>
      <c r="T210" s="17">
        <v>0</v>
      </c>
    </row>
    <row r="211" spans="1:20" ht="15.6">
      <c r="A211" s="30">
        <v>43297</v>
      </c>
      <c r="B211" s="27" t="s">
        <v>664</v>
      </c>
      <c r="C211" s="30">
        <v>43293</v>
      </c>
      <c r="D211" s="16">
        <v>3385</v>
      </c>
      <c r="E211" s="16">
        <f t="shared" si="9"/>
        <v>4</v>
      </c>
      <c r="F211" s="33">
        <v>43285</v>
      </c>
      <c r="G211" s="16">
        <v>600</v>
      </c>
      <c r="H211" s="16">
        <f t="shared" si="10"/>
        <v>12</v>
      </c>
      <c r="I211" s="16"/>
      <c r="J211" s="16"/>
      <c r="K211" s="16"/>
      <c r="L211" s="16">
        <v>600</v>
      </c>
      <c r="M211" s="33">
        <v>43298</v>
      </c>
      <c r="N211" s="16">
        <v>100</v>
      </c>
      <c r="O211" s="16">
        <f t="shared" si="11"/>
        <v>1</v>
      </c>
      <c r="P211" s="16">
        <v>700</v>
      </c>
      <c r="Q211" s="16">
        <v>741</v>
      </c>
      <c r="R211" s="16">
        <v>701</v>
      </c>
      <c r="S211" s="16">
        <v>7</v>
      </c>
      <c r="T211" s="17">
        <v>9.9857346647646197E-3</v>
      </c>
    </row>
    <row r="212" spans="1:20" ht="15.6">
      <c r="A212" s="30">
        <v>43297</v>
      </c>
      <c r="B212" s="27" t="s">
        <v>667</v>
      </c>
      <c r="C212" s="30">
        <v>43293</v>
      </c>
      <c r="D212" s="16">
        <v>7915</v>
      </c>
      <c r="E212" s="16">
        <f t="shared" si="9"/>
        <v>4</v>
      </c>
      <c r="F212" s="33">
        <v>43285</v>
      </c>
      <c r="G212" s="16">
        <v>600</v>
      </c>
      <c r="H212" s="16">
        <f t="shared" si="10"/>
        <v>12</v>
      </c>
      <c r="I212" s="30">
        <v>43295</v>
      </c>
      <c r="J212" s="16">
        <v>300</v>
      </c>
      <c r="K212" s="16">
        <f>A212-I212</f>
        <v>2</v>
      </c>
      <c r="L212" s="16">
        <v>900</v>
      </c>
      <c r="M212" s="30">
        <v>43298</v>
      </c>
      <c r="N212" s="16">
        <v>600</v>
      </c>
      <c r="O212" s="16">
        <f t="shared" si="11"/>
        <v>1</v>
      </c>
      <c r="P212" s="16">
        <v>1500</v>
      </c>
      <c r="Q212" s="16">
        <v>1562</v>
      </c>
      <c r="R212" s="16">
        <v>1484</v>
      </c>
      <c r="S212" s="16">
        <v>48</v>
      </c>
      <c r="T212" s="17">
        <v>3.2345013477088999E-2</v>
      </c>
    </row>
    <row r="213" spans="1:20" ht="15.6">
      <c r="A213" s="30">
        <v>43297</v>
      </c>
      <c r="B213" s="27" t="s">
        <v>670</v>
      </c>
      <c r="C213" s="30">
        <v>43293</v>
      </c>
      <c r="D213" s="16">
        <v>22382</v>
      </c>
      <c r="E213" s="16">
        <f t="shared" si="9"/>
        <v>4</v>
      </c>
      <c r="F213" s="33">
        <v>43285</v>
      </c>
      <c r="G213" s="16">
        <v>1800</v>
      </c>
      <c r="H213" s="16">
        <f t="shared" si="10"/>
        <v>12</v>
      </c>
      <c r="I213" s="30">
        <v>43295</v>
      </c>
      <c r="J213" s="16">
        <v>320</v>
      </c>
      <c r="K213" s="16">
        <f>A213-I213</f>
        <v>2</v>
      </c>
      <c r="L213" s="16">
        <v>2120</v>
      </c>
      <c r="M213" s="30">
        <v>43297</v>
      </c>
      <c r="N213" s="16">
        <v>6200</v>
      </c>
      <c r="O213" s="16">
        <f t="shared" si="11"/>
        <v>0</v>
      </c>
      <c r="P213" s="16">
        <v>8320</v>
      </c>
      <c r="Q213" s="16">
        <v>8390</v>
      </c>
      <c r="R213" s="16">
        <v>8106</v>
      </c>
      <c r="S213" s="16">
        <v>122</v>
      </c>
      <c r="T213" s="17">
        <v>1.50505798174192E-2</v>
      </c>
    </row>
    <row r="214" spans="1:20" ht="15.6">
      <c r="A214" s="30">
        <v>43297</v>
      </c>
      <c r="B214" s="27" t="s">
        <v>673</v>
      </c>
      <c r="C214" s="30">
        <v>43293</v>
      </c>
      <c r="D214" s="16">
        <v>11213</v>
      </c>
      <c r="E214" s="16">
        <f t="shared" si="9"/>
        <v>4</v>
      </c>
      <c r="F214" s="33">
        <v>43285</v>
      </c>
      <c r="G214" s="16">
        <v>600</v>
      </c>
      <c r="H214" s="16">
        <f t="shared" si="10"/>
        <v>12</v>
      </c>
      <c r="I214" s="30">
        <v>43295</v>
      </c>
      <c r="J214" s="16">
        <v>700</v>
      </c>
      <c r="K214" s="16">
        <f>A214-I214</f>
        <v>2</v>
      </c>
      <c r="L214" s="16">
        <v>1300</v>
      </c>
      <c r="M214" s="30">
        <v>43298</v>
      </c>
      <c r="N214" s="16">
        <v>1800</v>
      </c>
      <c r="O214" s="16">
        <f t="shared" si="11"/>
        <v>1</v>
      </c>
      <c r="P214" s="16">
        <v>3100</v>
      </c>
      <c r="Q214" s="16">
        <v>4533</v>
      </c>
      <c r="R214" s="16">
        <v>3009</v>
      </c>
      <c r="S214" s="16">
        <v>537</v>
      </c>
      <c r="T214" s="17">
        <v>0.17846460618145599</v>
      </c>
    </row>
    <row r="215" spans="1:20" ht="15.6">
      <c r="A215" s="30">
        <v>43297</v>
      </c>
      <c r="B215" s="27" t="s">
        <v>676</v>
      </c>
      <c r="C215" s="30">
        <v>43293</v>
      </c>
      <c r="D215" s="16">
        <v>6216</v>
      </c>
      <c r="E215" s="16">
        <f t="shared" si="9"/>
        <v>4</v>
      </c>
      <c r="F215" s="33">
        <v>43285</v>
      </c>
      <c r="G215" s="16">
        <v>1100</v>
      </c>
      <c r="H215" s="16">
        <f t="shared" si="10"/>
        <v>12</v>
      </c>
      <c r="I215" s="16"/>
      <c r="J215" s="16"/>
      <c r="K215" s="16"/>
      <c r="L215" s="16">
        <v>1100</v>
      </c>
      <c r="M215" s="33">
        <v>43298</v>
      </c>
      <c r="N215" s="16">
        <v>500</v>
      </c>
      <c r="O215" s="16">
        <f t="shared" si="11"/>
        <v>1</v>
      </c>
      <c r="P215" s="16">
        <v>1600</v>
      </c>
      <c r="Q215" s="16">
        <v>1519</v>
      </c>
      <c r="R215" s="16">
        <v>1503</v>
      </c>
      <c r="S215" s="16">
        <v>30</v>
      </c>
      <c r="T215" s="17">
        <v>1.9960079840319399E-2</v>
      </c>
    </row>
    <row r="216" spans="1:20" ht="15.6">
      <c r="A216" s="30">
        <v>43297</v>
      </c>
      <c r="B216" s="27" t="s">
        <v>679</v>
      </c>
      <c r="C216" s="30">
        <v>43293</v>
      </c>
      <c r="D216" s="16">
        <v>10689</v>
      </c>
      <c r="E216" s="16">
        <f t="shared" si="9"/>
        <v>4</v>
      </c>
      <c r="F216" s="33">
        <v>43285</v>
      </c>
      <c r="G216" s="16">
        <v>2300</v>
      </c>
      <c r="H216" s="16">
        <f t="shared" si="10"/>
        <v>12</v>
      </c>
      <c r="I216" s="16"/>
      <c r="J216" s="16"/>
      <c r="K216" s="16"/>
      <c r="L216" s="16">
        <v>2300</v>
      </c>
      <c r="M216" s="33">
        <v>43298</v>
      </c>
      <c r="N216" s="16">
        <v>1100</v>
      </c>
      <c r="O216" s="16">
        <f t="shared" si="11"/>
        <v>1</v>
      </c>
      <c r="P216" s="16">
        <v>3400</v>
      </c>
      <c r="Q216" s="16">
        <v>3786</v>
      </c>
      <c r="R216" s="16">
        <v>3498</v>
      </c>
      <c r="S216" s="16">
        <v>280</v>
      </c>
      <c r="T216" s="17">
        <v>8.0045740423098893E-2</v>
      </c>
    </row>
    <row r="217" spans="1:20" ht="15.6">
      <c r="A217" s="30">
        <v>43297</v>
      </c>
      <c r="B217" s="27" t="s">
        <v>682</v>
      </c>
      <c r="C217" s="30">
        <v>43293</v>
      </c>
      <c r="D217" s="16">
        <v>2946</v>
      </c>
      <c r="E217" s="16">
        <f t="shared" si="9"/>
        <v>4</v>
      </c>
      <c r="F217" s="33">
        <v>43285</v>
      </c>
      <c r="G217" s="16">
        <v>1100</v>
      </c>
      <c r="H217" s="16">
        <f t="shared" si="10"/>
        <v>12</v>
      </c>
      <c r="I217" s="16"/>
      <c r="J217" s="16"/>
      <c r="K217" s="16"/>
      <c r="L217" s="16">
        <v>1100</v>
      </c>
      <c r="M217" s="33"/>
      <c r="N217" s="16">
        <v>0</v>
      </c>
      <c r="O217" s="16"/>
      <c r="P217" s="16">
        <v>1100</v>
      </c>
      <c r="Q217" s="16">
        <v>1180</v>
      </c>
      <c r="R217" s="16">
        <v>906</v>
      </c>
      <c r="S217" s="16">
        <v>639</v>
      </c>
      <c r="T217" s="17">
        <v>0.70529801324503305</v>
      </c>
    </row>
    <row r="218" spans="1:20" ht="15.6">
      <c r="A218" s="30">
        <v>43297</v>
      </c>
      <c r="B218" s="27" t="s">
        <v>685</v>
      </c>
      <c r="C218" s="30">
        <v>43293</v>
      </c>
      <c r="D218" s="16">
        <v>4235</v>
      </c>
      <c r="E218" s="16">
        <f t="shared" si="9"/>
        <v>4</v>
      </c>
      <c r="F218" s="33">
        <v>43291</v>
      </c>
      <c r="G218" s="16">
        <v>300</v>
      </c>
      <c r="H218" s="16">
        <f t="shared" si="10"/>
        <v>6</v>
      </c>
      <c r="I218" s="30">
        <v>43292</v>
      </c>
      <c r="J218" s="16">
        <v>800</v>
      </c>
      <c r="K218" s="16">
        <f>A218-I218</f>
        <v>5</v>
      </c>
      <c r="L218" s="16">
        <v>1100</v>
      </c>
      <c r="M218" s="30">
        <v>43298</v>
      </c>
      <c r="N218" s="16">
        <v>300</v>
      </c>
      <c r="O218" s="16">
        <f t="shared" si="11"/>
        <v>1</v>
      </c>
      <c r="P218" s="16">
        <v>1400</v>
      </c>
      <c r="Q218" s="16">
        <v>3104</v>
      </c>
      <c r="R218" s="16">
        <v>1292</v>
      </c>
      <c r="S218" s="16">
        <v>496</v>
      </c>
      <c r="T218" s="17">
        <v>0.38390092879256998</v>
      </c>
    </row>
    <row r="219" spans="1:20" ht="15.6">
      <c r="A219" s="30">
        <v>43297</v>
      </c>
      <c r="B219" s="27" t="s">
        <v>688</v>
      </c>
      <c r="C219" s="30">
        <v>43293</v>
      </c>
      <c r="D219" s="16">
        <v>20588</v>
      </c>
      <c r="E219" s="16">
        <f t="shared" si="9"/>
        <v>4</v>
      </c>
      <c r="F219" s="33">
        <v>43285</v>
      </c>
      <c r="G219" s="16">
        <v>1300</v>
      </c>
      <c r="H219" s="16">
        <f t="shared" si="10"/>
        <v>12</v>
      </c>
      <c r="I219" s="16"/>
      <c r="J219" s="16"/>
      <c r="K219" s="16"/>
      <c r="L219" s="16">
        <v>1300</v>
      </c>
      <c r="M219" s="33">
        <v>43298</v>
      </c>
      <c r="N219" s="16">
        <v>2900</v>
      </c>
      <c r="O219" s="16">
        <f t="shared" si="11"/>
        <v>1</v>
      </c>
      <c r="P219" s="16">
        <v>4200</v>
      </c>
      <c r="Q219" s="16">
        <v>4276</v>
      </c>
      <c r="R219" s="16">
        <v>4252</v>
      </c>
      <c r="S219" s="16">
        <v>0</v>
      </c>
      <c r="T219" s="17">
        <v>0</v>
      </c>
    </row>
    <row r="220" spans="1:20" ht="15.6">
      <c r="A220" s="30">
        <v>43297</v>
      </c>
      <c r="B220" s="27" t="s">
        <v>691</v>
      </c>
      <c r="C220" s="30">
        <v>43293</v>
      </c>
      <c r="D220" s="16">
        <v>4355</v>
      </c>
      <c r="E220" s="16">
        <f t="shared" si="9"/>
        <v>4</v>
      </c>
      <c r="F220" s="33">
        <v>43285</v>
      </c>
      <c r="G220" s="16">
        <v>1900</v>
      </c>
      <c r="H220" s="16">
        <f t="shared" si="10"/>
        <v>12</v>
      </c>
      <c r="I220" s="16"/>
      <c r="J220" s="16"/>
      <c r="K220" s="16"/>
      <c r="L220" s="16">
        <v>1900</v>
      </c>
      <c r="M220" s="33"/>
      <c r="N220" s="16">
        <v>0</v>
      </c>
      <c r="O220" s="16"/>
      <c r="P220" s="16">
        <v>1900</v>
      </c>
      <c r="Q220" s="16">
        <v>2048</v>
      </c>
      <c r="R220" s="16">
        <v>1860</v>
      </c>
      <c r="S220" s="16">
        <v>39</v>
      </c>
      <c r="T220" s="17">
        <v>2.09677419354839E-2</v>
      </c>
    </row>
    <row r="221" spans="1:20" ht="15.6">
      <c r="A221" s="30">
        <v>43297</v>
      </c>
      <c r="B221" s="27" t="s">
        <v>694</v>
      </c>
      <c r="C221" s="30">
        <v>43292</v>
      </c>
      <c r="D221" s="16">
        <v>5936</v>
      </c>
      <c r="E221" s="16">
        <f t="shared" si="9"/>
        <v>5</v>
      </c>
      <c r="F221" s="33">
        <v>43285</v>
      </c>
      <c r="G221" s="16">
        <v>2100</v>
      </c>
      <c r="H221" s="16">
        <f t="shared" si="10"/>
        <v>12</v>
      </c>
      <c r="I221" s="16"/>
      <c r="J221" s="16"/>
      <c r="K221" s="16"/>
      <c r="L221" s="16">
        <v>2100</v>
      </c>
      <c r="M221" s="33">
        <v>43298</v>
      </c>
      <c r="N221" s="16">
        <v>100</v>
      </c>
      <c r="O221" s="16">
        <f t="shared" si="11"/>
        <v>1</v>
      </c>
      <c r="P221" s="16">
        <v>2200</v>
      </c>
      <c r="Q221" s="16">
        <v>2194</v>
      </c>
      <c r="R221" s="16">
        <v>2192</v>
      </c>
      <c r="S221" s="16">
        <v>0</v>
      </c>
      <c r="T221" s="17">
        <v>0</v>
      </c>
    </row>
    <row r="222" spans="1:20" ht="15.6">
      <c r="A222" s="30">
        <v>43297</v>
      </c>
      <c r="B222" s="27" t="s">
        <v>697</v>
      </c>
      <c r="C222" s="30">
        <v>43293</v>
      </c>
      <c r="D222" s="16">
        <v>8889</v>
      </c>
      <c r="E222" s="16">
        <f t="shared" si="9"/>
        <v>4</v>
      </c>
      <c r="F222" s="33">
        <v>43285</v>
      </c>
      <c r="G222" s="16">
        <v>2000</v>
      </c>
      <c r="H222" s="16">
        <f t="shared" si="10"/>
        <v>12</v>
      </c>
      <c r="I222" s="30">
        <v>43295</v>
      </c>
      <c r="J222" s="16">
        <v>100</v>
      </c>
      <c r="K222" s="16">
        <f>A222-I222</f>
        <v>2</v>
      </c>
      <c r="L222" s="16">
        <v>2100</v>
      </c>
      <c r="M222" s="30">
        <v>43298</v>
      </c>
      <c r="N222" s="16">
        <v>1000</v>
      </c>
      <c r="O222" s="16">
        <f t="shared" si="11"/>
        <v>1</v>
      </c>
      <c r="P222" s="16">
        <v>3100</v>
      </c>
      <c r="Q222" s="16">
        <v>2808</v>
      </c>
      <c r="R222" s="16">
        <v>2774</v>
      </c>
      <c r="S222" s="16">
        <v>0</v>
      </c>
      <c r="T222" s="17">
        <v>0</v>
      </c>
    </row>
    <row r="223" spans="1:20" ht="15.6">
      <c r="A223" s="30">
        <v>43297</v>
      </c>
      <c r="B223" s="27" t="s">
        <v>700</v>
      </c>
      <c r="C223" s="30">
        <v>43293</v>
      </c>
      <c r="D223" s="16">
        <v>2640</v>
      </c>
      <c r="E223" s="16">
        <f t="shared" si="9"/>
        <v>4</v>
      </c>
      <c r="F223" s="33">
        <v>43285</v>
      </c>
      <c r="G223" s="16">
        <v>1100</v>
      </c>
      <c r="H223" s="16">
        <f t="shared" si="10"/>
        <v>12</v>
      </c>
      <c r="I223" s="16"/>
      <c r="J223" s="16"/>
      <c r="K223" s="16"/>
      <c r="L223" s="16">
        <v>1100</v>
      </c>
      <c r="M223" s="33">
        <v>43299</v>
      </c>
      <c r="N223" s="16">
        <v>100</v>
      </c>
      <c r="O223" s="16">
        <f t="shared" si="11"/>
        <v>2</v>
      </c>
      <c r="P223" s="16">
        <v>1200</v>
      </c>
      <c r="Q223" s="16">
        <v>1249</v>
      </c>
      <c r="R223" s="16">
        <v>1241</v>
      </c>
      <c r="S223" s="16">
        <v>0</v>
      </c>
      <c r="T223" s="17">
        <v>0</v>
      </c>
    </row>
    <row r="224" spans="1:20" ht="15.6">
      <c r="A224" s="30">
        <v>43297</v>
      </c>
      <c r="B224" s="27" t="s">
        <v>703</v>
      </c>
      <c r="C224" s="30">
        <v>43292</v>
      </c>
      <c r="D224" s="16">
        <v>15278</v>
      </c>
      <c r="E224" s="16">
        <f t="shared" si="9"/>
        <v>5</v>
      </c>
      <c r="F224" s="33">
        <v>43285</v>
      </c>
      <c r="G224" s="16">
        <v>1500</v>
      </c>
      <c r="H224" s="16">
        <f t="shared" si="10"/>
        <v>12</v>
      </c>
      <c r="I224" s="30">
        <v>43295</v>
      </c>
      <c r="J224" s="16">
        <v>200</v>
      </c>
      <c r="K224" s="16">
        <f>A224-I224</f>
        <v>2</v>
      </c>
      <c r="L224" s="16">
        <v>1700</v>
      </c>
      <c r="M224" s="30">
        <v>43298</v>
      </c>
      <c r="N224" s="16">
        <v>3400</v>
      </c>
      <c r="O224" s="16">
        <f t="shared" si="11"/>
        <v>1</v>
      </c>
      <c r="P224" s="16">
        <v>5100</v>
      </c>
      <c r="Q224" s="16">
        <v>5067</v>
      </c>
      <c r="R224" s="16">
        <v>4919</v>
      </c>
      <c r="S224" s="16">
        <v>0</v>
      </c>
      <c r="T224" s="17">
        <v>0</v>
      </c>
    </row>
    <row r="225" spans="1:20" ht="15.6">
      <c r="A225" s="30">
        <v>43297</v>
      </c>
      <c r="B225" s="27" t="s">
        <v>706</v>
      </c>
      <c r="C225" s="30">
        <v>43293</v>
      </c>
      <c r="D225" s="16">
        <v>10202</v>
      </c>
      <c r="E225" s="16">
        <f t="shared" si="9"/>
        <v>4</v>
      </c>
      <c r="F225" s="33">
        <v>43285</v>
      </c>
      <c r="G225" s="16">
        <v>1800</v>
      </c>
      <c r="H225" s="16">
        <f t="shared" si="10"/>
        <v>12</v>
      </c>
      <c r="I225" s="16"/>
      <c r="J225" s="16"/>
      <c r="K225" s="16"/>
      <c r="L225" s="16">
        <v>1800</v>
      </c>
      <c r="M225" s="33">
        <v>43298</v>
      </c>
      <c r="N225" s="16">
        <v>1700</v>
      </c>
      <c r="O225" s="16">
        <f t="shared" si="11"/>
        <v>1</v>
      </c>
      <c r="P225" s="16">
        <v>3500</v>
      </c>
      <c r="Q225" s="16">
        <v>3807</v>
      </c>
      <c r="R225" s="16">
        <v>3459</v>
      </c>
      <c r="S225" s="16">
        <v>142</v>
      </c>
      <c r="T225" s="17">
        <v>4.10523272622145E-2</v>
      </c>
    </row>
    <row r="226" spans="1:20" ht="15.6">
      <c r="A226" s="30">
        <v>43297</v>
      </c>
      <c r="B226" s="27" t="s">
        <v>709</v>
      </c>
      <c r="C226" s="30">
        <v>43293</v>
      </c>
      <c r="D226" s="16">
        <v>4247</v>
      </c>
      <c r="E226" s="16">
        <f t="shared" si="9"/>
        <v>4</v>
      </c>
      <c r="F226" s="33">
        <v>43287</v>
      </c>
      <c r="G226" s="16">
        <v>600</v>
      </c>
      <c r="H226" s="16">
        <f t="shared" si="10"/>
        <v>10</v>
      </c>
      <c r="I226" s="16"/>
      <c r="J226" s="16"/>
      <c r="K226" s="16"/>
      <c r="L226" s="16">
        <v>600</v>
      </c>
      <c r="M226" s="33">
        <v>43298</v>
      </c>
      <c r="N226" s="16">
        <v>500</v>
      </c>
      <c r="O226" s="16">
        <f t="shared" si="11"/>
        <v>1</v>
      </c>
      <c r="P226" s="16">
        <v>1100</v>
      </c>
      <c r="Q226" s="16">
        <v>1693</v>
      </c>
      <c r="R226" s="16">
        <v>1047</v>
      </c>
      <c r="S226" s="16">
        <v>326</v>
      </c>
      <c r="T226" s="17">
        <v>0.31136580706781303</v>
      </c>
    </row>
    <row r="227" spans="1:20" ht="15.6">
      <c r="A227" s="30">
        <v>43297</v>
      </c>
      <c r="B227" s="27" t="s">
        <v>712</v>
      </c>
      <c r="C227" s="30">
        <v>43293</v>
      </c>
      <c r="D227" s="16">
        <v>13852</v>
      </c>
      <c r="E227" s="16">
        <f t="shared" si="9"/>
        <v>4</v>
      </c>
      <c r="F227" s="33">
        <v>43291</v>
      </c>
      <c r="G227" s="16">
        <v>1800</v>
      </c>
      <c r="H227" s="16">
        <f t="shared" si="10"/>
        <v>6</v>
      </c>
      <c r="I227" s="30">
        <v>43295</v>
      </c>
      <c r="J227" s="16">
        <v>300</v>
      </c>
      <c r="K227" s="16">
        <f>A227-I227</f>
        <v>2</v>
      </c>
      <c r="L227" s="16">
        <v>2100</v>
      </c>
      <c r="M227" s="30">
        <v>43298</v>
      </c>
      <c r="N227" s="16">
        <v>1000</v>
      </c>
      <c r="O227" s="16">
        <f t="shared" si="11"/>
        <v>1</v>
      </c>
      <c r="P227" s="16">
        <v>3100</v>
      </c>
      <c r="Q227" s="16">
        <v>3144</v>
      </c>
      <c r="R227" s="16">
        <v>2963</v>
      </c>
      <c r="S227" s="16">
        <v>759</v>
      </c>
      <c r="T227" s="17">
        <v>0.25615929800877502</v>
      </c>
    </row>
    <row r="228" spans="1:20" ht="15.6">
      <c r="A228" s="30">
        <v>43297</v>
      </c>
      <c r="B228" s="27" t="s">
        <v>715</v>
      </c>
      <c r="C228" s="30">
        <v>43293</v>
      </c>
      <c r="D228" s="16">
        <v>3801</v>
      </c>
      <c r="E228" s="16">
        <f t="shared" si="9"/>
        <v>4</v>
      </c>
      <c r="F228" s="33">
        <v>43293</v>
      </c>
      <c r="G228" s="16">
        <v>1000</v>
      </c>
      <c r="H228" s="16">
        <f t="shared" si="10"/>
        <v>4</v>
      </c>
      <c r="I228" s="30"/>
      <c r="J228" s="16"/>
      <c r="K228" s="16"/>
      <c r="L228" s="16">
        <v>1000</v>
      </c>
      <c r="M228" s="30">
        <v>43299</v>
      </c>
      <c r="N228" s="16">
        <v>200</v>
      </c>
      <c r="O228" s="16">
        <f t="shared" si="11"/>
        <v>2</v>
      </c>
      <c r="P228" s="16">
        <v>1200</v>
      </c>
      <c r="Q228" s="16">
        <v>1282</v>
      </c>
      <c r="R228" s="16">
        <v>1226</v>
      </c>
      <c r="S228" s="16">
        <v>7</v>
      </c>
      <c r="T228" s="17">
        <v>5.70962479608483E-3</v>
      </c>
    </row>
    <row r="229" spans="1:20" ht="15.6">
      <c r="A229" s="30">
        <v>43297</v>
      </c>
      <c r="B229" s="27" t="s">
        <v>718</v>
      </c>
      <c r="C229" s="30">
        <v>43293</v>
      </c>
      <c r="D229" s="16">
        <v>9973</v>
      </c>
      <c r="E229" s="16">
        <f t="shared" si="9"/>
        <v>4</v>
      </c>
      <c r="F229" s="33">
        <v>43285</v>
      </c>
      <c r="G229" s="16">
        <v>1400</v>
      </c>
      <c r="H229" s="16">
        <f t="shared" si="10"/>
        <v>12</v>
      </c>
      <c r="I229" s="16"/>
      <c r="J229" s="16"/>
      <c r="K229" s="16"/>
      <c r="L229" s="16">
        <v>1400</v>
      </c>
      <c r="M229" s="33">
        <v>43298</v>
      </c>
      <c r="N229" s="16">
        <v>1200</v>
      </c>
      <c r="O229" s="16">
        <f t="shared" si="11"/>
        <v>1</v>
      </c>
      <c r="P229" s="16">
        <v>2600</v>
      </c>
      <c r="Q229" s="16">
        <v>2579</v>
      </c>
      <c r="R229" s="16">
        <v>2543</v>
      </c>
      <c r="S229" s="16">
        <v>0</v>
      </c>
      <c r="T229" s="17">
        <v>0</v>
      </c>
    </row>
    <row r="230" spans="1:20" ht="15.6">
      <c r="A230" s="30">
        <v>43297</v>
      </c>
      <c r="B230" s="27" t="s">
        <v>721</v>
      </c>
      <c r="C230" s="30">
        <v>43293</v>
      </c>
      <c r="D230" s="16">
        <v>15570</v>
      </c>
      <c r="E230" s="16">
        <f t="shared" si="9"/>
        <v>4</v>
      </c>
      <c r="F230" s="33">
        <v>43285</v>
      </c>
      <c r="G230" s="16">
        <v>800</v>
      </c>
      <c r="H230" s="16">
        <f t="shared" si="10"/>
        <v>12</v>
      </c>
      <c r="I230" s="16"/>
      <c r="J230" s="16"/>
      <c r="K230" s="16"/>
      <c r="L230" s="16">
        <v>800</v>
      </c>
      <c r="M230" s="33">
        <v>43298</v>
      </c>
      <c r="N230" s="16">
        <v>4600</v>
      </c>
      <c r="O230" s="16">
        <f t="shared" si="11"/>
        <v>1</v>
      </c>
      <c r="P230" s="16">
        <v>5400</v>
      </c>
      <c r="Q230" s="16">
        <v>6003</v>
      </c>
      <c r="R230" s="16">
        <v>5399</v>
      </c>
      <c r="S230" s="16">
        <v>128</v>
      </c>
      <c r="T230" s="17">
        <v>2.3708094091498402E-2</v>
      </c>
    </row>
  </sheetData>
  <autoFilter ref="A1:T230"/>
  <phoneticPr fontId="9" type="noConversion"/>
  <conditionalFormatting sqref="C1">
    <cfRule type="duplicateValues" dxfId="59" priority="11"/>
  </conditionalFormatting>
  <conditionalFormatting sqref="D1:E1">
    <cfRule type="duplicateValues" dxfId="58" priority="10"/>
  </conditionalFormatting>
  <conditionalFormatting sqref="F1:K1">
    <cfRule type="duplicateValues" dxfId="57" priority="9"/>
  </conditionalFormatting>
  <conditionalFormatting sqref="L1">
    <cfRule type="duplicateValues" dxfId="56" priority="7"/>
  </conditionalFormatting>
  <conditionalFormatting sqref="M1">
    <cfRule type="duplicateValues" dxfId="55" priority="8"/>
  </conditionalFormatting>
  <conditionalFormatting sqref="N1:O1">
    <cfRule type="duplicateValues" dxfId="54" priority="6"/>
  </conditionalFormatting>
  <conditionalFormatting sqref="P1">
    <cfRule type="duplicateValues" dxfId="53" priority="5"/>
  </conditionalFormatting>
  <conditionalFormatting sqref="Q1">
    <cfRule type="duplicateValues" dxfId="52" priority="4"/>
  </conditionalFormatting>
  <conditionalFormatting sqref="R1">
    <cfRule type="duplicateValues" dxfId="51" priority="3"/>
  </conditionalFormatting>
  <conditionalFormatting sqref="S1">
    <cfRule type="duplicateValues" dxfId="50" priority="2"/>
  </conditionalFormatting>
  <conditionalFormatting sqref="T1">
    <cfRule type="duplicateValues" dxfId="49" priority="1"/>
  </conditionalFormatting>
  <conditionalFormatting sqref="B193">
    <cfRule type="duplicateValues" dxfId="48" priority="15"/>
  </conditionalFormatting>
  <conditionalFormatting sqref="B229">
    <cfRule type="duplicateValues" dxfId="47" priority="13"/>
  </conditionalFormatting>
  <conditionalFormatting sqref="B230">
    <cfRule type="duplicateValues" dxfId="46" priority="12"/>
  </conditionalFormatting>
  <conditionalFormatting sqref="B1:B192">
    <cfRule type="duplicateValues" dxfId="45" priority="16"/>
  </conditionalFormatting>
  <conditionalFormatting sqref="B194:B228">
    <cfRule type="duplicateValues" dxfId="44" priority="14"/>
  </conditionalFormatting>
  <conditionalFormatting sqref="B231:B1048576">
    <cfRule type="duplicateValues" dxfId="43" priority="17"/>
  </conditionalFormatting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workbookViewId="0">
      <pane ySplit="1" topLeftCell="A2" activePane="bottomLeft" state="frozen"/>
      <selection pane="bottomLeft" activeCell="K1" sqref="A1:A1048576 E1:E1048576 G1:G1048576 I1:I1048576 K1:K1048576"/>
    </sheetView>
  </sheetViews>
  <sheetFormatPr defaultColWidth="9" defaultRowHeight="14.4"/>
  <cols>
    <col min="1" max="1" width="10.88671875" customWidth="1"/>
    <col min="2" max="2" width="9.21875" style="2" customWidth="1"/>
    <col min="3" max="3" width="10" customWidth="1"/>
    <col min="4" max="4" width="12.88671875" customWidth="1"/>
    <col min="5" max="5" width="16" customWidth="1"/>
    <col min="6" max="6" width="10.88671875" customWidth="1"/>
    <col min="7" max="7" width="20.109375" customWidth="1"/>
    <col min="8" max="8" width="19.109375" customWidth="1"/>
    <col min="9" max="9" width="18.109375" customWidth="1"/>
    <col min="10" max="10" width="17.109375" customWidth="1"/>
    <col min="11" max="11" width="18.109375" customWidth="1"/>
  </cols>
  <sheetData>
    <row r="1" spans="1:11" ht="32.4">
      <c r="A1" s="29" t="s">
        <v>1</v>
      </c>
      <c r="B1" s="29" t="s">
        <v>1041</v>
      </c>
      <c r="C1" s="29" t="s">
        <v>4</v>
      </c>
      <c r="D1" s="22" t="s">
        <v>21</v>
      </c>
      <c r="E1" s="22" t="s">
        <v>1037</v>
      </c>
      <c r="F1" s="22" t="s">
        <v>23</v>
      </c>
      <c r="G1" s="22" t="s">
        <v>1038</v>
      </c>
      <c r="H1" s="22" t="s">
        <v>26</v>
      </c>
      <c r="I1" s="22" t="s">
        <v>1039</v>
      </c>
      <c r="J1" s="22" t="s">
        <v>29</v>
      </c>
      <c r="K1" s="22" t="s">
        <v>1040</v>
      </c>
    </row>
    <row r="2" spans="1:11" ht="15.6">
      <c r="A2" s="30">
        <v>43117</v>
      </c>
      <c r="B2" s="15" t="s">
        <v>67</v>
      </c>
      <c r="C2" s="16">
        <v>9148</v>
      </c>
      <c r="D2" s="16">
        <v>42707</v>
      </c>
      <c r="E2" s="16">
        <v>7</v>
      </c>
      <c r="F2" s="16">
        <v>2000</v>
      </c>
      <c r="G2" s="16">
        <v>14</v>
      </c>
      <c r="H2" s="16">
        <v>1700</v>
      </c>
      <c r="I2" s="16">
        <v>2</v>
      </c>
      <c r="J2" s="16">
        <v>7050</v>
      </c>
      <c r="K2" s="16">
        <v>0</v>
      </c>
    </row>
    <row r="3" spans="1:11" ht="15.6">
      <c r="A3" s="30">
        <v>43117</v>
      </c>
      <c r="B3" s="15" t="s">
        <v>109</v>
      </c>
      <c r="C3" s="16">
        <v>8329</v>
      </c>
      <c r="D3" s="16">
        <v>31583</v>
      </c>
      <c r="E3" s="16">
        <v>6</v>
      </c>
      <c r="F3" s="16">
        <v>1500</v>
      </c>
      <c r="G3" s="16">
        <v>7</v>
      </c>
      <c r="H3" s="16">
        <v>2900</v>
      </c>
      <c r="I3" s="16">
        <v>2</v>
      </c>
      <c r="J3" s="16">
        <v>6665</v>
      </c>
      <c r="K3" s="16">
        <v>0</v>
      </c>
    </row>
    <row r="4" spans="1:11" ht="15.6">
      <c r="A4" s="30">
        <v>43117</v>
      </c>
      <c r="B4" s="15" t="s">
        <v>55</v>
      </c>
      <c r="C4" s="16">
        <v>7269</v>
      </c>
      <c r="D4" s="16">
        <v>31659</v>
      </c>
      <c r="E4" s="16">
        <v>8</v>
      </c>
      <c r="F4" s="16">
        <v>1600</v>
      </c>
      <c r="G4" s="16">
        <v>14</v>
      </c>
      <c r="H4" s="16">
        <v>1500</v>
      </c>
      <c r="I4" s="16">
        <v>2</v>
      </c>
      <c r="J4" s="16">
        <v>4475</v>
      </c>
      <c r="K4" s="16">
        <v>0</v>
      </c>
    </row>
    <row r="5" spans="1:11" ht="15.6">
      <c r="A5" s="30">
        <v>43117</v>
      </c>
      <c r="B5" s="15" t="s">
        <v>79</v>
      </c>
      <c r="C5" s="16">
        <v>4652</v>
      </c>
      <c r="D5" s="16">
        <v>24246</v>
      </c>
      <c r="E5" s="16">
        <v>7</v>
      </c>
      <c r="F5" s="16">
        <v>2300</v>
      </c>
      <c r="G5" s="16">
        <v>14</v>
      </c>
      <c r="H5" s="16">
        <v>500</v>
      </c>
      <c r="I5" s="16">
        <v>2</v>
      </c>
      <c r="J5" s="16">
        <v>1700</v>
      </c>
      <c r="K5" s="16">
        <v>0</v>
      </c>
    </row>
    <row r="6" spans="1:11" ht="15.6">
      <c r="A6" s="30">
        <v>43117</v>
      </c>
      <c r="B6" s="15" t="s">
        <v>100</v>
      </c>
      <c r="C6" s="16">
        <v>4438</v>
      </c>
      <c r="D6" s="16">
        <v>22673</v>
      </c>
      <c r="E6" s="16">
        <v>8</v>
      </c>
      <c r="F6" s="16">
        <v>800</v>
      </c>
      <c r="G6" s="16">
        <v>7</v>
      </c>
      <c r="H6" s="16">
        <v>1100</v>
      </c>
      <c r="I6" s="16">
        <v>1</v>
      </c>
      <c r="J6" s="16">
        <v>3350</v>
      </c>
      <c r="K6" s="16">
        <v>0</v>
      </c>
    </row>
    <row r="7" spans="1:11" ht="15.6">
      <c r="A7" s="30">
        <v>43117</v>
      </c>
      <c r="B7" s="15" t="s">
        <v>106</v>
      </c>
      <c r="C7" s="16">
        <v>3781</v>
      </c>
      <c r="D7" s="16">
        <v>16587</v>
      </c>
      <c r="E7" s="16">
        <v>6</v>
      </c>
      <c r="F7" s="16">
        <v>800</v>
      </c>
      <c r="G7" s="16">
        <v>7</v>
      </c>
      <c r="H7" s="16"/>
      <c r="I7" s="16"/>
      <c r="J7" s="16">
        <v>3300</v>
      </c>
      <c r="K7" s="16">
        <v>0</v>
      </c>
    </row>
    <row r="8" spans="1:11" ht="15.6">
      <c r="A8" s="30">
        <v>43117</v>
      </c>
      <c r="B8" s="15" t="s">
        <v>94</v>
      </c>
      <c r="C8" s="16">
        <v>3714</v>
      </c>
      <c r="D8" s="16">
        <v>18393</v>
      </c>
      <c r="E8" s="16">
        <v>8</v>
      </c>
      <c r="F8" s="16">
        <v>2300</v>
      </c>
      <c r="G8" s="16">
        <v>9</v>
      </c>
      <c r="H8" s="16"/>
      <c r="I8" s="16"/>
      <c r="J8" s="16">
        <v>3284</v>
      </c>
      <c r="K8" s="16">
        <v>0</v>
      </c>
    </row>
    <row r="9" spans="1:11" ht="15.6">
      <c r="A9" s="30">
        <v>43117</v>
      </c>
      <c r="B9" s="15" t="s">
        <v>70</v>
      </c>
      <c r="C9" s="16">
        <v>3298</v>
      </c>
      <c r="D9" s="16">
        <v>21943</v>
      </c>
      <c r="E9" s="16">
        <v>7</v>
      </c>
      <c r="F9" s="16">
        <v>600</v>
      </c>
      <c r="G9" s="16">
        <v>14</v>
      </c>
      <c r="H9" s="16">
        <v>100</v>
      </c>
      <c r="I9" s="16">
        <v>2</v>
      </c>
      <c r="J9" s="16">
        <v>2710</v>
      </c>
      <c r="K9" s="16">
        <v>0</v>
      </c>
    </row>
    <row r="10" spans="1:11" ht="15.6">
      <c r="A10" s="30">
        <v>43117</v>
      </c>
      <c r="B10" s="15" t="s">
        <v>46</v>
      </c>
      <c r="C10" s="16">
        <v>3158</v>
      </c>
      <c r="D10" s="16">
        <v>16062</v>
      </c>
      <c r="E10" s="16">
        <v>8</v>
      </c>
      <c r="F10" s="16">
        <v>2300</v>
      </c>
      <c r="G10" s="16">
        <v>51</v>
      </c>
      <c r="H10" s="16">
        <v>344</v>
      </c>
      <c r="I10" s="16">
        <v>5</v>
      </c>
      <c r="J10" s="16">
        <v>2130</v>
      </c>
      <c r="K10" s="16">
        <v>0</v>
      </c>
    </row>
    <row r="11" spans="1:11" ht="15.6">
      <c r="A11" s="30">
        <v>43117</v>
      </c>
      <c r="B11" s="15" t="s">
        <v>76</v>
      </c>
      <c r="C11" s="16">
        <v>3083</v>
      </c>
      <c r="D11" s="16">
        <v>17572</v>
      </c>
      <c r="E11" s="16">
        <v>7</v>
      </c>
      <c r="F11" s="16">
        <v>600</v>
      </c>
      <c r="G11" s="16">
        <v>9</v>
      </c>
      <c r="H11" s="16"/>
      <c r="I11" s="16"/>
      <c r="J11" s="16">
        <v>2595</v>
      </c>
      <c r="K11" s="16">
        <v>0</v>
      </c>
    </row>
    <row r="12" spans="1:11" ht="15.6">
      <c r="A12" s="30">
        <v>43117</v>
      </c>
      <c r="B12" s="15" t="s">
        <v>115</v>
      </c>
      <c r="C12" s="16">
        <v>2778</v>
      </c>
      <c r="D12" s="16">
        <v>14247</v>
      </c>
      <c r="E12" s="16">
        <v>6</v>
      </c>
      <c r="F12" s="16">
        <v>1200</v>
      </c>
      <c r="G12" s="16">
        <v>1</v>
      </c>
      <c r="H12" s="16"/>
      <c r="I12" s="16"/>
      <c r="J12" s="16">
        <v>3102</v>
      </c>
      <c r="K12" s="16">
        <v>0</v>
      </c>
    </row>
    <row r="13" spans="1:11" ht="15.6">
      <c r="A13" s="30">
        <v>43117</v>
      </c>
      <c r="B13" s="15" t="s">
        <v>61</v>
      </c>
      <c r="C13" s="16">
        <v>2456</v>
      </c>
      <c r="D13" s="16">
        <v>13830</v>
      </c>
      <c r="E13" s="16">
        <v>8</v>
      </c>
      <c r="F13" s="16">
        <v>1000</v>
      </c>
      <c r="G13" s="16">
        <v>14</v>
      </c>
      <c r="H13" s="16">
        <v>500</v>
      </c>
      <c r="I13" s="16">
        <v>1</v>
      </c>
      <c r="J13" s="16">
        <v>900</v>
      </c>
      <c r="K13" s="16">
        <v>0</v>
      </c>
    </row>
    <row r="14" spans="1:11" ht="15.6">
      <c r="A14" s="30">
        <v>43117</v>
      </c>
      <c r="B14" s="15" t="s">
        <v>82</v>
      </c>
      <c r="C14" s="16">
        <v>2249</v>
      </c>
      <c r="D14" s="16">
        <v>11508</v>
      </c>
      <c r="E14" s="16">
        <v>8</v>
      </c>
      <c r="F14" s="16">
        <v>800</v>
      </c>
      <c r="G14" s="16">
        <v>14</v>
      </c>
      <c r="H14" s="16"/>
      <c r="I14" s="16"/>
      <c r="J14" s="16">
        <v>2250</v>
      </c>
      <c r="K14" s="16">
        <v>0</v>
      </c>
    </row>
    <row r="15" spans="1:11" ht="15.6">
      <c r="A15" s="30">
        <v>43117</v>
      </c>
      <c r="B15" s="15" t="s">
        <v>49</v>
      </c>
      <c r="C15" s="16">
        <v>2182</v>
      </c>
      <c r="D15" s="16">
        <v>12969</v>
      </c>
      <c r="E15" s="16">
        <v>8</v>
      </c>
      <c r="F15" s="16">
        <v>3500</v>
      </c>
      <c r="G15" s="16">
        <v>51</v>
      </c>
      <c r="H15" s="16">
        <v>3222</v>
      </c>
      <c r="I15" s="16">
        <v>6</v>
      </c>
      <c r="J15" s="16">
        <v>350</v>
      </c>
      <c r="K15" s="16">
        <v>0</v>
      </c>
    </row>
    <row r="16" spans="1:11" ht="15.6">
      <c r="A16" s="30">
        <v>43117</v>
      </c>
      <c r="B16" s="15" t="s">
        <v>88</v>
      </c>
      <c r="C16" s="16">
        <v>2134</v>
      </c>
      <c r="D16" s="16">
        <v>11667</v>
      </c>
      <c r="E16" s="16">
        <v>8</v>
      </c>
      <c r="F16" s="16">
        <v>1100</v>
      </c>
      <c r="G16" s="16">
        <v>14</v>
      </c>
      <c r="H16" s="16">
        <v>400</v>
      </c>
      <c r="I16" s="16">
        <v>2</v>
      </c>
      <c r="J16" s="16">
        <v>900</v>
      </c>
      <c r="K16" s="16">
        <v>0</v>
      </c>
    </row>
    <row r="17" spans="1:11" ht="15.6">
      <c r="A17" s="30">
        <v>43117</v>
      </c>
      <c r="B17" s="15" t="s">
        <v>43</v>
      </c>
      <c r="C17" s="16">
        <v>2110</v>
      </c>
      <c r="D17" s="16">
        <v>10866</v>
      </c>
      <c r="E17" s="16">
        <v>6</v>
      </c>
      <c r="F17" s="16">
        <v>2400</v>
      </c>
      <c r="G17" s="16">
        <v>53</v>
      </c>
      <c r="H17" s="16"/>
      <c r="I17" s="16"/>
      <c r="J17" s="16">
        <v>0</v>
      </c>
      <c r="K17" s="16"/>
    </row>
    <row r="18" spans="1:11" ht="15.6">
      <c r="A18" s="30">
        <v>43117</v>
      </c>
      <c r="B18" s="15" t="s">
        <v>64</v>
      </c>
      <c r="C18" s="16">
        <v>2001</v>
      </c>
      <c r="D18" s="16">
        <v>10756</v>
      </c>
      <c r="E18" s="16">
        <v>8</v>
      </c>
      <c r="F18" s="16">
        <v>2000</v>
      </c>
      <c r="G18" s="16">
        <v>14</v>
      </c>
      <c r="H18" s="16"/>
      <c r="I18" s="16"/>
      <c r="J18" s="16">
        <v>550</v>
      </c>
      <c r="K18" s="16">
        <v>47</v>
      </c>
    </row>
    <row r="19" spans="1:11" ht="15.6">
      <c r="A19" s="30">
        <v>43117</v>
      </c>
      <c r="B19" s="15" t="s">
        <v>103</v>
      </c>
      <c r="C19" s="16">
        <v>1953</v>
      </c>
      <c r="D19" s="16">
        <v>9386</v>
      </c>
      <c r="E19" s="16">
        <v>8</v>
      </c>
      <c r="F19" s="16">
        <v>1500</v>
      </c>
      <c r="G19" s="16">
        <v>7</v>
      </c>
      <c r="H19" s="16"/>
      <c r="I19" s="16"/>
      <c r="J19" s="16">
        <v>650</v>
      </c>
      <c r="K19" s="16">
        <v>2</v>
      </c>
    </row>
    <row r="20" spans="1:11" ht="15.6">
      <c r="A20" s="30">
        <v>43117</v>
      </c>
      <c r="B20" s="15" t="s">
        <v>85</v>
      </c>
      <c r="C20" s="16">
        <v>1699</v>
      </c>
      <c r="D20" s="16">
        <v>9136</v>
      </c>
      <c r="E20" s="16">
        <v>8</v>
      </c>
      <c r="F20" s="16">
        <v>2100</v>
      </c>
      <c r="G20" s="16">
        <v>14</v>
      </c>
      <c r="H20" s="16"/>
      <c r="I20" s="16"/>
      <c r="J20" s="16">
        <v>500</v>
      </c>
      <c r="K20" s="16">
        <v>0</v>
      </c>
    </row>
    <row r="21" spans="1:11" ht="15.6">
      <c r="A21" s="30">
        <v>43117</v>
      </c>
      <c r="B21" s="15" t="s">
        <v>58</v>
      </c>
      <c r="C21" s="16">
        <v>1333</v>
      </c>
      <c r="D21" s="16">
        <v>11691</v>
      </c>
      <c r="E21" s="16">
        <v>8</v>
      </c>
      <c r="F21" s="16">
        <v>1200</v>
      </c>
      <c r="G21" s="16">
        <v>14</v>
      </c>
      <c r="H21" s="16"/>
      <c r="I21" s="16"/>
      <c r="J21" s="16">
        <v>0</v>
      </c>
      <c r="K21" s="16"/>
    </row>
    <row r="22" spans="1:11" ht="15.6">
      <c r="A22" s="30">
        <v>43117</v>
      </c>
      <c r="B22" s="15" t="s">
        <v>52</v>
      </c>
      <c r="C22" s="16">
        <v>1231</v>
      </c>
      <c r="D22" s="16">
        <v>6407</v>
      </c>
      <c r="E22" s="16">
        <v>6</v>
      </c>
      <c r="F22" s="16">
        <v>3000</v>
      </c>
      <c r="G22" s="16">
        <v>89</v>
      </c>
      <c r="H22" s="16"/>
      <c r="I22" s="16"/>
      <c r="J22" s="16">
        <v>0</v>
      </c>
      <c r="K22" s="16"/>
    </row>
    <row r="23" spans="1:11" ht="15.6">
      <c r="A23" s="30">
        <v>43117</v>
      </c>
      <c r="B23" s="19" t="s">
        <v>97</v>
      </c>
      <c r="C23" s="16">
        <v>1017</v>
      </c>
      <c r="D23" s="16">
        <v>7646</v>
      </c>
      <c r="E23" s="16">
        <v>7</v>
      </c>
      <c r="F23" s="16">
        <v>1000</v>
      </c>
      <c r="G23" s="16">
        <v>9</v>
      </c>
      <c r="H23" s="16"/>
      <c r="I23" s="16"/>
      <c r="J23" s="16">
        <v>0</v>
      </c>
      <c r="K23" s="16"/>
    </row>
    <row r="24" spans="1:11" ht="15.6">
      <c r="A24" s="30">
        <v>43117</v>
      </c>
      <c r="B24" s="15" t="s">
        <v>37</v>
      </c>
      <c r="C24" s="16">
        <v>900</v>
      </c>
      <c r="D24" s="16">
        <v>4930</v>
      </c>
      <c r="E24" s="16">
        <v>6</v>
      </c>
      <c r="F24" s="16">
        <v>1000</v>
      </c>
      <c r="G24" s="16">
        <v>153</v>
      </c>
      <c r="H24" s="16"/>
      <c r="I24" s="16"/>
      <c r="J24" s="16">
        <v>0</v>
      </c>
      <c r="K24" s="16"/>
    </row>
    <row r="25" spans="1:11" ht="15.6">
      <c r="A25" s="30">
        <v>43117</v>
      </c>
      <c r="B25" s="15" t="s">
        <v>73</v>
      </c>
      <c r="C25" s="16">
        <v>751</v>
      </c>
      <c r="D25" s="16">
        <v>8120</v>
      </c>
      <c r="E25" s="16">
        <v>7</v>
      </c>
      <c r="F25" s="16">
        <v>1000</v>
      </c>
      <c r="G25" s="16">
        <v>14</v>
      </c>
      <c r="H25" s="16"/>
      <c r="I25" s="16"/>
      <c r="J25" s="16">
        <v>0</v>
      </c>
      <c r="K25" s="16"/>
    </row>
    <row r="26" spans="1:11" ht="15.6">
      <c r="A26" s="30">
        <v>43117</v>
      </c>
      <c r="B26" s="15" t="s">
        <v>40</v>
      </c>
      <c r="C26" s="16">
        <v>664</v>
      </c>
      <c r="D26" s="16">
        <v>4268</v>
      </c>
      <c r="E26" s="16">
        <v>7</v>
      </c>
      <c r="F26" s="16">
        <v>1500</v>
      </c>
      <c r="G26" s="16">
        <v>53</v>
      </c>
      <c r="H26" s="16"/>
      <c r="I26" s="16"/>
      <c r="J26" s="16">
        <v>1</v>
      </c>
      <c r="K26" s="16"/>
    </row>
    <row r="27" spans="1:11" ht="15.6">
      <c r="A27" s="30">
        <v>43117</v>
      </c>
      <c r="B27" s="15" t="s">
        <v>91</v>
      </c>
      <c r="C27" s="16">
        <v>647</v>
      </c>
      <c r="D27" s="16">
        <v>4147</v>
      </c>
      <c r="E27" s="16">
        <v>6</v>
      </c>
      <c r="F27" s="16">
        <v>500</v>
      </c>
      <c r="G27" s="16">
        <v>14</v>
      </c>
      <c r="H27" s="16"/>
      <c r="I27" s="16"/>
      <c r="J27" s="16">
        <v>100</v>
      </c>
      <c r="K27" s="16">
        <v>2</v>
      </c>
    </row>
    <row r="28" spans="1:11" ht="15.6">
      <c r="A28" s="30">
        <v>43117</v>
      </c>
      <c r="B28" s="15" t="s">
        <v>112</v>
      </c>
      <c r="C28" s="16">
        <v>294</v>
      </c>
      <c r="D28" s="16">
        <v>5541</v>
      </c>
      <c r="E28" s="16">
        <v>6</v>
      </c>
      <c r="F28" s="16">
        <v>200</v>
      </c>
      <c r="G28" s="16">
        <v>6</v>
      </c>
      <c r="H28" s="16"/>
      <c r="I28" s="16"/>
      <c r="J28" s="16">
        <v>100</v>
      </c>
      <c r="K28" s="16">
        <v>0</v>
      </c>
    </row>
    <row r="29" spans="1:11" ht="15.6">
      <c r="A29" s="30">
        <v>43172</v>
      </c>
      <c r="B29" s="15" t="s">
        <v>127</v>
      </c>
      <c r="C29" s="16">
        <v>11073</v>
      </c>
      <c r="D29" s="16">
        <v>35551</v>
      </c>
      <c r="E29" s="16">
        <v>3</v>
      </c>
      <c r="F29" s="16">
        <v>5000</v>
      </c>
      <c r="G29" s="16">
        <v>1</v>
      </c>
      <c r="H29" s="16"/>
      <c r="I29" s="16"/>
      <c r="J29" s="16">
        <v>15924</v>
      </c>
      <c r="K29" s="16">
        <v>0</v>
      </c>
    </row>
    <row r="30" spans="1:11" ht="15.6">
      <c r="A30" s="30">
        <v>43172</v>
      </c>
      <c r="B30" s="15" t="s">
        <v>121</v>
      </c>
      <c r="C30" s="16">
        <v>8441</v>
      </c>
      <c r="D30" s="16">
        <v>23367</v>
      </c>
      <c r="E30" s="16">
        <v>3</v>
      </c>
      <c r="F30" s="16">
        <v>1200</v>
      </c>
      <c r="G30" s="16">
        <v>5</v>
      </c>
      <c r="H30" s="16"/>
      <c r="I30" s="16"/>
      <c r="J30" s="16">
        <v>11685</v>
      </c>
      <c r="K30" s="16">
        <v>0</v>
      </c>
    </row>
    <row r="31" spans="1:11" ht="15.6">
      <c r="A31" s="30">
        <v>43172</v>
      </c>
      <c r="B31" s="15" t="s">
        <v>148</v>
      </c>
      <c r="C31" s="16">
        <v>7344</v>
      </c>
      <c r="D31" s="16">
        <v>24082</v>
      </c>
      <c r="E31" s="16">
        <v>3</v>
      </c>
      <c r="F31" s="16">
        <v>1200</v>
      </c>
      <c r="G31" s="16">
        <v>1</v>
      </c>
      <c r="H31" s="16"/>
      <c r="I31" s="16"/>
      <c r="J31" s="16">
        <v>6121</v>
      </c>
      <c r="K31" s="16">
        <v>0</v>
      </c>
    </row>
    <row r="32" spans="1:11" ht="15.6">
      <c r="A32" s="30">
        <v>43172</v>
      </c>
      <c r="B32" s="15" t="s">
        <v>145</v>
      </c>
      <c r="C32" s="16">
        <v>6679</v>
      </c>
      <c r="D32" s="16">
        <v>24041</v>
      </c>
      <c r="E32" s="16">
        <v>3</v>
      </c>
      <c r="F32" s="16">
        <v>1000</v>
      </c>
      <c r="G32" s="16">
        <v>-4</v>
      </c>
      <c r="H32" s="16"/>
      <c r="I32" s="16"/>
      <c r="J32" s="16">
        <v>7843</v>
      </c>
      <c r="K32" s="16">
        <v>4</v>
      </c>
    </row>
    <row r="33" spans="1:11" ht="15.6">
      <c r="A33" s="30">
        <v>43172</v>
      </c>
      <c r="B33" s="15" t="s">
        <v>157</v>
      </c>
      <c r="C33" s="16">
        <v>6384</v>
      </c>
      <c r="D33" s="16">
        <v>32048</v>
      </c>
      <c r="E33" s="16">
        <v>3</v>
      </c>
      <c r="F33" s="16">
        <v>600</v>
      </c>
      <c r="G33" s="16">
        <v>1</v>
      </c>
      <c r="H33" s="16"/>
      <c r="I33" s="16"/>
      <c r="J33" s="16">
        <v>6401</v>
      </c>
      <c r="K33" s="16">
        <v>8</v>
      </c>
    </row>
    <row r="34" spans="1:11" ht="15.6">
      <c r="A34" s="30">
        <v>43172</v>
      </c>
      <c r="B34" s="15" t="s">
        <v>133</v>
      </c>
      <c r="C34" s="16">
        <v>5934</v>
      </c>
      <c r="D34" s="16">
        <v>17598</v>
      </c>
      <c r="E34" s="16">
        <v>3</v>
      </c>
      <c r="F34" s="16">
        <v>2000</v>
      </c>
      <c r="G34" s="16">
        <v>5</v>
      </c>
      <c r="H34" s="16"/>
      <c r="I34" s="16"/>
      <c r="J34" s="16">
        <v>6343</v>
      </c>
      <c r="K34" s="16">
        <v>0</v>
      </c>
    </row>
    <row r="35" spans="1:11" ht="15.6">
      <c r="A35" s="30">
        <v>43172</v>
      </c>
      <c r="B35" s="15" t="s">
        <v>130</v>
      </c>
      <c r="C35" s="16">
        <v>4494</v>
      </c>
      <c r="D35" s="16">
        <v>13272</v>
      </c>
      <c r="E35" s="16">
        <v>3</v>
      </c>
      <c r="F35" s="16">
        <v>800</v>
      </c>
      <c r="G35" s="16">
        <v>5</v>
      </c>
      <c r="H35" s="16"/>
      <c r="I35" s="16"/>
      <c r="J35" s="16">
        <v>3902</v>
      </c>
      <c r="K35" s="16">
        <v>0</v>
      </c>
    </row>
    <row r="36" spans="1:11" ht="15.6">
      <c r="A36" s="30">
        <v>43172</v>
      </c>
      <c r="B36" s="15" t="s">
        <v>163</v>
      </c>
      <c r="C36" s="16">
        <v>4292</v>
      </c>
      <c r="D36" s="16">
        <v>12138</v>
      </c>
      <c r="E36" s="16">
        <v>3</v>
      </c>
      <c r="F36" s="16">
        <v>1000</v>
      </c>
      <c r="G36" s="16">
        <v>210</v>
      </c>
      <c r="H36" s="16"/>
      <c r="I36" s="16"/>
      <c r="J36" s="16">
        <v>4458</v>
      </c>
      <c r="K36" s="16">
        <v>0</v>
      </c>
    </row>
    <row r="37" spans="1:11" ht="15.6">
      <c r="A37" s="30">
        <v>43172</v>
      </c>
      <c r="B37" s="15" t="s">
        <v>151</v>
      </c>
      <c r="C37" s="16">
        <v>3492</v>
      </c>
      <c r="D37" s="16">
        <v>10352</v>
      </c>
      <c r="E37" s="16">
        <v>3</v>
      </c>
      <c r="F37" s="16">
        <v>1000</v>
      </c>
      <c r="G37" s="16">
        <v>1</v>
      </c>
      <c r="H37" s="16"/>
      <c r="I37" s="16"/>
      <c r="J37" s="16">
        <v>3050</v>
      </c>
      <c r="K37" s="16">
        <v>0</v>
      </c>
    </row>
    <row r="38" spans="1:11" ht="15.6">
      <c r="A38" s="30">
        <v>43172</v>
      </c>
      <c r="B38" s="15" t="s">
        <v>136</v>
      </c>
      <c r="C38" s="16">
        <v>3446</v>
      </c>
      <c r="D38" s="16">
        <v>13701</v>
      </c>
      <c r="E38" s="16">
        <v>3</v>
      </c>
      <c r="F38" s="16">
        <v>1000</v>
      </c>
      <c r="G38" s="16">
        <v>5</v>
      </c>
      <c r="H38" s="16"/>
      <c r="I38" s="16"/>
      <c r="J38" s="16">
        <v>2751</v>
      </c>
      <c r="K38" s="16">
        <v>0</v>
      </c>
    </row>
    <row r="39" spans="1:11" ht="15.6">
      <c r="A39" s="30">
        <v>43172</v>
      </c>
      <c r="B39" s="15" t="s">
        <v>166</v>
      </c>
      <c r="C39" s="16">
        <v>3397</v>
      </c>
      <c r="D39" s="16">
        <v>11870</v>
      </c>
      <c r="E39" s="16">
        <v>3</v>
      </c>
      <c r="F39" s="16">
        <v>200</v>
      </c>
      <c r="G39" s="16">
        <v>5</v>
      </c>
      <c r="H39" s="16"/>
      <c r="I39" s="16"/>
      <c r="J39" s="16">
        <v>4727</v>
      </c>
      <c r="K39" s="16">
        <v>0</v>
      </c>
    </row>
    <row r="40" spans="1:11" ht="15.6">
      <c r="A40" s="30">
        <v>43172</v>
      </c>
      <c r="B40" s="15" t="s">
        <v>154</v>
      </c>
      <c r="C40" s="16">
        <v>3098</v>
      </c>
      <c r="D40" s="16">
        <v>14075</v>
      </c>
      <c r="E40" s="16">
        <v>3</v>
      </c>
      <c r="F40" s="16">
        <v>400</v>
      </c>
      <c r="G40" s="16">
        <v>1</v>
      </c>
      <c r="H40" s="16"/>
      <c r="I40" s="16"/>
      <c r="J40" s="16">
        <v>3320</v>
      </c>
      <c r="K40" s="16">
        <v>0</v>
      </c>
    </row>
    <row r="41" spans="1:11" ht="15.6">
      <c r="A41" s="30">
        <v>43172</v>
      </c>
      <c r="B41" s="15" t="s">
        <v>118</v>
      </c>
      <c r="C41" s="16">
        <v>2847</v>
      </c>
      <c r="D41" s="16">
        <v>8329</v>
      </c>
      <c r="E41" s="16">
        <v>3</v>
      </c>
      <c r="F41" s="16">
        <v>2000</v>
      </c>
      <c r="G41" s="16">
        <v>5</v>
      </c>
      <c r="H41" s="16"/>
      <c r="I41" s="16"/>
      <c r="J41" s="16">
        <v>1465</v>
      </c>
      <c r="K41" s="16">
        <v>0</v>
      </c>
    </row>
    <row r="42" spans="1:11" ht="15.6">
      <c r="A42" s="30">
        <v>43172</v>
      </c>
      <c r="B42" s="15" t="s">
        <v>139</v>
      </c>
      <c r="C42" s="16">
        <v>2640</v>
      </c>
      <c r="D42" s="16">
        <v>10870</v>
      </c>
      <c r="E42" s="16">
        <v>3</v>
      </c>
      <c r="F42" s="16">
        <v>1100</v>
      </c>
      <c r="G42" s="16">
        <v>1</v>
      </c>
      <c r="H42" s="16"/>
      <c r="I42" s="16"/>
      <c r="J42" s="16">
        <v>1537</v>
      </c>
      <c r="K42" s="16">
        <v>0</v>
      </c>
    </row>
    <row r="43" spans="1:11" ht="15.6">
      <c r="A43" s="30">
        <v>43172</v>
      </c>
      <c r="B43" s="15" t="s">
        <v>124</v>
      </c>
      <c r="C43" s="16">
        <v>2491</v>
      </c>
      <c r="D43" s="16">
        <v>8530</v>
      </c>
      <c r="E43" s="16">
        <v>3</v>
      </c>
      <c r="F43" s="16">
        <v>500</v>
      </c>
      <c r="G43" s="16">
        <v>5</v>
      </c>
      <c r="H43" s="16"/>
      <c r="I43" s="16"/>
      <c r="J43" s="16">
        <v>2518</v>
      </c>
      <c r="K43" s="16">
        <v>0</v>
      </c>
    </row>
    <row r="44" spans="1:11" ht="15.6">
      <c r="A44" s="30">
        <v>43172</v>
      </c>
      <c r="B44" s="15" t="s">
        <v>142</v>
      </c>
      <c r="C44" s="16">
        <v>2414</v>
      </c>
      <c r="D44" s="16">
        <v>7620</v>
      </c>
      <c r="E44" s="16">
        <v>3</v>
      </c>
      <c r="F44" s="16">
        <v>800</v>
      </c>
      <c r="G44" s="16">
        <v>1</v>
      </c>
      <c r="H44" s="16"/>
      <c r="I44" s="16"/>
      <c r="J44" s="16">
        <v>1950</v>
      </c>
      <c r="K44" s="16">
        <v>0</v>
      </c>
    </row>
    <row r="45" spans="1:11" ht="15.6">
      <c r="A45" s="30">
        <v>43172</v>
      </c>
      <c r="B45" s="15" t="s">
        <v>160</v>
      </c>
      <c r="C45" s="16">
        <v>2411</v>
      </c>
      <c r="D45" s="16">
        <v>8354</v>
      </c>
      <c r="E45" s="16">
        <v>3</v>
      </c>
      <c r="F45" s="16">
        <v>1300</v>
      </c>
      <c r="G45" s="16">
        <v>210</v>
      </c>
      <c r="H45" s="16"/>
      <c r="I45" s="16"/>
      <c r="J45" s="16">
        <v>1081</v>
      </c>
      <c r="K45" s="16">
        <v>0</v>
      </c>
    </row>
    <row r="46" spans="1:11" ht="15.6">
      <c r="A46" s="30">
        <v>43185</v>
      </c>
      <c r="B46" s="18" t="s">
        <v>178</v>
      </c>
      <c r="C46" s="16">
        <v>22235</v>
      </c>
      <c r="D46" s="16">
        <v>61261</v>
      </c>
      <c r="E46" s="16">
        <v>4</v>
      </c>
      <c r="F46" s="16">
        <v>2300</v>
      </c>
      <c r="G46" s="16">
        <v>5</v>
      </c>
      <c r="H46" s="16">
        <v>6700</v>
      </c>
      <c r="I46" s="16">
        <v>4</v>
      </c>
      <c r="J46" s="16">
        <v>19394</v>
      </c>
      <c r="K46" s="16">
        <v>0</v>
      </c>
    </row>
    <row r="47" spans="1:11" ht="15.6">
      <c r="A47" s="30">
        <v>43185</v>
      </c>
      <c r="B47" s="15" t="s">
        <v>238</v>
      </c>
      <c r="C47" s="16">
        <v>12647</v>
      </c>
      <c r="D47" s="16">
        <v>37460</v>
      </c>
      <c r="E47" s="16">
        <v>4</v>
      </c>
      <c r="F47" s="16">
        <v>300</v>
      </c>
      <c r="G47" s="16">
        <v>14</v>
      </c>
      <c r="H47" s="16">
        <v>3000</v>
      </c>
      <c r="I47" s="16">
        <v>2</v>
      </c>
      <c r="J47" s="16">
        <v>12727</v>
      </c>
      <c r="K47" s="16">
        <v>0</v>
      </c>
    </row>
    <row r="48" spans="1:11" ht="15.6">
      <c r="A48" s="30">
        <v>43185</v>
      </c>
      <c r="B48" s="15" t="s">
        <v>247</v>
      </c>
      <c r="C48" s="16">
        <v>9162</v>
      </c>
      <c r="D48" s="16">
        <v>35483</v>
      </c>
      <c r="E48" s="16">
        <v>3</v>
      </c>
      <c r="F48" s="16">
        <v>6000</v>
      </c>
      <c r="G48" s="16">
        <v>0</v>
      </c>
      <c r="H48" s="16"/>
      <c r="I48" s="16"/>
      <c r="J48" s="16">
        <v>11187</v>
      </c>
      <c r="K48" s="16">
        <v>0</v>
      </c>
    </row>
    <row r="49" spans="1:11" ht="15.6">
      <c r="A49" s="30">
        <v>43185</v>
      </c>
      <c r="B49" s="18" t="s">
        <v>190</v>
      </c>
      <c r="C49" s="16">
        <v>9138</v>
      </c>
      <c r="D49" s="16">
        <v>27392</v>
      </c>
      <c r="E49" s="16">
        <v>3</v>
      </c>
      <c r="F49" s="16">
        <v>900</v>
      </c>
      <c r="G49" s="16">
        <v>5</v>
      </c>
      <c r="H49" s="16"/>
      <c r="I49" s="16"/>
      <c r="J49" s="16">
        <v>11864</v>
      </c>
      <c r="K49" s="16">
        <v>0</v>
      </c>
    </row>
    <row r="50" spans="1:11" ht="15.6">
      <c r="A50" s="30">
        <v>43185</v>
      </c>
      <c r="B50" s="19" t="s">
        <v>232</v>
      </c>
      <c r="C50" s="16">
        <v>8977</v>
      </c>
      <c r="D50" s="16">
        <v>30364</v>
      </c>
      <c r="E50" s="16">
        <v>3</v>
      </c>
      <c r="F50" s="16">
        <v>1300</v>
      </c>
      <c r="G50" s="16">
        <v>5</v>
      </c>
      <c r="H50" s="16"/>
      <c r="I50" s="16"/>
      <c r="J50" s="16">
        <v>10509</v>
      </c>
      <c r="K50" s="16">
        <v>0</v>
      </c>
    </row>
    <row r="51" spans="1:11" ht="15.6">
      <c r="A51" s="30">
        <v>43185</v>
      </c>
      <c r="B51" s="19" t="s">
        <v>223</v>
      </c>
      <c r="C51" s="16">
        <v>7226</v>
      </c>
      <c r="D51" s="16">
        <v>22714</v>
      </c>
      <c r="E51" s="16">
        <v>3</v>
      </c>
      <c r="F51" s="16">
        <v>500</v>
      </c>
      <c r="G51" s="16">
        <v>4</v>
      </c>
      <c r="H51" s="16">
        <v>800</v>
      </c>
      <c r="I51" s="16">
        <v>3</v>
      </c>
      <c r="J51" s="16">
        <v>6000</v>
      </c>
      <c r="K51" s="16">
        <v>0</v>
      </c>
    </row>
    <row r="52" spans="1:11" ht="15.6">
      <c r="A52" s="30">
        <v>43185</v>
      </c>
      <c r="B52" s="18" t="s">
        <v>217</v>
      </c>
      <c r="C52" s="16">
        <v>6914</v>
      </c>
      <c r="D52" s="16">
        <v>20662</v>
      </c>
      <c r="E52" s="16">
        <v>4</v>
      </c>
      <c r="F52" s="16">
        <v>500</v>
      </c>
      <c r="G52" s="16">
        <v>4</v>
      </c>
      <c r="H52" s="16">
        <v>300</v>
      </c>
      <c r="I52" s="16">
        <v>2</v>
      </c>
      <c r="J52" s="16">
        <v>14400</v>
      </c>
      <c r="K52" s="16">
        <v>0</v>
      </c>
    </row>
    <row r="53" spans="1:11" ht="15.6">
      <c r="A53" s="30">
        <v>43185</v>
      </c>
      <c r="B53" s="18" t="s">
        <v>202</v>
      </c>
      <c r="C53" s="16">
        <v>5824</v>
      </c>
      <c r="D53" s="16">
        <v>18660</v>
      </c>
      <c r="E53" s="16">
        <v>4</v>
      </c>
      <c r="F53" s="16">
        <v>800</v>
      </c>
      <c r="G53" s="16">
        <v>5</v>
      </c>
      <c r="H53" s="16"/>
      <c r="I53" s="16"/>
      <c r="J53" s="16">
        <v>6717</v>
      </c>
      <c r="K53" s="16">
        <v>0</v>
      </c>
    </row>
    <row r="54" spans="1:11" ht="15.6">
      <c r="A54" s="30">
        <v>43185</v>
      </c>
      <c r="B54" s="15" t="s">
        <v>271</v>
      </c>
      <c r="C54" s="16">
        <v>5445</v>
      </c>
      <c r="D54" s="16">
        <v>28486</v>
      </c>
      <c r="E54" s="16">
        <v>4</v>
      </c>
      <c r="F54" s="16">
        <v>600</v>
      </c>
      <c r="G54" s="16">
        <v>14</v>
      </c>
      <c r="H54" s="16"/>
      <c r="I54" s="16"/>
      <c r="J54" s="16">
        <v>3705</v>
      </c>
      <c r="K54" s="16">
        <v>0</v>
      </c>
    </row>
    <row r="55" spans="1:11" ht="15.6">
      <c r="A55" s="30">
        <v>43185</v>
      </c>
      <c r="B55" s="15" t="s">
        <v>226</v>
      </c>
      <c r="C55" s="16">
        <v>5355</v>
      </c>
      <c r="D55" s="16">
        <v>14766</v>
      </c>
      <c r="E55" s="16">
        <v>3</v>
      </c>
      <c r="F55" s="16">
        <v>2000</v>
      </c>
      <c r="G55" s="16">
        <v>5</v>
      </c>
      <c r="H55" s="16"/>
      <c r="I55" s="16"/>
      <c r="J55" s="16">
        <v>3400</v>
      </c>
      <c r="K55" s="16">
        <v>0</v>
      </c>
    </row>
    <row r="56" spans="1:11" ht="15.6">
      <c r="A56" s="30">
        <v>43185</v>
      </c>
      <c r="B56" s="18" t="s">
        <v>196</v>
      </c>
      <c r="C56" s="16">
        <v>4603</v>
      </c>
      <c r="D56" s="16">
        <v>19167</v>
      </c>
      <c r="E56" s="16">
        <v>3</v>
      </c>
      <c r="F56" s="16">
        <v>1200</v>
      </c>
      <c r="G56" s="16">
        <v>5</v>
      </c>
      <c r="H56" s="16"/>
      <c r="I56" s="16"/>
      <c r="J56" s="16">
        <v>4610</v>
      </c>
      <c r="K56" s="16">
        <v>0</v>
      </c>
    </row>
    <row r="57" spans="1:11" ht="15.6">
      <c r="A57" s="30">
        <v>43185</v>
      </c>
      <c r="B57" s="15" t="s">
        <v>253</v>
      </c>
      <c r="C57" s="16">
        <v>4348</v>
      </c>
      <c r="D57" s="16">
        <v>11076</v>
      </c>
      <c r="E57" s="16">
        <v>3</v>
      </c>
      <c r="F57" s="16">
        <v>800</v>
      </c>
      <c r="G57" s="16">
        <v>5</v>
      </c>
      <c r="H57" s="16"/>
      <c r="I57" s="16"/>
      <c r="J57" s="16">
        <v>4510</v>
      </c>
      <c r="K57" s="16">
        <v>0</v>
      </c>
    </row>
    <row r="58" spans="1:11" ht="15.6">
      <c r="A58" s="30">
        <v>43185</v>
      </c>
      <c r="B58" s="15" t="s">
        <v>235</v>
      </c>
      <c r="C58" s="16">
        <v>4303</v>
      </c>
      <c r="D58" s="16">
        <v>19785</v>
      </c>
      <c r="E58" s="16">
        <v>4</v>
      </c>
      <c r="F58" s="16">
        <v>4200</v>
      </c>
      <c r="G58" s="16">
        <v>-4</v>
      </c>
      <c r="H58" s="16"/>
      <c r="I58" s="16"/>
      <c r="J58" s="16">
        <v>4830</v>
      </c>
      <c r="K58" s="16">
        <v>4</v>
      </c>
    </row>
    <row r="59" spans="1:11" ht="15.6">
      <c r="A59" s="30">
        <v>43185</v>
      </c>
      <c r="B59" s="15" t="s">
        <v>259</v>
      </c>
      <c r="C59" s="16">
        <v>4155</v>
      </c>
      <c r="D59" s="16">
        <v>21911</v>
      </c>
      <c r="E59" s="16">
        <v>4</v>
      </c>
      <c r="F59" s="16">
        <v>2500</v>
      </c>
      <c r="G59" s="16">
        <v>-3</v>
      </c>
      <c r="H59" s="16"/>
      <c r="I59" s="16"/>
      <c r="J59" s="16">
        <v>4000</v>
      </c>
      <c r="K59" s="16">
        <v>3</v>
      </c>
    </row>
    <row r="60" spans="1:11" ht="15.6">
      <c r="A60" s="30">
        <v>43185</v>
      </c>
      <c r="B60" s="18" t="s">
        <v>187</v>
      </c>
      <c r="C60" s="16">
        <v>3960</v>
      </c>
      <c r="D60" s="16">
        <v>13713</v>
      </c>
      <c r="E60" s="16">
        <v>4</v>
      </c>
      <c r="F60" s="16">
        <v>1800</v>
      </c>
      <c r="G60" s="16">
        <v>5</v>
      </c>
      <c r="H60" s="16">
        <v>300</v>
      </c>
      <c r="I60" s="16">
        <v>2</v>
      </c>
      <c r="J60" s="16">
        <v>2600</v>
      </c>
      <c r="K60" s="16">
        <v>0</v>
      </c>
    </row>
    <row r="61" spans="1:11" ht="15.6">
      <c r="A61" s="30">
        <v>43185</v>
      </c>
      <c r="B61" s="15" t="s">
        <v>256</v>
      </c>
      <c r="C61" s="16">
        <v>3876</v>
      </c>
      <c r="D61" s="16">
        <v>14027</v>
      </c>
      <c r="E61" s="16">
        <v>4</v>
      </c>
      <c r="F61" s="16">
        <v>800</v>
      </c>
      <c r="G61" s="16">
        <v>14</v>
      </c>
      <c r="H61" s="16">
        <v>300</v>
      </c>
      <c r="I61" s="16">
        <v>4</v>
      </c>
      <c r="J61" s="16">
        <v>3943</v>
      </c>
      <c r="K61" s="16">
        <v>0</v>
      </c>
    </row>
    <row r="62" spans="1:11" ht="15.6">
      <c r="A62" s="30">
        <v>43185</v>
      </c>
      <c r="B62" s="18" t="s">
        <v>172</v>
      </c>
      <c r="C62" s="16">
        <v>3830</v>
      </c>
      <c r="D62" s="16">
        <v>24355</v>
      </c>
      <c r="E62" s="16">
        <v>4</v>
      </c>
      <c r="F62" s="16">
        <v>1500</v>
      </c>
      <c r="G62" s="16">
        <v>5</v>
      </c>
      <c r="H62" s="16"/>
      <c r="I62" s="16"/>
      <c r="J62" s="16">
        <v>6100</v>
      </c>
      <c r="K62" s="16">
        <v>0</v>
      </c>
    </row>
    <row r="63" spans="1:11" ht="15.6">
      <c r="A63" s="30">
        <v>43185</v>
      </c>
      <c r="B63" s="18" t="s">
        <v>184</v>
      </c>
      <c r="C63" s="16">
        <v>3698</v>
      </c>
      <c r="D63" s="16">
        <v>11755</v>
      </c>
      <c r="E63" s="16">
        <v>4</v>
      </c>
      <c r="F63" s="16">
        <v>1300</v>
      </c>
      <c r="G63" s="16">
        <v>5</v>
      </c>
      <c r="H63" s="16"/>
      <c r="I63" s="16"/>
      <c r="J63" s="16">
        <v>2679</v>
      </c>
      <c r="K63" s="16">
        <v>0</v>
      </c>
    </row>
    <row r="64" spans="1:11" ht="15.6">
      <c r="A64" s="30">
        <v>43185</v>
      </c>
      <c r="B64" s="18" t="s">
        <v>199</v>
      </c>
      <c r="C64" s="16">
        <v>3689</v>
      </c>
      <c r="D64" s="16">
        <v>12379</v>
      </c>
      <c r="E64" s="16">
        <v>4</v>
      </c>
      <c r="F64" s="16">
        <v>500</v>
      </c>
      <c r="G64" s="16">
        <v>5</v>
      </c>
      <c r="H64" s="16">
        <v>1000</v>
      </c>
      <c r="I64" s="16">
        <v>2</v>
      </c>
      <c r="J64" s="16">
        <v>2800</v>
      </c>
      <c r="K64" s="16">
        <v>0</v>
      </c>
    </row>
    <row r="65" spans="1:11" ht="15.6">
      <c r="A65" s="30">
        <v>43185</v>
      </c>
      <c r="B65" s="15" t="s">
        <v>169</v>
      </c>
      <c r="C65" s="16">
        <v>3598</v>
      </c>
      <c r="D65" s="16">
        <v>0</v>
      </c>
      <c r="E65" s="16">
        <v>4</v>
      </c>
      <c r="F65" s="16">
        <v>25000</v>
      </c>
      <c r="G65" s="16">
        <v>7</v>
      </c>
      <c r="H65" s="16"/>
      <c r="I65" s="16"/>
      <c r="J65" s="16">
        <v>14462</v>
      </c>
      <c r="K65" s="16">
        <v>7</v>
      </c>
    </row>
    <row r="66" spans="1:11" ht="15.6">
      <c r="A66" s="30">
        <v>43185</v>
      </c>
      <c r="B66" s="18" t="s">
        <v>211</v>
      </c>
      <c r="C66" s="16">
        <v>3297</v>
      </c>
      <c r="D66" s="16">
        <v>12084</v>
      </c>
      <c r="E66" s="16">
        <v>4</v>
      </c>
      <c r="F66" s="16">
        <v>2000</v>
      </c>
      <c r="G66" s="16">
        <v>5</v>
      </c>
      <c r="H66" s="16">
        <v>1000</v>
      </c>
      <c r="I66" s="16">
        <v>2</v>
      </c>
      <c r="J66" s="16">
        <v>400</v>
      </c>
      <c r="K66" s="16">
        <v>3</v>
      </c>
    </row>
    <row r="67" spans="1:11" ht="15.6">
      <c r="A67" s="30">
        <v>43185</v>
      </c>
      <c r="B67" s="18" t="s">
        <v>193</v>
      </c>
      <c r="C67" s="16">
        <v>3199</v>
      </c>
      <c r="D67" s="16">
        <v>11072</v>
      </c>
      <c r="E67" s="16">
        <v>4</v>
      </c>
      <c r="F67" s="16">
        <v>800</v>
      </c>
      <c r="G67" s="16">
        <v>5</v>
      </c>
      <c r="H67" s="16"/>
      <c r="I67" s="16"/>
      <c r="J67" s="16">
        <v>2950</v>
      </c>
      <c r="K67" s="16">
        <v>0</v>
      </c>
    </row>
    <row r="68" spans="1:11" ht="15.6">
      <c r="A68" s="30">
        <v>43185</v>
      </c>
      <c r="B68" s="18" t="s">
        <v>175</v>
      </c>
      <c r="C68" s="16">
        <v>2750</v>
      </c>
      <c r="D68" s="16">
        <v>12076</v>
      </c>
      <c r="E68" s="16">
        <v>4</v>
      </c>
      <c r="F68" s="16">
        <v>300</v>
      </c>
      <c r="G68" s="16">
        <v>5</v>
      </c>
      <c r="H68" s="16">
        <v>500</v>
      </c>
      <c r="I68" s="16">
        <v>2</v>
      </c>
      <c r="J68" s="16">
        <v>2550</v>
      </c>
      <c r="K68" s="16">
        <v>0</v>
      </c>
    </row>
    <row r="69" spans="1:11" ht="15.6">
      <c r="A69" s="30">
        <v>43185</v>
      </c>
      <c r="B69" s="19" t="s">
        <v>241</v>
      </c>
      <c r="C69" s="16">
        <v>2420</v>
      </c>
      <c r="D69" s="16">
        <v>11797</v>
      </c>
      <c r="E69" s="16">
        <v>4</v>
      </c>
      <c r="F69" s="16">
        <v>1800</v>
      </c>
      <c r="G69" s="16">
        <v>0</v>
      </c>
      <c r="H69" s="16"/>
      <c r="I69" s="16"/>
      <c r="J69" s="16">
        <v>2300</v>
      </c>
      <c r="K69" s="16">
        <v>0</v>
      </c>
    </row>
    <row r="70" spans="1:11" ht="15.6">
      <c r="A70" s="30">
        <v>43185</v>
      </c>
      <c r="B70" s="18" t="s">
        <v>205</v>
      </c>
      <c r="C70" s="16">
        <v>2393</v>
      </c>
      <c r="D70" s="16">
        <v>8951</v>
      </c>
      <c r="E70" s="16">
        <v>4</v>
      </c>
      <c r="F70" s="16">
        <v>300</v>
      </c>
      <c r="G70" s="16">
        <v>5</v>
      </c>
      <c r="H70" s="16"/>
      <c r="I70" s="16"/>
      <c r="J70" s="16">
        <v>2630</v>
      </c>
      <c r="K70" s="16">
        <v>0</v>
      </c>
    </row>
    <row r="71" spans="1:11" ht="15.6">
      <c r="A71" s="30">
        <v>43185</v>
      </c>
      <c r="B71" s="15" t="s">
        <v>262</v>
      </c>
      <c r="C71" s="16">
        <v>2097</v>
      </c>
      <c r="D71" s="16">
        <v>8344</v>
      </c>
      <c r="E71" s="16">
        <v>4</v>
      </c>
      <c r="F71" s="16">
        <v>2600</v>
      </c>
      <c r="G71" s="16">
        <v>221</v>
      </c>
      <c r="H71" s="16"/>
      <c r="I71" s="16"/>
      <c r="J71" s="16">
        <v>200</v>
      </c>
      <c r="K71" s="16">
        <v>0</v>
      </c>
    </row>
    <row r="72" spans="1:11" ht="15.6">
      <c r="A72" s="30">
        <v>43185</v>
      </c>
      <c r="B72" s="15" t="s">
        <v>244</v>
      </c>
      <c r="C72" s="16">
        <v>1903</v>
      </c>
      <c r="D72" s="16">
        <v>7831</v>
      </c>
      <c r="E72" s="16">
        <v>3</v>
      </c>
      <c r="F72" s="16">
        <v>800</v>
      </c>
      <c r="G72" s="16">
        <v>5</v>
      </c>
      <c r="H72" s="16"/>
      <c r="I72" s="16"/>
      <c r="J72" s="16">
        <v>1777</v>
      </c>
      <c r="K72" s="16">
        <v>0</v>
      </c>
    </row>
    <row r="73" spans="1:11" ht="15.6">
      <c r="A73" s="30">
        <v>43185</v>
      </c>
      <c r="B73" s="18" t="s">
        <v>214</v>
      </c>
      <c r="C73" s="16">
        <v>1860</v>
      </c>
      <c r="D73" s="16">
        <v>14923</v>
      </c>
      <c r="E73" s="16">
        <v>4</v>
      </c>
      <c r="F73" s="16">
        <v>1600</v>
      </c>
      <c r="G73" s="16">
        <v>0</v>
      </c>
      <c r="H73" s="16"/>
      <c r="I73" s="16"/>
      <c r="J73" s="16">
        <v>1750</v>
      </c>
      <c r="K73" s="16">
        <v>0</v>
      </c>
    </row>
    <row r="74" spans="1:11" ht="15.6">
      <c r="A74" s="30">
        <v>43185</v>
      </c>
      <c r="B74" s="19" t="s">
        <v>220</v>
      </c>
      <c r="C74" s="16">
        <v>1657</v>
      </c>
      <c r="D74" s="16">
        <v>6318</v>
      </c>
      <c r="E74" s="16">
        <v>3</v>
      </c>
      <c r="F74" s="16">
        <v>2000</v>
      </c>
      <c r="G74" s="16">
        <v>5</v>
      </c>
      <c r="H74" s="16"/>
      <c r="I74" s="16"/>
      <c r="J74" s="16">
        <v>675</v>
      </c>
      <c r="K74" s="16">
        <v>0</v>
      </c>
    </row>
    <row r="75" spans="1:11" ht="15.6">
      <c r="A75" s="30">
        <v>43185</v>
      </c>
      <c r="B75" s="15" t="s">
        <v>268</v>
      </c>
      <c r="C75" s="16">
        <v>1610</v>
      </c>
      <c r="D75" s="16">
        <v>8179</v>
      </c>
      <c r="E75" s="16">
        <v>4</v>
      </c>
      <c r="F75" s="16">
        <v>500</v>
      </c>
      <c r="G75" s="16">
        <v>18</v>
      </c>
      <c r="H75" s="16"/>
      <c r="I75" s="16"/>
      <c r="J75" s="16">
        <v>1315</v>
      </c>
      <c r="K75" s="16">
        <v>0</v>
      </c>
    </row>
    <row r="76" spans="1:11" ht="15.6">
      <c r="A76" s="30">
        <v>43185</v>
      </c>
      <c r="B76" s="24" t="s">
        <v>181</v>
      </c>
      <c r="C76" s="16">
        <v>1422</v>
      </c>
      <c r="D76" s="16">
        <v>7239</v>
      </c>
      <c r="E76" s="16">
        <v>4</v>
      </c>
      <c r="F76" s="16">
        <v>300</v>
      </c>
      <c r="G76" s="16">
        <v>5</v>
      </c>
      <c r="H76" s="16"/>
      <c r="I76" s="16"/>
      <c r="J76" s="16">
        <v>1971</v>
      </c>
      <c r="K76" s="16">
        <v>0</v>
      </c>
    </row>
    <row r="77" spans="1:11" ht="15.6">
      <c r="A77" s="30">
        <v>43185</v>
      </c>
      <c r="B77" s="18" t="s">
        <v>208</v>
      </c>
      <c r="C77" s="16">
        <v>1286</v>
      </c>
      <c r="D77" s="16">
        <v>5563</v>
      </c>
      <c r="E77" s="16">
        <v>4</v>
      </c>
      <c r="F77" s="16">
        <v>1000</v>
      </c>
      <c r="G77" s="16">
        <v>4</v>
      </c>
      <c r="H77" s="16"/>
      <c r="I77" s="16"/>
      <c r="J77" s="16">
        <v>231</v>
      </c>
      <c r="K77" s="16">
        <v>0</v>
      </c>
    </row>
    <row r="78" spans="1:11" ht="15.6">
      <c r="A78" s="30">
        <v>43185</v>
      </c>
      <c r="B78" s="15" t="s">
        <v>265</v>
      </c>
      <c r="C78" s="16">
        <v>1236</v>
      </c>
      <c r="D78" s="16">
        <v>4705</v>
      </c>
      <c r="E78" s="16">
        <v>4</v>
      </c>
      <c r="F78" s="16">
        <v>200</v>
      </c>
      <c r="G78" s="16">
        <v>14</v>
      </c>
      <c r="H78" s="16"/>
      <c r="I78" s="16"/>
      <c r="J78" s="16">
        <v>1200</v>
      </c>
      <c r="K78" s="16">
        <v>0</v>
      </c>
    </row>
    <row r="79" spans="1:11" ht="15.6">
      <c r="A79" s="30">
        <v>43185</v>
      </c>
      <c r="B79" s="15" t="s">
        <v>229</v>
      </c>
      <c r="C79" s="16">
        <v>1187</v>
      </c>
      <c r="D79" s="16">
        <v>4380</v>
      </c>
      <c r="E79" s="16">
        <v>3</v>
      </c>
      <c r="F79" s="16">
        <v>800</v>
      </c>
      <c r="G79" s="16">
        <v>4</v>
      </c>
      <c r="H79" s="16"/>
      <c r="I79" s="16"/>
      <c r="J79" s="16">
        <v>777</v>
      </c>
      <c r="K79" s="16">
        <v>0</v>
      </c>
    </row>
    <row r="80" spans="1:11" ht="15.6">
      <c r="A80" s="30">
        <v>43185</v>
      </c>
      <c r="B80" s="19" t="s">
        <v>1036</v>
      </c>
      <c r="C80" s="16">
        <v>986</v>
      </c>
      <c r="D80" s="16">
        <v>4348</v>
      </c>
      <c r="E80" s="16">
        <v>4</v>
      </c>
      <c r="F80" s="16">
        <v>600</v>
      </c>
      <c r="G80" s="16">
        <v>324</v>
      </c>
      <c r="H80" s="16"/>
      <c r="I80" s="16"/>
      <c r="J80" s="16">
        <v>408</v>
      </c>
      <c r="K80" s="16">
        <v>8</v>
      </c>
    </row>
    <row r="81" spans="1:11" ht="15.6">
      <c r="A81" s="30">
        <v>43185</v>
      </c>
      <c r="B81" s="15" t="s">
        <v>274</v>
      </c>
      <c r="C81" s="16">
        <v>600</v>
      </c>
      <c r="D81" s="16">
        <v>6542</v>
      </c>
      <c r="E81" s="16">
        <v>4</v>
      </c>
      <c r="F81" s="16">
        <v>500</v>
      </c>
      <c r="G81" s="16">
        <v>5</v>
      </c>
      <c r="H81" s="16"/>
      <c r="I81" s="16"/>
      <c r="J81" s="16">
        <v>605</v>
      </c>
      <c r="K81" s="16">
        <v>0</v>
      </c>
    </row>
    <row r="82" spans="1:11" ht="15.6">
      <c r="A82" s="30">
        <v>43210</v>
      </c>
      <c r="B82" s="25" t="s">
        <v>283</v>
      </c>
      <c r="C82" s="16">
        <v>25930</v>
      </c>
      <c r="D82" s="16">
        <v>60478</v>
      </c>
      <c r="E82" s="16">
        <v>3</v>
      </c>
      <c r="F82" s="16">
        <v>10000</v>
      </c>
      <c r="G82" s="16">
        <v>10</v>
      </c>
      <c r="H82" s="16"/>
      <c r="I82" s="16"/>
      <c r="J82" s="16">
        <v>28033</v>
      </c>
      <c r="K82" s="16">
        <v>1</v>
      </c>
    </row>
    <row r="83" spans="1:11" ht="15.6">
      <c r="A83" s="30">
        <v>43210</v>
      </c>
      <c r="B83" s="26" t="s">
        <v>280</v>
      </c>
      <c r="C83" s="16">
        <v>13757</v>
      </c>
      <c r="D83" s="16">
        <v>34919</v>
      </c>
      <c r="E83" s="16">
        <v>3</v>
      </c>
      <c r="F83" s="16">
        <v>1000</v>
      </c>
      <c r="G83" s="16">
        <v>43</v>
      </c>
      <c r="H83" s="16"/>
      <c r="I83" s="16"/>
      <c r="J83" s="16">
        <v>15853</v>
      </c>
      <c r="K83" s="16">
        <v>0</v>
      </c>
    </row>
    <row r="84" spans="1:11" ht="15.6">
      <c r="A84" s="30">
        <v>43210</v>
      </c>
      <c r="B84" s="27" t="s">
        <v>349</v>
      </c>
      <c r="C84" s="16">
        <v>12405</v>
      </c>
      <c r="D84" s="16">
        <v>32159</v>
      </c>
      <c r="E84" s="16">
        <v>3</v>
      </c>
      <c r="F84" s="16">
        <v>1800</v>
      </c>
      <c r="G84" s="16">
        <v>9</v>
      </c>
      <c r="H84" s="16"/>
      <c r="I84" s="16"/>
      <c r="J84" s="16">
        <v>18131</v>
      </c>
      <c r="K84" s="16">
        <v>3</v>
      </c>
    </row>
    <row r="85" spans="1:11" ht="15.6">
      <c r="A85" s="30">
        <v>43210</v>
      </c>
      <c r="B85" s="27" t="s">
        <v>331</v>
      </c>
      <c r="C85" s="16">
        <v>12045</v>
      </c>
      <c r="D85" s="16">
        <v>42350</v>
      </c>
      <c r="E85" s="16">
        <v>3</v>
      </c>
      <c r="F85" s="16">
        <v>2800</v>
      </c>
      <c r="G85" s="16">
        <v>9</v>
      </c>
      <c r="H85" s="16">
        <v>4700</v>
      </c>
      <c r="I85" s="16">
        <v>1</v>
      </c>
      <c r="J85" s="16">
        <v>9415</v>
      </c>
      <c r="K85" s="16">
        <v>0</v>
      </c>
    </row>
    <row r="86" spans="1:11" ht="15.6">
      <c r="A86" s="30">
        <v>43210</v>
      </c>
      <c r="B86" s="26" t="s">
        <v>310</v>
      </c>
      <c r="C86" s="16">
        <v>8224</v>
      </c>
      <c r="D86" s="16">
        <v>20936</v>
      </c>
      <c r="E86" s="16">
        <v>3</v>
      </c>
      <c r="F86" s="16">
        <v>2300</v>
      </c>
      <c r="G86" s="16">
        <v>9</v>
      </c>
      <c r="H86" s="16"/>
      <c r="I86" s="16"/>
      <c r="J86" s="16">
        <v>9525</v>
      </c>
      <c r="K86" s="16">
        <v>0</v>
      </c>
    </row>
    <row r="87" spans="1:11" ht="15.6">
      <c r="A87" s="30">
        <v>43210</v>
      </c>
      <c r="B87" s="27" t="s">
        <v>355</v>
      </c>
      <c r="C87" s="16">
        <v>7184</v>
      </c>
      <c r="D87" s="16">
        <v>20414</v>
      </c>
      <c r="E87" s="16">
        <v>3</v>
      </c>
      <c r="F87" s="16">
        <v>2500</v>
      </c>
      <c r="G87" s="16">
        <v>9</v>
      </c>
      <c r="H87" s="16"/>
      <c r="I87" s="16"/>
      <c r="J87" s="16">
        <v>5200</v>
      </c>
      <c r="K87" s="16">
        <v>0</v>
      </c>
    </row>
    <row r="88" spans="1:11" ht="15.6">
      <c r="A88" s="30">
        <v>43210</v>
      </c>
      <c r="B88" s="25" t="s">
        <v>304</v>
      </c>
      <c r="C88" s="16">
        <v>6777</v>
      </c>
      <c r="D88" s="16">
        <v>22399</v>
      </c>
      <c r="E88" s="16">
        <v>3</v>
      </c>
      <c r="F88" s="16">
        <v>1500</v>
      </c>
      <c r="G88" s="16">
        <v>9</v>
      </c>
      <c r="H88" s="16">
        <v>2900</v>
      </c>
      <c r="I88" s="16">
        <v>4</v>
      </c>
      <c r="J88" s="16">
        <v>3203</v>
      </c>
      <c r="K88" s="16">
        <v>0</v>
      </c>
    </row>
    <row r="89" spans="1:11" ht="15.6">
      <c r="A89" s="30">
        <v>43210</v>
      </c>
      <c r="B89" s="25" t="s">
        <v>289</v>
      </c>
      <c r="C89" s="16">
        <v>6720</v>
      </c>
      <c r="D89" s="16">
        <v>27994</v>
      </c>
      <c r="E89" s="16">
        <v>3</v>
      </c>
      <c r="F89" s="16">
        <v>4500</v>
      </c>
      <c r="G89" s="16">
        <v>9</v>
      </c>
      <c r="H89" s="16">
        <v>1800</v>
      </c>
      <c r="I89" s="16">
        <v>1</v>
      </c>
      <c r="J89" s="16">
        <v>1660</v>
      </c>
      <c r="K89" s="16">
        <v>0</v>
      </c>
    </row>
    <row r="90" spans="1:11" ht="15.6">
      <c r="A90" s="30">
        <v>43210</v>
      </c>
      <c r="B90" s="27" t="s">
        <v>340</v>
      </c>
      <c r="C90" s="16">
        <v>6036</v>
      </c>
      <c r="D90" s="16">
        <v>24482</v>
      </c>
      <c r="E90" s="16">
        <v>3</v>
      </c>
      <c r="F90" s="16">
        <v>1200</v>
      </c>
      <c r="G90" s="16">
        <v>7</v>
      </c>
      <c r="H90" s="16">
        <v>1100</v>
      </c>
      <c r="I90" s="16">
        <v>4</v>
      </c>
      <c r="J90" s="16">
        <v>4500</v>
      </c>
      <c r="K90" s="16">
        <v>0</v>
      </c>
    </row>
    <row r="91" spans="1:11" ht="15.6">
      <c r="A91" s="30">
        <v>43210</v>
      </c>
      <c r="B91" s="25" t="s">
        <v>313</v>
      </c>
      <c r="C91" s="16">
        <v>5813</v>
      </c>
      <c r="D91" s="16">
        <v>20234</v>
      </c>
      <c r="E91" s="16">
        <v>4</v>
      </c>
      <c r="F91" s="16">
        <v>1500</v>
      </c>
      <c r="G91" s="16">
        <v>9</v>
      </c>
      <c r="H91" s="16"/>
      <c r="I91" s="16"/>
      <c r="J91" s="16">
        <v>4400</v>
      </c>
      <c r="K91" s="16">
        <v>0</v>
      </c>
    </row>
    <row r="92" spans="1:11" ht="15.6">
      <c r="A92" s="30">
        <v>43210</v>
      </c>
      <c r="B92" s="27" t="s">
        <v>367</v>
      </c>
      <c r="C92" s="16">
        <v>5765</v>
      </c>
      <c r="D92" s="16">
        <v>16845</v>
      </c>
      <c r="E92" s="16">
        <v>3</v>
      </c>
      <c r="F92" s="16">
        <v>1200</v>
      </c>
      <c r="G92" s="16">
        <v>4</v>
      </c>
      <c r="H92" s="16">
        <v>600</v>
      </c>
      <c r="I92" s="16">
        <v>1</v>
      </c>
      <c r="J92" s="16">
        <v>9550</v>
      </c>
      <c r="K92" s="16">
        <v>0</v>
      </c>
    </row>
    <row r="93" spans="1:11" ht="15.6">
      <c r="A93" s="30">
        <v>43210</v>
      </c>
      <c r="B93" s="27" t="s">
        <v>364</v>
      </c>
      <c r="C93" s="16">
        <v>5387</v>
      </c>
      <c r="D93" s="16">
        <v>19896</v>
      </c>
      <c r="E93" s="16">
        <v>4</v>
      </c>
      <c r="F93" s="16">
        <v>500</v>
      </c>
      <c r="G93" s="16">
        <v>9</v>
      </c>
      <c r="H93" s="16">
        <v>1000</v>
      </c>
      <c r="I93" s="16">
        <v>1</v>
      </c>
      <c r="J93" s="16">
        <v>4900</v>
      </c>
      <c r="K93" s="16">
        <v>0</v>
      </c>
    </row>
    <row r="94" spans="1:11" ht="15.6">
      <c r="A94" s="30">
        <v>43210</v>
      </c>
      <c r="B94" s="25" t="s">
        <v>277</v>
      </c>
      <c r="C94" s="16">
        <v>5304</v>
      </c>
      <c r="D94" s="16">
        <v>17407</v>
      </c>
      <c r="E94" s="16">
        <v>4</v>
      </c>
      <c r="F94" s="16">
        <v>1800</v>
      </c>
      <c r="G94" s="16">
        <v>9</v>
      </c>
      <c r="H94" s="16"/>
      <c r="I94" s="16"/>
      <c r="J94" s="16">
        <v>5000</v>
      </c>
      <c r="K94" s="16">
        <v>0</v>
      </c>
    </row>
    <row r="95" spans="1:11" ht="15.6">
      <c r="A95" s="30">
        <v>43210</v>
      </c>
      <c r="B95" s="25" t="s">
        <v>295</v>
      </c>
      <c r="C95" s="16">
        <v>5076</v>
      </c>
      <c r="D95" s="16">
        <v>22529</v>
      </c>
      <c r="E95" s="16">
        <v>4</v>
      </c>
      <c r="F95" s="16">
        <v>3800</v>
      </c>
      <c r="G95" s="16">
        <v>9</v>
      </c>
      <c r="H95" s="16"/>
      <c r="I95" s="16"/>
      <c r="J95" s="16">
        <v>1600</v>
      </c>
      <c r="K95" s="16">
        <v>0</v>
      </c>
    </row>
    <row r="96" spans="1:11" ht="15.6">
      <c r="A96" s="30">
        <v>43210</v>
      </c>
      <c r="B96" s="25" t="s">
        <v>286</v>
      </c>
      <c r="C96" s="16">
        <v>4551</v>
      </c>
      <c r="D96" s="16">
        <v>14280</v>
      </c>
      <c r="E96" s="16">
        <v>4</v>
      </c>
      <c r="F96" s="16">
        <v>1800</v>
      </c>
      <c r="G96" s="16">
        <v>10</v>
      </c>
      <c r="H96" s="16"/>
      <c r="I96" s="16"/>
      <c r="J96" s="16">
        <v>4092</v>
      </c>
      <c r="K96" s="16">
        <v>0</v>
      </c>
    </row>
    <row r="97" spans="1:11" ht="15.6">
      <c r="A97" s="30">
        <v>43210</v>
      </c>
      <c r="B97" s="27" t="s">
        <v>352</v>
      </c>
      <c r="C97" s="16">
        <v>3890</v>
      </c>
      <c r="D97" s="16">
        <v>11281</v>
      </c>
      <c r="E97" s="16">
        <v>3</v>
      </c>
      <c r="F97" s="16">
        <v>1000</v>
      </c>
      <c r="G97" s="16">
        <v>9</v>
      </c>
      <c r="H97" s="16"/>
      <c r="I97" s="16"/>
      <c r="J97" s="16">
        <v>3400</v>
      </c>
      <c r="K97" s="16">
        <v>3</v>
      </c>
    </row>
    <row r="98" spans="1:11" ht="15.6">
      <c r="A98" s="30">
        <v>43210</v>
      </c>
      <c r="B98" s="27" t="s">
        <v>361</v>
      </c>
      <c r="C98" s="16">
        <v>3500</v>
      </c>
      <c r="D98" s="16">
        <v>11249</v>
      </c>
      <c r="E98" s="16">
        <v>3</v>
      </c>
      <c r="F98" s="16">
        <v>1500</v>
      </c>
      <c r="G98" s="16">
        <v>9</v>
      </c>
      <c r="H98" s="16"/>
      <c r="I98" s="16"/>
      <c r="J98" s="16">
        <v>1900</v>
      </c>
      <c r="K98" s="16">
        <v>0</v>
      </c>
    </row>
    <row r="99" spans="1:11" ht="15.6">
      <c r="A99" s="30">
        <v>43210</v>
      </c>
      <c r="B99" s="27" t="s">
        <v>325</v>
      </c>
      <c r="C99" s="16">
        <v>3289</v>
      </c>
      <c r="D99" s="16">
        <v>10752</v>
      </c>
      <c r="E99" s="16">
        <v>3</v>
      </c>
      <c r="F99" s="16">
        <v>3000</v>
      </c>
      <c r="G99" s="16">
        <v>9</v>
      </c>
      <c r="H99" s="16"/>
      <c r="I99" s="16"/>
      <c r="J99" s="16">
        <v>2600</v>
      </c>
      <c r="K99" s="16">
        <v>0</v>
      </c>
    </row>
    <row r="100" spans="1:11" ht="15.6">
      <c r="A100" s="30">
        <v>43210</v>
      </c>
      <c r="B100" s="27" t="s">
        <v>334</v>
      </c>
      <c r="C100" s="16">
        <v>2938</v>
      </c>
      <c r="D100" s="16">
        <v>10718</v>
      </c>
      <c r="E100" s="16">
        <v>3</v>
      </c>
      <c r="F100" s="16">
        <v>2600</v>
      </c>
      <c r="G100" s="16">
        <v>9</v>
      </c>
      <c r="H100" s="16"/>
      <c r="I100" s="16"/>
      <c r="J100" s="16">
        <v>800</v>
      </c>
      <c r="K100" s="16">
        <v>0</v>
      </c>
    </row>
    <row r="101" spans="1:11" ht="15.6">
      <c r="A101" s="30">
        <v>43210</v>
      </c>
      <c r="B101" s="27" t="s">
        <v>343</v>
      </c>
      <c r="C101" s="16">
        <v>2795</v>
      </c>
      <c r="D101" s="16">
        <v>12411</v>
      </c>
      <c r="E101" s="16">
        <v>3</v>
      </c>
      <c r="F101" s="16">
        <v>2600</v>
      </c>
      <c r="G101" s="16">
        <v>7</v>
      </c>
      <c r="H101" s="16"/>
      <c r="I101" s="16"/>
      <c r="J101" s="16">
        <v>1104</v>
      </c>
      <c r="K101" s="16">
        <v>0</v>
      </c>
    </row>
    <row r="102" spans="1:11" ht="15.6">
      <c r="A102" s="30">
        <v>43210</v>
      </c>
      <c r="B102" s="25" t="s">
        <v>292</v>
      </c>
      <c r="C102" s="16">
        <v>2528</v>
      </c>
      <c r="D102" s="16">
        <v>12450</v>
      </c>
      <c r="E102" s="16">
        <v>4</v>
      </c>
      <c r="F102" s="16">
        <v>2500</v>
      </c>
      <c r="G102" s="16">
        <v>9</v>
      </c>
      <c r="H102" s="16">
        <v>300</v>
      </c>
      <c r="I102" s="16">
        <v>4</v>
      </c>
      <c r="J102" s="16">
        <v>300</v>
      </c>
      <c r="K102" s="16">
        <v>0</v>
      </c>
    </row>
    <row r="103" spans="1:11" ht="15.6">
      <c r="A103" s="30">
        <v>43210</v>
      </c>
      <c r="B103" s="25" t="s">
        <v>316</v>
      </c>
      <c r="C103" s="16">
        <v>2347</v>
      </c>
      <c r="D103" s="16">
        <v>8810</v>
      </c>
      <c r="E103" s="16">
        <v>3</v>
      </c>
      <c r="F103" s="16">
        <v>1000</v>
      </c>
      <c r="G103" s="16">
        <v>9</v>
      </c>
      <c r="H103" s="16"/>
      <c r="I103" s="16"/>
      <c r="J103" s="16">
        <v>1267</v>
      </c>
      <c r="K103" s="16">
        <v>0</v>
      </c>
    </row>
    <row r="104" spans="1:11" ht="15.6">
      <c r="A104" s="30">
        <v>43210</v>
      </c>
      <c r="B104" s="26" t="s">
        <v>298</v>
      </c>
      <c r="C104" s="16">
        <v>2163</v>
      </c>
      <c r="D104" s="16">
        <v>7898</v>
      </c>
      <c r="E104" s="16">
        <v>4</v>
      </c>
      <c r="F104" s="16">
        <v>1300</v>
      </c>
      <c r="G104" s="16">
        <v>9</v>
      </c>
      <c r="H104" s="16"/>
      <c r="I104" s="16"/>
      <c r="J104" s="16">
        <v>850</v>
      </c>
      <c r="K104" s="16">
        <v>0</v>
      </c>
    </row>
    <row r="105" spans="1:11" ht="15.6">
      <c r="A105" s="30">
        <v>43210</v>
      </c>
      <c r="B105" s="28" t="s">
        <v>322</v>
      </c>
      <c r="C105" s="16">
        <v>2151</v>
      </c>
      <c r="D105" s="16">
        <v>9701</v>
      </c>
      <c r="E105" s="16">
        <v>3</v>
      </c>
      <c r="F105" s="16">
        <v>1000</v>
      </c>
      <c r="G105" s="16">
        <v>9</v>
      </c>
      <c r="H105" s="16"/>
      <c r="I105" s="16"/>
      <c r="J105" s="16">
        <v>1003</v>
      </c>
      <c r="K105" s="16">
        <v>0</v>
      </c>
    </row>
    <row r="106" spans="1:11" ht="15.6">
      <c r="A106" s="30">
        <v>43210</v>
      </c>
      <c r="B106" s="25" t="s">
        <v>301</v>
      </c>
      <c r="C106" s="16">
        <v>2123</v>
      </c>
      <c r="D106" s="16">
        <v>10368</v>
      </c>
      <c r="E106" s="16">
        <v>3</v>
      </c>
      <c r="F106" s="16">
        <v>800</v>
      </c>
      <c r="G106" s="16">
        <v>9</v>
      </c>
      <c r="H106" s="16"/>
      <c r="I106" s="16"/>
      <c r="J106" s="16">
        <v>1546</v>
      </c>
      <c r="K106" s="16">
        <v>3</v>
      </c>
    </row>
    <row r="107" spans="1:11" ht="15.6">
      <c r="A107" s="30">
        <v>43210</v>
      </c>
      <c r="B107" s="27" t="s">
        <v>370</v>
      </c>
      <c r="C107" s="16">
        <v>2015</v>
      </c>
      <c r="D107" s="16">
        <v>7704</v>
      </c>
      <c r="E107" s="16">
        <v>3</v>
      </c>
      <c r="F107" s="16">
        <v>3000</v>
      </c>
      <c r="G107" s="16">
        <v>248</v>
      </c>
      <c r="H107" s="16"/>
      <c r="I107" s="16"/>
      <c r="J107" s="16">
        <v>0</v>
      </c>
      <c r="K107" s="16"/>
    </row>
    <row r="108" spans="1:11" ht="15.6">
      <c r="A108" s="30">
        <v>43210</v>
      </c>
      <c r="B108" s="27" t="s">
        <v>337</v>
      </c>
      <c r="C108" s="16">
        <v>1615</v>
      </c>
      <c r="D108" s="16">
        <v>9533</v>
      </c>
      <c r="E108" s="16">
        <v>3</v>
      </c>
      <c r="F108" s="16">
        <v>500</v>
      </c>
      <c r="G108" s="16">
        <v>9</v>
      </c>
      <c r="H108" s="16">
        <v>500</v>
      </c>
      <c r="I108" s="16">
        <v>1</v>
      </c>
      <c r="J108" s="16">
        <v>727</v>
      </c>
      <c r="K108" s="16">
        <v>0</v>
      </c>
    </row>
    <row r="109" spans="1:11" ht="15.6">
      <c r="A109" s="30">
        <v>43210</v>
      </c>
      <c r="B109" s="26" t="s">
        <v>307</v>
      </c>
      <c r="C109" s="16">
        <v>1265</v>
      </c>
      <c r="D109" s="16">
        <v>5768</v>
      </c>
      <c r="E109" s="16">
        <v>4</v>
      </c>
      <c r="F109" s="16">
        <v>2500</v>
      </c>
      <c r="G109" s="16">
        <v>9</v>
      </c>
      <c r="H109" s="16"/>
      <c r="I109" s="16"/>
      <c r="J109" s="16">
        <v>52</v>
      </c>
      <c r="K109" s="16">
        <v>6</v>
      </c>
    </row>
    <row r="110" spans="1:11" ht="15.6">
      <c r="A110" s="30">
        <v>43210</v>
      </c>
      <c r="B110" s="27" t="s">
        <v>358</v>
      </c>
      <c r="C110" s="16">
        <v>1243</v>
      </c>
      <c r="D110" s="16">
        <v>4523</v>
      </c>
      <c r="E110" s="16">
        <v>3</v>
      </c>
      <c r="F110" s="16">
        <v>500</v>
      </c>
      <c r="G110" s="16">
        <v>9</v>
      </c>
      <c r="H110" s="16">
        <v>200</v>
      </c>
      <c r="I110" s="16">
        <v>2</v>
      </c>
      <c r="J110" s="16">
        <v>500</v>
      </c>
      <c r="K110" s="16">
        <v>0</v>
      </c>
    </row>
    <row r="111" spans="1:11" ht="15.6">
      <c r="A111" s="30">
        <v>43210</v>
      </c>
      <c r="B111" s="27" t="s">
        <v>346</v>
      </c>
      <c r="C111" s="16">
        <v>1191</v>
      </c>
      <c r="D111" s="16">
        <v>7833</v>
      </c>
      <c r="E111" s="16">
        <v>4</v>
      </c>
      <c r="F111" s="16">
        <v>500</v>
      </c>
      <c r="G111" s="16">
        <v>4</v>
      </c>
      <c r="H111" s="16">
        <v>300</v>
      </c>
      <c r="I111" s="16">
        <v>1</v>
      </c>
      <c r="J111" s="16">
        <v>362</v>
      </c>
      <c r="K111" s="16">
        <v>0</v>
      </c>
    </row>
    <row r="112" spans="1:11" ht="15.6">
      <c r="A112" s="30">
        <v>43210</v>
      </c>
      <c r="B112" s="28" t="s">
        <v>319</v>
      </c>
      <c r="C112" s="16">
        <v>1073</v>
      </c>
      <c r="D112" s="16">
        <v>5510</v>
      </c>
      <c r="E112" s="16">
        <v>3</v>
      </c>
      <c r="F112" s="16">
        <v>800</v>
      </c>
      <c r="G112" s="16">
        <v>9</v>
      </c>
      <c r="H112" s="16"/>
      <c r="I112" s="16"/>
      <c r="J112" s="16">
        <v>200</v>
      </c>
      <c r="K112" s="16">
        <v>0</v>
      </c>
    </row>
    <row r="113" spans="1:11" ht="15.6">
      <c r="A113" s="30">
        <v>43210</v>
      </c>
      <c r="B113" s="27" t="s">
        <v>328</v>
      </c>
      <c r="C113" s="16">
        <v>803</v>
      </c>
      <c r="D113" s="16">
        <v>3777</v>
      </c>
      <c r="E113" s="16">
        <v>3</v>
      </c>
      <c r="F113" s="16">
        <v>800</v>
      </c>
      <c r="G113" s="16">
        <v>9</v>
      </c>
      <c r="H113" s="16"/>
      <c r="I113" s="16"/>
      <c r="J113" s="16">
        <v>0</v>
      </c>
      <c r="K113" s="16"/>
    </row>
    <row r="114" spans="1:11" ht="15.6">
      <c r="A114" s="30">
        <v>43236</v>
      </c>
      <c r="B114" s="27" t="s">
        <v>439</v>
      </c>
      <c r="C114" s="16">
        <v>23559</v>
      </c>
      <c r="D114" s="16">
        <v>76313</v>
      </c>
      <c r="E114" s="16">
        <v>5</v>
      </c>
      <c r="F114" s="16">
        <v>15000</v>
      </c>
      <c r="G114" s="16">
        <v>8</v>
      </c>
      <c r="H114" s="16">
        <v>1000</v>
      </c>
      <c r="I114" s="16">
        <v>4</v>
      </c>
      <c r="J114" s="16">
        <v>12000</v>
      </c>
      <c r="K114" s="16">
        <v>1</v>
      </c>
    </row>
    <row r="115" spans="1:11" ht="15.6">
      <c r="A115" s="30">
        <v>43236</v>
      </c>
      <c r="B115" s="27" t="s">
        <v>415</v>
      </c>
      <c r="C115" s="16">
        <v>16115</v>
      </c>
      <c r="D115" s="16">
        <v>48812</v>
      </c>
      <c r="E115" s="16">
        <v>5</v>
      </c>
      <c r="F115" s="16">
        <v>12000</v>
      </c>
      <c r="G115" s="16">
        <v>8</v>
      </c>
      <c r="H115" s="16">
        <v>1000</v>
      </c>
      <c r="I115" s="16">
        <v>1</v>
      </c>
      <c r="J115" s="16">
        <v>4700</v>
      </c>
      <c r="K115" s="16">
        <v>1</v>
      </c>
    </row>
    <row r="116" spans="1:11" ht="15.6">
      <c r="A116" s="30">
        <v>43236</v>
      </c>
      <c r="B116" s="27" t="s">
        <v>412</v>
      </c>
      <c r="C116" s="16">
        <v>9237</v>
      </c>
      <c r="D116" s="16">
        <v>24367</v>
      </c>
      <c r="E116" s="16">
        <v>3</v>
      </c>
      <c r="F116" s="16">
        <v>5000</v>
      </c>
      <c r="G116" s="16">
        <v>8</v>
      </c>
      <c r="H116" s="16"/>
      <c r="I116" s="16"/>
      <c r="J116" s="16">
        <v>11900</v>
      </c>
      <c r="K116" s="16">
        <v>1</v>
      </c>
    </row>
    <row r="117" spans="1:11" ht="15.6">
      <c r="A117" s="30">
        <v>43236</v>
      </c>
      <c r="B117" s="27" t="s">
        <v>427</v>
      </c>
      <c r="C117" s="16">
        <v>7638</v>
      </c>
      <c r="D117" s="16">
        <v>24532</v>
      </c>
      <c r="E117" s="16">
        <v>3</v>
      </c>
      <c r="F117" s="16">
        <v>9500</v>
      </c>
      <c r="G117" s="16">
        <v>8</v>
      </c>
      <c r="H117" s="16"/>
      <c r="I117" s="16"/>
      <c r="J117" s="16">
        <v>1900</v>
      </c>
      <c r="K117" s="16">
        <v>1</v>
      </c>
    </row>
    <row r="118" spans="1:11" ht="15.6">
      <c r="A118" s="30">
        <v>43236</v>
      </c>
      <c r="B118" s="27" t="s">
        <v>445</v>
      </c>
      <c r="C118" s="16">
        <v>7597</v>
      </c>
      <c r="D118" s="16">
        <v>21950</v>
      </c>
      <c r="E118" s="16">
        <v>3</v>
      </c>
      <c r="F118" s="16">
        <v>4600</v>
      </c>
      <c r="G118" s="16">
        <v>8</v>
      </c>
      <c r="H118" s="16"/>
      <c r="I118" s="16"/>
      <c r="J118" s="16">
        <v>7900</v>
      </c>
      <c r="K118" s="16">
        <v>1</v>
      </c>
    </row>
    <row r="119" spans="1:11" ht="15.6">
      <c r="A119" s="30">
        <v>43236</v>
      </c>
      <c r="B119" s="27" t="s">
        <v>463</v>
      </c>
      <c r="C119" s="16">
        <v>7350</v>
      </c>
      <c r="D119" s="16">
        <v>19084</v>
      </c>
      <c r="E119" s="16">
        <v>3</v>
      </c>
      <c r="F119" s="16">
        <v>6000</v>
      </c>
      <c r="G119" s="16">
        <v>8</v>
      </c>
      <c r="H119" s="16">
        <v>36</v>
      </c>
      <c r="I119" s="16">
        <v>2</v>
      </c>
      <c r="J119" s="16">
        <v>3300</v>
      </c>
      <c r="K119" s="16">
        <v>1</v>
      </c>
    </row>
    <row r="120" spans="1:11" ht="15.6">
      <c r="A120" s="30">
        <v>43236</v>
      </c>
      <c r="B120" s="27" t="s">
        <v>406</v>
      </c>
      <c r="C120" s="16">
        <v>6910</v>
      </c>
      <c r="D120" s="16">
        <v>18145</v>
      </c>
      <c r="E120" s="16">
        <v>3</v>
      </c>
      <c r="F120" s="16">
        <v>4700</v>
      </c>
      <c r="G120" s="16">
        <v>8</v>
      </c>
      <c r="H120" s="16"/>
      <c r="I120" s="16"/>
      <c r="J120" s="16">
        <v>4100</v>
      </c>
      <c r="K120" s="16">
        <v>1</v>
      </c>
    </row>
    <row r="121" spans="1:11" ht="15.6">
      <c r="A121" s="30">
        <v>43236</v>
      </c>
      <c r="B121" s="27" t="s">
        <v>451</v>
      </c>
      <c r="C121" s="16">
        <v>4710</v>
      </c>
      <c r="D121" s="16">
        <v>13762</v>
      </c>
      <c r="E121" s="16">
        <v>3</v>
      </c>
      <c r="F121" s="16">
        <v>1500</v>
      </c>
      <c r="G121" s="16">
        <v>8</v>
      </c>
      <c r="H121" s="16"/>
      <c r="I121" s="16"/>
      <c r="J121" s="16">
        <v>3800</v>
      </c>
      <c r="K121" s="16">
        <v>1</v>
      </c>
    </row>
    <row r="122" spans="1:11" ht="15.6">
      <c r="A122" s="30">
        <v>43236</v>
      </c>
      <c r="B122" s="27" t="s">
        <v>460</v>
      </c>
      <c r="C122" s="16">
        <v>4477</v>
      </c>
      <c r="D122" s="16">
        <v>12088</v>
      </c>
      <c r="E122" s="16">
        <v>3</v>
      </c>
      <c r="F122" s="16">
        <v>6200</v>
      </c>
      <c r="G122" s="16">
        <v>11</v>
      </c>
      <c r="H122" s="16"/>
      <c r="I122" s="16"/>
      <c r="J122" s="16">
        <v>400</v>
      </c>
      <c r="K122" s="16">
        <v>1</v>
      </c>
    </row>
    <row r="123" spans="1:11" ht="15.6">
      <c r="A123" s="30">
        <v>43236</v>
      </c>
      <c r="B123" s="27" t="s">
        <v>436</v>
      </c>
      <c r="C123" s="16">
        <v>3932</v>
      </c>
      <c r="D123" s="16">
        <v>14545</v>
      </c>
      <c r="E123" s="16">
        <v>3</v>
      </c>
      <c r="F123" s="16">
        <v>1500</v>
      </c>
      <c r="G123" s="16">
        <v>8</v>
      </c>
      <c r="H123" s="16"/>
      <c r="I123" s="16"/>
      <c r="J123" s="16">
        <v>2600</v>
      </c>
      <c r="K123" s="16">
        <v>1</v>
      </c>
    </row>
    <row r="124" spans="1:11" ht="15.6">
      <c r="A124" s="30">
        <v>43236</v>
      </c>
      <c r="B124" s="27" t="s">
        <v>421</v>
      </c>
      <c r="C124" s="16">
        <v>3723</v>
      </c>
      <c r="D124" s="16">
        <v>9886</v>
      </c>
      <c r="E124" s="16">
        <v>3</v>
      </c>
      <c r="F124" s="16">
        <v>3700</v>
      </c>
      <c r="G124" s="16">
        <v>8</v>
      </c>
      <c r="H124" s="16"/>
      <c r="I124" s="16"/>
      <c r="J124" s="16">
        <v>500</v>
      </c>
      <c r="K124" s="16">
        <v>1</v>
      </c>
    </row>
    <row r="125" spans="1:11" ht="15.6">
      <c r="A125" s="30">
        <v>43236</v>
      </c>
      <c r="B125" s="27" t="s">
        <v>418</v>
      </c>
      <c r="C125" s="16">
        <v>3535</v>
      </c>
      <c r="D125" s="16">
        <v>11129</v>
      </c>
      <c r="E125" s="16">
        <v>4</v>
      </c>
      <c r="F125" s="16">
        <v>1000</v>
      </c>
      <c r="G125" s="16">
        <v>8</v>
      </c>
      <c r="H125" s="16">
        <v>500</v>
      </c>
      <c r="I125" s="16">
        <v>1</v>
      </c>
      <c r="J125" s="16">
        <v>2300</v>
      </c>
      <c r="K125" s="16">
        <v>1</v>
      </c>
    </row>
    <row r="126" spans="1:11" ht="15.6">
      <c r="A126" s="30">
        <v>43236</v>
      </c>
      <c r="B126" s="27" t="s">
        <v>457</v>
      </c>
      <c r="C126" s="16">
        <v>3082</v>
      </c>
      <c r="D126" s="16">
        <v>12168</v>
      </c>
      <c r="E126" s="16">
        <v>3</v>
      </c>
      <c r="F126" s="16">
        <v>1500</v>
      </c>
      <c r="G126" s="16">
        <v>8</v>
      </c>
      <c r="H126" s="16"/>
      <c r="I126" s="16"/>
      <c r="J126" s="16">
        <v>2600</v>
      </c>
      <c r="K126" s="16">
        <v>1</v>
      </c>
    </row>
    <row r="127" spans="1:11" ht="15.6">
      <c r="A127" s="30">
        <v>43236</v>
      </c>
      <c r="B127" s="27" t="s">
        <v>400</v>
      </c>
      <c r="C127" s="16">
        <v>2815</v>
      </c>
      <c r="D127" s="16">
        <v>12788</v>
      </c>
      <c r="E127" s="16">
        <v>4</v>
      </c>
      <c r="F127" s="16">
        <v>800</v>
      </c>
      <c r="G127" s="16">
        <v>8</v>
      </c>
      <c r="H127" s="16"/>
      <c r="I127" s="16"/>
      <c r="J127" s="16">
        <v>2300</v>
      </c>
      <c r="K127" s="16">
        <v>1</v>
      </c>
    </row>
    <row r="128" spans="1:11" ht="15.6">
      <c r="A128" s="30">
        <v>43236</v>
      </c>
      <c r="B128" s="27" t="s">
        <v>409</v>
      </c>
      <c r="C128" s="16">
        <v>2726</v>
      </c>
      <c r="D128" s="16">
        <v>8432</v>
      </c>
      <c r="E128" s="16">
        <v>3</v>
      </c>
      <c r="F128" s="16">
        <v>3000</v>
      </c>
      <c r="G128" s="16">
        <v>8</v>
      </c>
      <c r="H128" s="16"/>
      <c r="I128" s="16"/>
      <c r="J128" s="16">
        <v>0</v>
      </c>
      <c r="K128" s="16"/>
    </row>
    <row r="129" spans="1:11" ht="15.6">
      <c r="A129" s="30">
        <v>43236</v>
      </c>
      <c r="B129" s="27" t="s">
        <v>442</v>
      </c>
      <c r="C129" s="16">
        <v>2539</v>
      </c>
      <c r="D129" s="16">
        <v>7950</v>
      </c>
      <c r="E129" s="16">
        <v>3</v>
      </c>
      <c r="F129" s="16">
        <v>1000</v>
      </c>
      <c r="G129" s="16">
        <v>8</v>
      </c>
      <c r="H129" s="16"/>
      <c r="I129" s="16"/>
      <c r="J129" s="16">
        <v>2400</v>
      </c>
      <c r="K129" s="16">
        <v>1</v>
      </c>
    </row>
    <row r="130" spans="1:11" ht="15.6">
      <c r="A130" s="30">
        <v>43236</v>
      </c>
      <c r="B130" s="27" t="s">
        <v>391</v>
      </c>
      <c r="C130" s="16">
        <v>2454</v>
      </c>
      <c r="D130" s="16">
        <v>8287</v>
      </c>
      <c r="E130" s="16">
        <v>3</v>
      </c>
      <c r="F130" s="16">
        <v>2000</v>
      </c>
      <c r="G130" s="16">
        <v>7</v>
      </c>
      <c r="H130" s="16"/>
      <c r="I130" s="16"/>
      <c r="J130" s="16">
        <v>1000</v>
      </c>
      <c r="K130" s="16">
        <v>1</v>
      </c>
    </row>
    <row r="131" spans="1:11" ht="15.6">
      <c r="A131" s="30">
        <v>43236</v>
      </c>
      <c r="B131" s="27" t="s">
        <v>373</v>
      </c>
      <c r="C131" s="16">
        <v>2400</v>
      </c>
      <c r="D131" s="16">
        <v>7906</v>
      </c>
      <c r="E131" s="16">
        <v>3</v>
      </c>
      <c r="F131" s="16">
        <v>800</v>
      </c>
      <c r="G131" s="16">
        <v>0</v>
      </c>
      <c r="H131" s="16"/>
      <c r="I131" s="16"/>
      <c r="J131" s="16">
        <v>2400</v>
      </c>
      <c r="K131" s="16">
        <v>0</v>
      </c>
    </row>
    <row r="132" spans="1:11" ht="15.6">
      <c r="A132" s="30">
        <v>43236</v>
      </c>
      <c r="B132" s="27" t="s">
        <v>388</v>
      </c>
      <c r="C132" s="16">
        <v>2184</v>
      </c>
      <c r="D132" s="16">
        <v>10015</v>
      </c>
      <c r="E132" s="16">
        <v>3</v>
      </c>
      <c r="F132" s="16">
        <v>1600</v>
      </c>
      <c r="G132" s="16">
        <v>2</v>
      </c>
      <c r="H132" s="16"/>
      <c r="I132" s="16"/>
      <c r="J132" s="16">
        <v>1000</v>
      </c>
      <c r="K132" s="16">
        <v>1</v>
      </c>
    </row>
    <row r="133" spans="1:11" ht="15.6">
      <c r="A133" s="30">
        <v>43236</v>
      </c>
      <c r="B133" s="27" t="s">
        <v>433</v>
      </c>
      <c r="C133" s="16">
        <v>2033</v>
      </c>
      <c r="D133" s="16">
        <v>8318</v>
      </c>
      <c r="E133" s="16">
        <v>4</v>
      </c>
      <c r="F133" s="16">
        <v>2400</v>
      </c>
      <c r="G133" s="16">
        <v>8</v>
      </c>
      <c r="H133" s="16"/>
      <c r="I133" s="16"/>
      <c r="J133" s="16">
        <v>150</v>
      </c>
      <c r="K133" s="16">
        <v>1</v>
      </c>
    </row>
    <row r="134" spans="1:11" ht="15.6">
      <c r="A134" s="30">
        <v>43236</v>
      </c>
      <c r="B134" s="27" t="s">
        <v>394</v>
      </c>
      <c r="C134" s="16">
        <v>1893</v>
      </c>
      <c r="D134" s="16">
        <v>5607</v>
      </c>
      <c r="E134" s="16">
        <v>3</v>
      </c>
      <c r="F134" s="16">
        <v>1500</v>
      </c>
      <c r="G134" s="16">
        <v>8</v>
      </c>
      <c r="H134" s="16"/>
      <c r="I134" s="16"/>
      <c r="J134" s="16">
        <v>400</v>
      </c>
      <c r="K134" s="16">
        <v>1</v>
      </c>
    </row>
    <row r="135" spans="1:11" ht="15.6">
      <c r="A135" s="30">
        <v>43236</v>
      </c>
      <c r="B135" s="27" t="s">
        <v>430</v>
      </c>
      <c r="C135" s="16">
        <v>1853</v>
      </c>
      <c r="D135" s="16">
        <v>5261</v>
      </c>
      <c r="E135" s="16">
        <v>3</v>
      </c>
      <c r="F135" s="16">
        <v>1000</v>
      </c>
      <c r="G135" s="16">
        <v>8</v>
      </c>
      <c r="H135" s="16"/>
      <c r="I135" s="16"/>
      <c r="J135" s="16">
        <v>1074</v>
      </c>
      <c r="K135" s="16">
        <v>0</v>
      </c>
    </row>
    <row r="136" spans="1:11" ht="15.6">
      <c r="A136" s="30">
        <v>43236</v>
      </c>
      <c r="B136" s="27" t="s">
        <v>379</v>
      </c>
      <c r="C136" s="16">
        <v>1811</v>
      </c>
      <c r="D136" s="16">
        <v>9591</v>
      </c>
      <c r="E136" s="16">
        <v>4</v>
      </c>
      <c r="F136" s="16">
        <v>1200</v>
      </c>
      <c r="G136" s="16">
        <v>2</v>
      </c>
      <c r="H136" s="16"/>
      <c r="I136" s="16"/>
      <c r="J136" s="16">
        <v>550</v>
      </c>
      <c r="K136" s="16">
        <v>1</v>
      </c>
    </row>
    <row r="137" spans="1:11" ht="15.6">
      <c r="A137" s="30">
        <v>43236</v>
      </c>
      <c r="B137" s="27" t="s">
        <v>454</v>
      </c>
      <c r="C137" s="16">
        <v>1769</v>
      </c>
      <c r="D137" s="16">
        <v>10180</v>
      </c>
      <c r="E137" s="16">
        <v>4</v>
      </c>
      <c r="F137" s="16">
        <v>1200</v>
      </c>
      <c r="G137" s="16">
        <v>8</v>
      </c>
      <c r="H137" s="16"/>
      <c r="I137" s="16"/>
      <c r="J137" s="16">
        <v>500</v>
      </c>
      <c r="K137" s="16">
        <v>1</v>
      </c>
    </row>
    <row r="138" spans="1:11" ht="15.6">
      <c r="A138" s="30">
        <v>43236</v>
      </c>
      <c r="B138" s="27" t="s">
        <v>397</v>
      </c>
      <c r="C138" s="16">
        <v>1765</v>
      </c>
      <c r="D138" s="16">
        <v>7681</v>
      </c>
      <c r="E138" s="16">
        <v>4</v>
      </c>
      <c r="F138" s="16">
        <v>500</v>
      </c>
      <c r="G138" s="16">
        <v>8</v>
      </c>
      <c r="H138" s="16"/>
      <c r="I138" s="16"/>
      <c r="J138" s="16">
        <v>1200</v>
      </c>
      <c r="K138" s="16">
        <v>1</v>
      </c>
    </row>
    <row r="139" spans="1:11" ht="15.6">
      <c r="A139" s="30">
        <v>43236</v>
      </c>
      <c r="B139" s="27" t="s">
        <v>448</v>
      </c>
      <c r="C139" s="16">
        <v>1728</v>
      </c>
      <c r="D139" s="16">
        <v>7249</v>
      </c>
      <c r="E139" s="16">
        <v>5</v>
      </c>
      <c r="F139" s="16">
        <v>2000</v>
      </c>
      <c r="G139" s="16">
        <v>8</v>
      </c>
      <c r="H139" s="16"/>
      <c r="I139" s="16"/>
      <c r="J139" s="16">
        <v>200</v>
      </c>
      <c r="K139" s="16">
        <v>1</v>
      </c>
    </row>
    <row r="140" spans="1:11" ht="15.6">
      <c r="A140" s="30">
        <v>43236</v>
      </c>
      <c r="B140" s="27" t="s">
        <v>382</v>
      </c>
      <c r="C140" s="16">
        <v>1526</v>
      </c>
      <c r="D140" s="16">
        <v>6260</v>
      </c>
      <c r="E140" s="16">
        <v>3</v>
      </c>
      <c r="F140" s="16">
        <v>1000</v>
      </c>
      <c r="G140" s="16">
        <v>2</v>
      </c>
      <c r="H140" s="16"/>
      <c r="I140" s="16"/>
      <c r="J140" s="16">
        <v>500</v>
      </c>
      <c r="K140" s="16">
        <v>1</v>
      </c>
    </row>
    <row r="141" spans="1:11" ht="15.6">
      <c r="A141" s="30">
        <v>43236</v>
      </c>
      <c r="B141" s="27" t="s">
        <v>424</v>
      </c>
      <c r="C141" s="16">
        <v>1303</v>
      </c>
      <c r="D141" s="16">
        <v>6193</v>
      </c>
      <c r="E141" s="16">
        <v>4</v>
      </c>
      <c r="F141" s="16">
        <v>1000</v>
      </c>
      <c r="G141" s="16">
        <v>8</v>
      </c>
      <c r="H141" s="16"/>
      <c r="I141" s="16"/>
      <c r="J141" s="16">
        <v>800</v>
      </c>
      <c r="K141" s="16">
        <v>1</v>
      </c>
    </row>
    <row r="142" spans="1:11" ht="15.6">
      <c r="A142" s="30">
        <v>43236</v>
      </c>
      <c r="B142" s="27" t="s">
        <v>376</v>
      </c>
      <c r="C142" s="16">
        <v>1145</v>
      </c>
      <c r="D142" s="16">
        <v>4959</v>
      </c>
      <c r="E142" s="16">
        <v>4</v>
      </c>
      <c r="F142" s="16">
        <v>2000</v>
      </c>
      <c r="G142" s="16">
        <v>2</v>
      </c>
      <c r="H142" s="16"/>
      <c r="I142" s="16"/>
      <c r="J142" s="16">
        <v>0</v>
      </c>
      <c r="K142" s="16"/>
    </row>
    <row r="143" spans="1:11" ht="15.6">
      <c r="A143" s="30">
        <v>43236</v>
      </c>
      <c r="B143" s="27" t="s">
        <v>403</v>
      </c>
      <c r="C143" s="16">
        <v>814</v>
      </c>
      <c r="D143" s="16">
        <v>3979</v>
      </c>
      <c r="E143" s="16">
        <v>4</v>
      </c>
      <c r="F143" s="16">
        <v>500</v>
      </c>
      <c r="G143" s="16">
        <v>8</v>
      </c>
      <c r="H143" s="16"/>
      <c r="I143" s="16"/>
      <c r="J143" s="16">
        <v>200</v>
      </c>
      <c r="K143" s="16">
        <v>1</v>
      </c>
    </row>
    <row r="144" spans="1:11" ht="15.6">
      <c r="A144" s="30">
        <v>43236</v>
      </c>
      <c r="B144" s="27" t="s">
        <v>385</v>
      </c>
      <c r="C144" s="16">
        <v>522</v>
      </c>
      <c r="D144" s="16">
        <v>2596</v>
      </c>
      <c r="E144" s="16">
        <v>4</v>
      </c>
      <c r="F144" s="16">
        <v>500</v>
      </c>
      <c r="G144" s="16">
        <v>4</v>
      </c>
      <c r="H144" s="16"/>
      <c r="I144" s="16"/>
      <c r="J144" s="16">
        <v>0</v>
      </c>
      <c r="K144" s="16"/>
    </row>
    <row r="145" spans="1:11" ht="15.6">
      <c r="A145" s="30">
        <v>43250</v>
      </c>
      <c r="B145" s="27" t="s">
        <v>472</v>
      </c>
      <c r="C145" s="16">
        <v>6330</v>
      </c>
      <c r="D145" s="16">
        <v>19730</v>
      </c>
      <c r="E145" s="16">
        <v>4</v>
      </c>
      <c r="F145" s="16">
        <v>7500</v>
      </c>
      <c r="G145" s="16">
        <v>5</v>
      </c>
      <c r="H145" s="16"/>
      <c r="I145" s="16"/>
      <c r="J145" s="16">
        <v>1000</v>
      </c>
      <c r="K145" s="16">
        <v>0</v>
      </c>
    </row>
    <row r="146" spans="1:11" ht="15.6">
      <c r="A146" s="30">
        <v>43250</v>
      </c>
      <c r="B146" s="27" t="s">
        <v>478</v>
      </c>
      <c r="C146" s="16">
        <v>5239</v>
      </c>
      <c r="D146" s="16">
        <v>19031</v>
      </c>
      <c r="E146" s="16">
        <v>4</v>
      </c>
      <c r="F146" s="16">
        <v>4500</v>
      </c>
      <c r="G146" s="16">
        <v>5</v>
      </c>
      <c r="H146" s="16"/>
      <c r="I146" s="16"/>
      <c r="J146" s="16">
        <v>2100</v>
      </c>
      <c r="K146" s="16">
        <v>0</v>
      </c>
    </row>
    <row r="147" spans="1:11" ht="15.6">
      <c r="A147" s="30">
        <v>43250</v>
      </c>
      <c r="B147" s="27" t="s">
        <v>487</v>
      </c>
      <c r="C147" s="16">
        <v>3995</v>
      </c>
      <c r="D147" s="16">
        <v>12430</v>
      </c>
      <c r="E147" s="16">
        <v>4</v>
      </c>
      <c r="F147" s="16">
        <v>2000</v>
      </c>
      <c r="G147" s="16">
        <v>5</v>
      </c>
      <c r="H147" s="16"/>
      <c r="I147" s="16"/>
      <c r="J147" s="16">
        <v>1900</v>
      </c>
      <c r="K147" s="16">
        <v>0</v>
      </c>
    </row>
    <row r="148" spans="1:11" ht="15.6">
      <c r="A148" s="30">
        <v>43250</v>
      </c>
      <c r="B148" s="27" t="s">
        <v>466</v>
      </c>
      <c r="C148" s="16">
        <v>2583</v>
      </c>
      <c r="D148" s="16">
        <v>8906</v>
      </c>
      <c r="E148" s="16">
        <v>4</v>
      </c>
      <c r="F148" s="16">
        <v>3500</v>
      </c>
      <c r="G148" s="16">
        <v>22</v>
      </c>
      <c r="H148" s="16"/>
      <c r="I148" s="16"/>
      <c r="J148" s="16">
        <v>1100</v>
      </c>
      <c r="K148" s="16">
        <v>2</v>
      </c>
    </row>
    <row r="149" spans="1:11" ht="15.6">
      <c r="A149" s="30">
        <v>43250</v>
      </c>
      <c r="B149" s="27" t="s">
        <v>469</v>
      </c>
      <c r="C149" s="16">
        <v>2514</v>
      </c>
      <c r="D149" s="16">
        <v>9330</v>
      </c>
      <c r="E149" s="16">
        <v>4</v>
      </c>
      <c r="F149" s="16">
        <v>1100</v>
      </c>
      <c r="G149" s="16">
        <v>22</v>
      </c>
      <c r="H149" s="16"/>
      <c r="I149" s="16"/>
      <c r="J149" s="16">
        <v>1100</v>
      </c>
      <c r="K149" s="16">
        <v>0</v>
      </c>
    </row>
    <row r="150" spans="1:11" ht="15.6">
      <c r="A150" s="30">
        <v>43250</v>
      </c>
      <c r="B150" s="27" t="s">
        <v>481</v>
      </c>
      <c r="C150" s="16">
        <v>2004</v>
      </c>
      <c r="D150" s="16">
        <v>11198</v>
      </c>
      <c r="E150" s="16">
        <v>4</v>
      </c>
      <c r="F150" s="16">
        <v>1000</v>
      </c>
      <c r="G150" s="16">
        <v>5</v>
      </c>
      <c r="H150" s="16"/>
      <c r="I150" s="16"/>
      <c r="J150" s="16">
        <v>1000</v>
      </c>
      <c r="K150" s="16">
        <v>0</v>
      </c>
    </row>
    <row r="151" spans="1:11" ht="15.6">
      <c r="A151" s="30">
        <v>43250</v>
      </c>
      <c r="B151" s="27" t="s">
        <v>475</v>
      </c>
      <c r="C151" s="16">
        <v>1643</v>
      </c>
      <c r="D151" s="16">
        <v>7833</v>
      </c>
      <c r="E151" s="16">
        <v>4</v>
      </c>
      <c r="F151" s="16">
        <v>2700</v>
      </c>
      <c r="G151" s="16">
        <v>5</v>
      </c>
      <c r="H151" s="16"/>
      <c r="I151" s="16"/>
      <c r="J151" s="16">
        <v>100</v>
      </c>
      <c r="K151" s="16">
        <v>2</v>
      </c>
    </row>
    <row r="152" spans="1:11" ht="15.6">
      <c r="A152" s="30">
        <v>43250</v>
      </c>
      <c r="B152" s="27" t="s">
        <v>484</v>
      </c>
      <c r="C152" s="16">
        <v>1473</v>
      </c>
      <c r="D152" s="16">
        <v>9720</v>
      </c>
      <c r="E152" s="16">
        <v>4</v>
      </c>
      <c r="F152" s="16">
        <v>1000</v>
      </c>
      <c r="G152" s="16">
        <v>5</v>
      </c>
      <c r="H152" s="16"/>
      <c r="I152" s="16"/>
      <c r="J152" s="16">
        <v>500</v>
      </c>
      <c r="K152" s="16">
        <v>0</v>
      </c>
    </row>
    <row r="153" spans="1:11" ht="15.6">
      <c r="A153" s="30">
        <v>43250</v>
      </c>
      <c r="B153" s="27" t="s">
        <v>490</v>
      </c>
      <c r="C153" s="16">
        <v>1273</v>
      </c>
      <c r="D153" s="16">
        <v>6380</v>
      </c>
      <c r="E153" s="16">
        <v>4</v>
      </c>
      <c r="F153" s="16">
        <v>1300</v>
      </c>
      <c r="G153" s="16">
        <v>5</v>
      </c>
      <c r="H153" s="16"/>
      <c r="I153" s="16"/>
      <c r="J153" s="16">
        <v>500</v>
      </c>
      <c r="K153" s="16">
        <v>4</v>
      </c>
    </row>
    <row r="154" spans="1:11" ht="15.6">
      <c r="A154" s="30">
        <v>43266</v>
      </c>
      <c r="B154" s="27" t="s">
        <v>550</v>
      </c>
      <c r="C154" s="16">
        <v>11783</v>
      </c>
      <c r="D154" s="16">
        <v>37225</v>
      </c>
      <c r="E154" s="16">
        <v>5</v>
      </c>
      <c r="F154" s="16">
        <v>6000</v>
      </c>
      <c r="G154" s="16">
        <v>10</v>
      </c>
      <c r="H154" s="16">
        <v>2300</v>
      </c>
      <c r="I154" s="16">
        <v>3</v>
      </c>
      <c r="J154" s="16">
        <v>6600</v>
      </c>
      <c r="K154" s="16">
        <v>0</v>
      </c>
    </row>
    <row r="155" spans="1:11" ht="15.6">
      <c r="A155" s="30">
        <v>43266</v>
      </c>
      <c r="B155" s="27" t="s">
        <v>601</v>
      </c>
      <c r="C155" s="16">
        <v>7850</v>
      </c>
      <c r="D155" s="16">
        <v>24547</v>
      </c>
      <c r="E155" s="16">
        <v>5</v>
      </c>
      <c r="F155" s="16">
        <v>3600</v>
      </c>
      <c r="G155" s="16">
        <v>38</v>
      </c>
      <c r="H155" s="16">
        <v>600</v>
      </c>
      <c r="I155" s="16">
        <v>4</v>
      </c>
      <c r="J155" s="16">
        <v>5400</v>
      </c>
      <c r="K155" s="16">
        <v>1</v>
      </c>
    </row>
    <row r="156" spans="1:11" ht="15.6">
      <c r="A156" s="30">
        <v>43266</v>
      </c>
      <c r="B156" s="27" t="s">
        <v>556</v>
      </c>
      <c r="C156" s="16">
        <v>7349</v>
      </c>
      <c r="D156" s="16">
        <v>18102</v>
      </c>
      <c r="E156" s="16">
        <v>4</v>
      </c>
      <c r="F156" s="16">
        <v>2100</v>
      </c>
      <c r="G156" s="16">
        <v>10</v>
      </c>
      <c r="H156" s="16">
        <v>1900</v>
      </c>
      <c r="I156" s="16">
        <v>4</v>
      </c>
      <c r="J156" s="16">
        <v>4600</v>
      </c>
      <c r="K156" s="16">
        <v>0</v>
      </c>
    </row>
    <row r="157" spans="1:11" ht="15.6">
      <c r="A157" s="30">
        <v>43266</v>
      </c>
      <c r="B157" s="27" t="s">
        <v>523</v>
      </c>
      <c r="C157" s="16">
        <v>6850</v>
      </c>
      <c r="D157" s="16">
        <v>21016</v>
      </c>
      <c r="E157" s="16">
        <v>4</v>
      </c>
      <c r="F157" s="16">
        <v>3300</v>
      </c>
      <c r="G157" s="16">
        <v>10</v>
      </c>
      <c r="H157" s="16">
        <v>900</v>
      </c>
      <c r="I157" s="16">
        <v>2</v>
      </c>
      <c r="J157" s="16">
        <v>3000</v>
      </c>
      <c r="K157" s="16">
        <v>0</v>
      </c>
    </row>
    <row r="158" spans="1:11" ht="15.6">
      <c r="A158" s="30">
        <v>43266</v>
      </c>
      <c r="B158" s="27" t="s">
        <v>547</v>
      </c>
      <c r="C158" s="16">
        <v>5675</v>
      </c>
      <c r="D158" s="16">
        <v>19916</v>
      </c>
      <c r="E158" s="16">
        <v>6</v>
      </c>
      <c r="F158" s="16">
        <v>2600</v>
      </c>
      <c r="G158" s="16">
        <v>9</v>
      </c>
      <c r="H158" s="16">
        <v>2300</v>
      </c>
      <c r="I158" s="16">
        <v>4</v>
      </c>
      <c r="J158" s="16">
        <v>1160</v>
      </c>
      <c r="K158" s="16">
        <v>1</v>
      </c>
    </row>
    <row r="159" spans="1:11" ht="15.6">
      <c r="A159" s="30">
        <v>43266</v>
      </c>
      <c r="B159" s="27" t="s">
        <v>529</v>
      </c>
      <c r="C159" s="16">
        <v>5648</v>
      </c>
      <c r="D159" s="16">
        <v>17400</v>
      </c>
      <c r="E159" s="16">
        <v>4</v>
      </c>
      <c r="F159" s="16">
        <v>3800</v>
      </c>
      <c r="G159" s="16">
        <v>10</v>
      </c>
      <c r="H159" s="16"/>
      <c r="I159" s="16"/>
      <c r="J159" s="16">
        <v>4300</v>
      </c>
      <c r="K159" s="16">
        <v>1</v>
      </c>
    </row>
    <row r="160" spans="1:11" ht="15.6">
      <c r="A160" s="30">
        <v>43266</v>
      </c>
      <c r="B160" s="27" t="s">
        <v>499</v>
      </c>
      <c r="C160" s="16">
        <v>5435</v>
      </c>
      <c r="D160" s="16">
        <v>13605</v>
      </c>
      <c r="E160" s="16">
        <v>4</v>
      </c>
      <c r="F160" s="16">
        <v>2500</v>
      </c>
      <c r="G160" s="16">
        <v>10</v>
      </c>
      <c r="H160" s="16"/>
      <c r="I160" s="16"/>
      <c r="J160" s="16">
        <v>2800</v>
      </c>
      <c r="K160" s="16">
        <v>1</v>
      </c>
    </row>
    <row r="161" spans="1:11" ht="15.6">
      <c r="A161" s="30">
        <v>43266</v>
      </c>
      <c r="B161" s="27" t="s">
        <v>514</v>
      </c>
      <c r="C161" s="16">
        <v>5174</v>
      </c>
      <c r="D161" s="16">
        <v>13762</v>
      </c>
      <c r="E161" s="16">
        <v>5</v>
      </c>
      <c r="F161" s="16">
        <v>4400</v>
      </c>
      <c r="G161" s="16">
        <v>10</v>
      </c>
      <c r="H161" s="16"/>
      <c r="I161" s="16"/>
      <c r="J161" s="16">
        <v>5250</v>
      </c>
      <c r="K161" s="16">
        <v>0</v>
      </c>
    </row>
    <row r="162" spans="1:11" ht="15.6">
      <c r="A162" s="30">
        <v>43266</v>
      </c>
      <c r="B162" s="27" t="s">
        <v>517</v>
      </c>
      <c r="C162" s="16">
        <v>5162</v>
      </c>
      <c r="D162" s="16">
        <v>12571</v>
      </c>
      <c r="E162" s="16">
        <v>4</v>
      </c>
      <c r="F162" s="16">
        <v>4500</v>
      </c>
      <c r="G162" s="16">
        <v>10</v>
      </c>
      <c r="H162" s="16"/>
      <c r="I162" s="16"/>
      <c r="J162" s="16">
        <v>1700</v>
      </c>
      <c r="K162" s="16">
        <v>1</v>
      </c>
    </row>
    <row r="163" spans="1:11" ht="15.6">
      <c r="A163" s="30">
        <v>43266</v>
      </c>
      <c r="B163" s="27" t="s">
        <v>598</v>
      </c>
      <c r="C163" s="16">
        <v>4525</v>
      </c>
      <c r="D163" s="16">
        <v>17402</v>
      </c>
      <c r="E163" s="16">
        <v>6</v>
      </c>
      <c r="F163" s="16">
        <v>4500</v>
      </c>
      <c r="G163" s="16">
        <v>38</v>
      </c>
      <c r="H163" s="16"/>
      <c r="I163" s="16"/>
      <c r="J163" s="16">
        <v>1000</v>
      </c>
      <c r="K163" s="16">
        <v>0</v>
      </c>
    </row>
    <row r="164" spans="1:11" ht="15.6">
      <c r="A164" s="30">
        <v>43266</v>
      </c>
      <c r="B164" s="27" t="s">
        <v>526</v>
      </c>
      <c r="C164" s="16">
        <v>4337</v>
      </c>
      <c r="D164" s="16">
        <v>18699</v>
      </c>
      <c r="E164" s="16">
        <v>5</v>
      </c>
      <c r="F164" s="16">
        <v>2100</v>
      </c>
      <c r="G164" s="16">
        <v>10</v>
      </c>
      <c r="H164" s="16">
        <v>500</v>
      </c>
      <c r="I164" s="16">
        <v>2</v>
      </c>
      <c r="J164" s="16">
        <v>1700</v>
      </c>
      <c r="K164" s="16">
        <v>0</v>
      </c>
    </row>
    <row r="165" spans="1:11" ht="15.6">
      <c r="A165" s="30">
        <v>43266</v>
      </c>
      <c r="B165" s="27" t="s">
        <v>496</v>
      </c>
      <c r="C165" s="16">
        <v>4187</v>
      </c>
      <c r="D165" s="16">
        <v>11684</v>
      </c>
      <c r="E165" s="16">
        <v>4</v>
      </c>
      <c r="F165" s="16">
        <v>3800</v>
      </c>
      <c r="G165" s="16">
        <v>10</v>
      </c>
      <c r="H165" s="16"/>
      <c r="I165" s="16"/>
      <c r="J165" s="16">
        <v>830</v>
      </c>
      <c r="K165" s="16">
        <v>0</v>
      </c>
    </row>
    <row r="166" spans="1:11" ht="15.6">
      <c r="A166" s="30">
        <v>43266</v>
      </c>
      <c r="B166" s="27" t="s">
        <v>568</v>
      </c>
      <c r="C166" s="16">
        <v>4113</v>
      </c>
      <c r="D166" s="16">
        <v>13232</v>
      </c>
      <c r="E166" s="16">
        <v>5</v>
      </c>
      <c r="F166" s="16">
        <v>2800</v>
      </c>
      <c r="G166" s="16">
        <v>10</v>
      </c>
      <c r="H166" s="16">
        <v>200</v>
      </c>
      <c r="I166" s="16">
        <v>3</v>
      </c>
      <c r="J166" s="16">
        <v>1700</v>
      </c>
      <c r="K166" s="16">
        <v>1</v>
      </c>
    </row>
    <row r="167" spans="1:11" ht="15.6">
      <c r="A167" s="30">
        <v>43266</v>
      </c>
      <c r="B167" s="27" t="s">
        <v>589</v>
      </c>
      <c r="C167" s="16">
        <v>4089</v>
      </c>
      <c r="D167" s="16">
        <v>14368</v>
      </c>
      <c r="E167" s="16">
        <v>5</v>
      </c>
      <c r="F167" s="16">
        <v>800</v>
      </c>
      <c r="G167" s="16">
        <v>9</v>
      </c>
      <c r="H167" s="16">
        <v>1600</v>
      </c>
      <c r="I167" s="16">
        <v>3</v>
      </c>
      <c r="J167" s="16">
        <v>2000</v>
      </c>
      <c r="K167" s="16">
        <v>0</v>
      </c>
    </row>
    <row r="168" spans="1:11" ht="15.6">
      <c r="A168" s="30">
        <v>43266</v>
      </c>
      <c r="B168" s="27" t="s">
        <v>520</v>
      </c>
      <c r="C168" s="16">
        <v>4087</v>
      </c>
      <c r="D168" s="16">
        <v>11409</v>
      </c>
      <c r="E168" s="16">
        <v>4</v>
      </c>
      <c r="F168" s="16">
        <v>1600</v>
      </c>
      <c r="G168" s="16">
        <v>10</v>
      </c>
      <c r="H168" s="16"/>
      <c r="I168" s="16"/>
      <c r="J168" s="16">
        <v>2500</v>
      </c>
      <c r="K168" s="16">
        <v>0</v>
      </c>
    </row>
    <row r="169" spans="1:11" ht="15.6">
      <c r="A169" s="30">
        <v>43266</v>
      </c>
      <c r="B169" s="27" t="s">
        <v>559</v>
      </c>
      <c r="C169" s="16">
        <v>3816</v>
      </c>
      <c r="D169" s="16">
        <v>13256</v>
      </c>
      <c r="E169" s="16">
        <v>4</v>
      </c>
      <c r="F169" s="16">
        <v>900</v>
      </c>
      <c r="G169" s="16">
        <v>10</v>
      </c>
      <c r="H169" s="16">
        <v>1000</v>
      </c>
      <c r="I169" s="16">
        <v>2</v>
      </c>
      <c r="J169" s="16">
        <v>3000</v>
      </c>
      <c r="K169" s="16">
        <v>1</v>
      </c>
    </row>
    <row r="170" spans="1:11" ht="15.6">
      <c r="A170" s="30">
        <v>43266</v>
      </c>
      <c r="B170" s="27" t="s">
        <v>574</v>
      </c>
      <c r="C170" s="16">
        <v>3808</v>
      </c>
      <c r="D170" s="16">
        <v>16954</v>
      </c>
      <c r="E170" s="16">
        <v>4</v>
      </c>
      <c r="F170" s="16">
        <v>300</v>
      </c>
      <c r="G170" s="16">
        <v>10</v>
      </c>
      <c r="H170" s="16">
        <v>900</v>
      </c>
      <c r="I170" s="16">
        <v>3</v>
      </c>
      <c r="J170" s="16">
        <v>2900</v>
      </c>
      <c r="K170" s="16">
        <v>3</v>
      </c>
    </row>
    <row r="171" spans="1:11" ht="15.6">
      <c r="A171" s="30">
        <v>43266</v>
      </c>
      <c r="B171" s="27" t="s">
        <v>508</v>
      </c>
      <c r="C171" s="16">
        <v>3660</v>
      </c>
      <c r="D171" s="16">
        <v>12486</v>
      </c>
      <c r="E171" s="16">
        <v>5</v>
      </c>
      <c r="F171" s="16">
        <v>1500</v>
      </c>
      <c r="G171" s="16">
        <v>10</v>
      </c>
      <c r="H171" s="16">
        <v>1600</v>
      </c>
      <c r="I171" s="16">
        <v>4</v>
      </c>
      <c r="J171" s="16">
        <v>500</v>
      </c>
      <c r="K171" s="16">
        <v>1</v>
      </c>
    </row>
    <row r="172" spans="1:11" ht="15.6">
      <c r="A172" s="30">
        <v>43266</v>
      </c>
      <c r="B172" s="27" t="s">
        <v>607</v>
      </c>
      <c r="C172" s="16">
        <v>3365</v>
      </c>
      <c r="D172" s="16">
        <v>13600</v>
      </c>
      <c r="E172" s="16">
        <v>6</v>
      </c>
      <c r="F172" s="16">
        <v>1200</v>
      </c>
      <c r="G172" s="16">
        <v>36</v>
      </c>
      <c r="H172" s="16">
        <v>800</v>
      </c>
      <c r="I172" s="16">
        <v>3</v>
      </c>
      <c r="J172" s="16">
        <v>1500</v>
      </c>
      <c r="K172" s="16">
        <v>0</v>
      </c>
    </row>
    <row r="173" spans="1:11" ht="15.6">
      <c r="A173" s="30">
        <v>43266</v>
      </c>
      <c r="B173" s="27" t="s">
        <v>538</v>
      </c>
      <c r="C173" s="16">
        <v>3235</v>
      </c>
      <c r="D173" s="16">
        <v>14425</v>
      </c>
      <c r="E173" s="16">
        <v>5</v>
      </c>
      <c r="F173" s="16">
        <v>1600</v>
      </c>
      <c r="G173" s="16">
        <v>10</v>
      </c>
      <c r="H173" s="16">
        <v>1000</v>
      </c>
      <c r="I173" s="16">
        <v>4</v>
      </c>
      <c r="J173" s="16">
        <v>800</v>
      </c>
      <c r="K173" s="16">
        <v>0</v>
      </c>
    </row>
    <row r="174" spans="1:11" ht="15.6">
      <c r="A174" s="30">
        <v>43266</v>
      </c>
      <c r="B174" s="27" t="s">
        <v>532</v>
      </c>
      <c r="C174" s="16">
        <v>3084</v>
      </c>
      <c r="D174" s="16">
        <v>12344</v>
      </c>
      <c r="E174" s="16">
        <v>5</v>
      </c>
      <c r="F174" s="16">
        <v>1000</v>
      </c>
      <c r="G174" s="16">
        <v>10</v>
      </c>
      <c r="H174" s="16">
        <v>700</v>
      </c>
      <c r="I174" s="16">
        <v>2</v>
      </c>
      <c r="J174" s="16">
        <v>1350</v>
      </c>
      <c r="K174" s="16">
        <v>1</v>
      </c>
    </row>
    <row r="175" spans="1:11" ht="15.6">
      <c r="A175" s="30">
        <v>43266</v>
      </c>
      <c r="B175" s="27" t="s">
        <v>493</v>
      </c>
      <c r="C175" s="16">
        <v>2930</v>
      </c>
      <c r="D175" s="16">
        <v>6655</v>
      </c>
      <c r="E175" s="16">
        <v>5</v>
      </c>
      <c r="F175" s="16">
        <v>3000</v>
      </c>
      <c r="G175" s="16">
        <v>10</v>
      </c>
      <c r="H175" s="16"/>
      <c r="I175" s="16"/>
      <c r="J175" s="16">
        <v>2000</v>
      </c>
      <c r="K175" s="16">
        <v>0</v>
      </c>
    </row>
    <row r="176" spans="1:11" ht="15.6">
      <c r="A176" s="30">
        <v>43266</v>
      </c>
      <c r="B176" s="27" t="s">
        <v>544</v>
      </c>
      <c r="C176" s="16">
        <v>2879</v>
      </c>
      <c r="D176" s="16">
        <v>14829</v>
      </c>
      <c r="E176" s="16">
        <v>5</v>
      </c>
      <c r="F176" s="16">
        <v>1300</v>
      </c>
      <c r="G176" s="16">
        <v>10</v>
      </c>
      <c r="H176" s="16">
        <v>1000</v>
      </c>
      <c r="I176" s="16">
        <v>2</v>
      </c>
      <c r="J176" s="16">
        <v>500</v>
      </c>
      <c r="K176" s="16">
        <v>0</v>
      </c>
    </row>
    <row r="177" spans="1:11" ht="15.6">
      <c r="A177" s="30">
        <v>43266</v>
      </c>
      <c r="B177" s="27" t="s">
        <v>580</v>
      </c>
      <c r="C177" s="16">
        <v>2857</v>
      </c>
      <c r="D177" s="16">
        <v>8239</v>
      </c>
      <c r="E177" s="16">
        <v>4</v>
      </c>
      <c r="F177" s="16">
        <v>1600</v>
      </c>
      <c r="G177" s="16">
        <v>10</v>
      </c>
      <c r="H177" s="16"/>
      <c r="I177" s="16"/>
      <c r="J177" s="16">
        <v>1400</v>
      </c>
      <c r="K177" s="16">
        <v>0</v>
      </c>
    </row>
    <row r="178" spans="1:11" ht="15.6">
      <c r="A178" s="30">
        <v>43266</v>
      </c>
      <c r="B178" s="27" t="s">
        <v>505</v>
      </c>
      <c r="C178" s="16">
        <v>2812</v>
      </c>
      <c r="D178" s="16">
        <v>10813</v>
      </c>
      <c r="E178" s="16">
        <v>6</v>
      </c>
      <c r="F178" s="16">
        <v>1000</v>
      </c>
      <c r="G178" s="16">
        <v>10</v>
      </c>
      <c r="H178" s="16">
        <v>1000</v>
      </c>
      <c r="I178" s="16">
        <v>2</v>
      </c>
      <c r="J178" s="16">
        <v>900</v>
      </c>
      <c r="K178" s="16">
        <v>1</v>
      </c>
    </row>
    <row r="179" spans="1:11" ht="15.6">
      <c r="A179" s="30">
        <v>43266</v>
      </c>
      <c r="B179" s="27" t="s">
        <v>565</v>
      </c>
      <c r="C179" s="16">
        <v>2658</v>
      </c>
      <c r="D179" s="16">
        <v>8841</v>
      </c>
      <c r="E179" s="16">
        <v>5</v>
      </c>
      <c r="F179" s="16">
        <v>800</v>
      </c>
      <c r="G179" s="16">
        <v>9</v>
      </c>
      <c r="H179" s="16">
        <v>700</v>
      </c>
      <c r="I179" s="16">
        <v>2</v>
      </c>
      <c r="J179" s="16">
        <v>1500</v>
      </c>
      <c r="K179" s="16">
        <v>1</v>
      </c>
    </row>
    <row r="180" spans="1:11" ht="15.6">
      <c r="A180" s="30">
        <v>43266</v>
      </c>
      <c r="B180" s="27" t="s">
        <v>595</v>
      </c>
      <c r="C180" s="16">
        <v>2577</v>
      </c>
      <c r="D180" s="16">
        <v>10734</v>
      </c>
      <c r="E180" s="16">
        <v>6</v>
      </c>
      <c r="F180" s="16">
        <v>1800</v>
      </c>
      <c r="G180" s="16">
        <v>10</v>
      </c>
      <c r="H180" s="16"/>
      <c r="I180" s="16"/>
      <c r="J180" s="16">
        <v>1050</v>
      </c>
      <c r="K180" s="16">
        <v>1</v>
      </c>
    </row>
    <row r="181" spans="1:11" ht="15.6">
      <c r="A181" s="30">
        <v>43266</v>
      </c>
      <c r="B181" s="27" t="s">
        <v>577</v>
      </c>
      <c r="C181" s="16">
        <v>2471</v>
      </c>
      <c r="D181" s="16">
        <v>10195</v>
      </c>
      <c r="E181" s="16">
        <v>5</v>
      </c>
      <c r="F181" s="16">
        <v>300</v>
      </c>
      <c r="G181" s="16">
        <v>10</v>
      </c>
      <c r="H181" s="16">
        <v>1000</v>
      </c>
      <c r="I181" s="16">
        <v>5</v>
      </c>
      <c r="J181" s="16">
        <v>1380</v>
      </c>
      <c r="K181" s="16">
        <v>1</v>
      </c>
    </row>
    <row r="182" spans="1:11" ht="15.6">
      <c r="A182" s="30">
        <v>43266</v>
      </c>
      <c r="B182" s="27" t="s">
        <v>541</v>
      </c>
      <c r="C182" s="16">
        <v>2438</v>
      </c>
      <c r="D182" s="16">
        <v>10536</v>
      </c>
      <c r="E182" s="16">
        <v>5</v>
      </c>
      <c r="F182" s="16">
        <v>1300</v>
      </c>
      <c r="G182" s="16">
        <v>10</v>
      </c>
      <c r="H182" s="16">
        <v>500</v>
      </c>
      <c r="I182" s="16">
        <v>2</v>
      </c>
      <c r="J182" s="16">
        <v>800</v>
      </c>
      <c r="K182" s="16">
        <v>1</v>
      </c>
    </row>
    <row r="183" spans="1:11" ht="15.6">
      <c r="A183" s="30">
        <v>43266</v>
      </c>
      <c r="B183" s="27" t="s">
        <v>511</v>
      </c>
      <c r="C183" s="16">
        <v>2184</v>
      </c>
      <c r="D183" s="16">
        <v>1823</v>
      </c>
      <c r="E183" s="16">
        <v>6</v>
      </c>
      <c r="F183" s="16">
        <v>1000</v>
      </c>
      <c r="G183" s="16">
        <v>10</v>
      </c>
      <c r="H183" s="16"/>
      <c r="I183" s="16"/>
      <c r="J183" s="16">
        <v>1300</v>
      </c>
      <c r="K183" s="16">
        <v>1</v>
      </c>
    </row>
    <row r="184" spans="1:11" ht="15.6">
      <c r="A184" s="30">
        <v>43266</v>
      </c>
      <c r="B184" s="27" t="s">
        <v>586</v>
      </c>
      <c r="C184" s="16">
        <v>1696</v>
      </c>
      <c r="D184" s="16">
        <v>6966</v>
      </c>
      <c r="E184" s="16">
        <v>5</v>
      </c>
      <c r="F184" s="16">
        <v>500</v>
      </c>
      <c r="G184" s="16">
        <v>9</v>
      </c>
      <c r="H184" s="16">
        <v>650</v>
      </c>
      <c r="I184" s="16">
        <v>1</v>
      </c>
      <c r="J184" s="16">
        <v>750</v>
      </c>
      <c r="K184" s="16">
        <v>0</v>
      </c>
    </row>
    <row r="185" spans="1:11" ht="15.6">
      <c r="A185" s="30">
        <v>43266</v>
      </c>
      <c r="B185" s="27" t="s">
        <v>502</v>
      </c>
      <c r="C185" s="16">
        <v>1041</v>
      </c>
      <c r="D185" s="16">
        <v>6169</v>
      </c>
      <c r="E185" s="16">
        <v>6</v>
      </c>
      <c r="F185" s="16">
        <v>800</v>
      </c>
      <c r="G185" s="16">
        <v>10</v>
      </c>
      <c r="H185" s="16"/>
      <c r="I185" s="16"/>
      <c r="J185" s="16">
        <v>250</v>
      </c>
      <c r="K185" s="16">
        <v>0</v>
      </c>
    </row>
    <row r="186" spans="1:11" ht="15.6">
      <c r="A186" s="30">
        <v>43266</v>
      </c>
      <c r="B186" s="27" t="s">
        <v>583</v>
      </c>
      <c r="C186" s="16">
        <v>1016</v>
      </c>
      <c r="D186" s="16">
        <v>4873</v>
      </c>
      <c r="E186" s="16">
        <v>4</v>
      </c>
      <c r="F186" s="16">
        <v>300</v>
      </c>
      <c r="G186" s="16">
        <v>10</v>
      </c>
      <c r="H186" s="16">
        <v>300</v>
      </c>
      <c r="I186" s="16">
        <v>2</v>
      </c>
      <c r="J186" s="16">
        <v>500</v>
      </c>
      <c r="K186" s="16">
        <v>0</v>
      </c>
    </row>
    <row r="187" spans="1:11" ht="15.6">
      <c r="A187" s="30">
        <v>43266</v>
      </c>
      <c r="B187" s="27" t="s">
        <v>535</v>
      </c>
      <c r="C187" s="16">
        <v>878</v>
      </c>
      <c r="D187" s="16">
        <v>3720</v>
      </c>
      <c r="E187" s="16">
        <v>5</v>
      </c>
      <c r="F187" s="16">
        <v>1000</v>
      </c>
      <c r="G187" s="16">
        <v>10</v>
      </c>
      <c r="H187" s="16"/>
      <c r="I187" s="16"/>
      <c r="J187" s="16">
        <v>0</v>
      </c>
      <c r="K187" s="16"/>
    </row>
    <row r="188" spans="1:11" ht="15.6">
      <c r="A188" s="30">
        <v>43266</v>
      </c>
      <c r="B188" s="27" t="s">
        <v>604</v>
      </c>
      <c r="C188" s="16">
        <v>788</v>
      </c>
      <c r="D188" s="16">
        <v>3449</v>
      </c>
      <c r="E188" s="16">
        <v>5</v>
      </c>
      <c r="F188" s="16">
        <v>500</v>
      </c>
      <c r="G188" s="16">
        <v>21</v>
      </c>
      <c r="H188" s="16"/>
      <c r="I188" s="16"/>
      <c r="J188" s="16">
        <v>200</v>
      </c>
      <c r="K188" s="16">
        <v>0</v>
      </c>
    </row>
    <row r="189" spans="1:11" ht="15.6">
      <c r="A189" s="30">
        <v>43266</v>
      </c>
      <c r="B189" s="27" t="s">
        <v>553</v>
      </c>
      <c r="C189" s="16">
        <v>739</v>
      </c>
      <c r="D189" s="16">
        <v>3449</v>
      </c>
      <c r="E189" s="16">
        <v>5</v>
      </c>
      <c r="F189" s="16">
        <v>300</v>
      </c>
      <c r="G189" s="16">
        <v>10</v>
      </c>
      <c r="H189" s="16"/>
      <c r="I189" s="16"/>
      <c r="J189" s="16">
        <v>400</v>
      </c>
      <c r="K189" s="16">
        <v>1</v>
      </c>
    </row>
    <row r="190" spans="1:11" ht="15.6">
      <c r="A190" s="30">
        <v>43266</v>
      </c>
      <c r="B190" s="27" t="s">
        <v>592</v>
      </c>
      <c r="C190" s="16">
        <v>646</v>
      </c>
      <c r="D190" s="16">
        <v>2227</v>
      </c>
      <c r="E190" s="16">
        <v>4</v>
      </c>
      <c r="F190" s="16">
        <v>500</v>
      </c>
      <c r="G190" s="16">
        <v>5</v>
      </c>
      <c r="H190" s="16"/>
      <c r="I190" s="16"/>
      <c r="J190" s="16">
        <v>100</v>
      </c>
      <c r="K190" s="16">
        <v>3</v>
      </c>
    </row>
    <row r="191" spans="1:11" ht="15.6">
      <c r="A191" s="30">
        <v>43266</v>
      </c>
      <c r="B191" s="27" t="s">
        <v>562</v>
      </c>
      <c r="C191" s="16">
        <v>606</v>
      </c>
      <c r="D191" s="16">
        <v>3033</v>
      </c>
      <c r="E191" s="16">
        <v>5</v>
      </c>
      <c r="F191" s="16">
        <v>300</v>
      </c>
      <c r="G191" s="16">
        <v>10</v>
      </c>
      <c r="H191" s="16"/>
      <c r="I191" s="16"/>
      <c r="J191" s="16">
        <v>0</v>
      </c>
      <c r="K191" s="16"/>
    </row>
    <row r="192" spans="1:11" ht="15.6">
      <c r="A192" s="30">
        <v>43266</v>
      </c>
      <c r="B192" s="27" t="s">
        <v>571</v>
      </c>
      <c r="C192" s="16">
        <v>587</v>
      </c>
      <c r="D192" s="16">
        <v>3862</v>
      </c>
      <c r="E192" s="16">
        <v>5</v>
      </c>
      <c r="F192" s="16">
        <v>1000</v>
      </c>
      <c r="G192" s="16">
        <v>10</v>
      </c>
      <c r="H192" s="16">
        <v>200</v>
      </c>
      <c r="I192" s="16">
        <v>2</v>
      </c>
      <c r="J192" s="16">
        <v>0</v>
      </c>
      <c r="K192" s="16"/>
    </row>
    <row r="193" spans="1:11" ht="15.6">
      <c r="A193" s="30">
        <v>43297</v>
      </c>
      <c r="B193" s="27" t="s">
        <v>658</v>
      </c>
      <c r="C193" s="16">
        <v>12681</v>
      </c>
      <c r="D193" s="16">
        <v>33561</v>
      </c>
      <c r="E193" s="16">
        <v>4</v>
      </c>
      <c r="F193" s="16">
        <v>3300</v>
      </c>
      <c r="G193" s="16">
        <v>12</v>
      </c>
      <c r="H193" s="16"/>
      <c r="I193" s="16"/>
      <c r="J193" s="16">
        <v>10400</v>
      </c>
      <c r="K193" s="16">
        <v>1</v>
      </c>
    </row>
    <row r="194" spans="1:11" ht="15.6">
      <c r="A194" s="30">
        <v>43297</v>
      </c>
      <c r="B194" s="27" t="s">
        <v>670</v>
      </c>
      <c r="C194" s="16">
        <v>7875</v>
      </c>
      <c r="D194" s="16">
        <v>22382</v>
      </c>
      <c r="E194" s="16">
        <v>4</v>
      </c>
      <c r="F194" s="16">
        <v>1800</v>
      </c>
      <c r="G194" s="16">
        <v>12</v>
      </c>
      <c r="H194" s="16">
        <v>320</v>
      </c>
      <c r="I194" s="16">
        <v>2</v>
      </c>
      <c r="J194" s="16">
        <v>6200</v>
      </c>
      <c r="K194" s="16">
        <v>0</v>
      </c>
    </row>
    <row r="195" spans="1:11" ht="15.6">
      <c r="A195" s="30">
        <v>43297</v>
      </c>
      <c r="B195" s="27" t="s">
        <v>688</v>
      </c>
      <c r="C195" s="16">
        <v>5428</v>
      </c>
      <c r="D195" s="16">
        <v>20588</v>
      </c>
      <c r="E195" s="16">
        <v>4</v>
      </c>
      <c r="F195" s="16">
        <v>1300</v>
      </c>
      <c r="G195" s="16">
        <v>12</v>
      </c>
      <c r="H195" s="16"/>
      <c r="I195" s="16"/>
      <c r="J195" s="16">
        <v>2900</v>
      </c>
      <c r="K195" s="16">
        <v>1</v>
      </c>
    </row>
    <row r="196" spans="1:11" ht="15.6">
      <c r="A196" s="30">
        <v>43297</v>
      </c>
      <c r="B196" s="27" t="s">
        <v>613</v>
      </c>
      <c r="C196" s="16">
        <v>5006</v>
      </c>
      <c r="D196" s="16">
        <v>16037</v>
      </c>
      <c r="E196" s="16">
        <v>4</v>
      </c>
      <c r="F196" s="16">
        <v>1100</v>
      </c>
      <c r="G196" s="16">
        <v>12</v>
      </c>
      <c r="H196" s="16">
        <v>200</v>
      </c>
      <c r="I196" s="16">
        <v>2</v>
      </c>
      <c r="J196" s="16">
        <v>3830</v>
      </c>
      <c r="K196" s="16">
        <v>1</v>
      </c>
    </row>
    <row r="197" spans="1:11" ht="15.6">
      <c r="A197" s="30">
        <v>43297</v>
      </c>
      <c r="B197" s="27" t="s">
        <v>721</v>
      </c>
      <c r="C197" s="16">
        <v>4805</v>
      </c>
      <c r="D197" s="16">
        <v>15570</v>
      </c>
      <c r="E197" s="16">
        <v>4</v>
      </c>
      <c r="F197" s="16">
        <v>800</v>
      </c>
      <c r="G197" s="16">
        <v>12</v>
      </c>
      <c r="H197" s="16"/>
      <c r="I197" s="16"/>
      <c r="J197" s="16">
        <v>4600</v>
      </c>
      <c r="K197" s="16">
        <v>1</v>
      </c>
    </row>
    <row r="198" spans="1:11" ht="15.6">
      <c r="A198" s="30">
        <v>43297</v>
      </c>
      <c r="B198" s="27" t="s">
        <v>703</v>
      </c>
      <c r="C198" s="16">
        <v>4695</v>
      </c>
      <c r="D198" s="16">
        <v>15278</v>
      </c>
      <c r="E198" s="16">
        <v>5</v>
      </c>
      <c r="F198" s="16">
        <v>1500</v>
      </c>
      <c r="G198" s="16">
        <v>12</v>
      </c>
      <c r="H198" s="16">
        <v>200</v>
      </c>
      <c r="I198" s="16">
        <v>2</v>
      </c>
      <c r="J198" s="16">
        <v>3400</v>
      </c>
      <c r="K198" s="16">
        <v>1</v>
      </c>
    </row>
    <row r="199" spans="1:11" ht="15.6">
      <c r="A199" s="30">
        <v>43297</v>
      </c>
      <c r="B199" s="27" t="s">
        <v>637</v>
      </c>
      <c r="C199" s="16">
        <v>4432</v>
      </c>
      <c r="D199" s="16">
        <v>11417</v>
      </c>
      <c r="E199" s="16">
        <v>4</v>
      </c>
      <c r="F199" s="16">
        <v>1000</v>
      </c>
      <c r="G199" s="16">
        <v>18</v>
      </c>
      <c r="H199" s="16"/>
      <c r="I199" s="16"/>
      <c r="J199" s="16">
        <v>3400</v>
      </c>
      <c r="K199" s="16">
        <v>1</v>
      </c>
    </row>
    <row r="200" spans="1:11" ht="15.6">
      <c r="A200" s="30">
        <v>43297</v>
      </c>
      <c r="B200" s="27" t="s">
        <v>634</v>
      </c>
      <c r="C200" s="16">
        <v>3827</v>
      </c>
      <c r="D200" s="16">
        <v>11941</v>
      </c>
      <c r="E200" s="16">
        <v>4</v>
      </c>
      <c r="F200" s="16">
        <v>300</v>
      </c>
      <c r="G200" s="16">
        <v>18</v>
      </c>
      <c r="H200" s="16">
        <v>300</v>
      </c>
      <c r="I200" s="16">
        <v>3</v>
      </c>
      <c r="J200" s="16">
        <v>3400</v>
      </c>
      <c r="K200" s="16">
        <v>1</v>
      </c>
    </row>
    <row r="201" spans="1:11" ht="15.6">
      <c r="A201" s="30">
        <v>43297</v>
      </c>
      <c r="B201" s="27" t="s">
        <v>640</v>
      </c>
      <c r="C201" s="16">
        <v>3376</v>
      </c>
      <c r="D201" s="16">
        <v>12091</v>
      </c>
      <c r="E201" s="16">
        <v>5</v>
      </c>
      <c r="F201" s="16">
        <v>1400</v>
      </c>
      <c r="G201" s="16">
        <v>12</v>
      </c>
      <c r="H201" s="16">
        <v>700</v>
      </c>
      <c r="I201" s="16">
        <v>2</v>
      </c>
      <c r="J201" s="16">
        <v>1500</v>
      </c>
      <c r="K201" s="16">
        <v>1</v>
      </c>
    </row>
    <row r="202" spans="1:11" ht="15.6">
      <c r="A202" s="30">
        <v>43297</v>
      </c>
      <c r="B202" s="27" t="s">
        <v>706</v>
      </c>
      <c r="C202" s="16">
        <v>3276</v>
      </c>
      <c r="D202" s="16">
        <v>10202</v>
      </c>
      <c r="E202" s="16">
        <v>4</v>
      </c>
      <c r="F202" s="16">
        <v>1800</v>
      </c>
      <c r="G202" s="16">
        <v>12</v>
      </c>
      <c r="H202" s="16"/>
      <c r="I202" s="16"/>
      <c r="J202" s="16">
        <v>1700</v>
      </c>
      <c r="K202" s="16">
        <v>1</v>
      </c>
    </row>
    <row r="203" spans="1:11" ht="15.6">
      <c r="A203" s="30">
        <v>43297</v>
      </c>
      <c r="B203" s="27" t="s">
        <v>679</v>
      </c>
      <c r="C203" s="16">
        <v>3267</v>
      </c>
      <c r="D203" s="16">
        <v>10689</v>
      </c>
      <c r="E203" s="16">
        <v>4</v>
      </c>
      <c r="F203" s="16">
        <v>2300</v>
      </c>
      <c r="G203" s="16">
        <v>12</v>
      </c>
      <c r="H203" s="16"/>
      <c r="I203" s="16"/>
      <c r="J203" s="16">
        <v>1100</v>
      </c>
      <c r="K203" s="16">
        <v>1</v>
      </c>
    </row>
    <row r="204" spans="1:11" ht="15.6">
      <c r="A204" s="30">
        <v>43297</v>
      </c>
      <c r="B204" s="27" t="s">
        <v>646</v>
      </c>
      <c r="C204" s="16">
        <v>3129</v>
      </c>
      <c r="D204" s="16">
        <v>11257</v>
      </c>
      <c r="E204" s="16">
        <v>4</v>
      </c>
      <c r="F204" s="16">
        <v>1100</v>
      </c>
      <c r="G204" s="16">
        <v>7</v>
      </c>
      <c r="H204" s="16"/>
      <c r="I204" s="16"/>
      <c r="J204" s="16">
        <v>2100</v>
      </c>
      <c r="K204" s="16">
        <v>1</v>
      </c>
    </row>
    <row r="205" spans="1:11" ht="15.6">
      <c r="A205" s="30">
        <v>43297</v>
      </c>
      <c r="B205" s="27" t="s">
        <v>673</v>
      </c>
      <c r="C205" s="16">
        <v>3014</v>
      </c>
      <c r="D205" s="16">
        <v>11213</v>
      </c>
      <c r="E205" s="16">
        <v>4</v>
      </c>
      <c r="F205" s="16">
        <v>600</v>
      </c>
      <c r="G205" s="16">
        <v>12</v>
      </c>
      <c r="H205" s="16">
        <v>700</v>
      </c>
      <c r="I205" s="16">
        <v>2</v>
      </c>
      <c r="J205" s="16">
        <v>1800</v>
      </c>
      <c r="K205" s="16">
        <v>1</v>
      </c>
    </row>
    <row r="206" spans="1:11" ht="15.6">
      <c r="A206" s="30">
        <v>43297</v>
      </c>
      <c r="B206" s="27" t="s">
        <v>712</v>
      </c>
      <c r="C206" s="16">
        <v>2969</v>
      </c>
      <c r="D206" s="16">
        <v>13852</v>
      </c>
      <c r="E206" s="16">
        <v>4</v>
      </c>
      <c r="F206" s="16">
        <v>1800</v>
      </c>
      <c r="G206" s="16">
        <v>6</v>
      </c>
      <c r="H206" s="16">
        <v>300</v>
      </c>
      <c r="I206" s="16">
        <v>2</v>
      </c>
      <c r="J206" s="16">
        <v>1000</v>
      </c>
      <c r="K206" s="16">
        <v>1</v>
      </c>
    </row>
    <row r="207" spans="1:11" ht="15.6">
      <c r="A207" s="30">
        <v>43297</v>
      </c>
      <c r="B207" s="27" t="s">
        <v>652</v>
      </c>
      <c r="C207" s="16">
        <v>2606</v>
      </c>
      <c r="D207" s="16">
        <v>9293</v>
      </c>
      <c r="E207" s="16">
        <v>5</v>
      </c>
      <c r="F207" s="16">
        <v>2400</v>
      </c>
      <c r="G207" s="16">
        <v>12</v>
      </c>
      <c r="H207" s="16">
        <v>400</v>
      </c>
      <c r="I207" s="16">
        <v>2</v>
      </c>
      <c r="J207" s="16">
        <v>800</v>
      </c>
      <c r="K207" s="16">
        <v>1</v>
      </c>
    </row>
    <row r="208" spans="1:11" ht="15.6">
      <c r="A208" s="30">
        <v>43297</v>
      </c>
      <c r="B208" s="27" t="s">
        <v>610</v>
      </c>
      <c r="C208" s="16">
        <v>2578</v>
      </c>
      <c r="D208" s="16">
        <v>9467</v>
      </c>
      <c r="E208" s="16">
        <v>5</v>
      </c>
      <c r="F208" s="16">
        <v>800</v>
      </c>
      <c r="G208" s="16">
        <v>12</v>
      </c>
      <c r="H208" s="16">
        <v>800</v>
      </c>
      <c r="I208" s="16">
        <v>2</v>
      </c>
      <c r="J208" s="16">
        <v>1000</v>
      </c>
      <c r="K208" s="16">
        <v>1</v>
      </c>
    </row>
    <row r="209" spans="1:11" ht="15.6">
      <c r="A209" s="30">
        <v>43297</v>
      </c>
      <c r="B209" s="27" t="s">
        <v>718</v>
      </c>
      <c r="C209" s="16">
        <v>2420</v>
      </c>
      <c r="D209" s="16">
        <v>9973</v>
      </c>
      <c r="E209" s="16">
        <v>4</v>
      </c>
      <c r="F209" s="16">
        <v>1400</v>
      </c>
      <c r="G209" s="16">
        <v>12</v>
      </c>
      <c r="H209" s="16"/>
      <c r="I209" s="16"/>
      <c r="J209" s="16">
        <v>1200</v>
      </c>
      <c r="K209" s="16">
        <v>1</v>
      </c>
    </row>
    <row r="210" spans="1:11" ht="15.6">
      <c r="A210" s="30">
        <v>43297</v>
      </c>
      <c r="B210" s="27" t="s">
        <v>697</v>
      </c>
      <c r="C210" s="16">
        <v>2274</v>
      </c>
      <c r="D210" s="16">
        <v>8889</v>
      </c>
      <c r="E210" s="16">
        <v>4</v>
      </c>
      <c r="F210" s="16">
        <v>2000</v>
      </c>
      <c r="G210" s="16">
        <v>12</v>
      </c>
      <c r="H210" s="16">
        <v>100</v>
      </c>
      <c r="I210" s="16">
        <v>2</v>
      </c>
      <c r="J210" s="16">
        <v>1000</v>
      </c>
      <c r="K210" s="16">
        <v>1</v>
      </c>
    </row>
    <row r="211" spans="1:11" ht="15.6">
      <c r="A211" s="30">
        <v>43297</v>
      </c>
      <c r="B211" s="27" t="s">
        <v>694</v>
      </c>
      <c r="C211" s="16">
        <v>1654</v>
      </c>
      <c r="D211" s="16">
        <v>5936</v>
      </c>
      <c r="E211" s="16">
        <v>5</v>
      </c>
      <c r="F211" s="16">
        <v>2100</v>
      </c>
      <c r="G211" s="16">
        <v>12</v>
      </c>
      <c r="H211" s="16"/>
      <c r="I211" s="16"/>
      <c r="J211" s="16">
        <v>100</v>
      </c>
      <c r="K211" s="16">
        <v>1</v>
      </c>
    </row>
    <row r="212" spans="1:11" ht="15.6">
      <c r="A212" s="30">
        <v>43297</v>
      </c>
      <c r="B212" s="27" t="s">
        <v>667</v>
      </c>
      <c r="C212" s="16">
        <v>1566</v>
      </c>
      <c r="D212" s="16">
        <v>7915</v>
      </c>
      <c r="E212" s="16">
        <v>4</v>
      </c>
      <c r="F212" s="16">
        <v>600</v>
      </c>
      <c r="G212" s="16">
        <v>12</v>
      </c>
      <c r="H212" s="16">
        <v>300</v>
      </c>
      <c r="I212" s="16">
        <v>2</v>
      </c>
      <c r="J212" s="16">
        <v>600</v>
      </c>
      <c r="K212" s="16">
        <v>1</v>
      </c>
    </row>
    <row r="213" spans="1:11" ht="15.6">
      <c r="A213" s="30">
        <v>43297</v>
      </c>
      <c r="B213" s="27" t="s">
        <v>661</v>
      </c>
      <c r="C213" s="16">
        <v>1523</v>
      </c>
      <c r="D213" s="16">
        <v>5698</v>
      </c>
      <c r="E213" s="16">
        <v>4</v>
      </c>
      <c r="F213" s="16">
        <v>1700</v>
      </c>
      <c r="G213" s="16">
        <v>12</v>
      </c>
      <c r="H213" s="16"/>
      <c r="I213" s="16"/>
      <c r="J213" s="16">
        <v>600</v>
      </c>
      <c r="K213" s="16">
        <v>1</v>
      </c>
    </row>
    <row r="214" spans="1:11" ht="15.6">
      <c r="A214" s="30">
        <v>43297</v>
      </c>
      <c r="B214" s="27" t="s">
        <v>676</v>
      </c>
      <c r="C214" s="16">
        <v>1505</v>
      </c>
      <c r="D214" s="16">
        <v>6216</v>
      </c>
      <c r="E214" s="16">
        <v>4</v>
      </c>
      <c r="F214" s="16">
        <v>1100</v>
      </c>
      <c r="G214" s="16">
        <v>12</v>
      </c>
      <c r="H214" s="16"/>
      <c r="I214" s="16"/>
      <c r="J214" s="16">
        <v>500</v>
      </c>
      <c r="K214" s="16">
        <v>1</v>
      </c>
    </row>
    <row r="215" spans="1:11" ht="15.6">
      <c r="A215" s="30">
        <v>43297</v>
      </c>
      <c r="B215" s="27" t="s">
        <v>616</v>
      </c>
      <c r="C215" s="16">
        <v>1357</v>
      </c>
      <c r="D215" s="16">
        <v>5105</v>
      </c>
      <c r="E215" s="16">
        <v>4</v>
      </c>
      <c r="F215" s="16">
        <v>300</v>
      </c>
      <c r="G215" s="16">
        <v>18</v>
      </c>
      <c r="H215" s="16"/>
      <c r="I215" s="16"/>
      <c r="J215" s="16">
        <v>600</v>
      </c>
      <c r="K215" s="16">
        <v>1</v>
      </c>
    </row>
    <row r="216" spans="1:11" ht="15.6">
      <c r="A216" s="30">
        <v>43297</v>
      </c>
      <c r="B216" s="27" t="s">
        <v>691</v>
      </c>
      <c r="C216" s="16">
        <v>1356</v>
      </c>
      <c r="D216" s="16">
        <v>4355</v>
      </c>
      <c r="E216" s="16">
        <v>4</v>
      </c>
      <c r="F216" s="16">
        <v>1900</v>
      </c>
      <c r="G216" s="16">
        <v>12</v>
      </c>
      <c r="H216" s="16"/>
      <c r="I216" s="16"/>
      <c r="J216" s="16">
        <v>0</v>
      </c>
      <c r="K216" s="16"/>
    </row>
    <row r="217" spans="1:11" ht="15.6">
      <c r="A217" s="30">
        <v>43297</v>
      </c>
      <c r="B217" s="27" t="s">
        <v>709</v>
      </c>
      <c r="C217" s="16">
        <v>1144</v>
      </c>
      <c r="D217" s="16">
        <v>4247</v>
      </c>
      <c r="E217" s="16">
        <v>4</v>
      </c>
      <c r="F217" s="16">
        <v>600</v>
      </c>
      <c r="G217" s="16">
        <v>10</v>
      </c>
      <c r="H217" s="16"/>
      <c r="I217" s="16"/>
      <c r="J217" s="16">
        <v>500</v>
      </c>
      <c r="K217" s="16">
        <v>1</v>
      </c>
    </row>
    <row r="218" spans="1:11" ht="15.6">
      <c r="A218" s="30">
        <v>43297</v>
      </c>
      <c r="B218" s="27" t="s">
        <v>625</v>
      </c>
      <c r="C218" s="16">
        <v>1098</v>
      </c>
      <c r="D218" s="16">
        <v>5577</v>
      </c>
      <c r="E218" s="16">
        <v>5</v>
      </c>
      <c r="F218" s="16">
        <v>300</v>
      </c>
      <c r="G218" s="16">
        <v>18</v>
      </c>
      <c r="H218" s="16">
        <v>300</v>
      </c>
      <c r="I218" s="16">
        <v>2</v>
      </c>
      <c r="J218" s="16">
        <v>300</v>
      </c>
      <c r="K218" s="16">
        <v>1</v>
      </c>
    </row>
    <row r="219" spans="1:11" ht="15.6">
      <c r="A219" s="30">
        <v>43297</v>
      </c>
      <c r="B219" s="27" t="s">
        <v>619</v>
      </c>
      <c r="C219" s="16">
        <v>1080</v>
      </c>
      <c r="D219" s="16">
        <v>4933</v>
      </c>
      <c r="E219" s="16">
        <v>5</v>
      </c>
      <c r="F219" s="16">
        <v>800</v>
      </c>
      <c r="G219" s="16">
        <v>12</v>
      </c>
      <c r="H219" s="16">
        <v>400</v>
      </c>
      <c r="I219" s="16">
        <v>2</v>
      </c>
      <c r="J219" s="16">
        <v>100</v>
      </c>
      <c r="K219" s="16">
        <v>3</v>
      </c>
    </row>
    <row r="220" spans="1:11" ht="15.6">
      <c r="A220" s="30">
        <v>43297</v>
      </c>
      <c r="B220" s="27" t="s">
        <v>649</v>
      </c>
      <c r="C220" s="16">
        <v>1063</v>
      </c>
      <c r="D220" s="16">
        <v>4493</v>
      </c>
      <c r="E220" s="16">
        <v>5</v>
      </c>
      <c r="F220" s="16">
        <v>300</v>
      </c>
      <c r="G220" s="16">
        <v>12</v>
      </c>
      <c r="H220" s="16"/>
      <c r="I220" s="16"/>
      <c r="J220" s="16">
        <v>500</v>
      </c>
      <c r="K220" s="16">
        <v>1</v>
      </c>
    </row>
    <row r="221" spans="1:11" ht="15.6">
      <c r="A221" s="30">
        <v>43297</v>
      </c>
      <c r="B221" s="27" t="s">
        <v>643</v>
      </c>
      <c r="C221" s="16">
        <v>1051</v>
      </c>
      <c r="D221" s="16">
        <v>5071</v>
      </c>
      <c r="E221" s="16">
        <v>5</v>
      </c>
      <c r="F221" s="16">
        <v>300</v>
      </c>
      <c r="G221" s="16">
        <v>18</v>
      </c>
      <c r="H221" s="16"/>
      <c r="I221" s="16"/>
      <c r="J221" s="16">
        <v>500</v>
      </c>
      <c r="K221" s="16">
        <v>1</v>
      </c>
    </row>
    <row r="222" spans="1:11" ht="15.6">
      <c r="A222" s="30">
        <v>43297</v>
      </c>
      <c r="B222" s="27" t="s">
        <v>700</v>
      </c>
      <c r="C222" s="16">
        <v>866</v>
      </c>
      <c r="D222" s="16">
        <v>2640</v>
      </c>
      <c r="E222" s="16">
        <v>4</v>
      </c>
      <c r="F222" s="16">
        <v>1100</v>
      </c>
      <c r="G222" s="16">
        <v>12</v>
      </c>
      <c r="H222" s="16"/>
      <c r="I222" s="16"/>
      <c r="J222" s="16">
        <v>100</v>
      </c>
      <c r="K222" s="16">
        <v>2</v>
      </c>
    </row>
    <row r="223" spans="1:11" ht="15.6">
      <c r="A223" s="30">
        <v>43297</v>
      </c>
      <c r="B223" s="27" t="s">
        <v>685</v>
      </c>
      <c r="C223" s="16">
        <v>798</v>
      </c>
      <c r="D223" s="16">
        <v>4235</v>
      </c>
      <c r="E223" s="16">
        <v>4</v>
      </c>
      <c r="F223" s="16">
        <v>300</v>
      </c>
      <c r="G223" s="16">
        <v>6</v>
      </c>
      <c r="H223" s="16">
        <v>800</v>
      </c>
      <c r="I223" s="16">
        <v>5</v>
      </c>
      <c r="J223" s="16">
        <v>300</v>
      </c>
      <c r="K223" s="16">
        <v>1</v>
      </c>
    </row>
    <row r="224" spans="1:11" ht="15.6">
      <c r="A224" s="30">
        <v>43297</v>
      </c>
      <c r="B224" s="27" t="s">
        <v>631</v>
      </c>
      <c r="C224" s="16">
        <v>690</v>
      </c>
      <c r="D224" s="16">
        <v>2589</v>
      </c>
      <c r="E224" s="16">
        <v>4</v>
      </c>
      <c r="F224" s="16">
        <v>800</v>
      </c>
      <c r="G224" s="16">
        <v>12</v>
      </c>
      <c r="H224" s="16"/>
      <c r="I224" s="16"/>
      <c r="J224" s="16">
        <v>140</v>
      </c>
      <c r="K224" s="16">
        <v>1</v>
      </c>
    </row>
    <row r="225" spans="1:11" ht="15.6">
      <c r="A225" s="30">
        <v>43297</v>
      </c>
      <c r="B225" s="27" t="s">
        <v>664</v>
      </c>
      <c r="C225" s="16">
        <v>688</v>
      </c>
      <c r="D225" s="16">
        <v>3385</v>
      </c>
      <c r="E225" s="16">
        <v>4</v>
      </c>
      <c r="F225" s="16">
        <v>600</v>
      </c>
      <c r="G225" s="16">
        <v>12</v>
      </c>
      <c r="H225" s="16"/>
      <c r="I225" s="16"/>
      <c r="J225" s="16">
        <v>100</v>
      </c>
      <c r="K225" s="16">
        <v>1</v>
      </c>
    </row>
    <row r="226" spans="1:11" ht="15.6">
      <c r="A226" s="30">
        <v>43297</v>
      </c>
      <c r="B226" s="27" t="s">
        <v>682</v>
      </c>
      <c r="C226" s="16">
        <v>581</v>
      </c>
      <c r="D226" s="16">
        <v>2946</v>
      </c>
      <c r="E226" s="16">
        <v>4</v>
      </c>
      <c r="F226" s="16">
        <v>1100</v>
      </c>
      <c r="G226" s="16">
        <v>12</v>
      </c>
      <c r="H226" s="16"/>
      <c r="I226" s="16"/>
      <c r="J226" s="16">
        <v>0</v>
      </c>
      <c r="K226" s="16"/>
    </row>
    <row r="227" spans="1:11" ht="15.6">
      <c r="A227" s="30">
        <v>43297</v>
      </c>
      <c r="B227" s="27" t="s">
        <v>628</v>
      </c>
      <c r="C227" s="16">
        <v>573</v>
      </c>
      <c r="D227" s="16">
        <v>4317</v>
      </c>
      <c r="E227" s="16">
        <v>4</v>
      </c>
      <c r="F227" s="16">
        <v>1300</v>
      </c>
      <c r="G227" s="16">
        <v>18</v>
      </c>
      <c r="H227" s="16"/>
      <c r="I227" s="16"/>
      <c r="J227" s="16">
        <v>0</v>
      </c>
      <c r="K227" s="16"/>
    </row>
    <row r="228" spans="1:11" ht="15.6">
      <c r="A228" s="30">
        <v>43297</v>
      </c>
      <c r="B228" s="27" t="s">
        <v>715</v>
      </c>
      <c r="C228" s="16">
        <v>566</v>
      </c>
      <c r="D228" s="16">
        <v>3801</v>
      </c>
      <c r="E228" s="16">
        <v>4</v>
      </c>
      <c r="F228" s="16">
        <v>1000</v>
      </c>
      <c r="G228" s="16">
        <v>4</v>
      </c>
      <c r="H228" s="16"/>
      <c r="I228" s="16"/>
      <c r="J228" s="16">
        <v>200</v>
      </c>
      <c r="K228" s="16">
        <v>2</v>
      </c>
    </row>
    <row r="229" spans="1:11" ht="15.6">
      <c r="A229" s="30">
        <v>43297</v>
      </c>
      <c r="B229" s="27" t="s">
        <v>622</v>
      </c>
      <c r="C229" s="16">
        <v>556</v>
      </c>
      <c r="D229" s="16">
        <v>2133</v>
      </c>
      <c r="E229" s="16">
        <v>4</v>
      </c>
      <c r="F229" s="16">
        <v>1100</v>
      </c>
      <c r="G229" s="16">
        <v>12</v>
      </c>
      <c r="H229" s="16"/>
      <c r="I229" s="16"/>
      <c r="J229" s="16">
        <v>100</v>
      </c>
      <c r="K229" s="16">
        <v>1</v>
      </c>
    </row>
    <row r="230" spans="1:11" ht="15.6">
      <c r="A230" s="30">
        <v>43297</v>
      </c>
      <c r="B230" s="27" t="s">
        <v>655</v>
      </c>
      <c r="C230" s="16">
        <v>388</v>
      </c>
      <c r="D230" s="16">
        <v>3827</v>
      </c>
      <c r="E230" s="16">
        <v>4</v>
      </c>
      <c r="F230" s="16">
        <v>300</v>
      </c>
      <c r="G230" s="16">
        <v>12</v>
      </c>
      <c r="H230" s="16"/>
      <c r="I230" s="16"/>
      <c r="J230" s="16">
        <v>100</v>
      </c>
      <c r="K230" s="16">
        <v>2</v>
      </c>
    </row>
  </sheetData>
  <autoFilter ref="A1:K230"/>
  <phoneticPr fontId="9" type="noConversion"/>
  <conditionalFormatting sqref="C1">
    <cfRule type="duplicateValues" dxfId="42" priority="4"/>
  </conditionalFormatting>
  <conditionalFormatting sqref="D1:E1">
    <cfRule type="duplicateValues" dxfId="41" priority="3"/>
  </conditionalFormatting>
  <conditionalFormatting sqref="J1:K1">
    <cfRule type="duplicateValues" dxfId="40" priority="1"/>
  </conditionalFormatting>
  <conditionalFormatting sqref="B193">
    <cfRule type="duplicateValues" dxfId="39" priority="8"/>
  </conditionalFormatting>
  <conditionalFormatting sqref="B229">
    <cfRule type="duplicateValues" dxfId="38" priority="6"/>
  </conditionalFormatting>
  <conditionalFormatting sqref="B230">
    <cfRule type="duplicateValues" dxfId="37" priority="5"/>
  </conditionalFormatting>
  <conditionalFormatting sqref="B1:B192">
    <cfRule type="duplicateValues" dxfId="36" priority="9"/>
  </conditionalFormatting>
  <conditionalFormatting sqref="B194:B228">
    <cfRule type="duplicateValues" dxfId="35" priority="7"/>
  </conditionalFormatting>
  <conditionalFormatting sqref="B231:B1048576">
    <cfRule type="duplicateValues" dxfId="34" priority="10"/>
  </conditionalFormatting>
  <conditionalFormatting sqref="F1:G1 H1:I1">
    <cfRule type="duplicateValues" dxfId="33" priority="2"/>
  </conditionalFormatting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4506668294322"/>
  </sheetPr>
  <dimension ref="A1:L231"/>
  <sheetViews>
    <sheetView workbookViewId="0">
      <pane ySplit="1" topLeftCell="A2" activePane="bottomLeft" state="frozen"/>
      <selection pane="bottomLeft" activeCell="K29" sqref="K29"/>
    </sheetView>
  </sheetViews>
  <sheetFormatPr defaultColWidth="9" defaultRowHeight="14.4"/>
  <cols>
    <col min="1" max="1" width="10.88671875" hidden="1" customWidth="1"/>
    <col min="2" max="2" width="16" hidden="1" customWidth="1"/>
    <col min="3" max="3" width="20.109375" hidden="1" customWidth="1"/>
    <col min="4" max="5" width="18.109375" hidden="1" customWidth="1"/>
    <col min="6" max="6" width="10.88671875" hidden="1" customWidth="1"/>
    <col min="7" max="7" width="10.88671875" customWidth="1"/>
    <col min="8" max="8" width="5.109375" customWidth="1"/>
    <col min="9" max="9" width="16" customWidth="1"/>
    <col min="10" max="10" width="20.109375" customWidth="1"/>
    <col min="11" max="12" width="18.109375" customWidth="1"/>
  </cols>
  <sheetData>
    <row r="1" spans="1:12" ht="16.2">
      <c r="A1" s="29" t="s">
        <v>1</v>
      </c>
      <c r="B1" s="22" t="s">
        <v>1037</v>
      </c>
      <c r="C1" s="22" t="s">
        <v>1038</v>
      </c>
      <c r="D1" s="22" t="s">
        <v>1039</v>
      </c>
      <c r="E1" s="22" t="s">
        <v>1040</v>
      </c>
      <c r="F1" s="29" t="s">
        <v>1</v>
      </c>
      <c r="G1" s="22" t="s">
        <v>1</v>
      </c>
      <c r="H1" s="22" t="s">
        <v>1042</v>
      </c>
      <c r="I1" s="22" t="s">
        <v>1043</v>
      </c>
      <c r="J1" s="22" t="s">
        <v>1044</v>
      </c>
      <c r="K1" s="22" t="s">
        <v>1045</v>
      </c>
      <c r="L1" s="22" t="s">
        <v>1046</v>
      </c>
    </row>
    <row r="2" spans="1:12" ht="15.6">
      <c r="A2" s="30">
        <v>43117</v>
      </c>
      <c r="B2" s="16">
        <v>7</v>
      </c>
      <c r="C2" s="16">
        <v>14</v>
      </c>
      <c r="D2" s="16">
        <v>2</v>
      </c>
      <c r="E2" s="16">
        <v>0</v>
      </c>
      <c r="F2" s="30">
        <v>43117</v>
      </c>
      <c r="G2" s="30">
        <v>43297</v>
      </c>
      <c r="H2" s="16">
        <v>1</v>
      </c>
      <c r="I2" s="32">
        <f>SUMPRODUCT((B:B=$H2)*($A:$A=$G$2))</f>
        <v>0</v>
      </c>
      <c r="J2" s="32">
        <f>SUMPRODUCT((C:C=$H2)*($A:$A=$G$2))</f>
        <v>0</v>
      </c>
      <c r="K2" s="32">
        <f>SUMPRODUCT((D:D=$H2)*($A:$A=$G$2))</f>
        <v>0</v>
      </c>
      <c r="L2" s="32">
        <f>SUMPRODUCT((E:E=$H2)*($A:$A=$G$2))</f>
        <v>30</v>
      </c>
    </row>
    <row r="3" spans="1:12" ht="15.6">
      <c r="A3" s="30">
        <v>43117</v>
      </c>
      <c r="B3" s="16">
        <v>6</v>
      </c>
      <c r="C3" s="16">
        <v>7</v>
      </c>
      <c r="D3" s="16">
        <v>2</v>
      </c>
      <c r="E3" s="16">
        <v>0</v>
      </c>
      <c r="F3" s="30">
        <v>43172</v>
      </c>
      <c r="H3" s="16">
        <v>2</v>
      </c>
      <c r="I3" s="32">
        <f t="shared" ref="I3:I23" si="0">SUMPRODUCT((B:B=$H3)*($A:$A=$G$2))</f>
        <v>0</v>
      </c>
      <c r="J3" s="32">
        <f t="shared" ref="J3:J23" si="1">SUMPRODUCT((C:C=$H3)*($A:$A=$G$2))</f>
        <v>0</v>
      </c>
      <c r="K3" s="32">
        <f t="shared" ref="K3:K23" si="2">SUMPRODUCT((D:D=$H3)*($A:$A=$G$2))</f>
        <v>12</v>
      </c>
      <c r="L3" s="32">
        <f t="shared" ref="L3:L23" si="3">SUMPRODUCT((E:E=$H3)*($A:$A=$G$2))</f>
        <v>3</v>
      </c>
    </row>
    <row r="4" spans="1:12" ht="15.6">
      <c r="A4" s="30">
        <v>43117</v>
      </c>
      <c r="B4" s="16">
        <v>8</v>
      </c>
      <c r="C4" s="16">
        <v>14</v>
      </c>
      <c r="D4" s="16">
        <v>2</v>
      </c>
      <c r="E4" s="16">
        <v>0</v>
      </c>
      <c r="F4" s="30">
        <v>43185</v>
      </c>
      <c r="H4" s="16">
        <v>3</v>
      </c>
      <c r="I4" s="32">
        <f t="shared" si="0"/>
        <v>0</v>
      </c>
      <c r="J4" s="32">
        <f t="shared" si="1"/>
        <v>0</v>
      </c>
      <c r="K4" s="32">
        <f t="shared" si="2"/>
        <v>1</v>
      </c>
      <c r="L4" s="32">
        <f t="shared" si="3"/>
        <v>1</v>
      </c>
    </row>
    <row r="5" spans="1:12" ht="15.6">
      <c r="A5" s="30">
        <v>43117</v>
      </c>
      <c r="B5" s="16">
        <v>7</v>
      </c>
      <c r="C5" s="16">
        <v>14</v>
      </c>
      <c r="D5" s="16">
        <v>2</v>
      </c>
      <c r="E5" s="16">
        <v>0</v>
      </c>
      <c r="F5" s="30">
        <v>43210</v>
      </c>
      <c r="H5" s="16">
        <v>4</v>
      </c>
      <c r="I5" s="32">
        <f t="shared" si="0"/>
        <v>29</v>
      </c>
      <c r="J5" s="32">
        <f t="shared" si="1"/>
        <v>1</v>
      </c>
      <c r="K5" s="32">
        <f t="shared" si="2"/>
        <v>0</v>
      </c>
      <c r="L5" s="32">
        <f t="shared" si="3"/>
        <v>0</v>
      </c>
    </row>
    <row r="6" spans="1:12" ht="15.6">
      <c r="A6" s="30">
        <v>43117</v>
      </c>
      <c r="B6" s="16">
        <v>8</v>
      </c>
      <c r="C6" s="16">
        <v>7</v>
      </c>
      <c r="D6" s="16">
        <v>1</v>
      </c>
      <c r="E6" s="16">
        <v>0</v>
      </c>
      <c r="F6" s="30">
        <v>43236</v>
      </c>
      <c r="H6" s="16">
        <v>5</v>
      </c>
      <c r="I6" s="32">
        <f t="shared" si="0"/>
        <v>9</v>
      </c>
      <c r="J6" s="32">
        <f t="shared" si="1"/>
        <v>0</v>
      </c>
      <c r="K6" s="32">
        <f t="shared" si="2"/>
        <v>1</v>
      </c>
      <c r="L6" s="32">
        <f t="shared" si="3"/>
        <v>0</v>
      </c>
    </row>
    <row r="7" spans="1:12" ht="15.6">
      <c r="A7" s="30">
        <v>43117</v>
      </c>
      <c r="B7" s="16">
        <v>6</v>
      </c>
      <c r="C7" s="16">
        <v>7</v>
      </c>
      <c r="D7" s="16" t="s">
        <v>1047</v>
      </c>
      <c r="E7" s="16">
        <v>0</v>
      </c>
      <c r="F7" s="30">
        <v>43250</v>
      </c>
      <c r="H7" s="16">
        <v>6</v>
      </c>
      <c r="I7" s="32">
        <f t="shared" si="0"/>
        <v>0</v>
      </c>
      <c r="J7" s="32">
        <f t="shared" si="1"/>
        <v>2</v>
      </c>
      <c r="K7" s="32">
        <f t="shared" si="2"/>
        <v>0</v>
      </c>
      <c r="L7" s="32">
        <f t="shared" si="3"/>
        <v>0</v>
      </c>
    </row>
    <row r="8" spans="1:12" ht="15.6">
      <c r="A8" s="30">
        <v>43117</v>
      </c>
      <c r="B8" s="16">
        <v>8</v>
      </c>
      <c r="C8" s="16">
        <v>9</v>
      </c>
      <c r="D8" s="16" t="s">
        <v>1047</v>
      </c>
      <c r="E8" s="16">
        <v>0</v>
      </c>
      <c r="F8" s="30">
        <v>43266</v>
      </c>
      <c r="H8" s="16">
        <v>7</v>
      </c>
      <c r="I8" s="32">
        <f t="shared" si="0"/>
        <v>0</v>
      </c>
      <c r="J8" s="32">
        <f t="shared" si="1"/>
        <v>1</v>
      </c>
      <c r="K8" s="32">
        <f t="shared" si="2"/>
        <v>0</v>
      </c>
      <c r="L8" s="32">
        <f t="shared" si="3"/>
        <v>0</v>
      </c>
    </row>
    <row r="9" spans="1:12" ht="15.6">
      <c r="A9" s="30">
        <v>43117</v>
      </c>
      <c r="B9" s="16">
        <v>7</v>
      </c>
      <c r="C9" s="16">
        <v>14</v>
      </c>
      <c r="D9" s="16">
        <v>2</v>
      </c>
      <c r="E9" s="16">
        <v>0</v>
      </c>
      <c r="F9" s="30">
        <v>43297</v>
      </c>
      <c r="H9" s="16">
        <v>8</v>
      </c>
      <c r="I9" s="32">
        <f t="shared" si="0"/>
        <v>0</v>
      </c>
      <c r="J9" s="32">
        <f t="shared" si="1"/>
        <v>0</v>
      </c>
      <c r="K9" s="32">
        <f t="shared" si="2"/>
        <v>0</v>
      </c>
      <c r="L9" s="32">
        <f t="shared" si="3"/>
        <v>0</v>
      </c>
    </row>
    <row r="10" spans="1:12" ht="15.6">
      <c r="A10" s="30">
        <v>43117</v>
      </c>
      <c r="B10" s="16">
        <v>8</v>
      </c>
      <c r="C10" s="16">
        <v>51</v>
      </c>
      <c r="D10" s="16">
        <v>5</v>
      </c>
      <c r="E10" s="16">
        <v>0</v>
      </c>
      <c r="H10" s="16">
        <v>9</v>
      </c>
      <c r="I10" s="32">
        <f t="shared" si="0"/>
        <v>0</v>
      </c>
      <c r="J10" s="32">
        <f t="shared" si="1"/>
        <v>0</v>
      </c>
      <c r="K10" s="32">
        <f t="shared" si="2"/>
        <v>0</v>
      </c>
      <c r="L10" s="32">
        <f t="shared" si="3"/>
        <v>0</v>
      </c>
    </row>
    <row r="11" spans="1:12" ht="15.6">
      <c r="A11" s="30">
        <v>43117</v>
      </c>
      <c r="B11" s="16">
        <v>7</v>
      </c>
      <c r="C11" s="16">
        <v>9</v>
      </c>
      <c r="D11" s="16" t="s">
        <v>1047</v>
      </c>
      <c r="E11" s="16">
        <v>0</v>
      </c>
      <c r="H11" s="16">
        <v>10</v>
      </c>
      <c r="I11" s="32">
        <f t="shared" si="0"/>
        <v>0</v>
      </c>
      <c r="J11" s="32">
        <f t="shared" si="1"/>
        <v>1</v>
      </c>
      <c r="K11" s="32">
        <f t="shared" si="2"/>
        <v>0</v>
      </c>
      <c r="L11" s="32">
        <f t="shared" si="3"/>
        <v>0</v>
      </c>
    </row>
    <row r="12" spans="1:12" ht="15.6">
      <c r="A12" s="30">
        <v>43117</v>
      </c>
      <c r="B12" s="16">
        <v>6</v>
      </c>
      <c r="C12" s="16">
        <v>1</v>
      </c>
      <c r="D12" s="16" t="s">
        <v>1047</v>
      </c>
      <c r="E12" s="16">
        <v>0</v>
      </c>
      <c r="H12" s="16">
        <v>11</v>
      </c>
      <c r="I12" s="32">
        <f t="shared" si="0"/>
        <v>0</v>
      </c>
      <c r="J12" s="32">
        <f t="shared" si="1"/>
        <v>0</v>
      </c>
      <c r="K12" s="32">
        <f t="shared" si="2"/>
        <v>0</v>
      </c>
      <c r="L12" s="32">
        <f t="shared" si="3"/>
        <v>0</v>
      </c>
    </row>
    <row r="13" spans="1:12" ht="15.6">
      <c r="A13" s="30">
        <v>43117</v>
      </c>
      <c r="B13" s="16">
        <v>8</v>
      </c>
      <c r="C13" s="16">
        <v>14</v>
      </c>
      <c r="D13" s="16">
        <v>1</v>
      </c>
      <c r="E13" s="16">
        <v>0</v>
      </c>
      <c r="H13" s="16">
        <v>12</v>
      </c>
      <c r="I13" s="32">
        <f t="shared" si="0"/>
        <v>0</v>
      </c>
      <c r="J13" s="32">
        <f t="shared" si="1"/>
        <v>27</v>
      </c>
      <c r="K13" s="32">
        <f t="shared" si="2"/>
        <v>0</v>
      </c>
      <c r="L13" s="32">
        <f t="shared" si="3"/>
        <v>0</v>
      </c>
    </row>
    <row r="14" spans="1:12" ht="15.6">
      <c r="A14" s="30">
        <v>43117</v>
      </c>
      <c r="B14" s="16">
        <v>8</v>
      </c>
      <c r="C14" s="16">
        <v>14</v>
      </c>
      <c r="D14" s="16" t="s">
        <v>1047</v>
      </c>
      <c r="E14" s="16">
        <v>0</v>
      </c>
      <c r="H14" s="16">
        <v>13</v>
      </c>
      <c r="I14" s="32">
        <f t="shared" si="0"/>
        <v>0</v>
      </c>
      <c r="J14" s="32">
        <f t="shared" si="1"/>
        <v>0</v>
      </c>
      <c r="K14" s="32">
        <f t="shared" si="2"/>
        <v>0</v>
      </c>
      <c r="L14" s="32">
        <f t="shared" si="3"/>
        <v>0</v>
      </c>
    </row>
    <row r="15" spans="1:12" ht="15.6">
      <c r="A15" s="30">
        <v>43117</v>
      </c>
      <c r="B15" s="16">
        <v>8</v>
      </c>
      <c r="C15" s="16">
        <v>51</v>
      </c>
      <c r="D15" s="16">
        <v>6</v>
      </c>
      <c r="E15" s="16">
        <v>0</v>
      </c>
      <c r="H15" s="16">
        <v>14</v>
      </c>
      <c r="I15" s="32">
        <f t="shared" si="0"/>
        <v>0</v>
      </c>
      <c r="J15" s="32">
        <f t="shared" si="1"/>
        <v>0</v>
      </c>
      <c r="K15" s="32">
        <f t="shared" si="2"/>
        <v>0</v>
      </c>
      <c r="L15" s="32">
        <f t="shared" si="3"/>
        <v>0</v>
      </c>
    </row>
    <row r="16" spans="1:12" ht="15.6">
      <c r="A16" s="30">
        <v>43117</v>
      </c>
      <c r="B16" s="16">
        <v>8</v>
      </c>
      <c r="C16" s="16">
        <v>14</v>
      </c>
      <c r="D16" s="16">
        <v>2</v>
      </c>
      <c r="E16" s="16">
        <v>0</v>
      </c>
      <c r="H16" s="16">
        <v>15</v>
      </c>
      <c r="I16" s="32">
        <f t="shared" si="0"/>
        <v>0</v>
      </c>
      <c r="J16" s="32">
        <f t="shared" si="1"/>
        <v>0</v>
      </c>
      <c r="K16" s="32">
        <f t="shared" si="2"/>
        <v>0</v>
      </c>
      <c r="L16" s="32">
        <f t="shared" si="3"/>
        <v>0</v>
      </c>
    </row>
    <row r="17" spans="1:12" ht="15.6">
      <c r="A17" s="30">
        <v>43117</v>
      </c>
      <c r="B17" s="16">
        <v>6</v>
      </c>
      <c r="C17" s="16">
        <v>53</v>
      </c>
      <c r="D17" s="16" t="s">
        <v>1047</v>
      </c>
      <c r="E17" s="16" t="s">
        <v>1047</v>
      </c>
      <c r="H17" s="16">
        <v>16</v>
      </c>
      <c r="I17" s="32">
        <f t="shared" si="0"/>
        <v>0</v>
      </c>
      <c r="J17" s="32">
        <f t="shared" si="1"/>
        <v>0</v>
      </c>
      <c r="K17" s="32">
        <f t="shared" si="2"/>
        <v>0</v>
      </c>
      <c r="L17" s="32">
        <f t="shared" si="3"/>
        <v>0</v>
      </c>
    </row>
    <row r="18" spans="1:12" ht="15.6">
      <c r="A18" s="30">
        <v>43117</v>
      </c>
      <c r="B18" s="16">
        <v>8</v>
      </c>
      <c r="C18" s="16">
        <v>14</v>
      </c>
      <c r="D18" s="16" t="s">
        <v>1047</v>
      </c>
      <c r="E18" s="16">
        <v>47</v>
      </c>
      <c r="H18" s="16">
        <v>17</v>
      </c>
      <c r="I18" s="32">
        <f t="shared" si="0"/>
        <v>0</v>
      </c>
      <c r="J18" s="32">
        <f t="shared" si="1"/>
        <v>0</v>
      </c>
      <c r="K18" s="32">
        <f t="shared" si="2"/>
        <v>0</v>
      </c>
      <c r="L18" s="32">
        <f t="shared" si="3"/>
        <v>0</v>
      </c>
    </row>
    <row r="19" spans="1:12" ht="15.6">
      <c r="A19" s="30">
        <v>43117</v>
      </c>
      <c r="B19" s="16">
        <v>8</v>
      </c>
      <c r="C19" s="16">
        <v>7</v>
      </c>
      <c r="D19" s="16" t="s">
        <v>1047</v>
      </c>
      <c r="E19" s="16">
        <v>2</v>
      </c>
      <c r="H19" s="16">
        <v>18</v>
      </c>
      <c r="I19" s="32">
        <f t="shared" si="0"/>
        <v>0</v>
      </c>
      <c r="J19" s="32">
        <f t="shared" si="1"/>
        <v>6</v>
      </c>
      <c r="K19" s="32">
        <f t="shared" si="2"/>
        <v>0</v>
      </c>
      <c r="L19" s="32">
        <f t="shared" si="3"/>
        <v>0</v>
      </c>
    </row>
    <row r="20" spans="1:12" ht="15.6">
      <c r="A20" s="30">
        <v>43117</v>
      </c>
      <c r="B20" s="16">
        <v>8</v>
      </c>
      <c r="C20" s="16">
        <v>14</v>
      </c>
      <c r="D20" s="16" t="s">
        <v>1047</v>
      </c>
      <c r="E20" s="16">
        <v>0</v>
      </c>
      <c r="H20" s="16">
        <v>19</v>
      </c>
      <c r="I20" s="32">
        <f t="shared" si="0"/>
        <v>0</v>
      </c>
      <c r="J20" s="32">
        <f t="shared" si="1"/>
        <v>0</v>
      </c>
      <c r="K20" s="32">
        <f t="shared" si="2"/>
        <v>0</v>
      </c>
      <c r="L20" s="32">
        <f t="shared" si="3"/>
        <v>0</v>
      </c>
    </row>
    <row r="21" spans="1:12" ht="15.6">
      <c r="A21" s="30">
        <v>43117</v>
      </c>
      <c r="B21" s="16">
        <v>8</v>
      </c>
      <c r="C21" s="16">
        <v>14</v>
      </c>
      <c r="D21" s="16" t="s">
        <v>1047</v>
      </c>
      <c r="E21" s="16" t="s">
        <v>1047</v>
      </c>
      <c r="H21" s="16">
        <v>20</v>
      </c>
      <c r="I21" s="32">
        <f t="shared" si="0"/>
        <v>0</v>
      </c>
      <c r="J21" s="32">
        <f t="shared" si="1"/>
        <v>0</v>
      </c>
      <c r="K21" s="32">
        <f t="shared" si="2"/>
        <v>0</v>
      </c>
      <c r="L21" s="32">
        <f t="shared" si="3"/>
        <v>0</v>
      </c>
    </row>
    <row r="22" spans="1:12" ht="15.6">
      <c r="A22" s="30">
        <v>43117</v>
      </c>
      <c r="B22" s="16">
        <v>6</v>
      </c>
      <c r="C22" s="16">
        <v>89</v>
      </c>
      <c r="D22" s="16" t="s">
        <v>1047</v>
      </c>
      <c r="E22" s="16" t="s">
        <v>1047</v>
      </c>
      <c r="H22" s="16" t="s">
        <v>1047</v>
      </c>
      <c r="I22" s="32">
        <f t="shared" si="0"/>
        <v>0</v>
      </c>
      <c r="J22" s="32">
        <f t="shared" si="1"/>
        <v>0</v>
      </c>
      <c r="K22" s="32">
        <f t="shared" si="2"/>
        <v>24</v>
      </c>
      <c r="L22" s="32">
        <f t="shared" si="3"/>
        <v>3</v>
      </c>
    </row>
    <row r="23" spans="1:12" ht="15.6">
      <c r="A23" s="30">
        <v>43117</v>
      </c>
      <c r="B23" s="16">
        <v>7</v>
      </c>
      <c r="C23" s="16">
        <v>9</v>
      </c>
      <c r="D23" s="16" t="s">
        <v>1047</v>
      </c>
      <c r="E23" s="16" t="s">
        <v>1047</v>
      </c>
      <c r="H23" s="16">
        <v>0</v>
      </c>
      <c r="I23" s="32">
        <f t="shared" si="0"/>
        <v>0</v>
      </c>
      <c r="J23" s="32">
        <f t="shared" si="1"/>
        <v>0</v>
      </c>
      <c r="K23" s="32">
        <f t="shared" si="2"/>
        <v>0</v>
      </c>
      <c r="L23" s="32">
        <f t="shared" si="3"/>
        <v>1</v>
      </c>
    </row>
    <row r="24" spans="1:12" ht="15.6">
      <c r="A24" s="30">
        <v>43117</v>
      </c>
      <c r="B24" s="16">
        <v>6</v>
      </c>
      <c r="C24" s="16">
        <v>153</v>
      </c>
      <c r="D24" s="16" t="s">
        <v>1047</v>
      </c>
      <c r="E24" s="16" t="s">
        <v>1047</v>
      </c>
      <c r="H24" s="16"/>
    </row>
    <row r="25" spans="1:12" ht="15.6">
      <c r="A25" s="30">
        <v>43117</v>
      </c>
      <c r="B25" s="16">
        <v>7</v>
      </c>
      <c r="C25" s="16">
        <v>14</v>
      </c>
      <c r="D25" s="16" t="s">
        <v>1047</v>
      </c>
      <c r="E25" s="16" t="s">
        <v>1047</v>
      </c>
      <c r="H25" s="16"/>
    </row>
    <row r="26" spans="1:12" ht="15.6">
      <c r="A26" s="30">
        <v>43117</v>
      </c>
      <c r="B26" s="16">
        <v>7</v>
      </c>
      <c r="C26" s="16">
        <v>53</v>
      </c>
      <c r="D26" s="16" t="s">
        <v>1047</v>
      </c>
      <c r="E26" s="16" t="s">
        <v>1047</v>
      </c>
      <c r="H26" s="16"/>
    </row>
    <row r="27" spans="1:12" ht="15.6">
      <c r="A27" s="30">
        <v>43117</v>
      </c>
      <c r="B27" s="16">
        <v>6</v>
      </c>
      <c r="C27" s="16">
        <v>14</v>
      </c>
      <c r="D27" s="16" t="s">
        <v>1047</v>
      </c>
      <c r="E27" s="16">
        <v>2</v>
      </c>
      <c r="H27" s="16"/>
    </row>
    <row r="28" spans="1:12" ht="15.6">
      <c r="A28" s="30">
        <v>43117</v>
      </c>
      <c r="B28" s="16">
        <v>6</v>
      </c>
      <c r="C28" s="16">
        <v>6</v>
      </c>
      <c r="D28" s="16" t="s">
        <v>1047</v>
      </c>
      <c r="E28" s="16">
        <v>0</v>
      </c>
      <c r="H28" s="16"/>
    </row>
    <row r="29" spans="1:12" ht="15.6">
      <c r="A29" s="30">
        <v>43172</v>
      </c>
      <c r="B29" s="16">
        <v>3</v>
      </c>
      <c r="C29" s="16">
        <v>1</v>
      </c>
      <c r="D29" s="16" t="s">
        <v>1047</v>
      </c>
      <c r="E29" s="16">
        <v>0</v>
      </c>
      <c r="H29" s="16"/>
    </row>
    <row r="30" spans="1:12" ht="15.6">
      <c r="A30" s="30">
        <v>43172</v>
      </c>
      <c r="B30" s="16">
        <v>3</v>
      </c>
      <c r="C30" s="16">
        <v>5</v>
      </c>
      <c r="D30" s="16" t="s">
        <v>1047</v>
      </c>
      <c r="E30" s="16">
        <v>0</v>
      </c>
      <c r="H30" s="16"/>
    </row>
    <row r="31" spans="1:12" ht="15.6">
      <c r="A31" s="30">
        <v>43172</v>
      </c>
      <c r="B31" s="16">
        <v>3</v>
      </c>
      <c r="C31" s="16">
        <v>1</v>
      </c>
      <c r="D31" s="16" t="s">
        <v>1047</v>
      </c>
      <c r="E31" s="16">
        <v>0</v>
      </c>
      <c r="H31" s="16"/>
    </row>
    <row r="32" spans="1:12" ht="15.6">
      <c r="A32" s="30">
        <v>43172</v>
      </c>
      <c r="B32" s="16">
        <v>3</v>
      </c>
      <c r="C32" s="16">
        <v>-4</v>
      </c>
      <c r="D32" s="16" t="s">
        <v>1047</v>
      </c>
      <c r="E32" s="16">
        <v>4</v>
      </c>
      <c r="H32" s="16"/>
    </row>
    <row r="33" spans="1:8" ht="15.6">
      <c r="A33" s="30">
        <v>43172</v>
      </c>
      <c r="B33" s="16">
        <v>3</v>
      </c>
      <c r="C33" s="16">
        <v>1</v>
      </c>
      <c r="D33" s="16" t="s">
        <v>1047</v>
      </c>
      <c r="E33" s="16">
        <v>8</v>
      </c>
      <c r="H33" s="16"/>
    </row>
    <row r="34" spans="1:8" ht="15.6">
      <c r="A34" s="30">
        <v>43172</v>
      </c>
      <c r="B34" s="16">
        <v>3</v>
      </c>
      <c r="C34" s="16">
        <v>5</v>
      </c>
      <c r="D34" s="16" t="s">
        <v>1047</v>
      </c>
      <c r="E34" s="16">
        <v>0</v>
      </c>
      <c r="H34" s="16"/>
    </row>
    <row r="35" spans="1:8" ht="15.6">
      <c r="A35" s="30">
        <v>43172</v>
      </c>
      <c r="B35" s="16">
        <v>3</v>
      </c>
      <c r="C35" s="16">
        <v>5</v>
      </c>
      <c r="D35" s="16" t="s">
        <v>1047</v>
      </c>
      <c r="E35" s="16">
        <v>0</v>
      </c>
      <c r="H35" s="16"/>
    </row>
    <row r="36" spans="1:8" ht="15.6">
      <c r="A36" s="30">
        <v>43172</v>
      </c>
      <c r="B36" s="16">
        <v>3</v>
      </c>
      <c r="C36" s="16">
        <v>210</v>
      </c>
      <c r="D36" s="16" t="s">
        <v>1047</v>
      </c>
      <c r="E36" s="16">
        <v>0</v>
      </c>
      <c r="H36" s="16"/>
    </row>
    <row r="37" spans="1:8" ht="15.6">
      <c r="A37" s="30">
        <v>43172</v>
      </c>
      <c r="B37" s="16">
        <v>3</v>
      </c>
      <c r="C37" s="16">
        <v>1</v>
      </c>
      <c r="D37" s="16" t="s">
        <v>1047</v>
      </c>
      <c r="E37" s="16">
        <v>0</v>
      </c>
      <c r="H37" s="16"/>
    </row>
    <row r="38" spans="1:8" ht="15.6">
      <c r="A38" s="30">
        <v>43172</v>
      </c>
      <c r="B38" s="16">
        <v>3</v>
      </c>
      <c r="C38" s="16">
        <v>5</v>
      </c>
      <c r="D38" s="16" t="s">
        <v>1047</v>
      </c>
      <c r="E38" s="16">
        <v>0</v>
      </c>
      <c r="H38" s="16"/>
    </row>
    <row r="39" spans="1:8" ht="15.6">
      <c r="A39" s="30">
        <v>43172</v>
      </c>
      <c r="B39" s="16">
        <v>3</v>
      </c>
      <c r="C39" s="16">
        <v>5</v>
      </c>
      <c r="D39" s="16" t="s">
        <v>1047</v>
      </c>
      <c r="E39" s="16">
        <v>0</v>
      </c>
      <c r="H39" s="16"/>
    </row>
    <row r="40" spans="1:8" ht="15.6">
      <c r="A40" s="30">
        <v>43172</v>
      </c>
      <c r="B40" s="16">
        <v>3</v>
      </c>
      <c r="C40" s="16">
        <v>1</v>
      </c>
      <c r="D40" s="16" t="s">
        <v>1047</v>
      </c>
      <c r="E40" s="16">
        <v>0</v>
      </c>
      <c r="H40" s="16"/>
    </row>
    <row r="41" spans="1:8" ht="15.6">
      <c r="A41" s="30">
        <v>43172</v>
      </c>
      <c r="B41" s="16">
        <v>3</v>
      </c>
      <c r="C41" s="16">
        <v>5</v>
      </c>
      <c r="D41" s="16" t="s">
        <v>1047</v>
      </c>
      <c r="E41" s="16">
        <v>0</v>
      </c>
      <c r="H41" s="16"/>
    </row>
    <row r="42" spans="1:8" ht="15.6">
      <c r="A42" s="30">
        <v>43172</v>
      </c>
      <c r="B42" s="16">
        <v>3</v>
      </c>
      <c r="C42" s="16">
        <v>1</v>
      </c>
      <c r="D42" s="16" t="s">
        <v>1047</v>
      </c>
      <c r="E42" s="16">
        <v>0</v>
      </c>
      <c r="H42" s="16"/>
    </row>
    <row r="43" spans="1:8" ht="15.6">
      <c r="A43" s="30">
        <v>43172</v>
      </c>
      <c r="B43" s="16">
        <v>3</v>
      </c>
      <c r="C43" s="16">
        <v>5</v>
      </c>
      <c r="D43" s="16" t="s">
        <v>1047</v>
      </c>
      <c r="E43" s="16">
        <v>0</v>
      </c>
      <c r="H43" s="16"/>
    </row>
    <row r="44" spans="1:8" ht="15.6">
      <c r="A44" s="30">
        <v>43172</v>
      </c>
      <c r="B44" s="16">
        <v>3</v>
      </c>
      <c r="C44" s="16">
        <v>1</v>
      </c>
      <c r="D44" s="16" t="s">
        <v>1047</v>
      </c>
      <c r="E44" s="16">
        <v>0</v>
      </c>
      <c r="H44" s="16"/>
    </row>
    <row r="45" spans="1:8" ht="15.6">
      <c r="A45" s="30">
        <v>43172</v>
      </c>
      <c r="B45" s="16">
        <v>3</v>
      </c>
      <c r="C45" s="16">
        <v>210</v>
      </c>
      <c r="D45" s="16" t="s">
        <v>1047</v>
      </c>
      <c r="E45" s="16">
        <v>0</v>
      </c>
      <c r="H45" s="16"/>
    </row>
    <row r="46" spans="1:8" ht="15.6">
      <c r="A46" s="30">
        <v>43185</v>
      </c>
      <c r="B46" s="16">
        <v>4</v>
      </c>
      <c r="C46" s="16">
        <v>5</v>
      </c>
      <c r="D46" s="16">
        <v>4</v>
      </c>
      <c r="E46" s="16">
        <v>0</v>
      </c>
      <c r="H46" s="16"/>
    </row>
    <row r="47" spans="1:8" ht="15.6">
      <c r="A47" s="30">
        <v>43185</v>
      </c>
      <c r="B47" s="16">
        <v>4</v>
      </c>
      <c r="C47" s="16">
        <v>14</v>
      </c>
      <c r="D47" s="16">
        <v>2</v>
      </c>
      <c r="E47" s="16">
        <v>0</v>
      </c>
      <c r="H47" s="16"/>
    </row>
    <row r="48" spans="1:8" ht="15.6">
      <c r="A48" s="30">
        <v>43185</v>
      </c>
      <c r="B48" s="16">
        <v>3</v>
      </c>
      <c r="C48" s="16">
        <v>0</v>
      </c>
      <c r="D48" s="16" t="s">
        <v>1047</v>
      </c>
      <c r="E48" s="16">
        <v>0</v>
      </c>
      <c r="H48" s="16"/>
    </row>
    <row r="49" spans="1:8" ht="15.6">
      <c r="A49" s="30">
        <v>43185</v>
      </c>
      <c r="B49" s="16">
        <v>3</v>
      </c>
      <c r="C49" s="16">
        <v>5</v>
      </c>
      <c r="D49" s="16" t="s">
        <v>1047</v>
      </c>
      <c r="E49" s="16">
        <v>0</v>
      </c>
      <c r="H49" s="16"/>
    </row>
    <row r="50" spans="1:8" ht="15.6">
      <c r="A50" s="30">
        <v>43185</v>
      </c>
      <c r="B50" s="16">
        <v>3</v>
      </c>
      <c r="C50" s="16">
        <v>5</v>
      </c>
      <c r="D50" s="16" t="s">
        <v>1047</v>
      </c>
      <c r="E50" s="16">
        <v>0</v>
      </c>
      <c r="H50" s="16"/>
    </row>
    <row r="51" spans="1:8" ht="15.6">
      <c r="A51" s="30">
        <v>43185</v>
      </c>
      <c r="B51" s="16">
        <v>3</v>
      </c>
      <c r="C51" s="16">
        <v>4</v>
      </c>
      <c r="D51" s="16">
        <v>3</v>
      </c>
      <c r="E51" s="16">
        <v>0</v>
      </c>
      <c r="H51" s="16"/>
    </row>
    <row r="52" spans="1:8" ht="15.6">
      <c r="A52" s="30">
        <v>43185</v>
      </c>
      <c r="B52" s="16">
        <v>4</v>
      </c>
      <c r="C52" s="16">
        <v>4</v>
      </c>
      <c r="D52" s="16">
        <v>2</v>
      </c>
      <c r="E52" s="16">
        <v>0</v>
      </c>
      <c r="H52" s="16"/>
    </row>
    <row r="53" spans="1:8" ht="15.6">
      <c r="A53" s="30">
        <v>43185</v>
      </c>
      <c r="B53" s="16">
        <v>4</v>
      </c>
      <c r="C53" s="16">
        <v>5</v>
      </c>
      <c r="D53" s="16" t="s">
        <v>1047</v>
      </c>
      <c r="E53" s="16">
        <v>0</v>
      </c>
      <c r="H53" s="16"/>
    </row>
    <row r="54" spans="1:8" ht="15.6">
      <c r="A54" s="30">
        <v>43185</v>
      </c>
      <c r="B54" s="16">
        <v>4</v>
      </c>
      <c r="C54" s="16">
        <v>14</v>
      </c>
      <c r="D54" s="16" t="s">
        <v>1047</v>
      </c>
      <c r="E54" s="16">
        <v>0</v>
      </c>
      <c r="H54" s="16"/>
    </row>
    <row r="55" spans="1:8" ht="15.6">
      <c r="A55" s="30">
        <v>43185</v>
      </c>
      <c r="B55" s="16">
        <v>3</v>
      </c>
      <c r="C55" s="16">
        <v>5</v>
      </c>
      <c r="D55" s="16" t="s">
        <v>1047</v>
      </c>
      <c r="E55" s="16">
        <v>0</v>
      </c>
      <c r="H55" s="16"/>
    </row>
    <row r="56" spans="1:8" ht="15.6">
      <c r="A56" s="30">
        <v>43185</v>
      </c>
      <c r="B56" s="16">
        <v>3</v>
      </c>
      <c r="C56" s="16">
        <v>5</v>
      </c>
      <c r="D56" s="16" t="s">
        <v>1047</v>
      </c>
      <c r="E56" s="16">
        <v>0</v>
      </c>
      <c r="H56" s="16"/>
    </row>
    <row r="57" spans="1:8" ht="15.6">
      <c r="A57" s="30">
        <v>43185</v>
      </c>
      <c r="B57" s="16">
        <v>3</v>
      </c>
      <c r="C57" s="16">
        <v>5</v>
      </c>
      <c r="D57" s="16" t="s">
        <v>1047</v>
      </c>
      <c r="E57" s="16">
        <v>0</v>
      </c>
      <c r="H57" s="16"/>
    </row>
    <row r="58" spans="1:8" ht="15.6">
      <c r="A58" s="30">
        <v>43185</v>
      </c>
      <c r="B58" s="16">
        <v>4</v>
      </c>
      <c r="C58" s="16">
        <v>-4</v>
      </c>
      <c r="D58" s="16" t="s">
        <v>1047</v>
      </c>
      <c r="E58" s="16">
        <v>4</v>
      </c>
      <c r="H58" s="16"/>
    </row>
    <row r="59" spans="1:8" ht="15.6">
      <c r="A59" s="30">
        <v>43185</v>
      </c>
      <c r="B59" s="16">
        <v>4</v>
      </c>
      <c r="C59" s="16">
        <v>-3</v>
      </c>
      <c r="D59" s="16" t="s">
        <v>1047</v>
      </c>
      <c r="E59" s="16">
        <v>3</v>
      </c>
      <c r="H59" s="16"/>
    </row>
    <row r="60" spans="1:8" ht="15.6">
      <c r="A60" s="30">
        <v>43185</v>
      </c>
      <c r="B60" s="16">
        <v>4</v>
      </c>
      <c r="C60" s="16">
        <v>5</v>
      </c>
      <c r="D60" s="16">
        <v>2</v>
      </c>
      <c r="E60" s="16">
        <v>0</v>
      </c>
      <c r="H60" s="16"/>
    </row>
    <row r="61" spans="1:8" ht="15.6">
      <c r="A61" s="30">
        <v>43185</v>
      </c>
      <c r="B61" s="16">
        <v>4</v>
      </c>
      <c r="C61" s="16">
        <v>14</v>
      </c>
      <c r="D61" s="16">
        <v>4</v>
      </c>
      <c r="E61" s="16">
        <v>0</v>
      </c>
      <c r="H61" s="16"/>
    </row>
    <row r="62" spans="1:8" ht="15.6">
      <c r="A62" s="30">
        <v>43185</v>
      </c>
      <c r="B62" s="16">
        <v>4</v>
      </c>
      <c r="C62" s="16">
        <v>5</v>
      </c>
      <c r="D62" s="16" t="s">
        <v>1047</v>
      </c>
      <c r="E62" s="16">
        <v>0</v>
      </c>
      <c r="H62" s="16"/>
    </row>
    <row r="63" spans="1:8" ht="15.6">
      <c r="A63" s="30">
        <v>43185</v>
      </c>
      <c r="B63" s="16">
        <v>4</v>
      </c>
      <c r="C63" s="16">
        <v>5</v>
      </c>
      <c r="D63" s="16" t="s">
        <v>1047</v>
      </c>
      <c r="E63" s="16">
        <v>0</v>
      </c>
      <c r="H63" s="16"/>
    </row>
    <row r="64" spans="1:8" ht="15.6">
      <c r="A64" s="30">
        <v>43185</v>
      </c>
      <c r="B64" s="16">
        <v>4</v>
      </c>
      <c r="C64" s="16">
        <v>5</v>
      </c>
      <c r="D64" s="16">
        <v>2</v>
      </c>
      <c r="E64" s="16">
        <v>0</v>
      </c>
      <c r="H64" s="16"/>
    </row>
    <row r="65" spans="1:8" ht="15.6">
      <c r="A65" s="30">
        <v>43185</v>
      </c>
      <c r="B65" s="16">
        <v>4</v>
      </c>
      <c r="C65" s="16">
        <v>7</v>
      </c>
      <c r="D65" s="16" t="s">
        <v>1047</v>
      </c>
      <c r="E65" s="16">
        <v>7</v>
      </c>
      <c r="H65" s="16"/>
    </row>
    <row r="66" spans="1:8" ht="15.6">
      <c r="A66" s="30">
        <v>43185</v>
      </c>
      <c r="B66" s="16">
        <v>4</v>
      </c>
      <c r="C66" s="16">
        <v>5</v>
      </c>
      <c r="D66" s="16">
        <v>2</v>
      </c>
      <c r="E66" s="16">
        <v>3</v>
      </c>
      <c r="H66" s="16"/>
    </row>
    <row r="67" spans="1:8" ht="15.6">
      <c r="A67" s="30">
        <v>43185</v>
      </c>
      <c r="B67" s="16">
        <v>4</v>
      </c>
      <c r="C67" s="16">
        <v>5</v>
      </c>
      <c r="D67" s="16" t="s">
        <v>1047</v>
      </c>
      <c r="E67" s="16">
        <v>0</v>
      </c>
      <c r="H67" s="16"/>
    </row>
    <row r="68" spans="1:8" ht="15.6">
      <c r="A68" s="30">
        <v>43185</v>
      </c>
      <c r="B68" s="16">
        <v>4</v>
      </c>
      <c r="C68" s="16">
        <v>5</v>
      </c>
      <c r="D68" s="16">
        <v>2</v>
      </c>
      <c r="E68" s="16">
        <v>0</v>
      </c>
      <c r="H68" s="16"/>
    </row>
    <row r="69" spans="1:8" ht="15.6">
      <c r="A69" s="30">
        <v>43185</v>
      </c>
      <c r="B69" s="16">
        <v>4</v>
      </c>
      <c r="C69" s="16">
        <v>0</v>
      </c>
      <c r="D69" s="16" t="s">
        <v>1047</v>
      </c>
      <c r="E69" s="16">
        <v>0</v>
      </c>
      <c r="H69" s="16"/>
    </row>
    <row r="70" spans="1:8" ht="15.6">
      <c r="A70" s="30">
        <v>43185</v>
      </c>
      <c r="B70" s="16">
        <v>4</v>
      </c>
      <c r="C70" s="16">
        <v>5</v>
      </c>
      <c r="D70" s="16" t="s">
        <v>1047</v>
      </c>
      <c r="E70" s="16">
        <v>0</v>
      </c>
      <c r="H70" s="16"/>
    </row>
    <row r="71" spans="1:8" ht="15.6">
      <c r="A71" s="30">
        <v>43185</v>
      </c>
      <c r="B71" s="16">
        <v>4</v>
      </c>
      <c r="C71" s="16">
        <v>221</v>
      </c>
      <c r="D71" s="16" t="s">
        <v>1047</v>
      </c>
      <c r="E71" s="16">
        <v>0</v>
      </c>
      <c r="H71" s="16"/>
    </row>
    <row r="72" spans="1:8" ht="15.6">
      <c r="A72" s="30">
        <v>43185</v>
      </c>
      <c r="B72" s="16">
        <v>3</v>
      </c>
      <c r="C72" s="16">
        <v>5</v>
      </c>
      <c r="D72" s="16" t="s">
        <v>1047</v>
      </c>
      <c r="E72" s="16">
        <v>0</v>
      </c>
      <c r="H72" s="16"/>
    </row>
    <row r="73" spans="1:8" ht="15.6">
      <c r="A73" s="30">
        <v>43185</v>
      </c>
      <c r="B73" s="16">
        <v>4</v>
      </c>
      <c r="C73" s="16">
        <v>0</v>
      </c>
      <c r="D73" s="16" t="s">
        <v>1047</v>
      </c>
      <c r="E73" s="16">
        <v>0</v>
      </c>
      <c r="H73" s="16"/>
    </row>
    <row r="74" spans="1:8" ht="15.6">
      <c r="A74" s="30">
        <v>43185</v>
      </c>
      <c r="B74" s="16">
        <v>3</v>
      </c>
      <c r="C74" s="16">
        <v>5</v>
      </c>
      <c r="D74" s="16" t="s">
        <v>1047</v>
      </c>
      <c r="E74" s="16">
        <v>0</v>
      </c>
      <c r="H74" s="16"/>
    </row>
    <row r="75" spans="1:8" ht="15.6">
      <c r="A75" s="30">
        <v>43185</v>
      </c>
      <c r="B75" s="16">
        <v>4</v>
      </c>
      <c r="C75" s="16">
        <v>18</v>
      </c>
      <c r="D75" s="16" t="s">
        <v>1047</v>
      </c>
      <c r="E75" s="16">
        <v>0</v>
      </c>
      <c r="H75" s="16"/>
    </row>
    <row r="76" spans="1:8" ht="15.6">
      <c r="A76" s="30">
        <v>43185</v>
      </c>
      <c r="B76" s="16">
        <v>4</v>
      </c>
      <c r="C76" s="16">
        <v>5</v>
      </c>
      <c r="D76" s="16" t="s">
        <v>1047</v>
      </c>
      <c r="E76" s="16">
        <v>0</v>
      </c>
      <c r="H76" s="16"/>
    </row>
    <row r="77" spans="1:8" ht="15.6">
      <c r="A77" s="30">
        <v>43185</v>
      </c>
      <c r="B77" s="16">
        <v>4</v>
      </c>
      <c r="C77" s="16">
        <v>4</v>
      </c>
      <c r="D77" s="16" t="s">
        <v>1047</v>
      </c>
      <c r="E77" s="16">
        <v>0</v>
      </c>
      <c r="H77" s="16"/>
    </row>
    <row r="78" spans="1:8" ht="15.6">
      <c r="A78" s="30">
        <v>43185</v>
      </c>
      <c r="B78" s="16">
        <v>4</v>
      </c>
      <c r="C78" s="16">
        <v>14</v>
      </c>
      <c r="D78" s="16" t="s">
        <v>1047</v>
      </c>
      <c r="E78" s="16">
        <v>0</v>
      </c>
      <c r="H78" s="16"/>
    </row>
    <row r="79" spans="1:8" ht="15.6">
      <c r="A79" s="30">
        <v>43185</v>
      </c>
      <c r="B79" s="16">
        <v>3</v>
      </c>
      <c r="C79" s="16">
        <v>4</v>
      </c>
      <c r="D79" s="16" t="s">
        <v>1047</v>
      </c>
      <c r="E79" s="16">
        <v>0</v>
      </c>
      <c r="H79" s="16"/>
    </row>
    <row r="80" spans="1:8" ht="15.6">
      <c r="A80" s="30">
        <v>43185</v>
      </c>
      <c r="B80" s="16">
        <v>4</v>
      </c>
      <c r="C80" s="16">
        <v>324</v>
      </c>
      <c r="D80" s="16" t="s">
        <v>1047</v>
      </c>
      <c r="E80" s="16">
        <v>8</v>
      </c>
      <c r="H80" s="16"/>
    </row>
    <row r="81" spans="1:8" ht="15.6">
      <c r="A81" s="30">
        <v>43185</v>
      </c>
      <c r="B81" s="16">
        <v>4</v>
      </c>
      <c r="C81" s="16">
        <v>5</v>
      </c>
      <c r="D81" s="16" t="s">
        <v>1047</v>
      </c>
      <c r="E81" s="16">
        <v>0</v>
      </c>
      <c r="H81" s="16"/>
    </row>
    <row r="82" spans="1:8" ht="15.6">
      <c r="A82" s="30">
        <v>43210</v>
      </c>
      <c r="B82" s="16">
        <v>3</v>
      </c>
      <c r="C82" s="16">
        <v>10</v>
      </c>
      <c r="D82" s="16" t="s">
        <v>1047</v>
      </c>
      <c r="E82" s="16">
        <v>1</v>
      </c>
      <c r="H82" s="16"/>
    </row>
    <row r="83" spans="1:8" ht="15.6">
      <c r="A83" s="30">
        <v>43210</v>
      </c>
      <c r="B83" s="16">
        <v>3</v>
      </c>
      <c r="C83" s="16">
        <v>43</v>
      </c>
      <c r="D83" s="16" t="s">
        <v>1047</v>
      </c>
      <c r="E83" s="16">
        <v>0</v>
      </c>
      <c r="H83" s="16"/>
    </row>
    <row r="84" spans="1:8" ht="15.6">
      <c r="A84" s="30">
        <v>43210</v>
      </c>
      <c r="B84" s="16">
        <v>3</v>
      </c>
      <c r="C84" s="16">
        <v>9</v>
      </c>
      <c r="D84" s="16" t="s">
        <v>1047</v>
      </c>
      <c r="E84" s="16">
        <v>3</v>
      </c>
      <c r="H84" s="16"/>
    </row>
    <row r="85" spans="1:8" ht="15.6">
      <c r="A85" s="30">
        <v>43210</v>
      </c>
      <c r="B85" s="16">
        <v>3</v>
      </c>
      <c r="C85" s="16">
        <v>9</v>
      </c>
      <c r="D85" s="16">
        <v>1</v>
      </c>
      <c r="E85" s="16">
        <v>0</v>
      </c>
      <c r="H85" s="16"/>
    </row>
    <row r="86" spans="1:8" ht="15.6">
      <c r="A86" s="30">
        <v>43210</v>
      </c>
      <c r="B86" s="16">
        <v>3</v>
      </c>
      <c r="C86" s="16">
        <v>9</v>
      </c>
      <c r="D86" s="16" t="s">
        <v>1047</v>
      </c>
      <c r="E86" s="16">
        <v>0</v>
      </c>
      <c r="H86" s="16"/>
    </row>
    <row r="87" spans="1:8" ht="15.6">
      <c r="A87" s="30">
        <v>43210</v>
      </c>
      <c r="B87" s="16">
        <v>3</v>
      </c>
      <c r="C87" s="16">
        <v>9</v>
      </c>
      <c r="D87" s="16" t="s">
        <v>1047</v>
      </c>
      <c r="E87" s="16">
        <v>0</v>
      </c>
      <c r="H87" s="16"/>
    </row>
    <row r="88" spans="1:8" ht="15.6">
      <c r="A88" s="30">
        <v>43210</v>
      </c>
      <c r="B88" s="16">
        <v>3</v>
      </c>
      <c r="C88" s="16">
        <v>9</v>
      </c>
      <c r="D88" s="16">
        <v>4</v>
      </c>
      <c r="E88" s="16">
        <v>0</v>
      </c>
      <c r="H88" s="16"/>
    </row>
    <row r="89" spans="1:8" ht="15.6">
      <c r="A89" s="30">
        <v>43210</v>
      </c>
      <c r="B89" s="16">
        <v>3</v>
      </c>
      <c r="C89" s="16">
        <v>9</v>
      </c>
      <c r="D89" s="16">
        <v>1</v>
      </c>
      <c r="E89" s="16">
        <v>0</v>
      </c>
      <c r="H89" s="16"/>
    </row>
    <row r="90" spans="1:8" ht="15.6">
      <c r="A90" s="30">
        <v>43210</v>
      </c>
      <c r="B90" s="16">
        <v>3</v>
      </c>
      <c r="C90" s="16">
        <v>7</v>
      </c>
      <c r="D90" s="16">
        <v>4</v>
      </c>
      <c r="E90" s="16">
        <v>0</v>
      </c>
      <c r="H90" s="16"/>
    </row>
    <row r="91" spans="1:8" ht="15.6">
      <c r="A91" s="30">
        <v>43210</v>
      </c>
      <c r="B91" s="16">
        <v>4</v>
      </c>
      <c r="C91" s="16">
        <v>9</v>
      </c>
      <c r="D91" s="16" t="s">
        <v>1047</v>
      </c>
      <c r="E91" s="16">
        <v>0</v>
      </c>
      <c r="H91" s="16"/>
    </row>
    <row r="92" spans="1:8" ht="15.6">
      <c r="A92" s="30">
        <v>43210</v>
      </c>
      <c r="B92" s="16">
        <v>3</v>
      </c>
      <c r="C92" s="16">
        <v>4</v>
      </c>
      <c r="D92" s="16">
        <v>1</v>
      </c>
      <c r="E92" s="16">
        <v>0</v>
      </c>
      <c r="H92" s="16"/>
    </row>
    <row r="93" spans="1:8" ht="15.6">
      <c r="A93" s="30">
        <v>43210</v>
      </c>
      <c r="B93" s="16">
        <v>4</v>
      </c>
      <c r="C93" s="16">
        <v>9</v>
      </c>
      <c r="D93" s="16">
        <v>1</v>
      </c>
      <c r="E93" s="16">
        <v>0</v>
      </c>
      <c r="H93" s="16"/>
    </row>
    <row r="94" spans="1:8" ht="15.6">
      <c r="A94" s="30">
        <v>43210</v>
      </c>
      <c r="B94" s="16">
        <v>4</v>
      </c>
      <c r="C94" s="16">
        <v>9</v>
      </c>
      <c r="D94" s="16" t="s">
        <v>1047</v>
      </c>
      <c r="E94" s="16">
        <v>0</v>
      </c>
      <c r="H94" s="16"/>
    </row>
    <row r="95" spans="1:8" ht="15.6">
      <c r="A95" s="30">
        <v>43210</v>
      </c>
      <c r="B95" s="16">
        <v>4</v>
      </c>
      <c r="C95" s="16">
        <v>9</v>
      </c>
      <c r="D95" s="16" t="s">
        <v>1047</v>
      </c>
      <c r="E95" s="16">
        <v>0</v>
      </c>
      <c r="H95" s="16"/>
    </row>
    <row r="96" spans="1:8" ht="15.6">
      <c r="A96" s="30">
        <v>43210</v>
      </c>
      <c r="B96" s="16">
        <v>4</v>
      </c>
      <c r="C96" s="16">
        <v>10</v>
      </c>
      <c r="D96" s="16" t="s">
        <v>1047</v>
      </c>
      <c r="E96" s="16">
        <v>0</v>
      </c>
      <c r="H96" s="16"/>
    </row>
    <row r="97" spans="1:8" ht="15.6">
      <c r="A97" s="30">
        <v>43210</v>
      </c>
      <c r="B97" s="16">
        <v>3</v>
      </c>
      <c r="C97" s="16">
        <v>9</v>
      </c>
      <c r="D97" s="16" t="s">
        <v>1047</v>
      </c>
      <c r="E97" s="16">
        <v>3</v>
      </c>
      <c r="H97" s="16"/>
    </row>
    <row r="98" spans="1:8" ht="15.6">
      <c r="A98" s="30">
        <v>43210</v>
      </c>
      <c r="B98" s="16">
        <v>3</v>
      </c>
      <c r="C98" s="16">
        <v>9</v>
      </c>
      <c r="D98" s="16" t="s">
        <v>1047</v>
      </c>
      <c r="E98" s="16">
        <v>0</v>
      </c>
      <c r="H98" s="16"/>
    </row>
    <row r="99" spans="1:8" ht="15.6">
      <c r="A99" s="30">
        <v>43210</v>
      </c>
      <c r="B99" s="16">
        <v>3</v>
      </c>
      <c r="C99" s="16">
        <v>9</v>
      </c>
      <c r="D99" s="16" t="s">
        <v>1047</v>
      </c>
      <c r="E99" s="16">
        <v>0</v>
      </c>
      <c r="H99" s="16"/>
    </row>
    <row r="100" spans="1:8" ht="15.6">
      <c r="A100" s="30">
        <v>43210</v>
      </c>
      <c r="B100" s="16">
        <v>3</v>
      </c>
      <c r="C100" s="16">
        <v>9</v>
      </c>
      <c r="D100" s="16" t="s">
        <v>1047</v>
      </c>
      <c r="E100" s="16">
        <v>0</v>
      </c>
      <c r="H100" s="16"/>
    </row>
    <row r="101" spans="1:8" ht="15.6">
      <c r="A101" s="30">
        <v>43210</v>
      </c>
      <c r="B101" s="16">
        <v>3</v>
      </c>
      <c r="C101" s="16">
        <v>7</v>
      </c>
      <c r="D101" s="16" t="s">
        <v>1047</v>
      </c>
      <c r="E101" s="16">
        <v>0</v>
      </c>
      <c r="H101" s="16"/>
    </row>
    <row r="102" spans="1:8" ht="15.6">
      <c r="A102" s="30">
        <v>43210</v>
      </c>
      <c r="B102" s="16">
        <v>4</v>
      </c>
      <c r="C102" s="16">
        <v>9</v>
      </c>
      <c r="D102" s="16">
        <v>4</v>
      </c>
      <c r="E102" s="16">
        <v>0</v>
      </c>
      <c r="H102" s="16"/>
    </row>
    <row r="103" spans="1:8" ht="15.6">
      <c r="A103" s="30">
        <v>43210</v>
      </c>
      <c r="B103" s="16">
        <v>3</v>
      </c>
      <c r="C103" s="16">
        <v>9</v>
      </c>
      <c r="D103" s="16" t="s">
        <v>1047</v>
      </c>
      <c r="E103" s="16">
        <v>0</v>
      </c>
      <c r="H103" s="16"/>
    </row>
    <row r="104" spans="1:8" ht="15.6">
      <c r="A104" s="30">
        <v>43210</v>
      </c>
      <c r="B104" s="16">
        <v>4</v>
      </c>
      <c r="C104" s="16">
        <v>9</v>
      </c>
      <c r="D104" s="16" t="s">
        <v>1047</v>
      </c>
      <c r="E104" s="16">
        <v>0</v>
      </c>
      <c r="H104" s="16"/>
    </row>
    <row r="105" spans="1:8" ht="15.6">
      <c r="A105" s="30">
        <v>43210</v>
      </c>
      <c r="B105" s="16">
        <v>3</v>
      </c>
      <c r="C105" s="16">
        <v>9</v>
      </c>
      <c r="D105" s="16" t="s">
        <v>1047</v>
      </c>
      <c r="E105" s="16">
        <v>0</v>
      </c>
      <c r="H105" s="16"/>
    </row>
    <row r="106" spans="1:8" ht="15.6">
      <c r="A106" s="30">
        <v>43210</v>
      </c>
      <c r="B106" s="16">
        <v>3</v>
      </c>
      <c r="C106" s="16">
        <v>9</v>
      </c>
      <c r="D106" s="16" t="s">
        <v>1047</v>
      </c>
      <c r="E106" s="16">
        <v>3</v>
      </c>
      <c r="H106" s="16"/>
    </row>
    <row r="107" spans="1:8" ht="15.6">
      <c r="A107" s="30">
        <v>43210</v>
      </c>
      <c r="B107" s="16">
        <v>3</v>
      </c>
      <c r="C107" s="16">
        <v>248</v>
      </c>
      <c r="D107" s="16" t="s">
        <v>1047</v>
      </c>
      <c r="E107" s="16" t="s">
        <v>1047</v>
      </c>
      <c r="H107" s="16"/>
    </row>
    <row r="108" spans="1:8" ht="15.6">
      <c r="A108" s="30">
        <v>43210</v>
      </c>
      <c r="B108" s="16">
        <v>3</v>
      </c>
      <c r="C108" s="16">
        <v>9</v>
      </c>
      <c r="D108" s="16">
        <v>1</v>
      </c>
      <c r="E108" s="16">
        <v>0</v>
      </c>
      <c r="H108" s="16"/>
    </row>
    <row r="109" spans="1:8" ht="15.6">
      <c r="A109" s="30">
        <v>43210</v>
      </c>
      <c r="B109" s="16">
        <v>4</v>
      </c>
      <c r="C109" s="16">
        <v>9</v>
      </c>
      <c r="D109" s="16" t="s">
        <v>1047</v>
      </c>
      <c r="E109" s="16">
        <v>6</v>
      </c>
      <c r="H109" s="16"/>
    </row>
    <row r="110" spans="1:8" ht="15.6">
      <c r="A110" s="30">
        <v>43210</v>
      </c>
      <c r="B110" s="16">
        <v>3</v>
      </c>
      <c r="C110" s="16">
        <v>9</v>
      </c>
      <c r="D110" s="16">
        <v>2</v>
      </c>
      <c r="E110" s="16">
        <v>0</v>
      </c>
      <c r="H110" s="16"/>
    </row>
    <row r="111" spans="1:8" ht="15.6">
      <c r="A111" s="30">
        <v>43210</v>
      </c>
      <c r="B111" s="16">
        <v>4</v>
      </c>
      <c r="C111" s="16">
        <v>4</v>
      </c>
      <c r="D111" s="16">
        <v>1</v>
      </c>
      <c r="E111" s="16">
        <v>0</v>
      </c>
      <c r="H111" s="16"/>
    </row>
    <row r="112" spans="1:8" ht="15.6">
      <c r="A112" s="30">
        <v>43210</v>
      </c>
      <c r="B112" s="16">
        <v>3</v>
      </c>
      <c r="C112" s="16">
        <v>9</v>
      </c>
      <c r="D112" s="16" t="s">
        <v>1047</v>
      </c>
      <c r="E112" s="16">
        <v>0</v>
      </c>
      <c r="H112" s="16"/>
    </row>
    <row r="113" spans="1:8" ht="15.6">
      <c r="A113" s="30">
        <v>43210</v>
      </c>
      <c r="B113" s="16">
        <v>3</v>
      </c>
      <c r="C113" s="16">
        <v>9</v>
      </c>
      <c r="D113" s="16" t="s">
        <v>1047</v>
      </c>
      <c r="E113" s="16" t="s">
        <v>1047</v>
      </c>
      <c r="H113" s="16"/>
    </row>
    <row r="114" spans="1:8" ht="15.6">
      <c r="A114" s="30">
        <v>43236</v>
      </c>
      <c r="B114" s="16">
        <v>5</v>
      </c>
      <c r="C114" s="16">
        <v>8</v>
      </c>
      <c r="D114" s="16">
        <v>4</v>
      </c>
      <c r="E114" s="16">
        <v>1</v>
      </c>
      <c r="H114" s="16"/>
    </row>
    <row r="115" spans="1:8" ht="15.6">
      <c r="A115" s="30">
        <v>43236</v>
      </c>
      <c r="B115" s="16">
        <v>5</v>
      </c>
      <c r="C115" s="16">
        <v>8</v>
      </c>
      <c r="D115" s="16">
        <v>1</v>
      </c>
      <c r="E115" s="16">
        <v>1</v>
      </c>
      <c r="H115" s="16"/>
    </row>
    <row r="116" spans="1:8" ht="15.6">
      <c r="A116" s="30">
        <v>43236</v>
      </c>
      <c r="B116" s="16">
        <v>3</v>
      </c>
      <c r="C116" s="16">
        <v>8</v>
      </c>
      <c r="D116" s="16" t="s">
        <v>1047</v>
      </c>
      <c r="E116" s="16">
        <v>1</v>
      </c>
      <c r="H116" s="16"/>
    </row>
    <row r="117" spans="1:8" ht="15.6">
      <c r="A117" s="30">
        <v>43236</v>
      </c>
      <c r="B117" s="16">
        <v>3</v>
      </c>
      <c r="C117" s="16">
        <v>8</v>
      </c>
      <c r="D117" s="16" t="s">
        <v>1047</v>
      </c>
      <c r="E117" s="16">
        <v>1</v>
      </c>
      <c r="H117" s="16"/>
    </row>
    <row r="118" spans="1:8" ht="15.6">
      <c r="A118" s="30">
        <v>43236</v>
      </c>
      <c r="B118" s="16">
        <v>3</v>
      </c>
      <c r="C118" s="16">
        <v>8</v>
      </c>
      <c r="D118" s="16" t="s">
        <v>1047</v>
      </c>
      <c r="E118" s="16">
        <v>1</v>
      </c>
      <c r="H118" s="16"/>
    </row>
    <row r="119" spans="1:8" ht="15.6">
      <c r="A119" s="30">
        <v>43236</v>
      </c>
      <c r="B119" s="16">
        <v>3</v>
      </c>
      <c r="C119" s="16">
        <v>8</v>
      </c>
      <c r="D119" s="16">
        <v>2</v>
      </c>
      <c r="E119" s="16">
        <v>1</v>
      </c>
      <c r="H119" s="16"/>
    </row>
    <row r="120" spans="1:8" ht="15.6">
      <c r="A120" s="30">
        <v>43236</v>
      </c>
      <c r="B120" s="16">
        <v>3</v>
      </c>
      <c r="C120" s="16">
        <v>8</v>
      </c>
      <c r="D120" s="16" t="s">
        <v>1047</v>
      </c>
      <c r="E120" s="16">
        <v>1</v>
      </c>
      <c r="H120" s="16"/>
    </row>
    <row r="121" spans="1:8" ht="15.6">
      <c r="A121" s="30">
        <v>43236</v>
      </c>
      <c r="B121" s="16">
        <v>3</v>
      </c>
      <c r="C121" s="16">
        <v>8</v>
      </c>
      <c r="D121" s="16" t="s">
        <v>1047</v>
      </c>
      <c r="E121" s="16">
        <v>1</v>
      </c>
      <c r="H121" s="16"/>
    </row>
    <row r="122" spans="1:8" ht="15.6">
      <c r="A122" s="30">
        <v>43236</v>
      </c>
      <c r="B122" s="16">
        <v>3</v>
      </c>
      <c r="C122" s="16">
        <v>11</v>
      </c>
      <c r="D122" s="16" t="s">
        <v>1047</v>
      </c>
      <c r="E122" s="16">
        <v>1</v>
      </c>
      <c r="H122" s="16"/>
    </row>
    <row r="123" spans="1:8" ht="15.6">
      <c r="A123" s="30">
        <v>43236</v>
      </c>
      <c r="B123" s="16">
        <v>3</v>
      </c>
      <c r="C123" s="16">
        <v>8</v>
      </c>
      <c r="D123" s="16" t="s">
        <v>1047</v>
      </c>
      <c r="E123" s="16">
        <v>1</v>
      </c>
      <c r="H123" s="16"/>
    </row>
    <row r="124" spans="1:8" ht="15.6">
      <c r="A124" s="30">
        <v>43236</v>
      </c>
      <c r="B124" s="16">
        <v>3</v>
      </c>
      <c r="C124" s="16">
        <v>8</v>
      </c>
      <c r="D124" s="16" t="s">
        <v>1047</v>
      </c>
      <c r="E124" s="16">
        <v>1</v>
      </c>
      <c r="H124" s="16"/>
    </row>
    <row r="125" spans="1:8" ht="15.6">
      <c r="A125" s="30">
        <v>43236</v>
      </c>
      <c r="B125" s="16">
        <v>4</v>
      </c>
      <c r="C125" s="16">
        <v>8</v>
      </c>
      <c r="D125" s="16">
        <v>1</v>
      </c>
      <c r="E125" s="16">
        <v>1</v>
      </c>
      <c r="H125" s="16"/>
    </row>
    <row r="126" spans="1:8" ht="15.6">
      <c r="A126" s="30">
        <v>43236</v>
      </c>
      <c r="B126" s="16">
        <v>3</v>
      </c>
      <c r="C126" s="16">
        <v>8</v>
      </c>
      <c r="D126" s="16" t="s">
        <v>1047</v>
      </c>
      <c r="E126" s="16">
        <v>1</v>
      </c>
      <c r="H126" s="16"/>
    </row>
    <row r="127" spans="1:8" ht="15.6">
      <c r="A127" s="30">
        <v>43236</v>
      </c>
      <c r="B127" s="16">
        <v>4</v>
      </c>
      <c r="C127" s="16">
        <v>8</v>
      </c>
      <c r="D127" s="16" t="s">
        <v>1047</v>
      </c>
      <c r="E127" s="16">
        <v>1</v>
      </c>
      <c r="H127" s="16"/>
    </row>
    <row r="128" spans="1:8" ht="15.6">
      <c r="A128" s="30">
        <v>43236</v>
      </c>
      <c r="B128" s="16">
        <v>3</v>
      </c>
      <c r="C128" s="16">
        <v>8</v>
      </c>
      <c r="D128" s="16" t="s">
        <v>1047</v>
      </c>
      <c r="E128" s="16" t="s">
        <v>1047</v>
      </c>
      <c r="H128" s="16"/>
    </row>
    <row r="129" spans="1:8" ht="15.6">
      <c r="A129" s="30">
        <v>43236</v>
      </c>
      <c r="B129" s="16">
        <v>3</v>
      </c>
      <c r="C129" s="16">
        <v>8</v>
      </c>
      <c r="D129" s="16" t="s">
        <v>1047</v>
      </c>
      <c r="E129" s="16">
        <v>1</v>
      </c>
      <c r="H129" s="16"/>
    </row>
    <row r="130" spans="1:8" ht="15.6">
      <c r="A130" s="30">
        <v>43236</v>
      </c>
      <c r="B130" s="16">
        <v>3</v>
      </c>
      <c r="C130" s="16">
        <v>7</v>
      </c>
      <c r="D130" s="16" t="s">
        <v>1047</v>
      </c>
      <c r="E130" s="16">
        <v>1</v>
      </c>
      <c r="H130" s="16"/>
    </row>
    <row r="131" spans="1:8" ht="15.6">
      <c r="A131" s="30">
        <v>43236</v>
      </c>
      <c r="B131" s="16">
        <v>3</v>
      </c>
      <c r="C131" s="16">
        <v>0</v>
      </c>
      <c r="D131" s="16" t="s">
        <v>1047</v>
      </c>
      <c r="E131" s="16">
        <v>0</v>
      </c>
      <c r="H131" s="16"/>
    </row>
    <row r="132" spans="1:8" ht="15.6">
      <c r="A132" s="30">
        <v>43236</v>
      </c>
      <c r="B132" s="16">
        <v>3</v>
      </c>
      <c r="C132" s="16">
        <v>2</v>
      </c>
      <c r="D132" s="16" t="s">
        <v>1047</v>
      </c>
      <c r="E132" s="16">
        <v>1</v>
      </c>
      <c r="H132" s="16"/>
    </row>
    <row r="133" spans="1:8" ht="15.6">
      <c r="A133" s="30">
        <v>43236</v>
      </c>
      <c r="B133" s="16">
        <v>4</v>
      </c>
      <c r="C133" s="16">
        <v>8</v>
      </c>
      <c r="D133" s="16" t="s">
        <v>1047</v>
      </c>
      <c r="E133" s="16">
        <v>1</v>
      </c>
      <c r="H133" s="16"/>
    </row>
    <row r="134" spans="1:8" ht="15.6">
      <c r="A134" s="30">
        <v>43236</v>
      </c>
      <c r="B134" s="16">
        <v>3</v>
      </c>
      <c r="C134" s="16">
        <v>8</v>
      </c>
      <c r="D134" s="16" t="s">
        <v>1047</v>
      </c>
      <c r="E134" s="16">
        <v>1</v>
      </c>
      <c r="H134" s="16"/>
    </row>
    <row r="135" spans="1:8" ht="15.6">
      <c r="A135" s="30">
        <v>43236</v>
      </c>
      <c r="B135" s="16">
        <v>3</v>
      </c>
      <c r="C135" s="16">
        <v>8</v>
      </c>
      <c r="D135" s="16" t="s">
        <v>1047</v>
      </c>
      <c r="E135" s="16">
        <v>0</v>
      </c>
      <c r="H135" s="16"/>
    </row>
    <row r="136" spans="1:8" ht="15.6">
      <c r="A136" s="30">
        <v>43236</v>
      </c>
      <c r="B136" s="16">
        <v>4</v>
      </c>
      <c r="C136" s="16">
        <v>2</v>
      </c>
      <c r="D136" s="16" t="s">
        <v>1047</v>
      </c>
      <c r="E136" s="16">
        <v>1</v>
      </c>
      <c r="H136" s="16"/>
    </row>
    <row r="137" spans="1:8" ht="15.6">
      <c r="A137" s="30">
        <v>43236</v>
      </c>
      <c r="B137" s="16">
        <v>4</v>
      </c>
      <c r="C137" s="16">
        <v>8</v>
      </c>
      <c r="D137" s="16" t="s">
        <v>1047</v>
      </c>
      <c r="E137" s="16">
        <v>1</v>
      </c>
      <c r="H137" s="16"/>
    </row>
    <row r="138" spans="1:8" ht="15.6">
      <c r="A138" s="30">
        <v>43236</v>
      </c>
      <c r="B138" s="16">
        <v>4</v>
      </c>
      <c r="C138" s="16">
        <v>8</v>
      </c>
      <c r="D138" s="16" t="s">
        <v>1047</v>
      </c>
      <c r="E138" s="16">
        <v>1</v>
      </c>
      <c r="H138" s="16"/>
    </row>
    <row r="139" spans="1:8" ht="15.6">
      <c r="A139" s="30">
        <v>43236</v>
      </c>
      <c r="B139" s="16">
        <v>5</v>
      </c>
      <c r="C139" s="16">
        <v>8</v>
      </c>
      <c r="D139" s="16" t="s">
        <v>1047</v>
      </c>
      <c r="E139" s="16">
        <v>1</v>
      </c>
      <c r="H139" s="16"/>
    </row>
    <row r="140" spans="1:8" ht="15.6">
      <c r="A140" s="30">
        <v>43236</v>
      </c>
      <c r="B140" s="16">
        <v>3</v>
      </c>
      <c r="C140" s="16">
        <v>2</v>
      </c>
      <c r="D140" s="16" t="s">
        <v>1047</v>
      </c>
      <c r="E140" s="16">
        <v>1</v>
      </c>
      <c r="H140" s="16"/>
    </row>
    <row r="141" spans="1:8" ht="15.6">
      <c r="A141" s="30">
        <v>43236</v>
      </c>
      <c r="B141" s="16">
        <v>4</v>
      </c>
      <c r="C141" s="16">
        <v>8</v>
      </c>
      <c r="D141" s="16" t="s">
        <v>1047</v>
      </c>
      <c r="E141" s="16">
        <v>1</v>
      </c>
      <c r="H141" s="16"/>
    </row>
    <row r="142" spans="1:8" ht="15.6">
      <c r="A142" s="30">
        <v>43236</v>
      </c>
      <c r="B142" s="16">
        <v>4</v>
      </c>
      <c r="C142" s="16">
        <v>2</v>
      </c>
      <c r="D142" s="16" t="s">
        <v>1047</v>
      </c>
      <c r="E142" s="16" t="s">
        <v>1047</v>
      </c>
      <c r="H142" s="16"/>
    </row>
    <row r="143" spans="1:8" ht="15.6">
      <c r="A143" s="30">
        <v>43236</v>
      </c>
      <c r="B143" s="16">
        <v>4</v>
      </c>
      <c r="C143" s="16">
        <v>8</v>
      </c>
      <c r="D143" s="16" t="s">
        <v>1047</v>
      </c>
      <c r="E143" s="16">
        <v>1</v>
      </c>
      <c r="H143" s="16"/>
    </row>
    <row r="144" spans="1:8" ht="15.6">
      <c r="A144" s="30">
        <v>43236</v>
      </c>
      <c r="B144" s="16">
        <v>4</v>
      </c>
      <c r="C144" s="16">
        <v>4</v>
      </c>
      <c r="D144" s="16" t="s">
        <v>1047</v>
      </c>
      <c r="E144" s="16" t="s">
        <v>1047</v>
      </c>
      <c r="H144" s="16"/>
    </row>
    <row r="145" spans="1:8" ht="15.6">
      <c r="A145" s="30">
        <v>43250</v>
      </c>
      <c r="B145" s="16">
        <v>4</v>
      </c>
      <c r="C145" s="16">
        <v>5</v>
      </c>
      <c r="D145" s="16" t="s">
        <v>1047</v>
      </c>
      <c r="E145" s="16">
        <v>0</v>
      </c>
      <c r="H145" s="16"/>
    </row>
    <row r="146" spans="1:8" ht="15.6">
      <c r="A146" s="30">
        <v>43250</v>
      </c>
      <c r="B146" s="16">
        <v>4</v>
      </c>
      <c r="C146" s="16">
        <v>5</v>
      </c>
      <c r="D146" s="16" t="s">
        <v>1047</v>
      </c>
      <c r="E146" s="16">
        <v>0</v>
      </c>
      <c r="H146" s="16"/>
    </row>
    <row r="147" spans="1:8" ht="15.6">
      <c r="A147" s="30">
        <v>43250</v>
      </c>
      <c r="B147" s="16">
        <v>4</v>
      </c>
      <c r="C147" s="16">
        <v>5</v>
      </c>
      <c r="D147" s="16" t="s">
        <v>1047</v>
      </c>
      <c r="E147" s="16">
        <v>0</v>
      </c>
      <c r="H147" s="16"/>
    </row>
    <row r="148" spans="1:8" ht="15.6">
      <c r="A148" s="30">
        <v>43250</v>
      </c>
      <c r="B148" s="16">
        <v>4</v>
      </c>
      <c r="C148" s="16">
        <v>22</v>
      </c>
      <c r="D148" s="16" t="s">
        <v>1047</v>
      </c>
      <c r="E148" s="16">
        <v>2</v>
      </c>
      <c r="H148" s="16"/>
    </row>
    <row r="149" spans="1:8" ht="15.6">
      <c r="A149" s="30">
        <v>43250</v>
      </c>
      <c r="B149" s="16">
        <v>4</v>
      </c>
      <c r="C149" s="16">
        <v>22</v>
      </c>
      <c r="D149" s="16" t="s">
        <v>1047</v>
      </c>
      <c r="E149" s="16">
        <v>0</v>
      </c>
      <c r="H149" s="16"/>
    </row>
    <row r="150" spans="1:8" ht="15.6">
      <c r="A150" s="30">
        <v>43250</v>
      </c>
      <c r="B150" s="16">
        <v>4</v>
      </c>
      <c r="C150" s="16">
        <v>5</v>
      </c>
      <c r="D150" s="16" t="s">
        <v>1047</v>
      </c>
      <c r="E150" s="16">
        <v>0</v>
      </c>
      <c r="H150" s="16"/>
    </row>
    <row r="151" spans="1:8" ht="15.6">
      <c r="A151" s="30">
        <v>43250</v>
      </c>
      <c r="B151" s="16">
        <v>4</v>
      </c>
      <c r="C151" s="16">
        <v>5</v>
      </c>
      <c r="D151" s="16" t="s">
        <v>1047</v>
      </c>
      <c r="E151" s="16">
        <v>2</v>
      </c>
      <c r="H151" s="16"/>
    </row>
    <row r="152" spans="1:8" ht="15.6">
      <c r="A152" s="30">
        <v>43250</v>
      </c>
      <c r="B152" s="16">
        <v>4</v>
      </c>
      <c r="C152" s="16">
        <v>5</v>
      </c>
      <c r="D152" s="16" t="s">
        <v>1047</v>
      </c>
      <c r="E152" s="16">
        <v>0</v>
      </c>
      <c r="H152" s="16"/>
    </row>
    <row r="153" spans="1:8" ht="15.6">
      <c r="A153" s="30">
        <v>43250</v>
      </c>
      <c r="B153" s="16">
        <v>4</v>
      </c>
      <c r="C153" s="16">
        <v>5</v>
      </c>
      <c r="D153" s="16" t="s">
        <v>1047</v>
      </c>
      <c r="E153" s="16">
        <v>4</v>
      </c>
      <c r="H153" s="16"/>
    </row>
    <row r="154" spans="1:8" ht="15.6">
      <c r="A154" s="30">
        <v>43266</v>
      </c>
      <c r="B154" s="16">
        <v>5</v>
      </c>
      <c r="C154" s="16">
        <v>10</v>
      </c>
      <c r="D154" s="16">
        <v>3</v>
      </c>
      <c r="E154" s="16">
        <v>0</v>
      </c>
      <c r="H154" s="16"/>
    </row>
    <row r="155" spans="1:8" ht="15.6">
      <c r="A155" s="30">
        <v>43266</v>
      </c>
      <c r="B155" s="16">
        <v>5</v>
      </c>
      <c r="C155" s="16">
        <v>38</v>
      </c>
      <c r="D155" s="16">
        <v>4</v>
      </c>
      <c r="E155" s="16">
        <v>1</v>
      </c>
      <c r="H155" s="16"/>
    </row>
    <row r="156" spans="1:8" ht="15.6">
      <c r="A156" s="30">
        <v>43266</v>
      </c>
      <c r="B156" s="16">
        <v>4</v>
      </c>
      <c r="C156" s="16">
        <v>10</v>
      </c>
      <c r="D156" s="16">
        <v>4</v>
      </c>
      <c r="E156" s="16">
        <v>0</v>
      </c>
      <c r="H156" s="16"/>
    </row>
    <row r="157" spans="1:8" ht="15.6">
      <c r="A157" s="30">
        <v>43266</v>
      </c>
      <c r="B157" s="16">
        <v>4</v>
      </c>
      <c r="C157" s="16">
        <v>10</v>
      </c>
      <c r="D157" s="16">
        <v>2</v>
      </c>
      <c r="E157" s="16">
        <v>0</v>
      </c>
      <c r="H157" s="16"/>
    </row>
    <row r="158" spans="1:8" ht="15.6">
      <c r="A158" s="30">
        <v>43266</v>
      </c>
      <c r="B158" s="16">
        <v>6</v>
      </c>
      <c r="C158" s="16">
        <v>9</v>
      </c>
      <c r="D158" s="16">
        <v>4</v>
      </c>
      <c r="E158" s="16">
        <v>1</v>
      </c>
      <c r="H158" s="16"/>
    </row>
    <row r="159" spans="1:8" ht="15.6">
      <c r="A159" s="30">
        <v>43266</v>
      </c>
      <c r="B159" s="16">
        <v>4</v>
      </c>
      <c r="C159" s="16">
        <v>10</v>
      </c>
      <c r="D159" s="16" t="s">
        <v>1047</v>
      </c>
      <c r="E159" s="16">
        <v>1</v>
      </c>
      <c r="H159" s="16"/>
    </row>
    <row r="160" spans="1:8" ht="15.6">
      <c r="A160" s="30">
        <v>43266</v>
      </c>
      <c r="B160" s="16">
        <v>4</v>
      </c>
      <c r="C160" s="16">
        <v>10</v>
      </c>
      <c r="D160" s="16" t="s">
        <v>1047</v>
      </c>
      <c r="E160" s="16">
        <v>1</v>
      </c>
      <c r="H160" s="16"/>
    </row>
    <row r="161" spans="1:8" ht="15.6">
      <c r="A161" s="30">
        <v>43266</v>
      </c>
      <c r="B161" s="16">
        <v>5</v>
      </c>
      <c r="C161" s="16">
        <v>10</v>
      </c>
      <c r="D161" s="16" t="s">
        <v>1047</v>
      </c>
      <c r="E161" s="16">
        <v>0</v>
      </c>
      <c r="H161" s="16"/>
    </row>
    <row r="162" spans="1:8" ht="15.6">
      <c r="A162" s="30">
        <v>43266</v>
      </c>
      <c r="B162" s="16">
        <v>4</v>
      </c>
      <c r="C162" s="16">
        <v>10</v>
      </c>
      <c r="D162" s="16" t="s">
        <v>1047</v>
      </c>
      <c r="E162" s="16">
        <v>1</v>
      </c>
      <c r="H162" s="16"/>
    </row>
    <row r="163" spans="1:8" ht="15.6">
      <c r="A163" s="30">
        <v>43266</v>
      </c>
      <c r="B163" s="16">
        <v>6</v>
      </c>
      <c r="C163" s="16">
        <v>38</v>
      </c>
      <c r="D163" s="16" t="s">
        <v>1047</v>
      </c>
      <c r="E163" s="16">
        <v>0</v>
      </c>
      <c r="H163" s="16"/>
    </row>
    <row r="164" spans="1:8" ht="15.6">
      <c r="A164" s="30">
        <v>43266</v>
      </c>
      <c r="B164" s="16">
        <v>5</v>
      </c>
      <c r="C164" s="16">
        <v>10</v>
      </c>
      <c r="D164" s="16">
        <v>2</v>
      </c>
      <c r="E164" s="16">
        <v>0</v>
      </c>
      <c r="H164" s="16"/>
    </row>
    <row r="165" spans="1:8" ht="15.6">
      <c r="A165" s="30">
        <v>43266</v>
      </c>
      <c r="B165" s="16">
        <v>4</v>
      </c>
      <c r="C165" s="16">
        <v>10</v>
      </c>
      <c r="D165" s="16" t="s">
        <v>1047</v>
      </c>
      <c r="E165" s="16">
        <v>0</v>
      </c>
      <c r="H165" s="16"/>
    </row>
    <row r="166" spans="1:8" ht="15.6">
      <c r="A166" s="30">
        <v>43266</v>
      </c>
      <c r="B166" s="16">
        <v>5</v>
      </c>
      <c r="C166" s="16">
        <v>10</v>
      </c>
      <c r="D166" s="16">
        <v>3</v>
      </c>
      <c r="E166" s="16">
        <v>1</v>
      </c>
      <c r="H166" s="16"/>
    </row>
    <row r="167" spans="1:8" ht="15.6">
      <c r="A167" s="30">
        <v>43266</v>
      </c>
      <c r="B167" s="16">
        <v>5</v>
      </c>
      <c r="C167" s="16">
        <v>9</v>
      </c>
      <c r="D167" s="16">
        <v>3</v>
      </c>
      <c r="E167" s="16">
        <v>0</v>
      </c>
      <c r="H167" s="16"/>
    </row>
    <row r="168" spans="1:8" ht="15.6">
      <c r="A168" s="30">
        <v>43266</v>
      </c>
      <c r="B168" s="16">
        <v>4</v>
      </c>
      <c r="C168" s="16">
        <v>10</v>
      </c>
      <c r="D168" s="16" t="s">
        <v>1047</v>
      </c>
      <c r="E168" s="16">
        <v>0</v>
      </c>
      <c r="H168" s="16"/>
    </row>
    <row r="169" spans="1:8" ht="15.6">
      <c r="A169" s="30">
        <v>43266</v>
      </c>
      <c r="B169" s="16">
        <v>4</v>
      </c>
      <c r="C169" s="16">
        <v>10</v>
      </c>
      <c r="D169" s="16">
        <v>2</v>
      </c>
      <c r="E169" s="16">
        <v>1</v>
      </c>
      <c r="H169" s="16"/>
    </row>
    <row r="170" spans="1:8" ht="15.6">
      <c r="A170" s="30">
        <v>43266</v>
      </c>
      <c r="B170" s="16">
        <v>4</v>
      </c>
      <c r="C170" s="16">
        <v>10</v>
      </c>
      <c r="D170" s="16">
        <v>3</v>
      </c>
      <c r="E170" s="16">
        <v>3</v>
      </c>
      <c r="H170" s="16"/>
    </row>
    <row r="171" spans="1:8" ht="15.6">
      <c r="A171" s="30">
        <v>43266</v>
      </c>
      <c r="B171" s="16">
        <v>5</v>
      </c>
      <c r="C171" s="16">
        <v>10</v>
      </c>
      <c r="D171" s="16">
        <v>4</v>
      </c>
      <c r="E171" s="16">
        <v>1</v>
      </c>
      <c r="H171" s="16"/>
    </row>
    <row r="172" spans="1:8" ht="15.6">
      <c r="A172" s="30">
        <v>43266</v>
      </c>
      <c r="B172" s="16">
        <v>6</v>
      </c>
      <c r="C172" s="16">
        <v>36</v>
      </c>
      <c r="D172" s="16">
        <v>3</v>
      </c>
      <c r="E172" s="16">
        <v>0</v>
      </c>
      <c r="H172" s="16"/>
    </row>
    <row r="173" spans="1:8" ht="15.6">
      <c r="A173" s="30">
        <v>43266</v>
      </c>
      <c r="B173" s="16">
        <v>5</v>
      </c>
      <c r="C173" s="16">
        <v>10</v>
      </c>
      <c r="D173" s="16">
        <v>4</v>
      </c>
      <c r="E173" s="16">
        <v>0</v>
      </c>
      <c r="H173" s="16"/>
    </row>
    <row r="174" spans="1:8" ht="15.6">
      <c r="A174" s="30">
        <v>43266</v>
      </c>
      <c r="B174" s="16">
        <v>5</v>
      </c>
      <c r="C174" s="16">
        <v>10</v>
      </c>
      <c r="D174" s="16">
        <v>2</v>
      </c>
      <c r="E174" s="16">
        <v>1</v>
      </c>
      <c r="H174" s="16"/>
    </row>
    <row r="175" spans="1:8" ht="15.6">
      <c r="A175" s="30">
        <v>43266</v>
      </c>
      <c r="B175" s="16">
        <v>5</v>
      </c>
      <c r="C175" s="16">
        <v>10</v>
      </c>
      <c r="D175" s="16" t="s">
        <v>1047</v>
      </c>
      <c r="E175" s="16">
        <v>0</v>
      </c>
      <c r="H175" s="16"/>
    </row>
    <row r="176" spans="1:8" ht="15.6">
      <c r="A176" s="30">
        <v>43266</v>
      </c>
      <c r="B176" s="16">
        <v>5</v>
      </c>
      <c r="C176" s="16">
        <v>10</v>
      </c>
      <c r="D176" s="16">
        <v>2</v>
      </c>
      <c r="E176" s="16">
        <v>0</v>
      </c>
      <c r="H176" s="16"/>
    </row>
    <row r="177" spans="1:8" ht="15.6">
      <c r="A177" s="30">
        <v>43266</v>
      </c>
      <c r="B177" s="16">
        <v>4</v>
      </c>
      <c r="C177" s="16">
        <v>10</v>
      </c>
      <c r="D177" s="16" t="s">
        <v>1047</v>
      </c>
      <c r="E177" s="16">
        <v>0</v>
      </c>
      <c r="H177" s="16"/>
    </row>
    <row r="178" spans="1:8" ht="15.6">
      <c r="A178" s="30">
        <v>43266</v>
      </c>
      <c r="B178" s="16">
        <v>6</v>
      </c>
      <c r="C178" s="16">
        <v>10</v>
      </c>
      <c r="D178" s="16">
        <v>2</v>
      </c>
      <c r="E178" s="16">
        <v>1</v>
      </c>
      <c r="H178" s="16"/>
    </row>
    <row r="179" spans="1:8" ht="15.6">
      <c r="A179" s="30">
        <v>43266</v>
      </c>
      <c r="B179" s="16">
        <v>5</v>
      </c>
      <c r="C179" s="16">
        <v>9</v>
      </c>
      <c r="D179" s="16">
        <v>2</v>
      </c>
      <c r="E179" s="16">
        <v>1</v>
      </c>
      <c r="H179" s="16"/>
    </row>
    <row r="180" spans="1:8" ht="15.6">
      <c r="A180" s="30">
        <v>43266</v>
      </c>
      <c r="B180" s="16">
        <v>6</v>
      </c>
      <c r="C180" s="16">
        <v>10</v>
      </c>
      <c r="D180" s="16" t="s">
        <v>1047</v>
      </c>
      <c r="E180" s="16">
        <v>1</v>
      </c>
      <c r="H180" s="16"/>
    </row>
    <row r="181" spans="1:8" ht="15.6">
      <c r="A181" s="30">
        <v>43266</v>
      </c>
      <c r="B181" s="16">
        <v>5</v>
      </c>
      <c r="C181" s="16">
        <v>10</v>
      </c>
      <c r="D181" s="16">
        <v>5</v>
      </c>
      <c r="E181" s="16">
        <v>1</v>
      </c>
      <c r="H181" s="16"/>
    </row>
    <row r="182" spans="1:8" ht="15.6">
      <c r="A182" s="30">
        <v>43266</v>
      </c>
      <c r="B182" s="16">
        <v>5</v>
      </c>
      <c r="C182" s="16">
        <v>10</v>
      </c>
      <c r="D182" s="16">
        <v>2</v>
      </c>
      <c r="E182" s="16">
        <v>1</v>
      </c>
      <c r="H182" s="16"/>
    </row>
    <row r="183" spans="1:8" ht="15.6">
      <c r="A183" s="30">
        <v>43266</v>
      </c>
      <c r="B183" s="16">
        <v>6</v>
      </c>
      <c r="C183" s="16">
        <v>10</v>
      </c>
      <c r="D183" s="16" t="s">
        <v>1047</v>
      </c>
      <c r="E183" s="16">
        <v>1</v>
      </c>
      <c r="H183" s="16"/>
    </row>
    <row r="184" spans="1:8" ht="15.6">
      <c r="A184" s="30">
        <v>43266</v>
      </c>
      <c r="B184" s="16">
        <v>5</v>
      </c>
      <c r="C184" s="16">
        <v>9</v>
      </c>
      <c r="D184" s="16">
        <v>1</v>
      </c>
      <c r="E184" s="16">
        <v>0</v>
      </c>
      <c r="H184" s="16"/>
    </row>
    <row r="185" spans="1:8" ht="15.6">
      <c r="A185" s="30">
        <v>43266</v>
      </c>
      <c r="B185" s="16">
        <v>6</v>
      </c>
      <c r="C185" s="16">
        <v>10</v>
      </c>
      <c r="D185" s="16" t="s">
        <v>1047</v>
      </c>
      <c r="E185" s="16">
        <v>0</v>
      </c>
      <c r="H185" s="16"/>
    </row>
    <row r="186" spans="1:8" ht="15.6">
      <c r="A186" s="30">
        <v>43266</v>
      </c>
      <c r="B186" s="16">
        <v>4</v>
      </c>
      <c r="C186" s="16">
        <v>10</v>
      </c>
      <c r="D186" s="16">
        <v>2</v>
      </c>
      <c r="E186" s="16">
        <v>0</v>
      </c>
      <c r="H186" s="16"/>
    </row>
    <row r="187" spans="1:8" ht="15.6">
      <c r="A187" s="30">
        <v>43266</v>
      </c>
      <c r="B187" s="16">
        <v>5</v>
      </c>
      <c r="C187" s="16">
        <v>10</v>
      </c>
      <c r="D187" s="16" t="s">
        <v>1047</v>
      </c>
      <c r="E187" s="16" t="s">
        <v>1047</v>
      </c>
      <c r="H187" s="16"/>
    </row>
    <row r="188" spans="1:8" ht="15.6">
      <c r="A188" s="30">
        <v>43266</v>
      </c>
      <c r="B188" s="16">
        <v>5</v>
      </c>
      <c r="C188" s="16">
        <v>21</v>
      </c>
      <c r="D188" s="16" t="s">
        <v>1047</v>
      </c>
      <c r="E188" s="16">
        <v>0</v>
      </c>
      <c r="H188" s="16"/>
    </row>
    <row r="189" spans="1:8" ht="15.6">
      <c r="A189" s="30">
        <v>43266</v>
      </c>
      <c r="B189" s="16">
        <v>5</v>
      </c>
      <c r="C189" s="16">
        <v>10</v>
      </c>
      <c r="D189" s="16" t="s">
        <v>1047</v>
      </c>
      <c r="E189" s="16">
        <v>1</v>
      </c>
      <c r="H189" s="16"/>
    </row>
    <row r="190" spans="1:8" ht="15.6">
      <c r="A190" s="30">
        <v>43266</v>
      </c>
      <c r="B190" s="16">
        <v>4</v>
      </c>
      <c r="C190" s="16">
        <v>5</v>
      </c>
      <c r="D190" s="16" t="s">
        <v>1047</v>
      </c>
      <c r="E190" s="16">
        <v>3</v>
      </c>
      <c r="H190" s="16"/>
    </row>
    <row r="191" spans="1:8" ht="15.6">
      <c r="A191" s="30">
        <v>43266</v>
      </c>
      <c r="B191" s="16">
        <v>5</v>
      </c>
      <c r="C191" s="16">
        <v>10</v>
      </c>
      <c r="D191" s="16" t="s">
        <v>1047</v>
      </c>
      <c r="E191" s="16" t="s">
        <v>1047</v>
      </c>
      <c r="H191" s="16"/>
    </row>
    <row r="192" spans="1:8" ht="15.6">
      <c r="A192" s="30">
        <v>43266</v>
      </c>
      <c r="B192" s="16">
        <v>5</v>
      </c>
      <c r="C192" s="16">
        <v>10</v>
      </c>
      <c r="D192" s="16">
        <v>2</v>
      </c>
      <c r="E192" s="16" t="s">
        <v>1047</v>
      </c>
      <c r="H192" s="16"/>
    </row>
    <row r="193" spans="1:8" ht="15.6">
      <c r="A193" s="30">
        <v>43297</v>
      </c>
      <c r="B193" s="16">
        <v>4</v>
      </c>
      <c r="C193" s="16">
        <v>12</v>
      </c>
      <c r="D193" s="16" t="s">
        <v>1047</v>
      </c>
      <c r="E193" s="16">
        <v>1</v>
      </c>
      <c r="H193" s="16"/>
    </row>
    <row r="194" spans="1:8" ht="15.6">
      <c r="A194" s="30">
        <v>43297</v>
      </c>
      <c r="B194" s="16">
        <v>4</v>
      </c>
      <c r="C194" s="16">
        <v>12</v>
      </c>
      <c r="D194" s="16">
        <v>2</v>
      </c>
      <c r="E194" s="16">
        <v>0</v>
      </c>
      <c r="H194" s="16"/>
    </row>
    <row r="195" spans="1:8" ht="15.6">
      <c r="A195" s="30">
        <v>43297</v>
      </c>
      <c r="B195" s="16">
        <v>4</v>
      </c>
      <c r="C195" s="16">
        <v>12</v>
      </c>
      <c r="D195" s="16" t="s">
        <v>1047</v>
      </c>
      <c r="E195" s="16">
        <v>1</v>
      </c>
      <c r="H195" s="16"/>
    </row>
    <row r="196" spans="1:8" ht="15.6">
      <c r="A196" s="30">
        <v>43297</v>
      </c>
      <c r="B196" s="16">
        <v>4</v>
      </c>
      <c r="C196" s="16">
        <v>12</v>
      </c>
      <c r="D196" s="16">
        <v>2</v>
      </c>
      <c r="E196" s="16">
        <v>1</v>
      </c>
      <c r="H196" s="16"/>
    </row>
    <row r="197" spans="1:8" ht="15.6">
      <c r="A197" s="30">
        <v>43297</v>
      </c>
      <c r="B197" s="16">
        <v>4</v>
      </c>
      <c r="C197" s="16">
        <v>12</v>
      </c>
      <c r="D197" s="16" t="s">
        <v>1047</v>
      </c>
      <c r="E197" s="16">
        <v>1</v>
      </c>
      <c r="H197" s="16"/>
    </row>
    <row r="198" spans="1:8" ht="15.6">
      <c r="A198" s="30">
        <v>43297</v>
      </c>
      <c r="B198" s="16">
        <v>5</v>
      </c>
      <c r="C198" s="16">
        <v>12</v>
      </c>
      <c r="D198" s="16">
        <v>2</v>
      </c>
      <c r="E198" s="16">
        <v>1</v>
      </c>
      <c r="H198" s="16"/>
    </row>
    <row r="199" spans="1:8" ht="15.6">
      <c r="A199" s="30">
        <v>43297</v>
      </c>
      <c r="B199" s="16">
        <v>4</v>
      </c>
      <c r="C199" s="16">
        <v>18</v>
      </c>
      <c r="D199" s="16" t="s">
        <v>1047</v>
      </c>
      <c r="E199" s="16">
        <v>1</v>
      </c>
      <c r="H199" s="16"/>
    </row>
    <row r="200" spans="1:8" ht="15.6">
      <c r="A200" s="30">
        <v>43297</v>
      </c>
      <c r="B200" s="16">
        <v>4</v>
      </c>
      <c r="C200" s="16">
        <v>18</v>
      </c>
      <c r="D200" s="16">
        <v>3</v>
      </c>
      <c r="E200" s="16">
        <v>1</v>
      </c>
      <c r="H200" s="16"/>
    </row>
    <row r="201" spans="1:8" ht="15.6">
      <c r="A201" s="30">
        <v>43297</v>
      </c>
      <c r="B201" s="16">
        <v>5</v>
      </c>
      <c r="C201" s="16">
        <v>12</v>
      </c>
      <c r="D201" s="16">
        <v>2</v>
      </c>
      <c r="E201" s="16">
        <v>1</v>
      </c>
      <c r="H201" s="16"/>
    </row>
    <row r="202" spans="1:8" ht="15.6">
      <c r="A202" s="30">
        <v>43297</v>
      </c>
      <c r="B202" s="16">
        <v>4</v>
      </c>
      <c r="C202" s="16">
        <v>12</v>
      </c>
      <c r="D202" s="16" t="s">
        <v>1047</v>
      </c>
      <c r="E202" s="16">
        <v>1</v>
      </c>
      <c r="H202" s="16"/>
    </row>
    <row r="203" spans="1:8" ht="15.6">
      <c r="A203" s="30">
        <v>43297</v>
      </c>
      <c r="B203" s="16">
        <v>4</v>
      </c>
      <c r="C203" s="16">
        <v>12</v>
      </c>
      <c r="D203" s="16" t="s">
        <v>1047</v>
      </c>
      <c r="E203" s="16">
        <v>1</v>
      </c>
      <c r="H203" s="16"/>
    </row>
    <row r="204" spans="1:8" ht="15.6">
      <c r="A204" s="30">
        <v>43297</v>
      </c>
      <c r="B204" s="16">
        <v>4</v>
      </c>
      <c r="C204" s="16">
        <v>7</v>
      </c>
      <c r="D204" s="16" t="s">
        <v>1047</v>
      </c>
      <c r="E204" s="16">
        <v>1</v>
      </c>
      <c r="H204" s="16"/>
    </row>
    <row r="205" spans="1:8" ht="15.6">
      <c r="A205" s="30">
        <v>43297</v>
      </c>
      <c r="B205" s="16">
        <v>4</v>
      </c>
      <c r="C205" s="16">
        <v>12</v>
      </c>
      <c r="D205" s="16">
        <v>2</v>
      </c>
      <c r="E205" s="16">
        <v>1</v>
      </c>
      <c r="H205" s="16"/>
    </row>
    <row r="206" spans="1:8" ht="15.6">
      <c r="A206" s="30">
        <v>43297</v>
      </c>
      <c r="B206" s="16">
        <v>4</v>
      </c>
      <c r="C206" s="16">
        <v>6</v>
      </c>
      <c r="D206" s="16">
        <v>2</v>
      </c>
      <c r="E206" s="16">
        <v>1</v>
      </c>
      <c r="H206" s="16"/>
    </row>
    <row r="207" spans="1:8" ht="15.6">
      <c r="A207" s="30">
        <v>43297</v>
      </c>
      <c r="B207" s="16">
        <v>5</v>
      </c>
      <c r="C207" s="16">
        <v>12</v>
      </c>
      <c r="D207" s="16">
        <v>2</v>
      </c>
      <c r="E207" s="16">
        <v>1</v>
      </c>
      <c r="H207" s="16"/>
    </row>
    <row r="208" spans="1:8" ht="15.6">
      <c r="A208" s="30">
        <v>43297</v>
      </c>
      <c r="B208" s="16">
        <v>5</v>
      </c>
      <c r="C208" s="16">
        <v>12</v>
      </c>
      <c r="D208" s="16">
        <v>2</v>
      </c>
      <c r="E208" s="16">
        <v>1</v>
      </c>
      <c r="H208" s="16"/>
    </row>
    <row r="209" spans="1:8" ht="15.6">
      <c r="A209" s="30">
        <v>43297</v>
      </c>
      <c r="B209" s="16">
        <v>4</v>
      </c>
      <c r="C209" s="16">
        <v>12</v>
      </c>
      <c r="D209" s="16" t="s">
        <v>1047</v>
      </c>
      <c r="E209" s="16">
        <v>1</v>
      </c>
      <c r="H209" s="16"/>
    </row>
    <row r="210" spans="1:8" ht="15.6">
      <c r="A210" s="30">
        <v>43297</v>
      </c>
      <c r="B210" s="16">
        <v>4</v>
      </c>
      <c r="C210" s="16">
        <v>12</v>
      </c>
      <c r="D210" s="16">
        <v>2</v>
      </c>
      <c r="E210" s="16">
        <v>1</v>
      </c>
      <c r="H210" s="16"/>
    </row>
    <row r="211" spans="1:8" ht="15.6">
      <c r="A211" s="30">
        <v>43297</v>
      </c>
      <c r="B211" s="16">
        <v>5</v>
      </c>
      <c r="C211" s="16">
        <v>12</v>
      </c>
      <c r="D211" s="16" t="s">
        <v>1047</v>
      </c>
      <c r="E211" s="16">
        <v>1</v>
      </c>
      <c r="H211" s="16"/>
    </row>
    <row r="212" spans="1:8" ht="15.6">
      <c r="A212" s="30">
        <v>43297</v>
      </c>
      <c r="B212" s="16">
        <v>4</v>
      </c>
      <c r="C212" s="16">
        <v>12</v>
      </c>
      <c r="D212" s="16">
        <v>2</v>
      </c>
      <c r="E212" s="16">
        <v>1</v>
      </c>
      <c r="H212" s="16"/>
    </row>
    <row r="213" spans="1:8" ht="15.6">
      <c r="A213" s="30">
        <v>43297</v>
      </c>
      <c r="B213" s="16">
        <v>4</v>
      </c>
      <c r="C213" s="16">
        <v>12</v>
      </c>
      <c r="D213" s="16" t="s">
        <v>1047</v>
      </c>
      <c r="E213" s="16">
        <v>1</v>
      </c>
      <c r="H213" s="16"/>
    </row>
    <row r="214" spans="1:8" ht="15.6">
      <c r="A214" s="30">
        <v>43297</v>
      </c>
      <c r="B214" s="16">
        <v>4</v>
      </c>
      <c r="C214" s="16">
        <v>12</v>
      </c>
      <c r="D214" s="16" t="s">
        <v>1047</v>
      </c>
      <c r="E214" s="16">
        <v>1</v>
      </c>
      <c r="H214" s="16"/>
    </row>
    <row r="215" spans="1:8" ht="15.6">
      <c r="A215" s="30">
        <v>43297</v>
      </c>
      <c r="B215" s="16">
        <v>4</v>
      </c>
      <c r="C215" s="16">
        <v>18</v>
      </c>
      <c r="D215" s="16" t="s">
        <v>1047</v>
      </c>
      <c r="E215" s="16">
        <v>1</v>
      </c>
      <c r="H215" s="16"/>
    </row>
    <row r="216" spans="1:8" ht="15.6">
      <c r="A216" s="30">
        <v>43297</v>
      </c>
      <c r="B216" s="16">
        <v>4</v>
      </c>
      <c r="C216" s="16">
        <v>12</v>
      </c>
      <c r="D216" s="16" t="s">
        <v>1047</v>
      </c>
      <c r="E216" s="16" t="s">
        <v>1047</v>
      </c>
      <c r="H216" s="16"/>
    </row>
    <row r="217" spans="1:8" ht="15.6">
      <c r="A217" s="30">
        <v>43297</v>
      </c>
      <c r="B217" s="16">
        <v>4</v>
      </c>
      <c r="C217" s="16">
        <v>10</v>
      </c>
      <c r="D217" s="16" t="s">
        <v>1047</v>
      </c>
      <c r="E217" s="16">
        <v>1</v>
      </c>
      <c r="H217" s="16"/>
    </row>
    <row r="218" spans="1:8" ht="15.6">
      <c r="A218" s="30">
        <v>43297</v>
      </c>
      <c r="B218" s="16">
        <v>5</v>
      </c>
      <c r="C218" s="16">
        <v>18</v>
      </c>
      <c r="D218" s="16">
        <v>2</v>
      </c>
      <c r="E218" s="16">
        <v>1</v>
      </c>
      <c r="H218" s="16"/>
    </row>
    <row r="219" spans="1:8" ht="15.6">
      <c r="A219" s="30">
        <v>43297</v>
      </c>
      <c r="B219" s="16">
        <v>5</v>
      </c>
      <c r="C219" s="16">
        <v>12</v>
      </c>
      <c r="D219" s="16">
        <v>2</v>
      </c>
      <c r="E219" s="16">
        <v>3</v>
      </c>
      <c r="H219" s="16"/>
    </row>
    <row r="220" spans="1:8" ht="15.6">
      <c r="A220" s="30">
        <v>43297</v>
      </c>
      <c r="B220" s="16">
        <v>5</v>
      </c>
      <c r="C220" s="16">
        <v>12</v>
      </c>
      <c r="D220" s="16" t="s">
        <v>1047</v>
      </c>
      <c r="E220" s="16">
        <v>1</v>
      </c>
      <c r="H220" s="16"/>
    </row>
    <row r="221" spans="1:8" ht="15.6">
      <c r="A221" s="30">
        <v>43297</v>
      </c>
      <c r="B221" s="16">
        <v>5</v>
      </c>
      <c r="C221" s="16">
        <v>18</v>
      </c>
      <c r="D221" s="16" t="s">
        <v>1047</v>
      </c>
      <c r="E221" s="16">
        <v>1</v>
      </c>
      <c r="H221" s="16"/>
    </row>
    <row r="222" spans="1:8" ht="15.6">
      <c r="A222" s="30">
        <v>43297</v>
      </c>
      <c r="B222" s="16">
        <v>4</v>
      </c>
      <c r="C222" s="16">
        <v>12</v>
      </c>
      <c r="D222" s="16" t="s">
        <v>1047</v>
      </c>
      <c r="E222" s="16">
        <v>2</v>
      </c>
      <c r="H222" s="16"/>
    </row>
    <row r="223" spans="1:8" ht="15.6">
      <c r="A223" s="30">
        <v>43297</v>
      </c>
      <c r="B223" s="16">
        <v>4</v>
      </c>
      <c r="C223" s="16">
        <v>6</v>
      </c>
      <c r="D223" s="16">
        <v>5</v>
      </c>
      <c r="E223" s="16">
        <v>1</v>
      </c>
      <c r="H223" s="16"/>
    </row>
    <row r="224" spans="1:8" ht="15.6">
      <c r="A224" s="30">
        <v>43297</v>
      </c>
      <c r="B224" s="16">
        <v>4</v>
      </c>
      <c r="C224" s="16">
        <v>12</v>
      </c>
      <c r="D224" s="16" t="s">
        <v>1047</v>
      </c>
      <c r="E224" s="16">
        <v>1</v>
      </c>
      <c r="H224" s="16"/>
    </row>
    <row r="225" spans="1:8" ht="15.6">
      <c r="A225" s="30">
        <v>43297</v>
      </c>
      <c r="B225" s="16">
        <v>4</v>
      </c>
      <c r="C225" s="16">
        <v>12</v>
      </c>
      <c r="D225" s="16" t="s">
        <v>1047</v>
      </c>
      <c r="E225" s="16">
        <v>1</v>
      </c>
      <c r="H225" s="16"/>
    </row>
    <row r="226" spans="1:8" ht="15.6">
      <c r="A226" s="30">
        <v>43297</v>
      </c>
      <c r="B226" s="16">
        <v>4</v>
      </c>
      <c r="C226" s="16">
        <v>12</v>
      </c>
      <c r="D226" s="16" t="s">
        <v>1047</v>
      </c>
      <c r="E226" s="16" t="s">
        <v>1047</v>
      </c>
      <c r="H226" s="16"/>
    </row>
    <row r="227" spans="1:8" ht="15.6">
      <c r="A227" s="30">
        <v>43297</v>
      </c>
      <c r="B227" s="16">
        <v>4</v>
      </c>
      <c r="C227" s="16">
        <v>18</v>
      </c>
      <c r="D227" s="16" t="s">
        <v>1047</v>
      </c>
      <c r="E227" s="16" t="s">
        <v>1047</v>
      </c>
      <c r="H227" s="16"/>
    </row>
    <row r="228" spans="1:8" ht="15.6">
      <c r="A228" s="30">
        <v>43297</v>
      </c>
      <c r="B228" s="16">
        <v>4</v>
      </c>
      <c r="C228" s="16">
        <v>4</v>
      </c>
      <c r="D228" s="16" t="s">
        <v>1047</v>
      </c>
      <c r="E228" s="16">
        <v>2</v>
      </c>
      <c r="H228" s="16"/>
    </row>
    <row r="229" spans="1:8" ht="15.6">
      <c r="A229" s="30">
        <v>43297</v>
      </c>
      <c r="B229" s="16">
        <v>4</v>
      </c>
      <c r="C229" s="16">
        <v>12</v>
      </c>
      <c r="D229" s="16" t="s">
        <v>1047</v>
      </c>
      <c r="E229" s="16">
        <v>1</v>
      </c>
      <c r="H229" s="16"/>
    </row>
    <row r="230" spans="1:8" ht="15.6">
      <c r="A230" s="30">
        <v>43297</v>
      </c>
      <c r="B230" s="16">
        <v>4</v>
      </c>
      <c r="C230" s="16">
        <v>12</v>
      </c>
      <c r="D230" s="16" t="s">
        <v>1047</v>
      </c>
      <c r="E230" s="16">
        <v>2</v>
      </c>
      <c r="H230" s="16"/>
    </row>
    <row r="231" spans="1:8" ht="15.6">
      <c r="H231" s="16"/>
    </row>
  </sheetData>
  <autoFilter ref="A1:E230"/>
  <phoneticPr fontId="9" type="noConversion"/>
  <conditionalFormatting sqref="B1">
    <cfRule type="duplicateValues" dxfId="32" priority="8"/>
  </conditionalFormatting>
  <conditionalFormatting sqref="E1">
    <cfRule type="duplicateValues" dxfId="31" priority="6"/>
  </conditionalFormatting>
  <conditionalFormatting sqref="G1">
    <cfRule type="duplicateValues" dxfId="30" priority="1"/>
  </conditionalFormatting>
  <conditionalFormatting sqref="H1">
    <cfRule type="duplicateValues" dxfId="29" priority="5"/>
  </conditionalFormatting>
  <conditionalFormatting sqref="I1">
    <cfRule type="duplicateValues" dxfId="28" priority="4"/>
  </conditionalFormatting>
  <conditionalFormatting sqref="L1">
    <cfRule type="duplicateValues" dxfId="27" priority="2"/>
  </conditionalFormatting>
  <conditionalFormatting sqref="C1 D1">
    <cfRule type="duplicateValues" dxfId="26" priority="7"/>
  </conditionalFormatting>
  <conditionalFormatting sqref="J1 K1">
    <cfRule type="duplicateValues" dxfId="25" priority="3"/>
  </conditionalFormatting>
  <dataValidations count="1">
    <dataValidation type="list" allowBlank="1" showInputMessage="1" showErrorMessage="1" sqref="G2">
      <formula1>$F$2:$F$9</formula1>
    </dataValidation>
  </dataValidations>
  <pageMargins left="0.75" right="0.75" top="1" bottom="1" header="0.51180555555555596" footer="0.5118055555555559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pane ySplit="1" topLeftCell="A2" activePane="bottomLeft" state="frozen"/>
      <selection pane="bottomLeft" activeCell="U7" sqref="U7"/>
    </sheetView>
  </sheetViews>
  <sheetFormatPr defaultColWidth="9" defaultRowHeight="14.4"/>
  <cols>
    <col min="1" max="1" width="4.33203125" customWidth="1"/>
    <col min="2" max="2" width="10.88671875" customWidth="1"/>
    <col min="3" max="3" width="9.21875" style="2" customWidth="1"/>
    <col min="4" max="5" width="10" customWidth="1"/>
    <col min="6" max="6" width="11.88671875" hidden="1" customWidth="1"/>
    <col min="7" max="7" width="8.88671875" hidden="1" customWidth="1"/>
    <col min="8" max="8" width="13.6640625" hidden="1" customWidth="1"/>
    <col min="9" max="9" width="8.88671875" hidden="1" customWidth="1"/>
    <col min="10" max="11" width="10.88671875" customWidth="1"/>
    <col min="12" max="12" width="19.33203125" customWidth="1"/>
    <col min="13" max="13" width="23.44140625" hidden="1" customWidth="1"/>
    <col min="14" max="14" width="15" customWidth="1"/>
    <col min="15" max="15" width="19.109375" hidden="1" customWidth="1"/>
    <col min="16" max="16" width="15" hidden="1" customWidth="1"/>
    <col min="17" max="17" width="13.21875" customWidth="1"/>
  </cols>
  <sheetData>
    <row r="1" spans="1:17" ht="32.4">
      <c r="A1" s="29" t="s">
        <v>1048</v>
      </c>
      <c r="B1" s="29" t="s">
        <v>1</v>
      </c>
      <c r="C1" s="29" t="s">
        <v>3</v>
      </c>
      <c r="D1" s="29" t="s">
        <v>4</v>
      </c>
      <c r="E1" s="29" t="s">
        <v>1049</v>
      </c>
      <c r="F1" s="29" t="s">
        <v>1050</v>
      </c>
      <c r="G1" s="22" t="s">
        <v>30</v>
      </c>
      <c r="H1" s="22" t="s">
        <v>1051</v>
      </c>
      <c r="I1" s="22" t="s">
        <v>1052</v>
      </c>
      <c r="J1" s="22" t="s">
        <v>23</v>
      </c>
      <c r="K1" s="22" t="s">
        <v>1053</v>
      </c>
      <c r="L1" s="22" t="s">
        <v>1054</v>
      </c>
      <c r="M1" s="22" t="s">
        <v>1055</v>
      </c>
      <c r="N1" s="22" t="s">
        <v>27</v>
      </c>
      <c r="O1" s="22" t="s">
        <v>1056</v>
      </c>
      <c r="P1" s="22" t="s">
        <v>1057</v>
      </c>
      <c r="Q1" s="22" t="s">
        <v>1058</v>
      </c>
    </row>
    <row r="2" spans="1:17" ht="15.6">
      <c r="A2" s="16">
        <v>1</v>
      </c>
      <c r="B2" s="30">
        <v>43117</v>
      </c>
      <c r="C2" s="15" t="s">
        <v>67</v>
      </c>
      <c r="D2" s="16">
        <v>9148</v>
      </c>
      <c r="E2" s="17">
        <f>D2/SUMIF($B:$B,$B2,D:D)</f>
        <v>0.118391593006251</v>
      </c>
      <c r="F2" s="17">
        <f>E2</f>
        <v>0.118391593006251</v>
      </c>
      <c r="G2" s="16">
        <v>10750</v>
      </c>
      <c r="H2" s="17">
        <f t="shared" ref="H2:H65" si="0">G2/SUMIF($B:$B,$B2,G:G)</f>
        <v>0.11033789054481299</v>
      </c>
      <c r="I2" s="17">
        <f>H2</f>
        <v>0.11033789054481299</v>
      </c>
      <c r="J2" s="16">
        <v>2000</v>
      </c>
      <c r="K2" s="31">
        <f t="shared" ref="K2:K65" si="1">D2/J2</f>
        <v>4.5739999999999998</v>
      </c>
      <c r="L2" s="17">
        <f t="shared" ref="L2:L65" si="2">J2/SUMIF($B:$B,$B2,J:J)</f>
        <v>5.0251256281407003E-2</v>
      </c>
      <c r="M2" s="17">
        <f>L2</f>
        <v>5.0251256281407003E-2</v>
      </c>
      <c r="N2" s="16">
        <v>3700</v>
      </c>
      <c r="O2" s="17">
        <f t="shared" ref="O2:O65" si="3">N2/SUMIF($B:$B,$B2,N:N)</f>
        <v>7.2883425914982494E-2</v>
      </c>
      <c r="P2" s="17">
        <f>O2</f>
        <v>7.2883425914982494E-2</v>
      </c>
      <c r="Q2" s="16">
        <f t="shared" ref="Q2:Q65" si="4">N2-J2</f>
        <v>1700</v>
      </c>
    </row>
    <row r="3" spans="1:17" ht="15.6">
      <c r="A3" s="16">
        <v>2</v>
      </c>
      <c r="B3" s="30">
        <v>43117</v>
      </c>
      <c r="C3" s="15" t="s">
        <v>109</v>
      </c>
      <c r="D3" s="16">
        <v>8329</v>
      </c>
      <c r="E3" s="17">
        <f t="shared" ref="E3:E66" si="5">D3/SUMIF($B:$B,$B3,D:D)</f>
        <v>0.10779225821480801</v>
      </c>
      <c r="F3" s="17">
        <f>E3+F2</f>
        <v>0.226183851221059</v>
      </c>
      <c r="G3" s="16">
        <v>9565</v>
      </c>
      <c r="H3" s="17">
        <f t="shared" si="0"/>
        <v>9.8175062610337899E-2</v>
      </c>
      <c r="I3" s="17">
        <f t="shared" ref="I3:I28" si="6">H3+I2</f>
        <v>0.20851295315515</v>
      </c>
      <c r="J3" s="16">
        <v>1500</v>
      </c>
      <c r="K3" s="31">
        <f t="shared" si="1"/>
        <v>5.5526666666666697</v>
      </c>
      <c r="L3" s="17">
        <f t="shared" si="2"/>
        <v>3.7688442211055301E-2</v>
      </c>
      <c r="M3" s="17">
        <f t="shared" ref="M3:M28" si="7">L3+M2</f>
        <v>8.7939698492462304E-2</v>
      </c>
      <c r="N3" s="16">
        <v>2900</v>
      </c>
      <c r="O3" s="17">
        <f t="shared" si="3"/>
        <v>5.7124847338769998E-2</v>
      </c>
      <c r="P3" s="17">
        <f t="shared" ref="P3:P28" si="8">O3+P2</f>
        <v>0.130008273253753</v>
      </c>
      <c r="Q3" s="16">
        <f t="shared" si="4"/>
        <v>1400</v>
      </c>
    </row>
    <row r="4" spans="1:17" ht="15.6">
      <c r="A4" s="16">
        <v>3</v>
      </c>
      <c r="B4" s="30">
        <v>43117</v>
      </c>
      <c r="C4" s="15" t="s">
        <v>55</v>
      </c>
      <c r="D4" s="16">
        <v>7269</v>
      </c>
      <c r="E4" s="17">
        <f t="shared" si="5"/>
        <v>9.4073949449326399E-2</v>
      </c>
      <c r="F4" s="17">
        <f t="shared" ref="F4:F28" si="9">E4+F3</f>
        <v>0.32025780067038501</v>
      </c>
      <c r="G4" s="16">
        <v>7575</v>
      </c>
      <c r="H4" s="17">
        <f t="shared" si="0"/>
        <v>7.7749722872274898E-2</v>
      </c>
      <c r="I4" s="17">
        <f t="shared" si="6"/>
        <v>0.286262676027425</v>
      </c>
      <c r="J4" s="16">
        <v>1600</v>
      </c>
      <c r="K4" s="31">
        <f t="shared" si="1"/>
        <v>4.5431249999999999</v>
      </c>
      <c r="L4" s="17">
        <f t="shared" si="2"/>
        <v>4.0201005025125601E-2</v>
      </c>
      <c r="M4" s="17">
        <f t="shared" si="7"/>
        <v>0.12814070351758799</v>
      </c>
      <c r="N4" s="16">
        <v>3100</v>
      </c>
      <c r="O4" s="17">
        <f t="shared" si="3"/>
        <v>6.1064491982823099E-2</v>
      </c>
      <c r="P4" s="17">
        <f t="shared" si="8"/>
        <v>0.19107276523657599</v>
      </c>
      <c r="Q4" s="16">
        <f t="shared" si="4"/>
        <v>1500</v>
      </c>
    </row>
    <row r="5" spans="1:17" ht="15.6">
      <c r="A5" s="16">
        <v>4</v>
      </c>
      <c r="B5" s="30">
        <v>43117</v>
      </c>
      <c r="C5" s="15" t="s">
        <v>79</v>
      </c>
      <c r="D5" s="16">
        <v>4652</v>
      </c>
      <c r="E5" s="17">
        <f t="shared" si="5"/>
        <v>6.02052569594533E-2</v>
      </c>
      <c r="F5" s="17">
        <f t="shared" si="9"/>
        <v>0.38046305762983901</v>
      </c>
      <c r="G5" s="16">
        <v>4500</v>
      </c>
      <c r="H5" s="17">
        <f t="shared" si="0"/>
        <v>4.6187954181549501E-2</v>
      </c>
      <c r="I5" s="17">
        <f t="shared" si="6"/>
        <v>0.33245063020897497</v>
      </c>
      <c r="J5" s="16">
        <v>2300</v>
      </c>
      <c r="K5" s="31">
        <f t="shared" si="1"/>
        <v>2.0226086956521701</v>
      </c>
      <c r="L5" s="17">
        <f t="shared" si="2"/>
        <v>5.7788944723618098E-2</v>
      </c>
      <c r="M5" s="17">
        <f t="shared" si="7"/>
        <v>0.185929648241206</v>
      </c>
      <c r="N5" s="16">
        <v>2800</v>
      </c>
      <c r="O5" s="17">
        <f t="shared" si="3"/>
        <v>5.5155025016743499E-2</v>
      </c>
      <c r="P5" s="17">
        <f t="shared" si="8"/>
        <v>0.24622779025331901</v>
      </c>
      <c r="Q5" s="16">
        <f t="shared" si="4"/>
        <v>500</v>
      </c>
    </row>
    <row r="6" spans="1:17" ht="15.6">
      <c r="A6" s="16">
        <v>5</v>
      </c>
      <c r="B6" s="30">
        <v>43117</v>
      </c>
      <c r="C6" s="15" t="s">
        <v>100</v>
      </c>
      <c r="D6" s="16">
        <v>4438</v>
      </c>
      <c r="E6" s="17">
        <f t="shared" si="5"/>
        <v>5.7435711604912697E-2</v>
      </c>
      <c r="F6" s="17">
        <f t="shared" si="9"/>
        <v>0.43789876923475102</v>
      </c>
      <c r="G6" s="16">
        <v>4450</v>
      </c>
      <c r="H6" s="17">
        <f t="shared" si="0"/>
        <v>4.5674754690643297E-2</v>
      </c>
      <c r="I6" s="17">
        <f t="shared" si="6"/>
        <v>0.378125384899618</v>
      </c>
      <c r="J6" s="16">
        <v>800</v>
      </c>
      <c r="K6" s="31">
        <f t="shared" si="1"/>
        <v>5.5475000000000003</v>
      </c>
      <c r="L6" s="17">
        <f t="shared" si="2"/>
        <v>2.01005025125628E-2</v>
      </c>
      <c r="M6" s="17">
        <f t="shared" si="7"/>
        <v>0.20603015075376899</v>
      </c>
      <c r="N6" s="16">
        <v>1100</v>
      </c>
      <c r="O6" s="17">
        <f t="shared" si="3"/>
        <v>2.16680455422921E-2</v>
      </c>
      <c r="P6" s="17">
        <f t="shared" si="8"/>
        <v>0.26789583579561099</v>
      </c>
      <c r="Q6" s="16">
        <f t="shared" si="4"/>
        <v>300</v>
      </c>
    </row>
    <row r="7" spans="1:17" ht="15.6">
      <c r="A7" s="16">
        <v>6</v>
      </c>
      <c r="B7" s="30">
        <v>43117</v>
      </c>
      <c r="C7" s="15" t="s">
        <v>106</v>
      </c>
      <c r="D7" s="16">
        <v>3781</v>
      </c>
      <c r="E7" s="17">
        <f t="shared" si="5"/>
        <v>4.89329485304585E-2</v>
      </c>
      <c r="F7" s="17">
        <f t="shared" si="9"/>
        <v>0.48683171776521</v>
      </c>
      <c r="G7" s="16">
        <v>4100</v>
      </c>
      <c r="H7" s="17">
        <f t="shared" si="0"/>
        <v>4.2082358254300602E-2</v>
      </c>
      <c r="I7" s="17">
        <f t="shared" si="6"/>
        <v>0.42020774315391901</v>
      </c>
      <c r="J7" s="16">
        <v>800</v>
      </c>
      <c r="K7" s="31">
        <f t="shared" si="1"/>
        <v>4.7262500000000003</v>
      </c>
      <c r="L7" s="17">
        <f t="shared" si="2"/>
        <v>2.01005025125628E-2</v>
      </c>
      <c r="M7" s="17">
        <f t="shared" si="7"/>
        <v>0.226130653266332</v>
      </c>
      <c r="N7" s="16">
        <v>800</v>
      </c>
      <c r="O7" s="17">
        <f t="shared" si="3"/>
        <v>1.5758578576212399E-2</v>
      </c>
      <c r="P7" s="17">
        <f t="shared" si="8"/>
        <v>0.28365441437182398</v>
      </c>
      <c r="Q7" s="16">
        <f t="shared" si="4"/>
        <v>0</v>
      </c>
    </row>
    <row r="8" spans="1:17" ht="15.6">
      <c r="A8" s="16">
        <v>7</v>
      </c>
      <c r="B8" s="30">
        <v>43117</v>
      </c>
      <c r="C8" s="15" t="s">
        <v>94</v>
      </c>
      <c r="D8" s="16">
        <v>3714</v>
      </c>
      <c r="E8" s="17">
        <f t="shared" si="5"/>
        <v>4.8065847882074297E-2</v>
      </c>
      <c r="F8" s="17">
        <f t="shared" si="9"/>
        <v>0.53489756564728397</v>
      </c>
      <c r="G8" s="16">
        <v>5584</v>
      </c>
      <c r="H8" s="17">
        <f t="shared" si="0"/>
        <v>5.7314119144393799E-2</v>
      </c>
      <c r="I8" s="17">
        <f t="shared" si="6"/>
        <v>0.477521862298313</v>
      </c>
      <c r="J8" s="16">
        <v>2300</v>
      </c>
      <c r="K8" s="31">
        <f t="shared" si="1"/>
        <v>1.61478260869565</v>
      </c>
      <c r="L8" s="17">
        <f t="shared" si="2"/>
        <v>5.7788944723618098E-2</v>
      </c>
      <c r="M8" s="17">
        <f t="shared" si="7"/>
        <v>0.28391959798994998</v>
      </c>
      <c r="N8" s="16">
        <v>2300</v>
      </c>
      <c r="O8" s="17">
        <f t="shared" si="3"/>
        <v>4.53059134066107E-2</v>
      </c>
      <c r="P8" s="17">
        <f t="shared" si="8"/>
        <v>0.32896032777843398</v>
      </c>
      <c r="Q8" s="16">
        <f t="shared" si="4"/>
        <v>0</v>
      </c>
    </row>
    <row r="9" spans="1:17" ht="15.6">
      <c r="A9" s="16">
        <v>8</v>
      </c>
      <c r="B9" s="30">
        <v>43117</v>
      </c>
      <c r="C9" s="15" t="s">
        <v>70</v>
      </c>
      <c r="D9" s="16">
        <v>3298</v>
      </c>
      <c r="E9" s="17">
        <f t="shared" si="5"/>
        <v>4.2682058781658899E-2</v>
      </c>
      <c r="F9" s="17">
        <f t="shared" si="9"/>
        <v>0.57757962442894295</v>
      </c>
      <c r="G9" s="16">
        <v>3410</v>
      </c>
      <c r="H9" s="17">
        <f t="shared" si="0"/>
        <v>3.5000205279796401E-2</v>
      </c>
      <c r="I9" s="17">
        <f t="shared" si="6"/>
        <v>0.51252206757810903</v>
      </c>
      <c r="J9" s="16">
        <v>600</v>
      </c>
      <c r="K9" s="31">
        <f t="shared" si="1"/>
        <v>5.4966666666666697</v>
      </c>
      <c r="L9" s="17">
        <f t="shared" si="2"/>
        <v>1.5075376884422099E-2</v>
      </c>
      <c r="M9" s="17">
        <f t="shared" si="7"/>
        <v>0.29899497487437199</v>
      </c>
      <c r="N9" s="16">
        <v>700</v>
      </c>
      <c r="O9" s="17">
        <f t="shared" si="3"/>
        <v>1.3788756254185901E-2</v>
      </c>
      <c r="P9" s="17">
        <f t="shared" si="8"/>
        <v>0.34274908403262</v>
      </c>
      <c r="Q9" s="16">
        <f t="shared" si="4"/>
        <v>100</v>
      </c>
    </row>
    <row r="10" spans="1:17" ht="15.6">
      <c r="A10" s="16">
        <v>9</v>
      </c>
      <c r="B10" s="30">
        <v>43117</v>
      </c>
      <c r="C10" s="15" t="s">
        <v>46</v>
      </c>
      <c r="D10" s="16">
        <v>3158</v>
      </c>
      <c r="E10" s="17">
        <f t="shared" si="5"/>
        <v>4.0870206680557498E-2</v>
      </c>
      <c r="F10" s="17">
        <f t="shared" si="9"/>
        <v>0.61844983110950102</v>
      </c>
      <c r="G10" s="16">
        <v>4774</v>
      </c>
      <c r="H10" s="17">
        <f t="shared" si="0"/>
        <v>4.90002873917149E-2</v>
      </c>
      <c r="I10" s="17">
        <f t="shared" si="6"/>
        <v>0.56152235496982394</v>
      </c>
      <c r="J10" s="16">
        <v>2300</v>
      </c>
      <c r="K10" s="31">
        <f t="shared" si="1"/>
        <v>1.37304347826087</v>
      </c>
      <c r="L10" s="17">
        <f t="shared" si="2"/>
        <v>5.7788944723618098E-2</v>
      </c>
      <c r="M10" s="17">
        <f t="shared" si="7"/>
        <v>0.35678391959799</v>
      </c>
      <c r="N10" s="16">
        <v>2644</v>
      </c>
      <c r="O10" s="17">
        <f t="shared" si="3"/>
        <v>5.2082102194382099E-2</v>
      </c>
      <c r="P10" s="17">
        <f t="shared" si="8"/>
        <v>0.39483118622700197</v>
      </c>
      <c r="Q10" s="16">
        <f t="shared" si="4"/>
        <v>344</v>
      </c>
    </row>
    <row r="11" spans="1:17" ht="15.6">
      <c r="A11" s="16">
        <v>10</v>
      </c>
      <c r="B11" s="30">
        <v>43117</v>
      </c>
      <c r="C11" s="15" t="s">
        <v>76</v>
      </c>
      <c r="D11" s="16">
        <v>3083</v>
      </c>
      <c r="E11" s="17">
        <f t="shared" si="5"/>
        <v>3.9899571626396103E-2</v>
      </c>
      <c r="F11" s="17">
        <f t="shared" si="9"/>
        <v>0.65834940273589704</v>
      </c>
      <c r="G11" s="16">
        <v>3195</v>
      </c>
      <c r="H11" s="17">
        <f t="shared" si="0"/>
        <v>3.2793447468900103E-2</v>
      </c>
      <c r="I11" s="17">
        <f t="shared" si="6"/>
        <v>0.59431580243872395</v>
      </c>
      <c r="J11" s="16">
        <v>600</v>
      </c>
      <c r="K11" s="31">
        <f t="shared" si="1"/>
        <v>5.1383333333333301</v>
      </c>
      <c r="L11" s="17">
        <f t="shared" si="2"/>
        <v>1.5075376884422099E-2</v>
      </c>
      <c r="M11" s="17">
        <f t="shared" si="7"/>
        <v>0.37185929648241201</v>
      </c>
      <c r="N11" s="16">
        <v>600</v>
      </c>
      <c r="O11" s="17">
        <f t="shared" si="3"/>
        <v>1.18189339321593E-2</v>
      </c>
      <c r="P11" s="17">
        <f t="shared" si="8"/>
        <v>0.40665012015916202</v>
      </c>
      <c r="Q11" s="16">
        <f t="shared" si="4"/>
        <v>0</v>
      </c>
    </row>
    <row r="12" spans="1:17" ht="15.6">
      <c r="A12" s="16">
        <v>11</v>
      </c>
      <c r="B12" s="30">
        <v>43117</v>
      </c>
      <c r="C12" s="15" t="s">
        <v>115</v>
      </c>
      <c r="D12" s="16">
        <v>2778</v>
      </c>
      <c r="E12" s="17">
        <f t="shared" si="5"/>
        <v>3.5952322406139603E-2</v>
      </c>
      <c r="F12" s="17">
        <f t="shared" si="9"/>
        <v>0.69430172514203603</v>
      </c>
      <c r="G12" s="16">
        <v>4302</v>
      </c>
      <c r="H12" s="17">
        <f t="shared" si="0"/>
        <v>4.4155684197561301E-2</v>
      </c>
      <c r="I12" s="17">
        <f t="shared" si="6"/>
        <v>0.63847148663628495</v>
      </c>
      <c r="J12" s="16">
        <v>1200</v>
      </c>
      <c r="K12" s="31">
        <f t="shared" si="1"/>
        <v>2.3149999999999999</v>
      </c>
      <c r="L12" s="17">
        <f t="shared" si="2"/>
        <v>3.0150753768844199E-2</v>
      </c>
      <c r="M12" s="17">
        <f t="shared" si="7"/>
        <v>0.40201005025125602</v>
      </c>
      <c r="N12" s="16">
        <v>1200</v>
      </c>
      <c r="O12" s="17">
        <f t="shared" si="3"/>
        <v>2.3637867864318599E-2</v>
      </c>
      <c r="P12" s="17">
        <f t="shared" si="8"/>
        <v>0.43028798802348001</v>
      </c>
      <c r="Q12" s="16">
        <f t="shared" si="4"/>
        <v>0</v>
      </c>
    </row>
    <row r="13" spans="1:17" ht="15.6">
      <c r="A13" s="16">
        <v>12</v>
      </c>
      <c r="B13" s="30">
        <v>43117</v>
      </c>
      <c r="C13" s="15" t="s">
        <v>61</v>
      </c>
      <c r="D13" s="16">
        <v>2456</v>
      </c>
      <c r="E13" s="17">
        <f t="shared" si="5"/>
        <v>3.1785062573606498E-2</v>
      </c>
      <c r="F13" s="17">
        <f t="shared" si="9"/>
        <v>0.72608678771564295</v>
      </c>
      <c r="G13" s="16">
        <v>2400</v>
      </c>
      <c r="H13" s="17">
        <f t="shared" si="0"/>
        <v>2.4633575563493E-2</v>
      </c>
      <c r="I13" s="17">
        <f t="shared" si="6"/>
        <v>0.66310506219977805</v>
      </c>
      <c r="J13" s="16">
        <v>1000</v>
      </c>
      <c r="K13" s="31">
        <f t="shared" si="1"/>
        <v>2.456</v>
      </c>
      <c r="L13" s="17">
        <f t="shared" si="2"/>
        <v>2.5125628140703501E-2</v>
      </c>
      <c r="M13" s="17">
        <f t="shared" si="7"/>
        <v>0.42713567839195998</v>
      </c>
      <c r="N13" s="16">
        <v>1500</v>
      </c>
      <c r="O13" s="17">
        <f t="shared" si="3"/>
        <v>2.95473348303983E-2</v>
      </c>
      <c r="P13" s="17">
        <f t="shared" si="8"/>
        <v>0.45983532285387901</v>
      </c>
      <c r="Q13" s="16">
        <f t="shared" si="4"/>
        <v>500</v>
      </c>
    </row>
    <row r="14" spans="1:17" ht="15.6">
      <c r="A14" s="16">
        <v>13</v>
      </c>
      <c r="B14" s="30">
        <v>43117</v>
      </c>
      <c r="C14" s="15" t="s">
        <v>82</v>
      </c>
      <c r="D14" s="16">
        <v>2249</v>
      </c>
      <c r="E14" s="17">
        <f t="shared" si="5"/>
        <v>2.9106109824120902E-2</v>
      </c>
      <c r="F14" s="17">
        <f t="shared" si="9"/>
        <v>0.75519289753976404</v>
      </c>
      <c r="G14" s="16">
        <v>3050</v>
      </c>
      <c r="H14" s="17">
        <f t="shared" si="0"/>
        <v>3.1305168945272403E-2</v>
      </c>
      <c r="I14" s="17">
        <f t="shared" si="6"/>
        <v>0.69441023114505096</v>
      </c>
      <c r="J14" s="16">
        <v>800</v>
      </c>
      <c r="K14" s="31">
        <f t="shared" si="1"/>
        <v>2.8112499999999998</v>
      </c>
      <c r="L14" s="17">
        <f t="shared" si="2"/>
        <v>2.01005025125628E-2</v>
      </c>
      <c r="M14" s="17">
        <f t="shared" si="7"/>
        <v>0.447236180904523</v>
      </c>
      <c r="N14" s="16">
        <v>800</v>
      </c>
      <c r="O14" s="17">
        <f t="shared" si="3"/>
        <v>1.5758578576212399E-2</v>
      </c>
      <c r="P14" s="17">
        <f t="shared" si="8"/>
        <v>0.475593901430091</v>
      </c>
      <c r="Q14" s="16">
        <f t="shared" si="4"/>
        <v>0</v>
      </c>
    </row>
    <row r="15" spans="1:17" ht="15.6">
      <c r="A15" s="16">
        <v>14</v>
      </c>
      <c r="B15" s="30">
        <v>43117</v>
      </c>
      <c r="C15" s="15" t="s">
        <v>49</v>
      </c>
      <c r="D15" s="16">
        <v>2182</v>
      </c>
      <c r="E15" s="17">
        <f t="shared" si="5"/>
        <v>2.8239009175736698E-2</v>
      </c>
      <c r="F15" s="17">
        <f t="shared" si="9"/>
        <v>0.7834319067155</v>
      </c>
      <c r="G15" s="16">
        <v>7072</v>
      </c>
      <c r="H15" s="17">
        <f t="shared" si="0"/>
        <v>7.2586935993759497E-2</v>
      </c>
      <c r="I15" s="17">
        <f t="shared" si="6"/>
        <v>0.76699716713881005</v>
      </c>
      <c r="J15" s="16">
        <v>3500</v>
      </c>
      <c r="K15" s="31">
        <f t="shared" si="1"/>
        <v>0.623428571428571</v>
      </c>
      <c r="L15" s="17">
        <f t="shared" si="2"/>
        <v>8.7939698492462304E-2</v>
      </c>
      <c r="M15" s="17">
        <f t="shared" si="7"/>
        <v>0.53517587939698497</v>
      </c>
      <c r="N15" s="16">
        <v>6722</v>
      </c>
      <c r="O15" s="17">
        <f t="shared" si="3"/>
        <v>0.132411456486625</v>
      </c>
      <c r="P15" s="17">
        <f t="shared" si="8"/>
        <v>0.60800535791671595</v>
      </c>
      <c r="Q15" s="16">
        <f t="shared" si="4"/>
        <v>3222</v>
      </c>
    </row>
    <row r="16" spans="1:17" ht="15.6">
      <c r="A16" s="16">
        <v>15</v>
      </c>
      <c r="B16" s="30">
        <v>43117</v>
      </c>
      <c r="C16" s="15" t="s">
        <v>88</v>
      </c>
      <c r="D16" s="16">
        <v>2134</v>
      </c>
      <c r="E16" s="17">
        <f t="shared" si="5"/>
        <v>2.7617802741073401E-2</v>
      </c>
      <c r="F16" s="17">
        <f t="shared" si="9"/>
        <v>0.81104970945657395</v>
      </c>
      <c r="G16" s="16">
        <v>2400</v>
      </c>
      <c r="H16" s="17">
        <f t="shared" si="0"/>
        <v>2.4633575563493E-2</v>
      </c>
      <c r="I16" s="17">
        <f t="shared" si="6"/>
        <v>0.79163074270230305</v>
      </c>
      <c r="J16" s="16">
        <v>1100</v>
      </c>
      <c r="K16" s="31">
        <f t="shared" si="1"/>
        <v>1.94</v>
      </c>
      <c r="L16" s="17">
        <f t="shared" si="2"/>
        <v>2.7638190954773899E-2</v>
      </c>
      <c r="M16" s="17">
        <f t="shared" si="7"/>
        <v>0.56281407035175901</v>
      </c>
      <c r="N16" s="16">
        <v>1500</v>
      </c>
      <c r="O16" s="17">
        <f t="shared" si="3"/>
        <v>2.95473348303983E-2</v>
      </c>
      <c r="P16" s="17">
        <f t="shared" si="8"/>
        <v>0.63755269274711401</v>
      </c>
      <c r="Q16" s="16">
        <f t="shared" si="4"/>
        <v>400</v>
      </c>
    </row>
    <row r="17" spans="1:17" ht="15.6">
      <c r="A17" s="16">
        <v>16</v>
      </c>
      <c r="B17" s="30">
        <v>43117</v>
      </c>
      <c r="C17" s="15" t="s">
        <v>43</v>
      </c>
      <c r="D17" s="16">
        <v>2110</v>
      </c>
      <c r="E17" s="17">
        <f t="shared" si="5"/>
        <v>2.73071995237417E-2</v>
      </c>
      <c r="F17" s="17">
        <f t="shared" si="9"/>
        <v>0.83835690898031601</v>
      </c>
      <c r="G17" s="16">
        <v>2400</v>
      </c>
      <c r="H17" s="17">
        <f t="shared" si="0"/>
        <v>2.4633575563493E-2</v>
      </c>
      <c r="I17" s="17">
        <f t="shared" si="6"/>
        <v>0.81626431826579604</v>
      </c>
      <c r="J17" s="16">
        <v>2400</v>
      </c>
      <c r="K17" s="31">
        <f t="shared" si="1"/>
        <v>0.87916666666666698</v>
      </c>
      <c r="L17" s="17">
        <f t="shared" si="2"/>
        <v>6.0301507537688398E-2</v>
      </c>
      <c r="M17" s="17">
        <f t="shared" si="7"/>
        <v>0.62311557788944705</v>
      </c>
      <c r="N17" s="16">
        <v>2400</v>
      </c>
      <c r="O17" s="17">
        <f t="shared" si="3"/>
        <v>4.7275735728637303E-2</v>
      </c>
      <c r="P17" s="17">
        <f t="shared" si="8"/>
        <v>0.68482842847575198</v>
      </c>
      <c r="Q17" s="16">
        <f t="shared" si="4"/>
        <v>0</v>
      </c>
    </row>
    <row r="18" spans="1:17" ht="15.6">
      <c r="A18" s="16">
        <v>17</v>
      </c>
      <c r="B18" s="30">
        <v>43117</v>
      </c>
      <c r="C18" s="15" t="s">
        <v>64</v>
      </c>
      <c r="D18" s="16">
        <v>2001</v>
      </c>
      <c r="E18" s="17">
        <f t="shared" si="5"/>
        <v>2.58965432450271E-2</v>
      </c>
      <c r="F18" s="17">
        <f t="shared" si="9"/>
        <v>0.864253452225343</v>
      </c>
      <c r="G18" s="16">
        <v>2550</v>
      </c>
      <c r="H18" s="17">
        <f t="shared" si="0"/>
        <v>2.6173174036211399E-2</v>
      </c>
      <c r="I18" s="17">
        <f t="shared" si="6"/>
        <v>0.84243749230200704</v>
      </c>
      <c r="J18" s="16">
        <v>2000</v>
      </c>
      <c r="K18" s="31">
        <f t="shared" si="1"/>
        <v>1.0004999999999999</v>
      </c>
      <c r="L18" s="17">
        <f t="shared" si="2"/>
        <v>5.0251256281407003E-2</v>
      </c>
      <c r="M18" s="17">
        <f t="shared" si="7"/>
        <v>0.67336683417085397</v>
      </c>
      <c r="N18" s="16">
        <v>2000</v>
      </c>
      <c r="O18" s="17">
        <f t="shared" si="3"/>
        <v>3.9396446440531099E-2</v>
      </c>
      <c r="P18" s="17">
        <f t="shared" si="8"/>
        <v>0.72422487491628296</v>
      </c>
      <c r="Q18" s="16">
        <f t="shared" si="4"/>
        <v>0</v>
      </c>
    </row>
    <row r="19" spans="1:17" ht="15.6">
      <c r="A19" s="16">
        <v>18</v>
      </c>
      <c r="B19" s="30">
        <v>43117</v>
      </c>
      <c r="C19" s="15" t="s">
        <v>103</v>
      </c>
      <c r="D19" s="16">
        <v>1953</v>
      </c>
      <c r="E19" s="17">
        <f t="shared" si="5"/>
        <v>2.5275336810363799E-2</v>
      </c>
      <c r="F19" s="17">
        <f t="shared" si="9"/>
        <v>0.88952878903570598</v>
      </c>
      <c r="G19" s="16">
        <v>2150</v>
      </c>
      <c r="H19" s="17">
        <f t="shared" si="0"/>
        <v>2.20675781089625E-2</v>
      </c>
      <c r="I19" s="17">
        <f t="shared" si="6"/>
        <v>0.86450507041097002</v>
      </c>
      <c r="J19" s="16">
        <v>1500</v>
      </c>
      <c r="K19" s="31">
        <f t="shared" si="1"/>
        <v>1.302</v>
      </c>
      <c r="L19" s="17">
        <f t="shared" si="2"/>
        <v>3.7688442211055301E-2</v>
      </c>
      <c r="M19" s="17">
        <f t="shared" si="7"/>
        <v>0.71105527638191002</v>
      </c>
      <c r="N19" s="16">
        <v>1500</v>
      </c>
      <c r="O19" s="17">
        <f t="shared" si="3"/>
        <v>2.95473348303983E-2</v>
      </c>
      <c r="P19" s="17">
        <f t="shared" si="8"/>
        <v>0.75377220974668102</v>
      </c>
      <c r="Q19" s="16">
        <f t="shared" si="4"/>
        <v>0</v>
      </c>
    </row>
    <row r="20" spans="1:17" ht="15.6">
      <c r="A20" s="16">
        <v>19</v>
      </c>
      <c r="B20" s="30">
        <v>43117</v>
      </c>
      <c r="C20" s="15" t="s">
        <v>85</v>
      </c>
      <c r="D20" s="16">
        <v>1699</v>
      </c>
      <c r="E20" s="17">
        <f t="shared" si="5"/>
        <v>2.1988119426937101E-2</v>
      </c>
      <c r="F20" s="17">
        <f t="shared" si="9"/>
        <v>0.91151690846264299</v>
      </c>
      <c r="G20" s="16">
        <v>2600</v>
      </c>
      <c r="H20" s="17">
        <f t="shared" si="0"/>
        <v>2.6686373527117498E-2</v>
      </c>
      <c r="I20" s="17">
        <f t="shared" si="6"/>
        <v>0.89119144393808702</v>
      </c>
      <c r="J20" s="16">
        <v>2100</v>
      </c>
      <c r="K20" s="31">
        <f t="shared" si="1"/>
        <v>0.80904761904761902</v>
      </c>
      <c r="L20" s="17">
        <f t="shared" si="2"/>
        <v>5.27638190954774E-2</v>
      </c>
      <c r="M20" s="17">
        <f t="shared" si="7"/>
        <v>0.76381909547738702</v>
      </c>
      <c r="N20" s="16">
        <v>2100</v>
      </c>
      <c r="O20" s="17">
        <f t="shared" si="3"/>
        <v>4.1366268762557598E-2</v>
      </c>
      <c r="P20" s="17">
        <f t="shared" si="8"/>
        <v>0.79513847850923902</v>
      </c>
      <c r="Q20" s="16">
        <f t="shared" si="4"/>
        <v>0</v>
      </c>
    </row>
    <row r="21" spans="1:17" ht="15.6">
      <c r="A21" s="16">
        <v>20</v>
      </c>
      <c r="B21" s="30">
        <v>43117</v>
      </c>
      <c r="C21" s="15" t="s">
        <v>58</v>
      </c>
      <c r="D21" s="16">
        <v>1333</v>
      </c>
      <c r="E21" s="17">
        <f t="shared" si="5"/>
        <v>1.7251420362629302E-2</v>
      </c>
      <c r="F21" s="17">
        <f t="shared" si="9"/>
        <v>0.92876832882527305</v>
      </c>
      <c r="G21" s="16">
        <v>1200</v>
      </c>
      <c r="H21" s="17">
        <f t="shared" si="0"/>
        <v>1.23167877817465E-2</v>
      </c>
      <c r="I21" s="17">
        <f t="shared" si="6"/>
        <v>0.90350823171983397</v>
      </c>
      <c r="J21" s="16">
        <v>1200</v>
      </c>
      <c r="K21" s="31">
        <f t="shared" si="1"/>
        <v>1.11083333333333</v>
      </c>
      <c r="L21" s="17">
        <f t="shared" si="2"/>
        <v>3.0150753768844199E-2</v>
      </c>
      <c r="M21" s="17">
        <f t="shared" si="7"/>
        <v>0.79396984924623104</v>
      </c>
      <c r="N21" s="16">
        <v>1200</v>
      </c>
      <c r="O21" s="17">
        <f t="shared" si="3"/>
        <v>2.3637867864318599E-2</v>
      </c>
      <c r="P21" s="17">
        <f t="shared" si="8"/>
        <v>0.81877634637355701</v>
      </c>
      <c r="Q21" s="16">
        <f t="shared" si="4"/>
        <v>0</v>
      </c>
    </row>
    <row r="22" spans="1:17" ht="15.6">
      <c r="A22" s="16">
        <v>21</v>
      </c>
      <c r="B22" s="30">
        <v>43117</v>
      </c>
      <c r="C22" s="15" t="s">
        <v>52</v>
      </c>
      <c r="D22" s="16">
        <v>1231</v>
      </c>
      <c r="E22" s="17">
        <f t="shared" si="5"/>
        <v>1.5931356688969701E-2</v>
      </c>
      <c r="F22" s="17">
        <f t="shared" si="9"/>
        <v>0.94469968551424199</v>
      </c>
      <c r="G22" s="16">
        <v>3000</v>
      </c>
      <c r="H22" s="17">
        <f t="shared" si="0"/>
        <v>3.07919694543663E-2</v>
      </c>
      <c r="I22" s="17">
        <f t="shared" si="6"/>
        <v>0.93430020117419998</v>
      </c>
      <c r="J22" s="16">
        <v>3000</v>
      </c>
      <c r="K22" s="31">
        <f t="shared" si="1"/>
        <v>0.41033333333333299</v>
      </c>
      <c r="L22" s="17">
        <f t="shared" si="2"/>
        <v>7.5376884422110504E-2</v>
      </c>
      <c r="M22" s="17">
        <f t="shared" si="7"/>
        <v>0.86934673366834203</v>
      </c>
      <c r="N22" s="16">
        <v>3000</v>
      </c>
      <c r="O22" s="17">
        <f t="shared" si="3"/>
        <v>5.90946696607966E-2</v>
      </c>
      <c r="P22" s="17">
        <f t="shared" si="8"/>
        <v>0.87787101603435402</v>
      </c>
      <c r="Q22" s="16">
        <f t="shared" si="4"/>
        <v>0</v>
      </c>
    </row>
    <row r="23" spans="1:17" ht="15.6">
      <c r="A23" s="16">
        <v>22</v>
      </c>
      <c r="B23" s="30">
        <v>43117</v>
      </c>
      <c r="C23" s="19" t="s">
        <v>97</v>
      </c>
      <c r="D23" s="16">
        <v>1017</v>
      </c>
      <c r="E23" s="17">
        <f t="shared" si="5"/>
        <v>1.31618113344291E-2</v>
      </c>
      <c r="F23" s="17">
        <f t="shared" si="9"/>
        <v>0.95786149684867194</v>
      </c>
      <c r="G23" s="16">
        <v>1000</v>
      </c>
      <c r="H23" s="17">
        <f t="shared" si="0"/>
        <v>1.0263989818122101E-2</v>
      </c>
      <c r="I23" s="17">
        <f t="shared" si="6"/>
        <v>0.94456419099232203</v>
      </c>
      <c r="J23" s="16">
        <v>1000</v>
      </c>
      <c r="K23" s="31">
        <f t="shared" si="1"/>
        <v>1.0169999999999999</v>
      </c>
      <c r="L23" s="17">
        <f t="shared" si="2"/>
        <v>2.5125628140703501E-2</v>
      </c>
      <c r="M23" s="17">
        <f t="shared" si="7"/>
        <v>0.89447236180904499</v>
      </c>
      <c r="N23" s="16">
        <v>1000</v>
      </c>
      <c r="O23" s="17">
        <f t="shared" si="3"/>
        <v>1.9698223220265501E-2</v>
      </c>
      <c r="P23" s="17">
        <f t="shared" si="8"/>
        <v>0.89756923925461896</v>
      </c>
      <c r="Q23" s="16">
        <f t="shared" si="4"/>
        <v>0</v>
      </c>
    </row>
    <row r="24" spans="1:17" ht="15.6">
      <c r="A24" s="16">
        <v>23</v>
      </c>
      <c r="B24" s="30">
        <v>43117</v>
      </c>
      <c r="C24" s="15" t="s">
        <v>37</v>
      </c>
      <c r="D24" s="16">
        <v>900</v>
      </c>
      <c r="E24" s="17">
        <f t="shared" si="5"/>
        <v>1.16476206499372E-2</v>
      </c>
      <c r="F24" s="17">
        <f t="shared" si="9"/>
        <v>0.96950911749860902</v>
      </c>
      <c r="G24" s="16">
        <v>1000</v>
      </c>
      <c r="H24" s="17">
        <f t="shared" si="0"/>
        <v>1.0263989818122101E-2</v>
      </c>
      <c r="I24" s="17">
        <f t="shared" si="6"/>
        <v>0.95482818081044496</v>
      </c>
      <c r="J24" s="16">
        <v>1000</v>
      </c>
      <c r="K24" s="31">
        <f t="shared" si="1"/>
        <v>0.9</v>
      </c>
      <c r="L24" s="17">
        <f t="shared" si="2"/>
        <v>2.5125628140703501E-2</v>
      </c>
      <c r="M24" s="17">
        <f t="shared" si="7"/>
        <v>0.91959798994974895</v>
      </c>
      <c r="N24" s="16">
        <v>1000</v>
      </c>
      <c r="O24" s="17">
        <f t="shared" si="3"/>
        <v>1.9698223220265501E-2</v>
      </c>
      <c r="P24" s="17">
        <f t="shared" si="8"/>
        <v>0.917267462474885</v>
      </c>
      <c r="Q24" s="16">
        <f t="shared" si="4"/>
        <v>0</v>
      </c>
    </row>
    <row r="25" spans="1:17" ht="15.6">
      <c r="A25" s="16">
        <v>24</v>
      </c>
      <c r="B25" s="30">
        <v>43117</v>
      </c>
      <c r="C25" s="15" t="s">
        <v>73</v>
      </c>
      <c r="D25" s="16">
        <v>751</v>
      </c>
      <c r="E25" s="17">
        <f t="shared" si="5"/>
        <v>9.7192923423365107E-3</v>
      </c>
      <c r="F25" s="17">
        <f t="shared" si="9"/>
        <v>0.97922840984094495</v>
      </c>
      <c r="G25" s="16">
        <v>1000</v>
      </c>
      <c r="H25" s="17">
        <f t="shared" si="0"/>
        <v>1.0263989818122101E-2</v>
      </c>
      <c r="I25" s="17">
        <f t="shared" si="6"/>
        <v>0.965092170628567</v>
      </c>
      <c r="J25" s="16">
        <v>1000</v>
      </c>
      <c r="K25" s="31">
        <f t="shared" si="1"/>
        <v>0.751</v>
      </c>
      <c r="L25" s="17">
        <f t="shared" si="2"/>
        <v>2.5125628140703501E-2</v>
      </c>
      <c r="M25" s="17">
        <f t="shared" si="7"/>
        <v>0.94472361809045202</v>
      </c>
      <c r="N25" s="16">
        <v>1000</v>
      </c>
      <c r="O25" s="17">
        <f t="shared" si="3"/>
        <v>1.9698223220265501E-2</v>
      </c>
      <c r="P25" s="17">
        <f t="shared" si="8"/>
        <v>0.93696568569515004</v>
      </c>
      <c r="Q25" s="16">
        <f t="shared" si="4"/>
        <v>0</v>
      </c>
    </row>
    <row r="26" spans="1:17" ht="15.6">
      <c r="A26" s="16">
        <v>25</v>
      </c>
      <c r="B26" s="30">
        <v>43117</v>
      </c>
      <c r="C26" s="15" t="s">
        <v>40</v>
      </c>
      <c r="D26" s="16">
        <v>664</v>
      </c>
      <c r="E26" s="17">
        <f t="shared" si="5"/>
        <v>8.5933556795092497E-3</v>
      </c>
      <c r="F26" s="17">
        <f t="shared" si="9"/>
        <v>0.98782176552045398</v>
      </c>
      <c r="G26" s="16">
        <v>2501</v>
      </c>
      <c r="H26" s="17">
        <f t="shared" si="0"/>
        <v>2.5670238535123398E-2</v>
      </c>
      <c r="I26" s="17">
        <f t="shared" si="6"/>
        <v>0.99076240916368996</v>
      </c>
      <c r="J26" s="16">
        <v>1500</v>
      </c>
      <c r="K26" s="31">
        <f t="shared" si="1"/>
        <v>0.44266666666666699</v>
      </c>
      <c r="L26" s="17">
        <f t="shared" si="2"/>
        <v>3.7688442211055301E-2</v>
      </c>
      <c r="M26" s="17">
        <f t="shared" si="7"/>
        <v>0.98241206030150796</v>
      </c>
      <c r="N26" s="16">
        <v>2500</v>
      </c>
      <c r="O26" s="17">
        <f t="shared" si="3"/>
        <v>4.9245558050663801E-2</v>
      </c>
      <c r="P26" s="17">
        <f t="shared" si="8"/>
        <v>0.98621124374581404</v>
      </c>
      <c r="Q26" s="16">
        <f t="shared" si="4"/>
        <v>1000</v>
      </c>
    </row>
    <row r="27" spans="1:17" ht="15.6">
      <c r="A27" s="16">
        <v>26</v>
      </c>
      <c r="B27" s="30">
        <v>43117</v>
      </c>
      <c r="C27" s="15" t="s">
        <v>91</v>
      </c>
      <c r="D27" s="16">
        <v>647</v>
      </c>
      <c r="E27" s="17">
        <f t="shared" si="5"/>
        <v>8.3733450672326508E-3</v>
      </c>
      <c r="F27" s="17">
        <f t="shared" si="9"/>
        <v>0.99619511058768695</v>
      </c>
      <c r="G27" s="16">
        <v>600</v>
      </c>
      <c r="H27" s="17">
        <f t="shared" si="0"/>
        <v>6.1583938908732604E-3</v>
      </c>
      <c r="I27" s="17">
        <f t="shared" si="6"/>
        <v>0.99692080305456299</v>
      </c>
      <c r="J27" s="16">
        <v>500</v>
      </c>
      <c r="K27" s="31">
        <f t="shared" si="1"/>
        <v>1.294</v>
      </c>
      <c r="L27" s="17">
        <f t="shared" si="2"/>
        <v>1.2562814070351799E-2</v>
      </c>
      <c r="M27" s="17">
        <f t="shared" si="7"/>
        <v>0.99497487437185905</v>
      </c>
      <c r="N27" s="16">
        <v>500</v>
      </c>
      <c r="O27" s="17">
        <f t="shared" si="3"/>
        <v>9.8491116101327696E-3</v>
      </c>
      <c r="P27" s="17">
        <f t="shared" si="8"/>
        <v>0.99606035535594695</v>
      </c>
      <c r="Q27" s="16">
        <f t="shared" si="4"/>
        <v>0</v>
      </c>
    </row>
    <row r="28" spans="1:17" ht="15.6">
      <c r="A28" s="16">
        <v>27</v>
      </c>
      <c r="B28" s="30">
        <v>43117</v>
      </c>
      <c r="C28" s="15" t="s">
        <v>112</v>
      </c>
      <c r="D28" s="16">
        <v>294</v>
      </c>
      <c r="E28" s="17">
        <f t="shared" si="5"/>
        <v>3.8048894123128298E-3</v>
      </c>
      <c r="F28" s="17">
        <f t="shared" si="9"/>
        <v>1</v>
      </c>
      <c r="G28" s="16">
        <v>300</v>
      </c>
      <c r="H28" s="17">
        <f t="shared" si="0"/>
        <v>3.0791969454366302E-3</v>
      </c>
      <c r="I28" s="17">
        <f t="shared" si="6"/>
        <v>1</v>
      </c>
      <c r="J28" s="16">
        <v>200</v>
      </c>
      <c r="K28" s="31">
        <f t="shared" si="1"/>
        <v>1.47</v>
      </c>
      <c r="L28" s="17">
        <f t="shared" si="2"/>
        <v>5.0251256281407001E-3</v>
      </c>
      <c r="M28" s="17">
        <f t="shared" si="7"/>
        <v>1</v>
      </c>
      <c r="N28" s="16">
        <v>200</v>
      </c>
      <c r="O28" s="17">
        <f t="shared" si="3"/>
        <v>3.9396446440531103E-3</v>
      </c>
      <c r="P28" s="17">
        <f t="shared" si="8"/>
        <v>1</v>
      </c>
      <c r="Q28" s="16">
        <f t="shared" si="4"/>
        <v>0</v>
      </c>
    </row>
    <row r="29" spans="1:17" ht="15.6">
      <c r="A29" s="16">
        <v>1</v>
      </c>
      <c r="B29" s="30">
        <v>43172</v>
      </c>
      <c r="C29" s="15" t="s">
        <v>127</v>
      </c>
      <c r="D29" s="16">
        <v>11073</v>
      </c>
      <c r="E29" s="17">
        <f t="shared" si="5"/>
        <v>0.13691160651359499</v>
      </c>
      <c r="F29" s="17">
        <f>E29</f>
        <v>0.13691160651359499</v>
      </c>
      <c r="G29" s="16">
        <v>20924</v>
      </c>
      <c r="H29" s="17">
        <f t="shared" si="0"/>
        <v>0.198942724575949</v>
      </c>
      <c r="I29" s="17">
        <f>H29</f>
        <v>0.198942724575949</v>
      </c>
      <c r="J29" s="16">
        <v>5000</v>
      </c>
      <c r="K29" s="31">
        <f t="shared" si="1"/>
        <v>2.2145999999999999</v>
      </c>
      <c r="L29" s="17">
        <f t="shared" si="2"/>
        <v>0.23696682464454999</v>
      </c>
      <c r="M29" s="17">
        <f>L29</f>
        <v>0.23696682464454999</v>
      </c>
      <c r="N29" s="16">
        <v>5000</v>
      </c>
      <c r="O29" s="17">
        <f t="shared" si="3"/>
        <v>0.248756218905473</v>
      </c>
      <c r="P29" s="17">
        <f>O29</f>
        <v>0.248756218905473</v>
      </c>
      <c r="Q29" s="16">
        <f t="shared" si="4"/>
        <v>0</v>
      </c>
    </row>
    <row r="30" spans="1:17" ht="15.6">
      <c r="A30" s="16">
        <v>2</v>
      </c>
      <c r="B30" s="30">
        <v>43172</v>
      </c>
      <c r="C30" s="15" t="s">
        <v>121</v>
      </c>
      <c r="D30" s="16">
        <v>8441</v>
      </c>
      <c r="E30" s="17">
        <f t="shared" si="5"/>
        <v>0.10436836183340099</v>
      </c>
      <c r="F30" s="17">
        <f>E30+F29</f>
        <v>0.241279968346996</v>
      </c>
      <c r="G30" s="16">
        <v>12885</v>
      </c>
      <c r="H30" s="17">
        <f t="shared" si="0"/>
        <v>0.122508937400167</v>
      </c>
      <c r="I30" s="17">
        <f t="shared" ref="I30:I45" si="10">H30+I29</f>
        <v>0.32145166197611602</v>
      </c>
      <c r="J30" s="16">
        <v>1200</v>
      </c>
      <c r="K30" s="31">
        <f t="shared" si="1"/>
        <v>7.0341666666666702</v>
      </c>
      <c r="L30" s="17">
        <f t="shared" si="2"/>
        <v>5.6872037914691899E-2</v>
      </c>
      <c r="M30" s="17">
        <f t="shared" ref="M30:M45" si="11">L30+M29</f>
        <v>0.29383886255924202</v>
      </c>
      <c r="N30" s="16">
        <v>1200</v>
      </c>
      <c r="O30" s="17">
        <f t="shared" si="3"/>
        <v>5.9701492537313397E-2</v>
      </c>
      <c r="P30" s="17">
        <f t="shared" ref="P30:P45" si="12">O30+P29</f>
        <v>0.308457711442786</v>
      </c>
      <c r="Q30" s="16">
        <f t="shared" si="4"/>
        <v>0</v>
      </c>
    </row>
    <row r="31" spans="1:17" ht="15.6">
      <c r="A31" s="16">
        <v>3</v>
      </c>
      <c r="B31" s="30">
        <v>43172</v>
      </c>
      <c r="C31" s="15" t="s">
        <v>148</v>
      </c>
      <c r="D31" s="16">
        <v>7344</v>
      </c>
      <c r="E31" s="17">
        <f t="shared" si="5"/>
        <v>9.0804555065098894E-2</v>
      </c>
      <c r="F31" s="17">
        <f t="shared" ref="F31:F62" si="13">E31+F30</f>
        <v>0.33208452341209499</v>
      </c>
      <c r="G31" s="16">
        <v>7321</v>
      </c>
      <c r="H31" s="17">
        <f t="shared" si="0"/>
        <v>6.9607134707537793E-2</v>
      </c>
      <c r="I31" s="17">
        <f t="shared" si="10"/>
        <v>0.39105879668365401</v>
      </c>
      <c r="J31" s="16">
        <v>1200</v>
      </c>
      <c r="K31" s="31">
        <f t="shared" si="1"/>
        <v>6.12</v>
      </c>
      <c r="L31" s="17">
        <f t="shared" si="2"/>
        <v>5.6872037914691899E-2</v>
      </c>
      <c r="M31" s="17">
        <f t="shared" si="11"/>
        <v>0.350710900473934</v>
      </c>
      <c r="N31" s="16">
        <v>1200</v>
      </c>
      <c r="O31" s="17">
        <f t="shared" si="3"/>
        <v>5.9701492537313397E-2</v>
      </c>
      <c r="P31" s="17">
        <f t="shared" si="12"/>
        <v>0.36815920398009899</v>
      </c>
      <c r="Q31" s="16">
        <f t="shared" si="4"/>
        <v>0</v>
      </c>
    </row>
    <row r="32" spans="1:17" ht="15.6">
      <c r="A32" s="16">
        <v>4</v>
      </c>
      <c r="B32" s="30">
        <v>43172</v>
      </c>
      <c r="C32" s="15" t="s">
        <v>145</v>
      </c>
      <c r="D32" s="16">
        <v>6679</v>
      </c>
      <c r="E32" s="17">
        <f t="shared" si="5"/>
        <v>8.2582192712390395E-2</v>
      </c>
      <c r="F32" s="17">
        <f t="shared" si="13"/>
        <v>0.41466671612448502</v>
      </c>
      <c r="G32" s="16">
        <v>7843</v>
      </c>
      <c r="H32" s="17">
        <f t="shared" si="0"/>
        <v>7.4570244162166302E-2</v>
      </c>
      <c r="I32" s="17">
        <f t="shared" si="10"/>
        <v>0.46562904084582002</v>
      </c>
      <c r="J32" s="16">
        <v>1000</v>
      </c>
      <c r="K32" s="31">
        <f t="shared" si="1"/>
        <v>6.6790000000000003</v>
      </c>
      <c r="L32" s="17">
        <f t="shared" si="2"/>
        <v>4.7393364928909901E-2</v>
      </c>
      <c r="M32" s="17">
        <f t="shared" si="11"/>
        <v>0.39810426540284399</v>
      </c>
      <c r="N32" s="16">
        <v>0</v>
      </c>
      <c r="O32" s="17">
        <f t="shared" si="3"/>
        <v>0</v>
      </c>
      <c r="P32" s="17">
        <f t="shared" si="12"/>
        <v>0.36815920398009899</v>
      </c>
      <c r="Q32" s="16">
        <f t="shared" si="4"/>
        <v>-1000</v>
      </c>
    </row>
    <row r="33" spans="1:17" ht="15.6">
      <c r="A33" s="16">
        <v>5</v>
      </c>
      <c r="B33" s="30">
        <v>43172</v>
      </c>
      <c r="C33" s="15" t="s">
        <v>157</v>
      </c>
      <c r="D33" s="16">
        <v>6384</v>
      </c>
      <c r="E33" s="17">
        <f t="shared" si="5"/>
        <v>7.8934678586001006E-2</v>
      </c>
      <c r="F33" s="17">
        <f t="shared" si="13"/>
        <v>0.49360139471048597</v>
      </c>
      <c r="G33" s="16">
        <v>7001</v>
      </c>
      <c r="H33" s="17">
        <f t="shared" si="0"/>
        <v>6.6564615501635394E-2</v>
      </c>
      <c r="I33" s="17">
        <f t="shared" si="10"/>
        <v>0.53219365634745597</v>
      </c>
      <c r="J33" s="16">
        <v>600</v>
      </c>
      <c r="K33" s="31">
        <f t="shared" si="1"/>
        <v>10.64</v>
      </c>
      <c r="L33" s="17">
        <f t="shared" si="2"/>
        <v>2.8436018957346001E-2</v>
      </c>
      <c r="M33" s="17">
        <f t="shared" si="11"/>
        <v>0.42654028436018998</v>
      </c>
      <c r="N33" s="16">
        <v>600</v>
      </c>
      <c r="O33" s="17">
        <f t="shared" si="3"/>
        <v>2.9850746268656699E-2</v>
      </c>
      <c r="P33" s="17">
        <f t="shared" si="12"/>
        <v>0.39800995024875602</v>
      </c>
      <c r="Q33" s="16">
        <f t="shared" si="4"/>
        <v>0</v>
      </c>
    </row>
    <row r="34" spans="1:17" ht="15.6">
      <c r="A34" s="16">
        <v>6</v>
      </c>
      <c r="B34" s="30">
        <v>43172</v>
      </c>
      <c r="C34" s="15" t="s">
        <v>133</v>
      </c>
      <c r="D34" s="16">
        <v>5934</v>
      </c>
      <c r="E34" s="17">
        <f t="shared" si="5"/>
        <v>7.3370673986423801E-2</v>
      </c>
      <c r="F34" s="17">
        <f t="shared" si="13"/>
        <v>0.56697206869690997</v>
      </c>
      <c r="G34" s="16">
        <v>8343</v>
      </c>
      <c r="H34" s="17">
        <f t="shared" si="0"/>
        <v>7.9324180421388904E-2</v>
      </c>
      <c r="I34" s="17">
        <f t="shared" si="10"/>
        <v>0.61151783676884497</v>
      </c>
      <c r="J34" s="16">
        <v>2000</v>
      </c>
      <c r="K34" s="31">
        <f t="shared" si="1"/>
        <v>2.9670000000000001</v>
      </c>
      <c r="L34" s="17">
        <f t="shared" si="2"/>
        <v>9.4786729857819899E-2</v>
      </c>
      <c r="M34" s="17">
        <f t="shared" si="11"/>
        <v>0.52132701421800898</v>
      </c>
      <c r="N34" s="16">
        <v>2000</v>
      </c>
      <c r="O34" s="17">
        <f t="shared" si="3"/>
        <v>9.9502487562189101E-2</v>
      </c>
      <c r="P34" s="17">
        <f t="shared" si="12"/>
        <v>0.49751243781094501</v>
      </c>
      <c r="Q34" s="16">
        <f t="shared" si="4"/>
        <v>0</v>
      </c>
    </row>
    <row r="35" spans="1:17" ht="15.6">
      <c r="A35" s="16">
        <v>7</v>
      </c>
      <c r="B35" s="30">
        <v>43172</v>
      </c>
      <c r="C35" s="15" t="s">
        <v>130</v>
      </c>
      <c r="D35" s="16">
        <v>4494</v>
      </c>
      <c r="E35" s="17">
        <f t="shared" si="5"/>
        <v>5.5565859267776997E-2</v>
      </c>
      <c r="F35" s="17">
        <f t="shared" si="13"/>
        <v>0.62253792796468699</v>
      </c>
      <c r="G35" s="16">
        <v>4702</v>
      </c>
      <c r="H35" s="17">
        <f t="shared" si="0"/>
        <v>4.47060165817297E-2</v>
      </c>
      <c r="I35" s="17">
        <f t="shared" si="10"/>
        <v>0.65622385335057398</v>
      </c>
      <c r="J35" s="16">
        <v>800</v>
      </c>
      <c r="K35" s="31">
        <f t="shared" si="1"/>
        <v>5.6174999999999997</v>
      </c>
      <c r="L35" s="17">
        <f t="shared" si="2"/>
        <v>3.7914691943128E-2</v>
      </c>
      <c r="M35" s="17">
        <f t="shared" si="11"/>
        <v>0.559241706161137</v>
      </c>
      <c r="N35" s="16">
        <v>800</v>
      </c>
      <c r="O35" s="17">
        <f t="shared" si="3"/>
        <v>3.98009950248756E-2</v>
      </c>
      <c r="P35" s="17">
        <f t="shared" si="12"/>
        <v>0.537313432835821</v>
      </c>
      <c r="Q35" s="16">
        <f t="shared" si="4"/>
        <v>0</v>
      </c>
    </row>
    <row r="36" spans="1:17" ht="15.6">
      <c r="A36" s="16">
        <v>8</v>
      </c>
      <c r="B36" s="30">
        <v>43172</v>
      </c>
      <c r="C36" s="15" t="s">
        <v>163</v>
      </c>
      <c r="D36" s="16">
        <v>4292</v>
      </c>
      <c r="E36" s="17">
        <f t="shared" si="5"/>
        <v>5.3068239425300097E-2</v>
      </c>
      <c r="F36" s="17">
        <f t="shared" si="13"/>
        <v>0.67560616738998702</v>
      </c>
      <c r="G36" s="16">
        <v>5458</v>
      </c>
      <c r="H36" s="17">
        <f t="shared" si="0"/>
        <v>5.1893968205674303E-2</v>
      </c>
      <c r="I36" s="17">
        <f t="shared" si="10"/>
        <v>0.70811782155624903</v>
      </c>
      <c r="J36" s="16">
        <v>1000</v>
      </c>
      <c r="K36" s="31">
        <f t="shared" si="1"/>
        <v>4.2919999999999998</v>
      </c>
      <c r="L36" s="17">
        <f t="shared" si="2"/>
        <v>4.7393364928909901E-2</v>
      </c>
      <c r="M36" s="17">
        <f t="shared" si="11"/>
        <v>0.606635071090047</v>
      </c>
      <c r="N36" s="16">
        <v>1000</v>
      </c>
      <c r="O36" s="17">
        <f t="shared" si="3"/>
        <v>4.9751243781094502E-2</v>
      </c>
      <c r="P36" s="17">
        <f t="shared" si="12"/>
        <v>0.58706467661691497</v>
      </c>
      <c r="Q36" s="16">
        <f t="shared" si="4"/>
        <v>0</v>
      </c>
    </row>
    <row r="37" spans="1:17" ht="15.6">
      <c r="A37" s="16">
        <v>9</v>
      </c>
      <c r="B37" s="30">
        <v>43172</v>
      </c>
      <c r="C37" s="15" t="s">
        <v>151</v>
      </c>
      <c r="D37" s="16">
        <v>3492</v>
      </c>
      <c r="E37" s="17">
        <f t="shared" si="5"/>
        <v>4.3176675692718602E-2</v>
      </c>
      <c r="F37" s="17">
        <f t="shared" si="13"/>
        <v>0.71878284308270601</v>
      </c>
      <c r="G37" s="16">
        <v>4050</v>
      </c>
      <c r="H37" s="17">
        <f t="shared" si="0"/>
        <v>3.8506883699703398E-2</v>
      </c>
      <c r="I37" s="17">
        <f t="shared" si="10"/>
        <v>0.74662470525595204</v>
      </c>
      <c r="J37" s="16">
        <v>1000</v>
      </c>
      <c r="K37" s="31">
        <f t="shared" si="1"/>
        <v>3.492</v>
      </c>
      <c r="L37" s="17">
        <f t="shared" si="2"/>
        <v>4.7393364928909901E-2</v>
      </c>
      <c r="M37" s="17">
        <f t="shared" si="11"/>
        <v>0.65402843601895699</v>
      </c>
      <c r="N37" s="16">
        <v>1000</v>
      </c>
      <c r="O37" s="17">
        <f t="shared" si="3"/>
        <v>4.9751243781094502E-2</v>
      </c>
      <c r="P37" s="17">
        <f t="shared" si="12"/>
        <v>0.63681592039801005</v>
      </c>
      <c r="Q37" s="16">
        <f t="shared" si="4"/>
        <v>0</v>
      </c>
    </row>
    <row r="38" spans="1:17" ht="15.6">
      <c r="A38" s="16">
        <v>10</v>
      </c>
      <c r="B38" s="30">
        <v>43172</v>
      </c>
      <c r="C38" s="15" t="s">
        <v>136</v>
      </c>
      <c r="D38" s="16">
        <v>3446</v>
      </c>
      <c r="E38" s="17">
        <f t="shared" si="5"/>
        <v>4.2607910778095101E-2</v>
      </c>
      <c r="F38" s="17">
        <f t="shared" si="13"/>
        <v>0.76139075386080102</v>
      </c>
      <c r="G38" s="16">
        <v>3751</v>
      </c>
      <c r="H38" s="17">
        <f t="shared" si="0"/>
        <v>3.5664029816688203E-2</v>
      </c>
      <c r="I38" s="17">
        <f t="shared" si="10"/>
        <v>0.78228873507263996</v>
      </c>
      <c r="J38" s="16">
        <v>1000</v>
      </c>
      <c r="K38" s="31">
        <f t="shared" si="1"/>
        <v>3.4460000000000002</v>
      </c>
      <c r="L38" s="17">
        <f t="shared" si="2"/>
        <v>4.7393364928909901E-2</v>
      </c>
      <c r="M38" s="17">
        <f t="shared" si="11"/>
        <v>0.70142180094786699</v>
      </c>
      <c r="N38" s="16">
        <v>1000</v>
      </c>
      <c r="O38" s="17">
        <f t="shared" si="3"/>
        <v>4.9751243781094502E-2</v>
      </c>
      <c r="P38" s="17">
        <f t="shared" si="12"/>
        <v>0.68656716417910402</v>
      </c>
      <c r="Q38" s="16">
        <f t="shared" si="4"/>
        <v>0</v>
      </c>
    </row>
    <row r="39" spans="1:17" ht="15.6">
      <c r="A39" s="16">
        <v>11</v>
      </c>
      <c r="B39" s="30">
        <v>43172</v>
      </c>
      <c r="C39" s="15" t="s">
        <v>166</v>
      </c>
      <c r="D39" s="16">
        <v>3397</v>
      </c>
      <c r="E39" s="17">
        <f t="shared" si="5"/>
        <v>4.2002052499474501E-2</v>
      </c>
      <c r="F39" s="17">
        <f t="shared" si="13"/>
        <v>0.80339280636027599</v>
      </c>
      <c r="G39" s="16">
        <v>4927</v>
      </c>
      <c r="H39" s="17">
        <f t="shared" si="0"/>
        <v>4.6845287898379898E-2</v>
      </c>
      <c r="I39" s="17">
        <f t="shared" si="10"/>
        <v>0.82913402297102001</v>
      </c>
      <c r="J39" s="16">
        <v>200</v>
      </c>
      <c r="K39" s="31">
        <f t="shared" si="1"/>
        <v>16.984999999999999</v>
      </c>
      <c r="L39" s="17">
        <f t="shared" si="2"/>
        <v>9.4786729857819895E-3</v>
      </c>
      <c r="M39" s="17">
        <f t="shared" si="11"/>
        <v>0.71090047393364897</v>
      </c>
      <c r="N39" s="16">
        <v>200</v>
      </c>
      <c r="O39" s="17">
        <f t="shared" si="3"/>
        <v>9.9502487562189105E-3</v>
      </c>
      <c r="P39" s="17">
        <f t="shared" si="12"/>
        <v>0.69651741293532299</v>
      </c>
      <c r="Q39" s="16">
        <f t="shared" si="4"/>
        <v>0</v>
      </c>
    </row>
    <row r="40" spans="1:17" ht="15.6">
      <c r="A40" s="16">
        <v>12</v>
      </c>
      <c r="B40" s="30">
        <v>43172</v>
      </c>
      <c r="C40" s="15" t="s">
        <v>154</v>
      </c>
      <c r="D40" s="16">
        <v>3098</v>
      </c>
      <c r="E40" s="17">
        <f t="shared" si="5"/>
        <v>3.8305080554422097E-2</v>
      </c>
      <c r="F40" s="17">
        <f t="shared" si="13"/>
        <v>0.84169788691469805</v>
      </c>
      <c r="G40" s="16">
        <v>3720</v>
      </c>
      <c r="H40" s="17">
        <f t="shared" si="0"/>
        <v>3.53692857686164E-2</v>
      </c>
      <c r="I40" s="17">
        <f t="shared" si="10"/>
        <v>0.86450330873963599</v>
      </c>
      <c r="J40" s="16">
        <v>400</v>
      </c>
      <c r="K40" s="31">
        <f t="shared" si="1"/>
        <v>7.7450000000000001</v>
      </c>
      <c r="L40" s="17">
        <f t="shared" si="2"/>
        <v>1.8957345971564E-2</v>
      </c>
      <c r="M40" s="17">
        <f t="shared" si="11"/>
        <v>0.72985781990521303</v>
      </c>
      <c r="N40" s="16">
        <v>400</v>
      </c>
      <c r="O40" s="17">
        <f t="shared" si="3"/>
        <v>1.99004975124378E-2</v>
      </c>
      <c r="P40" s="17">
        <f t="shared" si="12"/>
        <v>0.71641791044776104</v>
      </c>
      <c r="Q40" s="16">
        <f t="shared" si="4"/>
        <v>0</v>
      </c>
    </row>
    <row r="41" spans="1:17" ht="15.6">
      <c r="A41" s="16">
        <v>13</v>
      </c>
      <c r="B41" s="30">
        <v>43172</v>
      </c>
      <c r="C41" s="15" t="s">
        <v>118</v>
      </c>
      <c r="D41" s="16">
        <v>2847</v>
      </c>
      <c r="E41" s="17">
        <f t="shared" si="5"/>
        <v>3.5201602433324701E-2</v>
      </c>
      <c r="F41" s="17">
        <f t="shared" si="13"/>
        <v>0.87689948934802198</v>
      </c>
      <c r="G41" s="16">
        <v>3465</v>
      </c>
      <c r="H41" s="17">
        <f t="shared" si="0"/>
        <v>3.29447782764129E-2</v>
      </c>
      <c r="I41" s="17">
        <f t="shared" si="10"/>
        <v>0.89744808701604895</v>
      </c>
      <c r="J41" s="16">
        <v>2000</v>
      </c>
      <c r="K41" s="31">
        <f t="shared" si="1"/>
        <v>1.4235</v>
      </c>
      <c r="L41" s="17">
        <f t="shared" si="2"/>
        <v>9.4786729857819899E-2</v>
      </c>
      <c r="M41" s="17">
        <f t="shared" si="11"/>
        <v>0.82464454976303303</v>
      </c>
      <c r="N41" s="16">
        <v>2000</v>
      </c>
      <c r="O41" s="17">
        <f t="shared" si="3"/>
        <v>9.9502487562189101E-2</v>
      </c>
      <c r="P41" s="17">
        <f t="shared" si="12"/>
        <v>0.81592039800994998</v>
      </c>
      <c r="Q41" s="16">
        <f t="shared" si="4"/>
        <v>0</v>
      </c>
    </row>
    <row r="42" spans="1:17" ht="15.6">
      <c r="A42" s="16">
        <v>14</v>
      </c>
      <c r="B42" s="30">
        <v>43172</v>
      </c>
      <c r="C42" s="15" t="s">
        <v>139</v>
      </c>
      <c r="D42" s="16">
        <v>2640</v>
      </c>
      <c r="E42" s="17">
        <f t="shared" si="5"/>
        <v>3.2642160317519202E-2</v>
      </c>
      <c r="F42" s="17">
        <f t="shared" si="13"/>
        <v>0.90954164966554196</v>
      </c>
      <c r="G42" s="16">
        <v>2637</v>
      </c>
      <c r="H42" s="17">
        <f t="shared" si="0"/>
        <v>2.5072259831140201E-2</v>
      </c>
      <c r="I42" s="17">
        <f t="shared" si="10"/>
        <v>0.92252034684718898</v>
      </c>
      <c r="J42" s="16">
        <v>1100</v>
      </c>
      <c r="K42" s="31">
        <f t="shared" si="1"/>
        <v>2.4</v>
      </c>
      <c r="L42" s="17">
        <f t="shared" si="2"/>
        <v>5.2132701421800903E-2</v>
      </c>
      <c r="M42" s="17">
        <f t="shared" si="11"/>
        <v>0.87677725118483396</v>
      </c>
      <c r="N42" s="16">
        <v>1100</v>
      </c>
      <c r="O42" s="17">
        <f t="shared" si="3"/>
        <v>5.4726368159204002E-2</v>
      </c>
      <c r="P42" s="17">
        <f t="shared" si="12"/>
        <v>0.87064676616915404</v>
      </c>
      <c r="Q42" s="16">
        <f t="shared" si="4"/>
        <v>0</v>
      </c>
    </row>
    <row r="43" spans="1:17" ht="15.6">
      <c r="A43" s="16">
        <v>15</v>
      </c>
      <c r="B43" s="30">
        <v>43172</v>
      </c>
      <c r="C43" s="15" t="s">
        <v>124</v>
      </c>
      <c r="D43" s="16">
        <v>2491</v>
      </c>
      <c r="E43" s="17">
        <f t="shared" si="5"/>
        <v>3.0799856572325899E-2</v>
      </c>
      <c r="F43" s="17">
        <f t="shared" si="13"/>
        <v>0.94034150623786705</v>
      </c>
      <c r="G43" s="16">
        <v>3018</v>
      </c>
      <c r="H43" s="17">
        <f t="shared" si="0"/>
        <v>2.86947592606678E-2</v>
      </c>
      <c r="I43" s="17">
        <f t="shared" si="10"/>
        <v>0.95121510610785698</v>
      </c>
      <c r="J43" s="16">
        <v>500</v>
      </c>
      <c r="K43" s="31">
        <f t="shared" si="1"/>
        <v>4.9820000000000002</v>
      </c>
      <c r="L43" s="17">
        <f t="shared" si="2"/>
        <v>2.3696682464454999E-2</v>
      </c>
      <c r="M43" s="17">
        <f t="shared" si="11"/>
        <v>0.90047393364928896</v>
      </c>
      <c r="N43" s="16">
        <v>500</v>
      </c>
      <c r="O43" s="17">
        <f t="shared" si="3"/>
        <v>2.48756218905473E-2</v>
      </c>
      <c r="P43" s="17">
        <f t="shared" si="12"/>
        <v>0.89552238805970097</v>
      </c>
      <c r="Q43" s="16">
        <f t="shared" si="4"/>
        <v>0</v>
      </c>
    </row>
    <row r="44" spans="1:17" ht="15.6">
      <c r="A44" s="16">
        <v>16</v>
      </c>
      <c r="B44" s="30">
        <v>43172</v>
      </c>
      <c r="C44" s="15" t="s">
        <v>142</v>
      </c>
      <c r="D44" s="16">
        <v>2414</v>
      </c>
      <c r="E44" s="17">
        <f t="shared" si="5"/>
        <v>2.9847793563064901E-2</v>
      </c>
      <c r="F44" s="17">
        <f t="shared" si="13"/>
        <v>0.97018929980093205</v>
      </c>
      <c r="G44" s="16">
        <v>2750</v>
      </c>
      <c r="H44" s="17">
        <f t="shared" si="0"/>
        <v>2.6146649425724498E-2</v>
      </c>
      <c r="I44" s="17">
        <f t="shared" si="10"/>
        <v>0.97736175553358196</v>
      </c>
      <c r="J44" s="16">
        <v>800</v>
      </c>
      <c r="K44" s="31">
        <f t="shared" si="1"/>
        <v>3.0175000000000001</v>
      </c>
      <c r="L44" s="17">
        <f t="shared" si="2"/>
        <v>3.7914691943128E-2</v>
      </c>
      <c r="M44" s="17">
        <f t="shared" si="11"/>
        <v>0.93838862559241698</v>
      </c>
      <c r="N44" s="16">
        <v>800</v>
      </c>
      <c r="O44" s="17">
        <f t="shared" si="3"/>
        <v>3.98009950248756E-2</v>
      </c>
      <c r="P44" s="17">
        <f t="shared" si="12"/>
        <v>0.93532338308457696</v>
      </c>
      <c r="Q44" s="16">
        <f t="shared" si="4"/>
        <v>0</v>
      </c>
    </row>
    <row r="45" spans="1:17" ht="15.6">
      <c r="A45" s="16">
        <v>17</v>
      </c>
      <c r="B45" s="30">
        <v>43172</v>
      </c>
      <c r="C45" s="15" t="s">
        <v>160</v>
      </c>
      <c r="D45" s="16">
        <v>2411</v>
      </c>
      <c r="E45" s="17">
        <f t="shared" si="5"/>
        <v>2.9810700199067699E-2</v>
      </c>
      <c r="F45" s="17">
        <f t="shared" si="13"/>
        <v>1</v>
      </c>
      <c r="G45" s="16">
        <v>2381</v>
      </c>
      <c r="H45" s="17">
        <f t="shared" si="0"/>
        <v>2.2638244466418201E-2</v>
      </c>
      <c r="I45" s="17">
        <f t="shared" si="10"/>
        <v>1</v>
      </c>
      <c r="J45" s="16">
        <v>1300</v>
      </c>
      <c r="K45" s="31">
        <f t="shared" si="1"/>
        <v>1.8546153846153799</v>
      </c>
      <c r="L45" s="17">
        <f t="shared" si="2"/>
        <v>6.1611374407582901E-2</v>
      </c>
      <c r="M45" s="17">
        <f t="shared" si="11"/>
        <v>1</v>
      </c>
      <c r="N45" s="16">
        <v>1300</v>
      </c>
      <c r="O45" s="17">
        <f t="shared" si="3"/>
        <v>6.4676616915422896E-2</v>
      </c>
      <c r="P45" s="17">
        <f t="shared" si="12"/>
        <v>1</v>
      </c>
      <c r="Q45" s="16">
        <f t="shared" si="4"/>
        <v>0</v>
      </c>
    </row>
    <row r="46" spans="1:17" ht="15.6">
      <c r="A46" s="16">
        <v>1</v>
      </c>
      <c r="B46" s="30">
        <v>43185</v>
      </c>
      <c r="C46" s="18" t="s">
        <v>178</v>
      </c>
      <c r="D46" s="16">
        <v>22235</v>
      </c>
      <c r="E46" s="17">
        <f t="shared" si="5"/>
        <v>0.13650651375808801</v>
      </c>
      <c r="F46" s="17">
        <f>E46</f>
        <v>0.13650651375808801</v>
      </c>
      <c r="G46" s="16">
        <v>28394</v>
      </c>
      <c r="H46" s="17">
        <f t="shared" si="0"/>
        <v>0.116953620561826</v>
      </c>
      <c r="I46" s="17">
        <f>H46</f>
        <v>0.116953620561826</v>
      </c>
      <c r="J46" s="16">
        <v>2300</v>
      </c>
      <c r="K46" s="31">
        <f t="shared" si="1"/>
        <v>9.6673913043478308</v>
      </c>
      <c r="L46" s="17">
        <f t="shared" si="2"/>
        <v>3.2440056417489399E-2</v>
      </c>
      <c r="M46" s="17">
        <f>L46</f>
        <v>3.2440056417489399E-2</v>
      </c>
      <c r="N46" s="16">
        <v>9000</v>
      </c>
      <c r="O46" s="17">
        <f t="shared" si="3"/>
        <v>0.12747153135799699</v>
      </c>
      <c r="P46" s="17">
        <f>O46</f>
        <v>0.12747153135799699</v>
      </c>
      <c r="Q46" s="16">
        <f t="shared" si="4"/>
        <v>6700</v>
      </c>
    </row>
    <row r="47" spans="1:17" ht="15.6">
      <c r="A47" s="16">
        <v>2</v>
      </c>
      <c r="B47" s="30">
        <v>43185</v>
      </c>
      <c r="C47" s="15" t="s">
        <v>238</v>
      </c>
      <c r="D47" s="16">
        <v>12647</v>
      </c>
      <c r="E47" s="17">
        <f t="shared" si="5"/>
        <v>7.7643259703105205E-2</v>
      </c>
      <c r="F47" s="17">
        <f t="shared" si="13"/>
        <v>0.21414977346119399</v>
      </c>
      <c r="G47" s="16">
        <v>16527</v>
      </c>
      <c r="H47" s="17">
        <f t="shared" si="0"/>
        <v>6.8073976439574899E-2</v>
      </c>
      <c r="I47" s="17">
        <f t="shared" ref="I47:I81" si="14">H47+I46</f>
        <v>0.18502759700140001</v>
      </c>
      <c r="J47" s="16">
        <v>300</v>
      </c>
      <c r="K47" s="31">
        <f t="shared" si="1"/>
        <v>42.156666666666702</v>
      </c>
      <c r="L47" s="17">
        <f t="shared" si="2"/>
        <v>4.2313117066290597E-3</v>
      </c>
      <c r="M47" s="17">
        <f t="shared" ref="M47:M81" si="15">L47+M46</f>
        <v>3.6671368124118503E-2</v>
      </c>
      <c r="N47" s="16">
        <v>3800</v>
      </c>
      <c r="O47" s="17">
        <f t="shared" si="3"/>
        <v>5.3821313240043099E-2</v>
      </c>
      <c r="P47" s="17">
        <f t="shared" ref="P47:P81" si="16">O47+P46</f>
        <v>0.18129284459803999</v>
      </c>
      <c r="Q47" s="16">
        <f t="shared" si="4"/>
        <v>3500</v>
      </c>
    </row>
    <row r="48" spans="1:17" ht="15.6">
      <c r="A48" s="16">
        <v>3</v>
      </c>
      <c r="B48" s="30">
        <v>43185</v>
      </c>
      <c r="C48" s="15" t="s">
        <v>247</v>
      </c>
      <c r="D48" s="16">
        <v>9162</v>
      </c>
      <c r="E48" s="17">
        <f t="shared" si="5"/>
        <v>5.6247927998723003E-2</v>
      </c>
      <c r="F48" s="17">
        <f t="shared" si="13"/>
        <v>0.27039770145991698</v>
      </c>
      <c r="G48" s="16">
        <v>11187</v>
      </c>
      <c r="H48" s="17">
        <f t="shared" si="0"/>
        <v>4.6078754427877101E-2</v>
      </c>
      <c r="I48" s="17">
        <f t="shared" si="14"/>
        <v>0.23110635142927799</v>
      </c>
      <c r="J48" s="16">
        <v>6000</v>
      </c>
      <c r="K48" s="31">
        <f t="shared" si="1"/>
        <v>1.5269999999999999</v>
      </c>
      <c r="L48" s="17">
        <f t="shared" si="2"/>
        <v>8.4626234132581094E-2</v>
      </c>
      <c r="M48" s="17">
        <f t="shared" si="15"/>
        <v>0.1212976022567</v>
      </c>
      <c r="N48" s="16">
        <v>0</v>
      </c>
      <c r="O48" s="17">
        <f t="shared" si="3"/>
        <v>0</v>
      </c>
      <c r="P48" s="17">
        <f t="shared" si="16"/>
        <v>0.18129284459803999</v>
      </c>
      <c r="Q48" s="16">
        <f t="shared" si="4"/>
        <v>-6000</v>
      </c>
    </row>
    <row r="49" spans="1:17" ht="15.6">
      <c r="A49" s="16">
        <v>4</v>
      </c>
      <c r="B49" s="30">
        <v>43185</v>
      </c>
      <c r="C49" s="18" t="s">
        <v>190</v>
      </c>
      <c r="D49" s="16">
        <v>9138</v>
      </c>
      <c r="E49" s="17">
        <f t="shared" si="5"/>
        <v>5.6100585685694301E-2</v>
      </c>
      <c r="F49" s="17">
        <f t="shared" si="13"/>
        <v>0.32649828714561102</v>
      </c>
      <c r="G49" s="16">
        <v>12764</v>
      </c>
      <c r="H49" s="17">
        <f t="shared" si="0"/>
        <v>5.2574347145563902E-2</v>
      </c>
      <c r="I49" s="17">
        <f t="shared" si="14"/>
        <v>0.28368069857484102</v>
      </c>
      <c r="J49" s="16">
        <v>900</v>
      </c>
      <c r="K49" s="31">
        <f t="shared" si="1"/>
        <v>10.1533333333333</v>
      </c>
      <c r="L49" s="17">
        <f t="shared" si="2"/>
        <v>1.2693935119887201E-2</v>
      </c>
      <c r="M49" s="17">
        <f t="shared" si="15"/>
        <v>0.13399153737658701</v>
      </c>
      <c r="N49" s="16">
        <v>900</v>
      </c>
      <c r="O49" s="17">
        <f t="shared" si="3"/>
        <v>1.27471531357997E-2</v>
      </c>
      <c r="P49" s="17">
        <f t="shared" si="16"/>
        <v>0.19403999773383901</v>
      </c>
      <c r="Q49" s="16">
        <f t="shared" si="4"/>
        <v>0</v>
      </c>
    </row>
    <row r="50" spans="1:17" ht="15.6">
      <c r="A50" s="16">
        <v>5</v>
      </c>
      <c r="B50" s="30">
        <v>43185</v>
      </c>
      <c r="C50" s="19" t="s">
        <v>232</v>
      </c>
      <c r="D50" s="16">
        <v>8977</v>
      </c>
      <c r="E50" s="17">
        <f t="shared" si="5"/>
        <v>5.51121643357931E-2</v>
      </c>
      <c r="F50" s="17">
        <f t="shared" si="13"/>
        <v>0.38161045148140399</v>
      </c>
      <c r="G50" s="16">
        <v>11809</v>
      </c>
      <c r="H50" s="17">
        <f t="shared" si="0"/>
        <v>4.8640744707142303E-2</v>
      </c>
      <c r="I50" s="17">
        <f t="shared" si="14"/>
        <v>0.33232144328198399</v>
      </c>
      <c r="J50" s="16">
        <v>1300</v>
      </c>
      <c r="K50" s="31">
        <f t="shared" si="1"/>
        <v>6.9053846153846203</v>
      </c>
      <c r="L50" s="17">
        <f t="shared" si="2"/>
        <v>1.8335684062059199E-2</v>
      </c>
      <c r="M50" s="17">
        <f t="shared" si="15"/>
        <v>0.15232722143864599</v>
      </c>
      <c r="N50" s="16">
        <v>1300</v>
      </c>
      <c r="O50" s="17">
        <f t="shared" si="3"/>
        <v>1.8412554529488399E-2</v>
      </c>
      <c r="P50" s="17">
        <f t="shared" si="16"/>
        <v>0.21245255226332799</v>
      </c>
      <c r="Q50" s="16">
        <f t="shared" si="4"/>
        <v>0</v>
      </c>
    </row>
    <row r="51" spans="1:17" ht="15.6">
      <c r="A51" s="16">
        <v>6</v>
      </c>
      <c r="B51" s="30">
        <v>43185</v>
      </c>
      <c r="C51" s="19" t="s">
        <v>223</v>
      </c>
      <c r="D51" s="16">
        <v>7226</v>
      </c>
      <c r="E51" s="17">
        <f t="shared" si="5"/>
        <v>4.4362314747737698E-2</v>
      </c>
      <c r="F51" s="17">
        <f t="shared" si="13"/>
        <v>0.42597276622914199</v>
      </c>
      <c r="G51" s="16">
        <v>7300</v>
      </c>
      <c r="H51" s="17">
        <f t="shared" si="0"/>
        <v>3.0068374660186199E-2</v>
      </c>
      <c r="I51" s="17">
        <f t="shared" si="14"/>
        <v>0.36238981794217001</v>
      </c>
      <c r="J51" s="16">
        <v>500</v>
      </c>
      <c r="K51" s="31">
        <f t="shared" si="1"/>
        <v>14.452</v>
      </c>
      <c r="L51" s="17">
        <f t="shared" si="2"/>
        <v>7.0521861777150903E-3</v>
      </c>
      <c r="M51" s="17">
        <f t="shared" si="15"/>
        <v>0.15937940761636099</v>
      </c>
      <c r="N51" s="16">
        <v>1300</v>
      </c>
      <c r="O51" s="17">
        <f t="shared" si="3"/>
        <v>1.8412554529488399E-2</v>
      </c>
      <c r="P51" s="17">
        <f t="shared" si="16"/>
        <v>0.23086510679281599</v>
      </c>
      <c r="Q51" s="16">
        <f t="shared" si="4"/>
        <v>800</v>
      </c>
    </row>
    <row r="52" spans="1:17" ht="15.6">
      <c r="A52" s="16">
        <v>7</v>
      </c>
      <c r="B52" s="30">
        <v>43185</v>
      </c>
      <c r="C52" s="18" t="s">
        <v>217</v>
      </c>
      <c r="D52" s="16">
        <v>6914</v>
      </c>
      <c r="E52" s="17">
        <f t="shared" si="5"/>
        <v>4.2446864678363998E-2</v>
      </c>
      <c r="F52" s="17">
        <f t="shared" si="13"/>
        <v>0.46841963090750599</v>
      </c>
      <c r="G52" s="16">
        <v>15200</v>
      </c>
      <c r="H52" s="17">
        <f t="shared" si="0"/>
        <v>6.2608122580113695E-2</v>
      </c>
      <c r="I52" s="17">
        <f t="shared" si="14"/>
        <v>0.42499794052228401</v>
      </c>
      <c r="J52" s="16">
        <v>500</v>
      </c>
      <c r="K52" s="31">
        <f t="shared" si="1"/>
        <v>13.827999999999999</v>
      </c>
      <c r="L52" s="17">
        <f t="shared" si="2"/>
        <v>7.0521861777150903E-3</v>
      </c>
      <c r="M52" s="17">
        <f t="shared" si="15"/>
        <v>0.16643159379407599</v>
      </c>
      <c r="N52" s="16">
        <v>800</v>
      </c>
      <c r="O52" s="17">
        <f t="shared" si="3"/>
        <v>1.1330802787377499E-2</v>
      </c>
      <c r="P52" s="17">
        <f t="shared" si="16"/>
        <v>0.24219590958019399</v>
      </c>
      <c r="Q52" s="16">
        <f t="shared" si="4"/>
        <v>300</v>
      </c>
    </row>
    <row r="53" spans="1:17" ht="15.6">
      <c r="A53" s="16">
        <v>8</v>
      </c>
      <c r="B53" s="30">
        <v>43185</v>
      </c>
      <c r="C53" s="18" t="s">
        <v>202</v>
      </c>
      <c r="D53" s="16">
        <v>5824</v>
      </c>
      <c r="E53" s="17">
        <f t="shared" si="5"/>
        <v>3.57550679616419E-2</v>
      </c>
      <c r="F53" s="17">
        <f t="shared" si="13"/>
        <v>0.50417469886914801</v>
      </c>
      <c r="G53" s="16">
        <v>7517</v>
      </c>
      <c r="H53" s="17">
        <f t="shared" si="0"/>
        <v>3.0962187989125999E-2</v>
      </c>
      <c r="I53" s="17">
        <f t="shared" si="14"/>
        <v>0.45596012851140999</v>
      </c>
      <c r="J53" s="16">
        <v>800</v>
      </c>
      <c r="K53" s="31">
        <f t="shared" si="1"/>
        <v>7.28</v>
      </c>
      <c r="L53" s="17">
        <f t="shared" si="2"/>
        <v>1.12834978843441E-2</v>
      </c>
      <c r="M53" s="17">
        <f t="shared" si="15"/>
        <v>0.17771509167842001</v>
      </c>
      <c r="N53" s="16">
        <v>800</v>
      </c>
      <c r="O53" s="17">
        <f t="shared" si="3"/>
        <v>1.1330802787377499E-2</v>
      </c>
      <c r="P53" s="17">
        <f t="shared" si="16"/>
        <v>0.25352671236757102</v>
      </c>
      <c r="Q53" s="16">
        <f t="shared" si="4"/>
        <v>0</v>
      </c>
    </row>
    <row r="54" spans="1:17" ht="15.6">
      <c r="A54" s="16">
        <v>9</v>
      </c>
      <c r="B54" s="30">
        <v>43185</v>
      </c>
      <c r="C54" s="15" t="s">
        <v>271</v>
      </c>
      <c r="D54" s="16">
        <v>5445</v>
      </c>
      <c r="E54" s="17">
        <f t="shared" si="5"/>
        <v>3.3428287268396299E-2</v>
      </c>
      <c r="F54" s="17">
        <f t="shared" si="13"/>
        <v>0.53760298613754398</v>
      </c>
      <c r="G54" s="16">
        <v>5305</v>
      </c>
      <c r="H54" s="17">
        <f t="shared" si="0"/>
        <v>2.1851058571546299E-2</v>
      </c>
      <c r="I54" s="17">
        <f t="shared" si="14"/>
        <v>0.477811187082956</v>
      </c>
      <c r="J54" s="16">
        <v>600</v>
      </c>
      <c r="K54" s="31">
        <f t="shared" si="1"/>
        <v>9.0749999999999993</v>
      </c>
      <c r="L54" s="17">
        <f t="shared" si="2"/>
        <v>8.4626234132581107E-3</v>
      </c>
      <c r="M54" s="17">
        <f t="shared" si="15"/>
        <v>0.18617771509167799</v>
      </c>
      <c r="N54" s="16">
        <v>1600</v>
      </c>
      <c r="O54" s="17">
        <f t="shared" si="3"/>
        <v>2.2661605574754998E-2</v>
      </c>
      <c r="P54" s="17">
        <f t="shared" si="16"/>
        <v>0.27618831794232601</v>
      </c>
      <c r="Q54" s="16">
        <f t="shared" si="4"/>
        <v>1000</v>
      </c>
    </row>
    <row r="55" spans="1:17" ht="15.6">
      <c r="A55" s="16">
        <v>10</v>
      </c>
      <c r="B55" s="30">
        <v>43185</v>
      </c>
      <c r="C55" s="15" t="s">
        <v>226</v>
      </c>
      <c r="D55" s="16">
        <v>5355</v>
      </c>
      <c r="E55" s="17">
        <f t="shared" si="5"/>
        <v>3.2875753594538502E-2</v>
      </c>
      <c r="F55" s="17">
        <f t="shared" si="13"/>
        <v>0.57047873973208296</v>
      </c>
      <c r="G55" s="16">
        <v>5400</v>
      </c>
      <c r="H55" s="17">
        <f t="shared" si="0"/>
        <v>2.2242359337672001E-2</v>
      </c>
      <c r="I55" s="17">
        <f t="shared" si="14"/>
        <v>0.50005354642062805</v>
      </c>
      <c r="J55" s="16">
        <v>2000</v>
      </c>
      <c r="K55" s="31">
        <f t="shared" si="1"/>
        <v>2.6775000000000002</v>
      </c>
      <c r="L55" s="17">
        <f t="shared" si="2"/>
        <v>2.8208744710860399E-2</v>
      </c>
      <c r="M55" s="17">
        <f t="shared" si="15"/>
        <v>0.21438645980253901</v>
      </c>
      <c r="N55" s="16">
        <v>2000</v>
      </c>
      <c r="O55" s="17">
        <f t="shared" si="3"/>
        <v>2.8327006968443699E-2</v>
      </c>
      <c r="P55" s="17">
        <f t="shared" si="16"/>
        <v>0.30451532491076999</v>
      </c>
      <c r="Q55" s="16">
        <f t="shared" si="4"/>
        <v>0</v>
      </c>
    </row>
    <row r="56" spans="1:17" ht="15.6">
      <c r="A56" s="16">
        <v>11</v>
      </c>
      <c r="B56" s="30">
        <v>43185</v>
      </c>
      <c r="C56" s="18" t="s">
        <v>196</v>
      </c>
      <c r="D56" s="16">
        <v>4603</v>
      </c>
      <c r="E56" s="17">
        <f t="shared" si="5"/>
        <v>2.82590277863045E-2</v>
      </c>
      <c r="F56" s="17">
        <f t="shared" si="13"/>
        <v>0.59873776751838703</v>
      </c>
      <c r="G56" s="16">
        <v>5810</v>
      </c>
      <c r="H56" s="17">
        <f t="shared" si="0"/>
        <v>2.3931131065161901E-2</v>
      </c>
      <c r="I56" s="17">
        <f t="shared" si="14"/>
        <v>0.52398467748579003</v>
      </c>
      <c r="J56" s="16">
        <v>1200</v>
      </c>
      <c r="K56" s="31">
        <f t="shared" si="1"/>
        <v>3.8358333333333299</v>
      </c>
      <c r="L56" s="17">
        <f t="shared" si="2"/>
        <v>1.6925246826516201E-2</v>
      </c>
      <c r="M56" s="17">
        <f t="shared" si="15"/>
        <v>0.23131170662905501</v>
      </c>
      <c r="N56" s="16">
        <v>1200</v>
      </c>
      <c r="O56" s="17">
        <f t="shared" si="3"/>
        <v>1.6996204181066201E-2</v>
      </c>
      <c r="P56" s="17">
        <f t="shared" si="16"/>
        <v>0.321511529091836</v>
      </c>
      <c r="Q56" s="16">
        <f t="shared" si="4"/>
        <v>0</v>
      </c>
    </row>
    <row r="57" spans="1:17" ht="15.6">
      <c r="A57" s="16">
        <v>12</v>
      </c>
      <c r="B57" s="30">
        <v>43185</v>
      </c>
      <c r="C57" s="15" t="s">
        <v>253</v>
      </c>
      <c r="D57" s="16">
        <v>4348</v>
      </c>
      <c r="E57" s="17">
        <f t="shared" si="5"/>
        <v>2.6693515710374101E-2</v>
      </c>
      <c r="F57" s="17">
        <f t="shared" si="13"/>
        <v>0.62543128322876096</v>
      </c>
      <c r="G57" s="16">
        <v>5310</v>
      </c>
      <c r="H57" s="17">
        <f t="shared" si="0"/>
        <v>2.1871653348710801E-2</v>
      </c>
      <c r="I57" s="17">
        <f t="shared" si="14"/>
        <v>0.54585633083450003</v>
      </c>
      <c r="J57" s="16">
        <v>800</v>
      </c>
      <c r="K57" s="31">
        <f t="shared" si="1"/>
        <v>5.4349999999999996</v>
      </c>
      <c r="L57" s="17">
        <f t="shared" si="2"/>
        <v>1.12834978843441E-2</v>
      </c>
      <c r="M57" s="17">
        <f t="shared" si="15"/>
        <v>0.242595204513399</v>
      </c>
      <c r="N57" s="16">
        <v>800</v>
      </c>
      <c r="O57" s="17">
        <f t="shared" si="3"/>
        <v>1.1330802787377499E-2</v>
      </c>
      <c r="P57" s="17">
        <f t="shared" si="16"/>
        <v>0.33284233187921403</v>
      </c>
      <c r="Q57" s="16">
        <f t="shared" si="4"/>
        <v>0</v>
      </c>
    </row>
    <row r="58" spans="1:17" ht="15.6">
      <c r="A58" s="16">
        <v>13</v>
      </c>
      <c r="B58" s="30">
        <v>43185</v>
      </c>
      <c r="C58" s="15" t="s">
        <v>235</v>
      </c>
      <c r="D58" s="16">
        <v>4303</v>
      </c>
      <c r="E58" s="17">
        <f t="shared" si="5"/>
        <v>2.6417248873445199E-2</v>
      </c>
      <c r="F58" s="17">
        <f t="shared" si="13"/>
        <v>0.65184853210220595</v>
      </c>
      <c r="G58" s="16">
        <v>4830</v>
      </c>
      <c r="H58" s="17">
        <f t="shared" si="0"/>
        <v>1.9894554740917701E-2</v>
      </c>
      <c r="I58" s="17">
        <f t="shared" si="14"/>
        <v>0.56575088557541797</v>
      </c>
      <c r="J58" s="16">
        <v>4200</v>
      </c>
      <c r="K58" s="31">
        <f t="shared" si="1"/>
        <v>1.0245238095238101</v>
      </c>
      <c r="L58" s="17">
        <f t="shared" si="2"/>
        <v>5.9238363892806803E-2</v>
      </c>
      <c r="M58" s="17">
        <f t="shared" si="15"/>
        <v>0.30183356840620601</v>
      </c>
      <c r="N58" s="16">
        <v>0</v>
      </c>
      <c r="O58" s="17">
        <f t="shared" si="3"/>
        <v>0</v>
      </c>
      <c r="P58" s="17">
        <f t="shared" si="16"/>
        <v>0.33284233187921403</v>
      </c>
      <c r="Q58" s="16">
        <f t="shared" si="4"/>
        <v>-4200</v>
      </c>
    </row>
    <row r="59" spans="1:17" ht="15.6">
      <c r="A59" s="16">
        <v>14</v>
      </c>
      <c r="B59" s="30">
        <v>43185</v>
      </c>
      <c r="C59" s="15" t="s">
        <v>259</v>
      </c>
      <c r="D59" s="16">
        <v>4155</v>
      </c>
      <c r="E59" s="17">
        <f t="shared" si="5"/>
        <v>2.5508637943101299E-2</v>
      </c>
      <c r="F59" s="17">
        <f t="shared" si="13"/>
        <v>0.67735717004530804</v>
      </c>
      <c r="G59" s="16">
        <v>4000</v>
      </c>
      <c r="H59" s="17">
        <f t="shared" si="0"/>
        <v>1.64758217316089E-2</v>
      </c>
      <c r="I59" s="17">
        <f t="shared" si="14"/>
        <v>0.58222670730702697</v>
      </c>
      <c r="J59" s="16">
        <v>2500</v>
      </c>
      <c r="K59" s="31">
        <f t="shared" si="1"/>
        <v>1.6619999999999999</v>
      </c>
      <c r="L59" s="17">
        <f t="shared" si="2"/>
        <v>3.5260930888575501E-2</v>
      </c>
      <c r="M59" s="17">
        <f t="shared" si="15"/>
        <v>0.33709449929478102</v>
      </c>
      <c r="N59" s="16">
        <v>0</v>
      </c>
      <c r="O59" s="17">
        <f t="shared" si="3"/>
        <v>0</v>
      </c>
      <c r="P59" s="17">
        <f t="shared" si="16"/>
        <v>0.33284233187921403</v>
      </c>
      <c r="Q59" s="16">
        <f t="shared" si="4"/>
        <v>-2500</v>
      </c>
    </row>
    <row r="60" spans="1:17" ht="15.6">
      <c r="A60" s="16">
        <v>15</v>
      </c>
      <c r="B60" s="30">
        <v>43185</v>
      </c>
      <c r="C60" s="18" t="s">
        <v>187</v>
      </c>
      <c r="D60" s="16">
        <v>3960</v>
      </c>
      <c r="E60" s="17">
        <f t="shared" si="5"/>
        <v>2.4311481649742801E-2</v>
      </c>
      <c r="F60" s="17">
        <f t="shared" si="13"/>
        <v>0.70166865169504999</v>
      </c>
      <c r="G60" s="16">
        <v>4700</v>
      </c>
      <c r="H60" s="17">
        <f t="shared" si="0"/>
        <v>1.93590905346404E-2</v>
      </c>
      <c r="I60" s="17">
        <f t="shared" si="14"/>
        <v>0.60158579784166699</v>
      </c>
      <c r="J60" s="16">
        <v>1800</v>
      </c>
      <c r="K60" s="31">
        <f t="shared" si="1"/>
        <v>2.2000000000000002</v>
      </c>
      <c r="L60" s="17">
        <f t="shared" si="2"/>
        <v>2.5387870239774301E-2</v>
      </c>
      <c r="M60" s="17">
        <f t="shared" si="15"/>
        <v>0.36248236953455598</v>
      </c>
      <c r="N60" s="16">
        <v>2100</v>
      </c>
      <c r="O60" s="17">
        <f t="shared" si="3"/>
        <v>2.97433573168659E-2</v>
      </c>
      <c r="P60" s="17">
        <f t="shared" si="16"/>
        <v>0.36258568919607997</v>
      </c>
      <c r="Q60" s="16">
        <f t="shared" si="4"/>
        <v>300</v>
      </c>
    </row>
    <row r="61" spans="1:17" ht="15.6">
      <c r="A61" s="16">
        <v>16</v>
      </c>
      <c r="B61" s="30">
        <v>43185</v>
      </c>
      <c r="C61" s="15" t="s">
        <v>256</v>
      </c>
      <c r="D61" s="16">
        <v>3876</v>
      </c>
      <c r="E61" s="17">
        <f t="shared" si="5"/>
        <v>2.3795783554142198E-2</v>
      </c>
      <c r="F61" s="17">
        <f t="shared" si="13"/>
        <v>0.72546443524919302</v>
      </c>
      <c r="G61" s="16">
        <v>5043</v>
      </c>
      <c r="H61" s="17">
        <f t="shared" si="0"/>
        <v>2.0771892248125898E-2</v>
      </c>
      <c r="I61" s="17">
        <f t="shared" si="14"/>
        <v>0.62235769008979303</v>
      </c>
      <c r="J61" s="16">
        <v>800</v>
      </c>
      <c r="K61" s="31">
        <f t="shared" si="1"/>
        <v>4.8449999999999998</v>
      </c>
      <c r="L61" s="17">
        <f t="shared" si="2"/>
        <v>1.12834978843441E-2</v>
      </c>
      <c r="M61" s="17">
        <f t="shared" si="15"/>
        <v>0.3737658674189</v>
      </c>
      <c r="N61" s="16">
        <v>1100</v>
      </c>
      <c r="O61" s="17">
        <f t="shared" si="3"/>
        <v>1.5579853832644E-2</v>
      </c>
      <c r="P61" s="17">
        <f t="shared" si="16"/>
        <v>0.37816554302872402</v>
      </c>
      <c r="Q61" s="16">
        <f t="shared" si="4"/>
        <v>300</v>
      </c>
    </row>
    <row r="62" spans="1:17" ht="15.6">
      <c r="A62" s="16">
        <v>17</v>
      </c>
      <c r="B62" s="30">
        <v>43185</v>
      </c>
      <c r="C62" s="18" t="s">
        <v>172</v>
      </c>
      <c r="D62" s="16">
        <v>3830</v>
      </c>
      <c r="E62" s="17">
        <f t="shared" si="5"/>
        <v>2.3513377454170401E-2</v>
      </c>
      <c r="F62" s="17">
        <f t="shared" si="13"/>
        <v>0.74897781270336306</v>
      </c>
      <c r="G62" s="16">
        <v>7600</v>
      </c>
      <c r="H62" s="17">
        <f t="shared" si="0"/>
        <v>3.1304061290056799E-2</v>
      </c>
      <c r="I62" s="17">
        <f t="shared" si="14"/>
        <v>0.65366175137985005</v>
      </c>
      <c r="J62" s="16">
        <v>1500</v>
      </c>
      <c r="K62" s="31">
        <f t="shared" si="1"/>
        <v>2.5533333333333301</v>
      </c>
      <c r="L62" s="17">
        <f t="shared" si="2"/>
        <v>2.1156558533145301E-2</v>
      </c>
      <c r="M62" s="17">
        <f t="shared" si="15"/>
        <v>0.39492242595204502</v>
      </c>
      <c r="N62" s="16">
        <v>1500</v>
      </c>
      <c r="O62" s="17">
        <f t="shared" si="3"/>
        <v>2.1245255226332801E-2</v>
      </c>
      <c r="P62" s="17">
        <f t="shared" si="16"/>
        <v>0.39941079825505599</v>
      </c>
      <c r="Q62" s="16">
        <f t="shared" si="4"/>
        <v>0</v>
      </c>
    </row>
    <row r="63" spans="1:17" ht="15.6">
      <c r="A63" s="16">
        <v>18</v>
      </c>
      <c r="B63" s="30">
        <v>43185</v>
      </c>
      <c r="C63" s="18" t="s">
        <v>184</v>
      </c>
      <c r="D63" s="16">
        <v>3698</v>
      </c>
      <c r="E63" s="17">
        <f t="shared" si="5"/>
        <v>2.2702994732512301E-2</v>
      </c>
      <c r="F63" s="17">
        <f t="shared" ref="F63:F94" si="17">E63+F62</f>
        <v>0.77168080743587497</v>
      </c>
      <c r="G63" s="16">
        <v>3979</v>
      </c>
      <c r="H63" s="17">
        <f t="shared" si="0"/>
        <v>1.6389323667517899E-2</v>
      </c>
      <c r="I63" s="17">
        <f t="shared" si="14"/>
        <v>0.67005107504736805</v>
      </c>
      <c r="J63" s="16">
        <v>1300</v>
      </c>
      <c r="K63" s="31">
        <f t="shared" si="1"/>
        <v>2.8446153846153801</v>
      </c>
      <c r="L63" s="17">
        <f t="shared" si="2"/>
        <v>1.8335684062059199E-2</v>
      </c>
      <c r="M63" s="17">
        <f t="shared" si="15"/>
        <v>0.41325811001410401</v>
      </c>
      <c r="N63" s="16">
        <v>1300</v>
      </c>
      <c r="O63" s="17">
        <f t="shared" si="3"/>
        <v>1.8412554529488399E-2</v>
      </c>
      <c r="P63" s="17">
        <f t="shared" si="16"/>
        <v>0.41782335278454502</v>
      </c>
      <c r="Q63" s="16">
        <f t="shared" si="4"/>
        <v>0</v>
      </c>
    </row>
    <row r="64" spans="1:17" ht="15.6">
      <c r="A64" s="16">
        <v>19</v>
      </c>
      <c r="B64" s="30">
        <v>43185</v>
      </c>
      <c r="C64" s="18" t="s">
        <v>199</v>
      </c>
      <c r="D64" s="16">
        <v>3689</v>
      </c>
      <c r="E64" s="17">
        <f t="shared" si="5"/>
        <v>2.2647741365126501E-2</v>
      </c>
      <c r="F64" s="17">
        <f t="shared" si="17"/>
        <v>0.79432854880100201</v>
      </c>
      <c r="G64" s="16">
        <v>4300</v>
      </c>
      <c r="H64" s="17">
        <f t="shared" si="0"/>
        <v>1.77115083614795E-2</v>
      </c>
      <c r="I64" s="17">
        <f t="shared" si="14"/>
        <v>0.68776258340884799</v>
      </c>
      <c r="J64" s="16">
        <v>500</v>
      </c>
      <c r="K64" s="31">
        <f t="shared" si="1"/>
        <v>7.3780000000000001</v>
      </c>
      <c r="L64" s="17">
        <f t="shared" si="2"/>
        <v>7.0521861777150903E-3</v>
      </c>
      <c r="M64" s="17">
        <f t="shared" si="15"/>
        <v>0.42031029619181898</v>
      </c>
      <c r="N64" s="16">
        <v>1500</v>
      </c>
      <c r="O64" s="17">
        <f t="shared" si="3"/>
        <v>2.1245255226332801E-2</v>
      </c>
      <c r="P64" s="17">
        <f t="shared" si="16"/>
        <v>0.43906860801087799</v>
      </c>
      <c r="Q64" s="16">
        <f t="shared" si="4"/>
        <v>1000</v>
      </c>
    </row>
    <row r="65" spans="1:17" ht="15.6">
      <c r="A65" s="16">
        <v>20</v>
      </c>
      <c r="B65" s="30">
        <v>43185</v>
      </c>
      <c r="C65" s="15" t="s">
        <v>169</v>
      </c>
      <c r="D65" s="16">
        <v>3598</v>
      </c>
      <c r="E65" s="17">
        <f t="shared" si="5"/>
        <v>2.2089068428225899E-2</v>
      </c>
      <c r="F65" s="17">
        <f t="shared" si="17"/>
        <v>0.81641761722922801</v>
      </c>
      <c r="G65" s="16">
        <v>39462</v>
      </c>
      <c r="H65" s="17">
        <f t="shared" si="0"/>
        <v>0.16254221929318699</v>
      </c>
      <c r="I65" s="17">
        <f t="shared" si="14"/>
        <v>0.85030480270203501</v>
      </c>
      <c r="J65" s="16">
        <v>25000</v>
      </c>
      <c r="K65" s="31">
        <f t="shared" si="1"/>
        <v>0.14391999999999999</v>
      </c>
      <c r="L65" s="17">
        <f t="shared" si="2"/>
        <v>0.35260930888575498</v>
      </c>
      <c r="M65" s="17">
        <f t="shared" si="15"/>
        <v>0.77291960507757396</v>
      </c>
      <c r="N65" s="16">
        <v>25000</v>
      </c>
      <c r="O65" s="17">
        <f t="shared" si="3"/>
        <v>0.354087587105546</v>
      </c>
      <c r="P65" s="17">
        <f t="shared" si="16"/>
        <v>0.79315619511642399</v>
      </c>
      <c r="Q65" s="16">
        <f t="shared" si="4"/>
        <v>0</v>
      </c>
    </row>
    <row r="66" spans="1:17" ht="15.6">
      <c r="A66" s="16">
        <v>21</v>
      </c>
      <c r="B66" s="30">
        <v>43185</v>
      </c>
      <c r="C66" s="18" t="s">
        <v>211</v>
      </c>
      <c r="D66" s="16">
        <v>3297</v>
      </c>
      <c r="E66" s="17">
        <f t="shared" si="5"/>
        <v>2.02411502523237E-2</v>
      </c>
      <c r="F66" s="17">
        <f t="shared" si="17"/>
        <v>0.83665876748155099</v>
      </c>
      <c r="G66" s="16">
        <v>3400</v>
      </c>
      <c r="H66" s="17">
        <f t="shared" ref="H66:H129" si="18">G66/SUMIF($B:$B,$B66,G:G)</f>
        <v>1.4004448471867499E-2</v>
      </c>
      <c r="I66" s="17">
        <f t="shared" si="14"/>
        <v>0.864309251173902</v>
      </c>
      <c r="J66" s="16">
        <v>2000</v>
      </c>
      <c r="K66" s="31">
        <f t="shared" ref="K66:K129" si="19">D66/J66</f>
        <v>1.6485000000000001</v>
      </c>
      <c r="L66" s="17">
        <f t="shared" ref="L66:L129" si="20">J66/SUMIF($B:$B,$B66,J:J)</f>
        <v>2.8208744710860399E-2</v>
      </c>
      <c r="M66" s="17">
        <f t="shared" si="15"/>
        <v>0.80112834978843395</v>
      </c>
      <c r="N66" s="16">
        <v>3000</v>
      </c>
      <c r="O66" s="17">
        <f t="shared" ref="O66:O129" si="21">N66/SUMIF($B:$B,$B66,N:N)</f>
        <v>4.2490510452665602E-2</v>
      </c>
      <c r="P66" s="17">
        <f t="shared" si="16"/>
        <v>0.83564670556909004</v>
      </c>
      <c r="Q66" s="16">
        <f t="shared" ref="Q66:Q129" si="22">N66-J66</f>
        <v>1000</v>
      </c>
    </row>
    <row r="67" spans="1:17" ht="15.6">
      <c r="A67" s="16">
        <v>22</v>
      </c>
      <c r="B67" s="30">
        <v>43185</v>
      </c>
      <c r="C67" s="18" t="s">
        <v>193</v>
      </c>
      <c r="D67" s="16">
        <v>3199</v>
      </c>
      <c r="E67" s="17">
        <f t="shared" ref="E67:E130" si="23">D67/SUMIF($B:$B,$B67,D:D)</f>
        <v>1.9639502474123001E-2</v>
      </c>
      <c r="F67" s="17">
        <f t="shared" si="17"/>
        <v>0.85629826995567404</v>
      </c>
      <c r="G67" s="16">
        <v>3750</v>
      </c>
      <c r="H67" s="17">
        <f t="shared" si="18"/>
        <v>1.54460828733833E-2</v>
      </c>
      <c r="I67" s="17">
        <f t="shared" si="14"/>
        <v>0.87975533404728601</v>
      </c>
      <c r="J67" s="16">
        <v>800</v>
      </c>
      <c r="K67" s="31">
        <f t="shared" si="19"/>
        <v>3.9987499999999998</v>
      </c>
      <c r="L67" s="17">
        <f t="shared" si="20"/>
        <v>1.12834978843441E-2</v>
      </c>
      <c r="M67" s="17">
        <f t="shared" si="15"/>
        <v>0.81241184767277896</v>
      </c>
      <c r="N67" s="16">
        <v>800</v>
      </c>
      <c r="O67" s="17">
        <f t="shared" si="21"/>
        <v>1.1330802787377499E-2</v>
      </c>
      <c r="P67" s="17">
        <f t="shared" si="16"/>
        <v>0.84697750835646701</v>
      </c>
      <c r="Q67" s="16">
        <f t="shared" si="22"/>
        <v>0</v>
      </c>
    </row>
    <row r="68" spans="1:17" ht="15.6">
      <c r="A68" s="16">
        <v>23</v>
      </c>
      <c r="B68" s="30">
        <v>43185</v>
      </c>
      <c r="C68" s="18" t="s">
        <v>175</v>
      </c>
      <c r="D68" s="16">
        <v>2750</v>
      </c>
      <c r="E68" s="17">
        <f t="shared" si="23"/>
        <v>1.6882973367876902E-2</v>
      </c>
      <c r="F68" s="17">
        <f t="shared" si="17"/>
        <v>0.87318124332355096</v>
      </c>
      <c r="G68" s="16">
        <v>3350</v>
      </c>
      <c r="H68" s="17">
        <f t="shared" si="18"/>
        <v>1.3798500700222399E-2</v>
      </c>
      <c r="I68" s="17">
        <f t="shared" si="14"/>
        <v>0.89355383474750805</v>
      </c>
      <c r="J68" s="16">
        <v>300</v>
      </c>
      <c r="K68" s="31">
        <f t="shared" si="19"/>
        <v>9.1666666666666696</v>
      </c>
      <c r="L68" s="17">
        <f t="shared" si="20"/>
        <v>4.2313117066290597E-3</v>
      </c>
      <c r="M68" s="17">
        <f t="shared" si="15"/>
        <v>0.81664315937940801</v>
      </c>
      <c r="N68" s="16">
        <v>800</v>
      </c>
      <c r="O68" s="17">
        <f t="shared" si="21"/>
        <v>1.1330802787377499E-2</v>
      </c>
      <c r="P68" s="17">
        <f t="shared" si="16"/>
        <v>0.85830831114384498</v>
      </c>
      <c r="Q68" s="16">
        <f t="shared" si="22"/>
        <v>500</v>
      </c>
    </row>
    <row r="69" spans="1:17" ht="15.6">
      <c r="A69" s="16">
        <v>24</v>
      </c>
      <c r="B69" s="30">
        <v>43185</v>
      </c>
      <c r="C69" s="19" t="s">
        <v>241</v>
      </c>
      <c r="D69" s="16">
        <v>2420</v>
      </c>
      <c r="E69" s="17">
        <f t="shared" si="23"/>
        <v>1.4857016563731699E-2</v>
      </c>
      <c r="F69" s="17">
        <f t="shared" si="17"/>
        <v>0.88803825988728302</v>
      </c>
      <c r="G69" s="16">
        <v>2300</v>
      </c>
      <c r="H69" s="17">
        <f t="shared" si="18"/>
        <v>9.4735974956751002E-3</v>
      </c>
      <c r="I69" s="17">
        <f t="shared" si="14"/>
        <v>0.90302743224318305</v>
      </c>
      <c r="J69" s="16">
        <v>1800</v>
      </c>
      <c r="K69" s="31">
        <f t="shared" si="19"/>
        <v>1.3444444444444399</v>
      </c>
      <c r="L69" s="17">
        <f t="shared" si="20"/>
        <v>2.5387870239774301E-2</v>
      </c>
      <c r="M69" s="17">
        <f t="shared" si="15"/>
        <v>0.84203102961918197</v>
      </c>
      <c r="N69" s="16">
        <v>0</v>
      </c>
      <c r="O69" s="17">
        <f t="shared" si="21"/>
        <v>0</v>
      </c>
      <c r="P69" s="17">
        <f t="shared" si="16"/>
        <v>0.85830831114384498</v>
      </c>
      <c r="Q69" s="16">
        <f t="shared" si="22"/>
        <v>-1800</v>
      </c>
    </row>
    <row r="70" spans="1:17" ht="15.6">
      <c r="A70" s="16">
        <v>25</v>
      </c>
      <c r="B70" s="30">
        <v>43185</v>
      </c>
      <c r="C70" s="18" t="s">
        <v>205</v>
      </c>
      <c r="D70" s="16">
        <v>2393</v>
      </c>
      <c r="E70" s="17">
        <f t="shared" si="23"/>
        <v>1.46912564615744E-2</v>
      </c>
      <c r="F70" s="17">
        <f t="shared" si="17"/>
        <v>0.90272951634885701</v>
      </c>
      <c r="G70" s="16">
        <v>2930</v>
      </c>
      <c r="H70" s="17">
        <f t="shared" si="18"/>
        <v>1.2068539418403501E-2</v>
      </c>
      <c r="I70" s="17">
        <f t="shared" si="14"/>
        <v>0.91509597166158696</v>
      </c>
      <c r="J70" s="16">
        <v>300</v>
      </c>
      <c r="K70" s="31">
        <f t="shared" si="19"/>
        <v>7.9766666666666701</v>
      </c>
      <c r="L70" s="17">
        <f t="shared" si="20"/>
        <v>4.2313117066290597E-3</v>
      </c>
      <c r="M70" s="17">
        <f t="shared" si="15"/>
        <v>0.84626234132581102</v>
      </c>
      <c r="N70" s="16">
        <v>300</v>
      </c>
      <c r="O70" s="17">
        <f t="shared" si="21"/>
        <v>4.2490510452665598E-3</v>
      </c>
      <c r="P70" s="17">
        <f t="shared" si="16"/>
        <v>0.86255736218911105</v>
      </c>
      <c r="Q70" s="16">
        <f t="shared" si="22"/>
        <v>0</v>
      </c>
    </row>
    <row r="71" spans="1:17" ht="15.6">
      <c r="A71" s="16">
        <v>26</v>
      </c>
      <c r="B71" s="30">
        <v>43185</v>
      </c>
      <c r="C71" s="15" t="s">
        <v>262</v>
      </c>
      <c r="D71" s="16">
        <v>2097</v>
      </c>
      <c r="E71" s="17">
        <f t="shared" si="23"/>
        <v>1.28740346008865E-2</v>
      </c>
      <c r="F71" s="17">
        <f t="shared" si="17"/>
        <v>0.91560355094974399</v>
      </c>
      <c r="G71" s="16">
        <v>3204</v>
      </c>
      <c r="H71" s="17">
        <f t="shared" si="18"/>
        <v>1.3197133207018701E-2</v>
      </c>
      <c r="I71" s="17">
        <f t="shared" si="14"/>
        <v>0.92829310486860495</v>
      </c>
      <c r="J71" s="16">
        <v>2600</v>
      </c>
      <c r="K71" s="31">
        <f t="shared" si="19"/>
        <v>0.80653846153846198</v>
      </c>
      <c r="L71" s="17">
        <f t="shared" si="20"/>
        <v>3.6671368124118503E-2</v>
      </c>
      <c r="M71" s="17">
        <f t="shared" si="15"/>
        <v>0.88293370944992899</v>
      </c>
      <c r="N71" s="16">
        <v>3004</v>
      </c>
      <c r="O71" s="17">
        <f t="shared" si="21"/>
        <v>4.2547164466602498E-2</v>
      </c>
      <c r="P71" s="17">
        <f t="shared" si="16"/>
        <v>0.90510452665571395</v>
      </c>
      <c r="Q71" s="16">
        <f t="shared" si="22"/>
        <v>404</v>
      </c>
    </row>
    <row r="72" spans="1:17" ht="15.6">
      <c r="A72" s="16">
        <v>27</v>
      </c>
      <c r="B72" s="30">
        <v>43185</v>
      </c>
      <c r="C72" s="15" t="s">
        <v>244</v>
      </c>
      <c r="D72" s="16">
        <v>1903</v>
      </c>
      <c r="E72" s="17">
        <f t="shared" si="23"/>
        <v>1.1683017570570799E-2</v>
      </c>
      <c r="F72" s="17">
        <f t="shared" si="17"/>
        <v>0.92728656852031499</v>
      </c>
      <c r="G72" s="16">
        <v>2577</v>
      </c>
      <c r="H72" s="17">
        <f t="shared" si="18"/>
        <v>1.0614548150588999E-2</v>
      </c>
      <c r="I72" s="17">
        <f t="shared" si="14"/>
        <v>0.93890765301919399</v>
      </c>
      <c r="J72" s="16">
        <v>800</v>
      </c>
      <c r="K72" s="31">
        <f t="shared" si="19"/>
        <v>2.3787500000000001</v>
      </c>
      <c r="L72" s="17">
        <f t="shared" si="20"/>
        <v>1.12834978843441E-2</v>
      </c>
      <c r="M72" s="17">
        <f t="shared" si="15"/>
        <v>0.89421720733427401</v>
      </c>
      <c r="N72" s="16">
        <v>800</v>
      </c>
      <c r="O72" s="17">
        <f t="shared" si="21"/>
        <v>1.1330802787377499E-2</v>
      </c>
      <c r="P72" s="17">
        <f t="shared" si="16"/>
        <v>0.91643532944309103</v>
      </c>
      <c r="Q72" s="16">
        <f t="shared" si="22"/>
        <v>0</v>
      </c>
    </row>
    <row r="73" spans="1:17" ht="15.6">
      <c r="A73" s="16">
        <v>28</v>
      </c>
      <c r="B73" s="30">
        <v>43185</v>
      </c>
      <c r="C73" s="18" t="s">
        <v>214</v>
      </c>
      <c r="D73" s="16">
        <v>1860</v>
      </c>
      <c r="E73" s="17">
        <f t="shared" si="23"/>
        <v>1.14190292597277E-2</v>
      </c>
      <c r="F73" s="17">
        <f t="shared" si="17"/>
        <v>0.93870559778004203</v>
      </c>
      <c r="G73" s="16">
        <v>1750</v>
      </c>
      <c r="H73" s="17">
        <f t="shared" si="18"/>
        <v>7.2081720075788799E-3</v>
      </c>
      <c r="I73" s="17">
        <f t="shared" si="14"/>
        <v>0.94611582502677305</v>
      </c>
      <c r="J73" s="16">
        <v>1600</v>
      </c>
      <c r="K73" s="31">
        <f t="shared" si="19"/>
        <v>1.1625000000000001</v>
      </c>
      <c r="L73" s="17">
        <f t="shared" si="20"/>
        <v>2.25669957686883E-2</v>
      </c>
      <c r="M73" s="17">
        <f t="shared" si="15"/>
        <v>0.91678420310296205</v>
      </c>
      <c r="N73" s="16">
        <v>0</v>
      </c>
      <c r="O73" s="17">
        <f t="shared" si="21"/>
        <v>0</v>
      </c>
      <c r="P73" s="17">
        <f t="shared" si="16"/>
        <v>0.91643532944309103</v>
      </c>
      <c r="Q73" s="16">
        <f t="shared" si="22"/>
        <v>-1600</v>
      </c>
    </row>
    <row r="74" spans="1:17" ht="15.6">
      <c r="A74" s="16">
        <v>29</v>
      </c>
      <c r="B74" s="30">
        <v>43185</v>
      </c>
      <c r="C74" s="19" t="s">
        <v>220</v>
      </c>
      <c r="D74" s="16">
        <v>1657</v>
      </c>
      <c r="E74" s="17">
        <f t="shared" si="23"/>
        <v>1.0172758862026199E-2</v>
      </c>
      <c r="F74" s="17">
        <f t="shared" si="17"/>
        <v>0.94887835664206899</v>
      </c>
      <c r="G74" s="16">
        <v>2675</v>
      </c>
      <c r="H74" s="17">
        <f t="shared" si="18"/>
        <v>1.10182057830134E-2</v>
      </c>
      <c r="I74" s="17">
        <f t="shared" si="14"/>
        <v>0.95713403080978698</v>
      </c>
      <c r="J74" s="16">
        <v>2000</v>
      </c>
      <c r="K74" s="31">
        <f t="shared" si="19"/>
        <v>0.82850000000000001</v>
      </c>
      <c r="L74" s="17">
        <f t="shared" si="20"/>
        <v>2.8208744710860399E-2</v>
      </c>
      <c r="M74" s="17">
        <f t="shared" si="15"/>
        <v>0.94499294781382204</v>
      </c>
      <c r="N74" s="16">
        <v>2000</v>
      </c>
      <c r="O74" s="17">
        <f t="shared" si="21"/>
        <v>2.8327006968443699E-2</v>
      </c>
      <c r="P74" s="17">
        <f t="shared" si="16"/>
        <v>0.94476233641153495</v>
      </c>
      <c r="Q74" s="16">
        <f t="shared" si="22"/>
        <v>0</v>
      </c>
    </row>
    <row r="75" spans="1:17" ht="15.6">
      <c r="A75" s="16">
        <v>30</v>
      </c>
      <c r="B75" s="30">
        <v>43185</v>
      </c>
      <c r="C75" s="15" t="s">
        <v>268</v>
      </c>
      <c r="D75" s="16">
        <v>1610</v>
      </c>
      <c r="E75" s="17">
        <f t="shared" si="23"/>
        <v>9.8842134990115797E-3</v>
      </c>
      <c r="F75" s="17">
        <f t="shared" si="17"/>
        <v>0.95876257014108002</v>
      </c>
      <c r="G75" s="16">
        <v>1815</v>
      </c>
      <c r="H75" s="17">
        <f t="shared" si="18"/>
        <v>7.4759041107175196E-3</v>
      </c>
      <c r="I75" s="17">
        <f t="shared" si="14"/>
        <v>0.96460993492050395</v>
      </c>
      <c r="J75" s="16">
        <v>500</v>
      </c>
      <c r="K75" s="31">
        <f t="shared" si="19"/>
        <v>3.22</v>
      </c>
      <c r="L75" s="17">
        <f t="shared" si="20"/>
        <v>7.0521861777150903E-3</v>
      </c>
      <c r="M75" s="17">
        <f t="shared" si="15"/>
        <v>0.95204513399153701</v>
      </c>
      <c r="N75" s="16">
        <v>500</v>
      </c>
      <c r="O75" s="17">
        <f t="shared" si="21"/>
        <v>7.0817517421109298E-3</v>
      </c>
      <c r="P75" s="17">
        <f t="shared" si="16"/>
        <v>0.95184408815364596</v>
      </c>
      <c r="Q75" s="16">
        <f t="shared" si="22"/>
        <v>0</v>
      </c>
    </row>
    <row r="76" spans="1:17" ht="15.6">
      <c r="A76" s="16">
        <v>31</v>
      </c>
      <c r="B76" s="30">
        <v>43185</v>
      </c>
      <c r="C76" s="24" t="s">
        <v>181</v>
      </c>
      <c r="D76" s="16">
        <v>1422</v>
      </c>
      <c r="E76" s="17">
        <f t="shared" si="23"/>
        <v>8.7300320469530807E-3</v>
      </c>
      <c r="F76" s="17">
        <f t="shared" si="17"/>
        <v>0.96749260218803301</v>
      </c>
      <c r="G76" s="16">
        <v>2271</v>
      </c>
      <c r="H76" s="17">
        <f t="shared" si="18"/>
        <v>9.3541477881209298E-3</v>
      </c>
      <c r="I76" s="17">
        <f t="shared" si="14"/>
        <v>0.973964082708625</v>
      </c>
      <c r="J76" s="16">
        <v>300</v>
      </c>
      <c r="K76" s="31">
        <f t="shared" si="19"/>
        <v>4.74</v>
      </c>
      <c r="L76" s="17">
        <f t="shared" si="20"/>
        <v>4.2313117066290597E-3</v>
      </c>
      <c r="M76" s="17">
        <f t="shared" si="15"/>
        <v>0.95627644569816606</v>
      </c>
      <c r="N76" s="16">
        <v>300</v>
      </c>
      <c r="O76" s="17">
        <f t="shared" si="21"/>
        <v>4.2490510452665598E-3</v>
      </c>
      <c r="P76" s="17">
        <f t="shared" si="16"/>
        <v>0.95609313919891203</v>
      </c>
      <c r="Q76" s="16">
        <f t="shared" si="22"/>
        <v>0</v>
      </c>
    </row>
    <row r="77" spans="1:17" ht="15.6">
      <c r="A77" s="16">
        <v>32</v>
      </c>
      <c r="B77" s="30">
        <v>43185</v>
      </c>
      <c r="C77" s="18" t="s">
        <v>208</v>
      </c>
      <c r="D77" s="16">
        <v>1286</v>
      </c>
      <c r="E77" s="17">
        <f t="shared" si="23"/>
        <v>7.8950922731235301E-3</v>
      </c>
      <c r="F77" s="17">
        <f t="shared" si="17"/>
        <v>0.97538769446115703</v>
      </c>
      <c r="G77" s="16">
        <v>1231</v>
      </c>
      <c r="H77" s="17">
        <f t="shared" si="18"/>
        <v>5.0704341379026298E-3</v>
      </c>
      <c r="I77" s="17">
        <f t="shared" si="14"/>
        <v>0.97903451684652798</v>
      </c>
      <c r="J77" s="16">
        <v>1000</v>
      </c>
      <c r="K77" s="31">
        <f t="shared" si="19"/>
        <v>1.286</v>
      </c>
      <c r="L77" s="17">
        <f t="shared" si="20"/>
        <v>1.41043723554302E-2</v>
      </c>
      <c r="M77" s="17">
        <f t="shared" si="15"/>
        <v>0.97038081805359599</v>
      </c>
      <c r="N77" s="16">
        <v>1000</v>
      </c>
      <c r="O77" s="17">
        <f t="shared" si="21"/>
        <v>1.41635034842219E-2</v>
      </c>
      <c r="P77" s="17">
        <f t="shared" si="16"/>
        <v>0.97025664268313405</v>
      </c>
      <c r="Q77" s="16">
        <f t="shared" si="22"/>
        <v>0</v>
      </c>
    </row>
    <row r="78" spans="1:17" ht="15.6">
      <c r="A78" s="16">
        <v>33</v>
      </c>
      <c r="B78" s="30">
        <v>43185</v>
      </c>
      <c r="C78" s="15" t="s">
        <v>265</v>
      </c>
      <c r="D78" s="16">
        <v>1236</v>
      </c>
      <c r="E78" s="17">
        <f t="shared" si="23"/>
        <v>7.5881291209803203E-3</v>
      </c>
      <c r="F78" s="17">
        <f t="shared" si="17"/>
        <v>0.98297582358213698</v>
      </c>
      <c r="G78" s="16">
        <v>1400</v>
      </c>
      <c r="H78" s="17">
        <f t="shared" si="18"/>
        <v>5.7665376060631003E-3</v>
      </c>
      <c r="I78" s="17">
        <f t="shared" si="14"/>
        <v>0.98480105445259103</v>
      </c>
      <c r="J78" s="16">
        <v>200</v>
      </c>
      <c r="K78" s="31">
        <f t="shared" si="19"/>
        <v>6.18</v>
      </c>
      <c r="L78" s="17">
        <f t="shared" si="20"/>
        <v>2.8208744710860401E-3</v>
      </c>
      <c r="M78" s="17">
        <f t="shared" si="15"/>
        <v>0.97320169252468203</v>
      </c>
      <c r="N78" s="16">
        <v>200</v>
      </c>
      <c r="O78" s="17">
        <f t="shared" si="21"/>
        <v>2.83270069684437E-3</v>
      </c>
      <c r="P78" s="17">
        <f t="shared" si="16"/>
        <v>0.97308934337997899</v>
      </c>
      <c r="Q78" s="16">
        <f t="shared" si="22"/>
        <v>0</v>
      </c>
    </row>
    <row r="79" spans="1:17" ht="15.6">
      <c r="A79" s="16">
        <v>34</v>
      </c>
      <c r="B79" s="30">
        <v>43185</v>
      </c>
      <c r="C79" s="15" t="s">
        <v>229</v>
      </c>
      <c r="D79" s="16">
        <v>1187</v>
      </c>
      <c r="E79" s="17">
        <f t="shared" si="23"/>
        <v>7.2873052318799597E-3</v>
      </c>
      <c r="F79" s="17">
        <f t="shared" si="17"/>
        <v>0.99026312881401701</v>
      </c>
      <c r="G79" s="16">
        <v>1577</v>
      </c>
      <c r="H79" s="17">
        <f t="shared" si="18"/>
        <v>6.4955927176867899E-3</v>
      </c>
      <c r="I79" s="17">
        <f t="shared" si="14"/>
        <v>0.99129664717027799</v>
      </c>
      <c r="J79" s="16">
        <v>800</v>
      </c>
      <c r="K79" s="31">
        <f t="shared" si="19"/>
        <v>1.4837499999999999</v>
      </c>
      <c r="L79" s="17">
        <f t="shared" si="20"/>
        <v>1.12834978843441E-2</v>
      </c>
      <c r="M79" s="17">
        <f t="shared" si="15"/>
        <v>0.98448519040902704</v>
      </c>
      <c r="N79" s="16">
        <v>800</v>
      </c>
      <c r="O79" s="17">
        <f t="shared" si="21"/>
        <v>1.1330802787377499E-2</v>
      </c>
      <c r="P79" s="17">
        <f t="shared" si="16"/>
        <v>0.98442014616735596</v>
      </c>
      <c r="Q79" s="16">
        <f t="shared" si="22"/>
        <v>0</v>
      </c>
    </row>
    <row r="80" spans="1:17" ht="15.6">
      <c r="A80" s="16">
        <v>35</v>
      </c>
      <c r="B80" s="30">
        <v>43185</v>
      </c>
      <c r="C80" s="19" t="s">
        <v>1036</v>
      </c>
      <c r="D80" s="16">
        <v>986</v>
      </c>
      <c r="E80" s="17">
        <f t="shared" si="23"/>
        <v>6.0533133602642302E-3</v>
      </c>
      <c r="F80" s="17">
        <f t="shared" si="17"/>
        <v>0.99631644217428095</v>
      </c>
      <c r="G80" s="16">
        <v>1008</v>
      </c>
      <c r="H80" s="17">
        <f t="shared" si="18"/>
        <v>4.1519070763654303E-3</v>
      </c>
      <c r="I80" s="17">
        <f t="shared" si="14"/>
        <v>0.99544855424664302</v>
      </c>
      <c r="J80" s="16">
        <v>600</v>
      </c>
      <c r="K80" s="31">
        <f t="shared" si="19"/>
        <v>1.64333333333333</v>
      </c>
      <c r="L80" s="17">
        <f t="shared" si="20"/>
        <v>8.4626234132581107E-3</v>
      </c>
      <c r="M80" s="17">
        <f t="shared" si="15"/>
        <v>0.99294781382228503</v>
      </c>
      <c r="N80" s="16">
        <v>600</v>
      </c>
      <c r="O80" s="17">
        <f t="shared" si="21"/>
        <v>8.4981020905331092E-3</v>
      </c>
      <c r="P80" s="17">
        <f t="shared" si="16"/>
        <v>0.99291824825788899</v>
      </c>
      <c r="Q80" s="16">
        <f t="shared" si="22"/>
        <v>0</v>
      </c>
    </row>
    <row r="81" spans="1:17" ht="15.6">
      <c r="A81" s="16">
        <v>36</v>
      </c>
      <c r="B81" s="30">
        <v>43185</v>
      </c>
      <c r="C81" s="15" t="s">
        <v>274</v>
      </c>
      <c r="D81" s="16">
        <v>600</v>
      </c>
      <c r="E81" s="17">
        <f t="shared" si="23"/>
        <v>3.6835578257185999E-3</v>
      </c>
      <c r="F81" s="17">
        <f t="shared" si="17"/>
        <v>1</v>
      </c>
      <c r="G81" s="16">
        <v>1105</v>
      </c>
      <c r="H81" s="17">
        <f t="shared" si="18"/>
        <v>4.5514457533569501E-3</v>
      </c>
      <c r="I81" s="17">
        <f t="shared" si="14"/>
        <v>1</v>
      </c>
      <c r="J81" s="16">
        <v>500</v>
      </c>
      <c r="K81" s="31">
        <f t="shared" si="19"/>
        <v>1.2</v>
      </c>
      <c r="L81" s="17">
        <f t="shared" si="20"/>
        <v>7.0521861777150903E-3</v>
      </c>
      <c r="M81" s="17">
        <f t="shared" si="15"/>
        <v>1</v>
      </c>
      <c r="N81" s="16">
        <v>500</v>
      </c>
      <c r="O81" s="17">
        <f t="shared" si="21"/>
        <v>7.0817517421109298E-3</v>
      </c>
      <c r="P81" s="17">
        <f t="shared" si="16"/>
        <v>1</v>
      </c>
      <c r="Q81" s="16">
        <f t="shared" si="22"/>
        <v>0</v>
      </c>
    </row>
    <row r="82" spans="1:17" ht="15.6">
      <c r="A82" s="16">
        <v>1</v>
      </c>
      <c r="B82" s="30">
        <v>43210</v>
      </c>
      <c r="C82" s="25" t="s">
        <v>283</v>
      </c>
      <c r="D82" s="16">
        <v>25930</v>
      </c>
      <c r="E82" s="17">
        <f t="shared" si="23"/>
        <v>0.15443440557941199</v>
      </c>
      <c r="F82" s="17">
        <f>E82</f>
        <v>0.15443440557941199</v>
      </c>
      <c r="G82" s="16">
        <v>38033</v>
      </c>
      <c r="H82" s="17">
        <f t="shared" si="18"/>
        <v>0.171175631337567</v>
      </c>
      <c r="I82" s="17">
        <f>H82</f>
        <v>0.171175631337567</v>
      </c>
      <c r="J82" s="16">
        <v>10000</v>
      </c>
      <c r="K82" s="31">
        <f t="shared" si="19"/>
        <v>2.593</v>
      </c>
      <c r="L82" s="17">
        <f t="shared" si="20"/>
        <v>0.15600624024960999</v>
      </c>
      <c r="M82" s="17">
        <f>L82</f>
        <v>0.15600624024960999</v>
      </c>
      <c r="N82" s="16">
        <v>10000</v>
      </c>
      <c r="O82" s="17">
        <f t="shared" si="21"/>
        <v>0.124202002136274</v>
      </c>
      <c r="P82" s="17">
        <f>O82</f>
        <v>0.124202002136274</v>
      </c>
      <c r="Q82" s="16">
        <f t="shared" si="22"/>
        <v>0</v>
      </c>
    </row>
    <row r="83" spans="1:17" ht="15.6">
      <c r="A83" s="16">
        <v>2</v>
      </c>
      <c r="B83" s="30">
        <v>43210</v>
      </c>
      <c r="C83" s="26" t="s">
        <v>280</v>
      </c>
      <c r="D83" s="16">
        <v>13757</v>
      </c>
      <c r="E83" s="17">
        <f t="shared" si="23"/>
        <v>8.1934212015270694E-2</v>
      </c>
      <c r="F83" s="17">
        <f t="shared" si="17"/>
        <v>0.236368617594683</v>
      </c>
      <c r="G83" s="16">
        <v>19867</v>
      </c>
      <c r="H83" s="17">
        <f t="shared" si="18"/>
        <v>8.94156723840729E-2</v>
      </c>
      <c r="I83" s="17">
        <f t="shared" ref="I83:I113" si="24">H83+I82</f>
        <v>0.26059130372164002</v>
      </c>
      <c r="J83" s="16">
        <v>1000</v>
      </c>
      <c r="K83" s="31">
        <f t="shared" si="19"/>
        <v>13.757</v>
      </c>
      <c r="L83" s="17">
        <f t="shared" si="20"/>
        <v>1.5600624024961001E-2</v>
      </c>
      <c r="M83" s="17">
        <f t="shared" ref="M83:M113" si="25">L83+M82</f>
        <v>0.171606864274571</v>
      </c>
      <c r="N83" s="16">
        <v>4014</v>
      </c>
      <c r="O83" s="17">
        <f t="shared" si="21"/>
        <v>4.9854683657500599E-2</v>
      </c>
      <c r="P83" s="17">
        <f t="shared" ref="P83:P113" si="26">O83+P82</f>
        <v>0.17405668579377501</v>
      </c>
      <c r="Q83" s="16">
        <f t="shared" si="22"/>
        <v>3014</v>
      </c>
    </row>
    <row r="84" spans="1:17" ht="15.6">
      <c r="A84" s="16">
        <v>3</v>
      </c>
      <c r="B84" s="30">
        <v>43210</v>
      </c>
      <c r="C84" s="27" t="s">
        <v>349</v>
      </c>
      <c r="D84" s="16">
        <v>12405</v>
      </c>
      <c r="E84" s="17">
        <f t="shared" si="23"/>
        <v>7.3881943741326797E-2</v>
      </c>
      <c r="F84" s="17">
        <f t="shared" si="17"/>
        <v>0.31025056133600898</v>
      </c>
      <c r="G84" s="16">
        <v>19931</v>
      </c>
      <c r="H84" s="17">
        <f t="shared" si="18"/>
        <v>8.9703718039309197E-2</v>
      </c>
      <c r="I84" s="17">
        <f t="shared" si="24"/>
        <v>0.35029502176094901</v>
      </c>
      <c r="J84" s="16">
        <v>1800</v>
      </c>
      <c r="K84" s="31">
        <f t="shared" si="19"/>
        <v>6.8916666666666702</v>
      </c>
      <c r="L84" s="17">
        <f t="shared" si="20"/>
        <v>2.8081123244929802E-2</v>
      </c>
      <c r="M84" s="17">
        <f t="shared" si="25"/>
        <v>0.19968798751950101</v>
      </c>
      <c r="N84" s="16">
        <v>1800</v>
      </c>
      <c r="O84" s="17">
        <f t="shared" si="21"/>
        <v>2.23563603845294E-2</v>
      </c>
      <c r="P84" s="17">
        <f t="shared" si="26"/>
        <v>0.19641304617830399</v>
      </c>
      <c r="Q84" s="16">
        <f t="shared" si="22"/>
        <v>0</v>
      </c>
    </row>
    <row r="85" spans="1:17" ht="15.6">
      <c r="A85" s="16">
        <v>4</v>
      </c>
      <c r="B85" s="30">
        <v>43210</v>
      </c>
      <c r="C85" s="27" t="s">
        <v>331</v>
      </c>
      <c r="D85" s="16">
        <v>12045</v>
      </c>
      <c r="E85" s="17">
        <f t="shared" si="23"/>
        <v>7.1737848638797397E-2</v>
      </c>
      <c r="F85" s="17">
        <f t="shared" si="17"/>
        <v>0.38198840997480699</v>
      </c>
      <c r="G85" s="16">
        <v>16915</v>
      </c>
      <c r="H85" s="17">
        <f t="shared" si="18"/>
        <v>7.6129566536296003E-2</v>
      </c>
      <c r="I85" s="17">
        <f t="shared" si="24"/>
        <v>0.426424588297245</v>
      </c>
      <c r="J85" s="16">
        <v>2800</v>
      </c>
      <c r="K85" s="31">
        <f t="shared" si="19"/>
        <v>4.3017857142857103</v>
      </c>
      <c r="L85" s="17">
        <f t="shared" si="20"/>
        <v>4.3681747269890797E-2</v>
      </c>
      <c r="M85" s="17">
        <f t="shared" si="25"/>
        <v>0.243369734789392</v>
      </c>
      <c r="N85" s="16">
        <v>7500</v>
      </c>
      <c r="O85" s="17">
        <f t="shared" si="21"/>
        <v>9.3151501602205797E-2</v>
      </c>
      <c r="P85" s="17">
        <f t="shared" si="26"/>
        <v>0.28956454778051</v>
      </c>
      <c r="Q85" s="16">
        <f t="shared" si="22"/>
        <v>4700</v>
      </c>
    </row>
    <row r="86" spans="1:17" ht="15.6">
      <c r="A86" s="16">
        <v>5</v>
      </c>
      <c r="B86" s="30">
        <v>43210</v>
      </c>
      <c r="C86" s="26" t="s">
        <v>310</v>
      </c>
      <c r="D86" s="16">
        <v>8224</v>
      </c>
      <c r="E86" s="17">
        <f t="shared" si="23"/>
        <v>4.8980661453339097E-2</v>
      </c>
      <c r="F86" s="17">
        <f t="shared" si="17"/>
        <v>0.430969071428146</v>
      </c>
      <c r="G86" s="16">
        <v>11825</v>
      </c>
      <c r="H86" s="17">
        <f t="shared" si="18"/>
        <v>5.3220935518279597E-2</v>
      </c>
      <c r="I86" s="17">
        <f t="shared" si="24"/>
        <v>0.479645523815525</v>
      </c>
      <c r="J86" s="16">
        <v>2300</v>
      </c>
      <c r="K86" s="31">
        <f t="shared" si="19"/>
        <v>3.5756521739130398</v>
      </c>
      <c r="L86" s="17">
        <f t="shared" si="20"/>
        <v>3.5881435257410298E-2</v>
      </c>
      <c r="M86" s="17">
        <f t="shared" si="25"/>
        <v>0.279251170046802</v>
      </c>
      <c r="N86" s="16">
        <v>2300</v>
      </c>
      <c r="O86" s="17">
        <f t="shared" si="21"/>
        <v>2.85664604913431E-2</v>
      </c>
      <c r="P86" s="17">
        <f t="shared" si="26"/>
        <v>0.31813100827185298</v>
      </c>
      <c r="Q86" s="16">
        <f t="shared" si="22"/>
        <v>0</v>
      </c>
    </row>
    <row r="87" spans="1:17" ht="15.6">
      <c r="A87" s="16">
        <v>6</v>
      </c>
      <c r="B87" s="30">
        <v>43210</v>
      </c>
      <c r="C87" s="27" t="s">
        <v>355</v>
      </c>
      <c r="D87" s="16">
        <v>7184</v>
      </c>
      <c r="E87" s="17">
        <f t="shared" si="23"/>
        <v>4.2786608934920797E-2</v>
      </c>
      <c r="F87" s="17">
        <f t="shared" si="17"/>
        <v>0.47375568036306698</v>
      </c>
      <c r="G87" s="16">
        <v>7700</v>
      </c>
      <c r="H87" s="17">
        <f t="shared" si="18"/>
        <v>3.4655492895624002E-2</v>
      </c>
      <c r="I87" s="17">
        <f t="shared" si="24"/>
        <v>0.51430101671114903</v>
      </c>
      <c r="J87" s="16">
        <v>2500</v>
      </c>
      <c r="K87" s="31">
        <f t="shared" si="19"/>
        <v>2.8736000000000002</v>
      </c>
      <c r="L87" s="17">
        <f t="shared" si="20"/>
        <v>3.9001560062402497E-2</v>
      </c>
      <c r="M87" s="17">
        <f t="shared" si="25"/>
        <v>0.31825273010920402</v>
      </c>
      <c r="N87" s="16">
        <v>2500</v>
      </c>
      <c r="O87" s="17">
        <f t="shared" si="21"/>
        <v>3.10505005340686E-2</v>
      </c>
      <c r="P87" s="17">
        <f t="shared" si="26"/>
        <v>0.34918150880592203</v>
      </c>
      <c r="Q87" s="16">
        <f t="shared" si="22"/>
        <v>0</v>
      </c>
    </row>
    <row r="88" spans="1:17" ht="15.6">
      <c r="A88" s="16">
        <v>7</v>
      </c>
      <c r="B88" s="30">
        <v>43210</v>
      </c>
      <c r="C88" s="25" t="s">
        <v>304</v>
      </c>
      <c r="D88" s="16">
        <v>6777</v>
      </c>
      <c r="E88" s="17">
        <f t="shared" si="23"/>
        <v>4.0362590305116602E-2</v>
      </c>
      <c r="F88" s="17">
        <f t="shared" si="17"/>
        <v>0.51411827066818305</v>
      </c>
      <c r="G88" s="16">
        <v>7603</v>
      </c>
      <c r="H88" s="17">
        <f t="shared" si="18"/>
        <v>3.4218923699406399E-2</v>
      </c>
      <c r="I88" s="17">
        <f t="shared" si="24"/>
        <v>0.54851994041055496</v>
      </c>
      <c r="J88" s="16">
        <v>1500</v>
      </c>
      <c r="K88" s="31">
        <f t="shared" si="19"/>
        <v>4.5179999999999998</v>
      </c>
      <c r="L88" s="17">
        <f t="shared" si="20"/>
        <v>2.3400936037441498E-2</v>
      </c>
      <c r="M88" s="17">
        <f t="shared" si="25"/>
        <v>0.341653666146646</v>
      </c>
      <c r="N88" s="16">
        <v>4400</v>
      </c>
      <c r="O88" s="17">
        <f t="shared" si="21"/>
        <v>5.4648880939960801E-2</v>
      </c>
      <c r="P88" s="17">
        <f t="shared" si="26"/>
        <v>0.40383038974588298</v>
      </c>
      <c r="Q88" s="16">
        <f t="shared" si="22"/>
        <v>2900</v>
      </c>
    </row>
    <row r="89" spans="1:17" ht="15.6">
      <c r="A89" s="16">
        <v>8</v>
      </c>
      <c r="B89" s="30">
        <v>43210</v>
      </c>
      <c r="C89" s="25" t="s">
        <v>289</v>
      </c>
      <c r="D89" s="16">
        <v>6720</v>
      </c>
      <c r="E89" s="17">
        <f t="shared" si="23"/>
        <v>4.0023108580549499E-2</v>
      </c>
      <c r="F89" s="17">
        <f t="shared" si="17"/>
        <v>0.55414137924873297</v>
      </c>
      <c r="G89" s="16">
        <v>7960</v>
      </c>
      <c r="H89" s="17">
        <f t="shared" si="18"/>
        <v>3.58256783700217E-2</v>
      </c>
      <c r="I89" s="17">
        <f t="shared" si="24"/>
        <v>0.584345618780577</v>
      </c>
      <c r="J89" s="16">
        <v>4500</v>
      </c>
      <c r="K89" s="31">
        <f t="shared" si="19"/>
        <v>1.4933333333333301</v>
      </c>
      <c r="L89" s="17">
        <f t="shared" si="20"/>
        <v>7.0202808112324502E-2</v>
      </c>
      <c r="M89" s="17">
        <f t="shared" si="25"/>
        <v>0.41185647425896998</v>
      </c>
      <c r="N89" s="16">
        <v>6300</v>
      </c>
      <c r="O89" s="17">
        <f t="shared" si="21"/>
        <v>7.82472613458529E-2</v>
      </c>
      <c r="P89" s="17">
        <f t="shared" si="26"/>
        <v>0.482077651091736</v>
      </c>
      <c r="Q89" s="16">
        <f t="shared" si="22"/>
        <v>1800</v>
      </c>
    </row>
    <row r="90" spans="1:17" ht="15.6">
      <c r="A90" s="16">
        <v>9</v>
      </c>
      <c r="B90" s="30">
        <v>43210</v>
      </c>
      <c r="C90" s="27" t="s">
        <v>340</v>
      </c>
      <c r="D90" s="16">
        <v>6036</v>
      </c>
      <c r="E90" s="17">
        <f t="shared" si="23"/>
        <v>3.59493278857436E-2</v>
      </c>
      <c r="F90" s="17">
        <f t="shared" si="17"/>
        <v>0.59009070713447598</v>
      </c>
      <c r="G90" s="16">
        <v>6800</v>
      </c>
      <c r="H90" s="17">
        <f t="shared" si="18"/>
        <v>3.06048508688627E-2</v>
      </c>
      <c r="I90" s="17">
        <f t="shared" si="24"/>
        <v>0.614950469649439</v>
      </c>
      <c r="J90" s="16">
        <v>1200</v>
      </c>
      <c r="K90" s="31">
        <f t="shared" si="19"/>
        <v>5.03</v>
      </c>
      <c r="L90" s="17">
        <f t="shared" si="20"/>
        <v>1.8720748829953199E-2</v>
      </c>
      <c r="M90" s="17">
        <f t="shared" si="25"/>
        <v>0.43057722308892399</v>
      </c>
      <c r="N90" s="16">
        <v>2300</v>
      </c>
      <c r="O90" s="17">
        <f t="shared" si="21"/>
        <v>2.85664604913431E-2</v>
      </c>
      <c r="P90" s="17">
        <f t="shared" si="26"/>
        <v>0.51064411158307899</v>
      </c>
      <c r="Q90" s="16">
        <f t="shared" si="22"/>
        <v>1100</v>
      </c>
    </row>
    <row r="91" spans="1:17" ht="15.6">
      <c r="A91" s="16">
        <v>10</v>
      </c>
      <c r="B91" s="30">
        <v>43210</v>
      </c>
      <c r="C91" s="25" t="s">
        <v>313</v>
      </c>
      <c r="D91" s="16">
        <v>5813</v>
      </c>
      <c r="E91" s="17">
        <f t="shared" si="23"/>
        <v>3.4621180086121202E-2</v>
      </c>
      <c r="F91" s="17">
        <f t="shared" si="17"/>
        <v>0.62471188722059801</v>
      </c>
      <c r="G91" s="16">
        <v>5900</v>
      </c>
      <c r="H91" s="17">
        <f t="shared" si="18"/>
        <v>2.6554208842101499E-2</v>
      </c>
      <c r="I91" s="17">
        <f t="shared" si="24"/>
        <v>0.64150467849154102</v>
      </c>
      <c r="J91" s="16">
        <v>1500</v>
      </c>
      <c r="K91" s="31">
        <f t="shared" si="19"/>
        <v>3.8753333333333302</v>
      </c>
      <c r="L91" s="17">
        <f t="shared" si="20"/>
        <v>2.3400936037441498E-2</v>
      </c>
      <c r="M91" s="17">
        <f t="shared" si="25"/>
        <v>0.45397815912636502</v>
      </c>
      <c r="N91" s="16">
        <v>1500</v>
      </c>
      <c r="O91" s="17">
        <f t="shared" si="21"/>
        <v>1.86303003204412E-2</v>
      </c>
      <c r="P91" s="17">
        <f t="shared" si="26"/>
        <v>0.52927441190351998</v>
      </c>
      <c r="Q91" s="16">
        <f t="shared" si="22"/>
        <v>0</v>
      </c>
    </row>
    <row r="92" spans="1:17" ht="15.6">
      <c r="A92" s="16">
        <v>11</v>
      </c>
      <c r="B92" s="30">
        <v>43210</v>
      </c>
      <c r="C92" s="27" t="s">
        <v>367</v>
      </c>
      <c r="D92" s="16">
        <v>5765</v>
      </c>
      <c r="E92" s="17">
        <f t="shared" si="23"/>
        <v>3.4335300739117197E-2</v>
      </c>
      <c r="F92" s="17">
        <f t="shared" si="17"/>
        <v>0.65904718795971495</v>
      </c>
      <c r="G92" s="16">
        <v>11350</v>
      </c>
      <c r="H92" s="17">
        <f t="shared" si="18"/>
        <v>5.1083096670822302E-2</v>
      </c>
      <c r="I92" s="17">
        <f t="shared" si="24"/>
        <v>0.69258777516236303</v>
      </c>
      <c r="J92" s="16">
        <v>1200</v>
      </c>
      <c r="K92" s="31">
        <f t="shared" si="19"/>
        <v>4.8041666666666698</v>
      </c>
      <c r="L92" s="17">
        <f t="shared" si="20"/>
        <v>1.8720748829953199E-2</v>
      </c>
      <c r="M92" s="17">
        <f t="shared" si="25"/>
        <v>0.47269890795631803</v>
      </c>
      <c r="N92" s="16">
        <v>1800</v>
      </c>
      <c r="O92" s="17">
        <f t="shared" si="21"/>
        <v>2.23563603845294E-2</v>
      </c>
      <c r="P92" s="17">
        <f t="shared" si="26"/>
        <v>0.55163077228804902</v>
      </c>
      <c r="Q92" s="16">
        <f t="shared" si="22"/>
        <v>600</v>
      </c>
    </row>
    <row r="93" spans="1:17" ht="15.6">
      <c r="A93" s="16">
        <v>12</v>
      </c>
      <c r="B93" s="30">
        <v>43210</v>
      </c>
      <c r="C93" s="27" t="s">
        <v>364</v>
      </c>
      <c r="D93" s="16">
        <v>5387</v>
      </c>
      <c r="E93" s="17">
        <f t="shared" si="23"/>
        <v>3.2084000881461301E-2</v>
      </c>
      <c r="F93" s="17">
        <f t="shared" si="17"/>
        <v>0.69113118884117597</v>
      </c>
      <c r="G93" s="16">
        <v>6400</v>
      </c>
      <c r="H93" s="17">
        <f t="shared" si="18"/>
        <v>2.88045655236355E-2</v>
      </c>
      <c r="I93" s="17">
        <f t="shared" si="24"/>
        <v>0.721392340685999</v>
      </c>
      <c r="J93" s="16">
        <v>500</v>
      </c>
      <c r="K93" s="31">
        <f t="shared" si="19"/>
        <v>10.773999999999999</v>
      </c>
      <c r="L93" s="17">
        <f t="shared" si="20"/>
        <v>7.8003120124805004E-3</v>
      </c>
      <c r="M93" s="17">
        <f t="shared" si="25"/>
        <v>0.48049921996879902</v>
      </c>
      <c r="N93" s="16">
        <v>1500</v>
      </c>
      <c r="O93" s="17">
        <f t="shared" si="21"/>
        <v>1.86303003204412E-2</v>
      </c>
      <c r="P93" s="17">
        <f t="shared" si="26"/>
        <v>0.57026107260849102</v>
      </c>
      <c r="Q93" s="16">
        <f t="shared" si="22"/>
        <v>1000</v>
      </c>
    </row>
    <row r="94" spans="1:17" ht="15.6">
      <c r="A94" s="16">
        <v>13</v>
      </c>
      <c r="B94" s="30">
        <v>43210</v>
      </c>
      <c r="C94" s="25" t="s">
        <v>277</v>
      </c>
      <c r="D94" s="16">
        <v>5304</v>
      </c>
      <c r="E94" s="17">
        <f t="shared" si="23"/>
        <v>3.1589667843933703E-2</v>
      </c>
      <c r="F94" s="17">
        <f t="shared" si="17"/>
        <v>0.72272085668510999</v>
      </c>
      <c r="G94" s="16">
        <v>6800</v>
      </c>
      <c r="H94" s="17">
        <f t="shared" si="18"/>
        <v>3.06048508688627E-2</v>
      </c>
      <c r="I94" s="17">
        <f t="shared" si="24"/>
        <v>0.751997191554861</v>
      </c>
      <c r="J94" s="16">
        <v>1800</v>
      </c>
      <c r="K94" s="31">
        <f t="shared" si="19"/>
        <v>2.9466666666666699</v>
      </c>
      <c r="L94" s="17">
        <f t="shared" si="20"/>
        <v>2.8081123244929802E-2</v>
      </c>
      <c r="M94" s="17">
        <f t="shared" si="25"/>
        <v>0.50858034321372803</v>
      </c>
      <c r="N94" s="16">
        <v>1800</v>
      </c>
      <c r="O94" s="17">
        <f t="shared" si="21"/>
        <v>2.23563603845294E-2</v>
      </c>
      <c r="P94" s="17">
        <f t="shared" si="26"/>
        <v>0.59261743299302005</v>
      </c>
      <c r="Q94" s="16">
        <f t="shared" si="22"/>
        <v>0</v>
      </c>
    </row>
    <row r="95" spans="1:17" ht="15.6">
      <c r="A95" s="16">
        <v>14</v>
      </c>
      <c r="B95" s="30">
        <v>43210</v>
      </c>
      <c r="C95" s="25" t="s">
        <v>295</v>
      </c>
      <c r="D95" s="16">
        <v>5076</v>
      </c>
      <c r="E95" s="17">
        <f t="shared" si="23"/>
        <v>3.0231740945665098E-2</v>
      </c>
      <c r="F95" s="17">
        <f t="shared" ref="F95:F126" si="27">E95+F94</f>
        <v>0.75295259763077504</v>
      </c>
      <c r="G95" s="16">
        <v>5400</v>
      </c>
      <c r="H95" s="17">
        <f t="shared" si="18"/>
        <v>2.43038521605674E-2</v>
      </c>
      <c r="I95" s="17">
        <f t="shared" si="24"/>
        <v>0.77630104371542896</v>
      </c>
      <c r="J95" s="16">
        <v>3800</v>
      </c>
      <c r="K95" s="31">
        <f t="shared" si="19"/>
        <v>1.33578947368421</v>
      </c>
      <c r="L95" s="17">
        <f t="shared" si="20"/>
        <v>5.9282371294851803E-2</v>
      </c>
      <c r="M95" s="17">
        <f t="shared" si="25"/>
        <v>0.56786271450857995</v>
      </c>
      <c r="N95" s="16">
        <v>3800</v>
      </c>
      <c r="O95" s="17">
        <f t="shared" si="21"/>
        <v>4.7196760811784297E-2</v>
      </c>
      <c r="P95" s="17">
        <f t="shared" si="26"/>
        <v>0.63981419380480398</v>
      </c>
      <c r="Q95" s="16">
        <f t="shared" si="22"/>
        <v>0</v>
      </c>
    </row>
    <row r="96" spans="1:17" ht="15.6">
      <c r="A96" s="16">
        <v>15</v>
      </c>
      <c r="B96" s="30">
        <v>43210</v>
      </c>
      <c r="C96" s="25" t="s">
        <v>286</v>
      </c>
      <c r="D96" s="16">
        <v>4551</v>
      </c>
      <c r="E96" s="17">
        <f t="shared" si="23"/>
        <v>2.71049355878096E-2</v>
      </c>
      <c r="F96" s="17">
        <f t="shared" si="27"/>
        <v>0.78005753321858495</v>
      </c>
      <c r="G96" s="16">
        <v>5892</v>
      </c>
      <c r="H96" s="17">
        <f t="shared" si="18"/>
        <v>2.6518203135196899E-2</v>
      </c>
      <c r="I96" s="17">
        <f t="shared" si="24"/>
        <v>0.802819246850626</v>
      </c>
      <c r="J96" s="16">
        <v>1800</v>
      </c>
      <c r="K96" s="31">
        <f t="shared" si="19"/>
        <v>2.5283333333333302</v>
      </c>
      <c r="L96" s="17">
        <f t="shared" si="20"/>
        <v>2.8081123244929802E-2</v>
      </c>
      <c r="M96" s="17">
        <f t="shared" si="25"/>
        <v>0.59594383775351001</v>
      </c>
      <c r="N96" s="16">
        <v>1800</v>
      </c>
      <c r="O96" s="17">
        <f t="shared" si="21"/>
        <v>2.23563603845294E-2</v>
      </c>
      <c r="P96" s="17">
        <f t="shared" si="26"/>
        <v>0.66217055418933402</v>
      </c>
      <c r="Q96" s="16">
        <f t="shared" si="22"/>
        <v>0</v>
      </c>
    </row>
    <row r="97" spans="1:17" ht="15.6">
      <c r="A97" s="16">
        <v>16</v>
      </c>
      <c r="B97" s="30">
        <v>43210</v>
      </c>
      <c r="C97" s="27" t="s">
        <v>352</v>
      </c>
      <c r="D97" s="16">
        <v>3890</v>
      </c>
      <c r="E97" s="17">
        <f t="shared" si="23"/>
        <v>2.3168138746776399E-2</v>
      </c>
      <c r="F97" s="17">
        <f t="shared" si="27"/>
        <v>0.80322567196536099</v>
      </c>
      <c r="G97" s="16">
        <v>4400</v>
      </c>
      <c r="H97" s="17">
        <f t="shared" si="18"/>
        <v>1.9803138797499401E-2</v>
      </c>
      <c r="I97" s="17">
        <f t="shared" si="24"/>
        <v>0.82262238564812495</v>
      </c>
      <c r="J97" s="16">
        <v>1000</v>
      </c>
      <c r="K97" s="31">
        <f t="shared" si="19"/>
        <v>3.89</v>
      </c>
      <c r="L97" s="17">
        <f t="shared" si="20"/>
        <v>1.5600624024961001E-2</v>
      </c>
      <c r="M97" s="17">
        <f t="shared" si="25"/>
        <v>0.61154446177847099</v>
      </c>
      <c r="N97" s="16">
        <v>1000</v>
      </c>
      <c r="O97" s="17">
        <f t="shared" si="21"/>
        <v>1.24202002136274E-2</v>
      </c>
      <c r="P97" s="17">
        <f t="shared" si="26"/>
        <v>0.67459075440296101</v>
      </c>
      <c r="Q97" s="16">
        <f t="shared" si="22"/>
        <v>0</v>
      </c>
    </row>
    <row r="98" spans="1:17" ht="15.6">
      <c r="A98" s="16">
        <v>17</v>
      </c>
      <c r="B98" s="30">
        <v>43210</v>
      </c>
      <c r="C98" s="27" t="s">
        <v>361</v>
      </c>
      <c r="D98" s="16">
        <v>3500</v>
      </c>
      <c r="E98" s="17">
        <f t="shared" si="23"/>
        <v>2.08453690523695E-2</v>
      </c>
      <c r="F98" s="17">
        <f t="shared" si="27"/>
        <v>0.82407104101772999</v>
      </c>
      <c r="G98" s="16">
        <v>3400</v>
      </c>
      <c r="H98" s="17">
        <f t="shared" si="18"/>
        <v>1.53024254344314E-2</v>
      </c>
      <c r="I98" s="17">
        <f t="shared" si="24"/>
        <v>0.83792481108255601</v>
      </c>
      <c r="J98" s="16">
        <v>1500</v>
      </c>
      <c r="K98" s="31">
        <f t="shared" si="19"/>
        <v>2.3333333333333299</v>
      </c>
      <c r="L98" s="17">
        <f t="shared" si="20"/>
        <v>2.3400936037441498E-2</v>
      </c>
      <c r="M98" s="17">
        <f t="shared" si="25"/>
        <v>0.63494539781591297</v>
      </c>
      <c r="N98" s="16">
        <v>1500</v>
      </c>
      <c r="O98" s="17">
        <f t="shared" si="21"/>
        <v>1.86303003204412E-2</v>
      </c>
      <c r="P98" s="17">
        <f t="shared" si="26"/>
        <v>0.69322105472340201</v>
      </c>
      <c r="Q98" s="16">
        <f t="shared" si="22"/>
        <v>0</v>
      </c>
    </row>
    <row r="99" spans="1:17" ht="15.6">
      <c r="A99" s="16">
        <v>18</v>
      </c>
      <c r="B99" s="30">
        <v>43210</v>
      </c>
      <c r="C99" s="27" t="s">
        <v>325</v>
      </c>
      <c r="D99" s="16">
        <v>3289</v>
      </c>
      <c r="E99" s="17">
        <f t="shared" si="23"/>
        <v>1.9588691089498102E-2</v>
      </c>
      <c r="F99" s="17">
        <f t="shared" si="27"/>
        <v>0.843659732107229</v>
      </c>
      <c r="G99" s="16">
        <v>5600</v>
      </c>
      <c r="H99" s="17">
        <f t="shared" si="18"/>
        <v>2.5203994833181101E-2</v>
      </c>
      <c r="I99" s="17">
        <f t="shared" si="24"/>
        <v>0.86312880591573704</v>
      </c>
      <c r="J99" s="16">
        <v>3000</v>
      </c>
      <c r="K99" s="31">
        <f t="shared" si="19"/>
        <v>1.0963333333333301</v>
      </c>
      <c r="L99" s="17">
        <f t="shared" si="20"/>
        <v>4.6801872074882997E-2</v>
      </c>
      <c r="M99" s="17">
        <f t="shared" si="25"/>
        <v>0.68174726989079604</v>
      </c>
      <c r="N99" s="16">
        <v>3000</v>
      </c>
      <c r="O99" s="17">
        <f t="shared" si="21"/>
        <v>3.7260600640882303E-2</v>
      </c>
      <c r="P99" s="17">
        <f t="shared" si="26"/>
        <v>0.730481655364285</v>
      </c>
      <c r="Q99" s="16">
        <f t="shared" si="22"/>
        <v>0</v>
      </c>
    </row>
    <row r="100" spans="1:17" ht="15.6">
      <c r="A100" s="16">
        <v>19</v>
      </c>
      <c r="B100" s="30">
        <v>43210</v>
      </c>
      <c r="C100" s="27" t="s">
        <v>334</v>
      </c>
      <c r="D100" s="16">
        <v>2938</v>
      </c>
      <c r="E100" s="17">
        <f t="shared" si="23"/>
        <v>1.7498198364531901E-2</v>
      </c>
      <c r="F100" s="17">
        <f t="shared" si="27"/>
        <v>0.86115793047176004</v>
      </c>
      <c r="G100" s="16">
        <v>3400</v>
      </c>
      <c r="H100" s="17">
        <f t="shared" si="18"/>
        <v>1.53024254344314E-2</v>
      </c>
      <c r="I100" s="17">
        <f t="shared" si="24"/>
        <v>0.87843123135016898</v>
      </c>
      <c r="J100" s="16">
        <v>2600</v>
      </c>
      <c r="K100" s="31">
        <f t="shared" si="19"/>
        <v>1.1299999999999999</v>
      </c>
      <c r="L100" s="17">
        <f t="shared" si="20"/>
        <v>4.0561622464898597E-2</v>
      </c>
      <c r="M100" s="17">
        <f t="shared" si="25"/>
        <v>0.72230889235569395</v>
      </c>
      <c r="N100" s="16">
        <v>2600</v>
      </c>
      <c r="O100" s="17">
        <f t="shared" si="21"/>
        <v>3.22925205554314E-2</v>
      </c>
      <c r="P100" s="17">
        <f t="shared" si="26"/>
        <v>0.76277417591971597</v>
      </c>
      <c r="Q100" s="16">
        <f t="shared" si="22"/>
        <v>0</v>
      </c>
    </row>
    <row r="101" spans="1:17" ht="15.6">
      <c r="A101" s="16">
        <v>20</v>
      </c>
      <c r="B101" s="30">
        <v>43210</v>
      </c>
      <c r="C101" s="27" t="s">
        <v>343</v>
      </c>
      <c r="D101" s="16">
        <v>2795</v>
      </c>
      <c r="E101" s="17">
        <f t="shared" si="23"/>
        <v>1.6646516143249399E-2</v>
      </c>
      <c r="F101" s="17">
        <f t="shared" si="27"/>
        <v>0.87780444661501</v>
      </c>
      <c r="G101" s="16">
        <v>3704</v>
      </c>
      <c r="H101" s="17">
        <f t="shared" si="18"/>
        <v>1.6670642296804001E-2</v>
      </c>
      <c r="I101" s="17">
        <f t="shared" si="24"/>
        <v>0.89510187364697302</v>
      </c>
      <c r="J101" s="16">
        <v>2600</v>
      </c>
      <c r="K101" s="31">
        <f t="shared" si="19"/>
        <v>1.075</v>
      </c>
      <c r="L101" s="17">
        <f t="shared" si="20"/>
        <v>4.0561622464898597E-2</v>
      </c>
      <c r="M101" s="17">
        <f t="shared" si="25"/>
        <v>0.76287051482059298</v>
      </c>
      <c r="N101" s="16">
        <v>2600</v>
      </c>
      <c r="O101" s="17">
        <f t="shared" si="21"/>
        <v>3.22925205554314E-2</v>
      </c>
      <c r="P101" s="17">
        <f t="shared" si="26"/>
        <v>0.79506669647514705</v>
      </c>
      <c r="Q101" s="16">
        <f t="shared" si="22"/>
        <v>0</v>
      </c>
    </row>
    <row r="102" spans="1:17" ht="15.6">
      <c r="A102" s="16">
        <v>21</v>
      </c>
      <c r="B102" s="30">
        <v>43210</v>
      </c>
      <c r="C102" s="25" t="s">
        <v>292</v>
      </c>
      <c r="D102" s="16">
        <v>2528</v>
      </c>
      <c r="E102" s="17">
        <f t="shared" si="23"/>
        <v>1.5056312275539999E-2</v>
      </c>
      <c r="F102" s="17">
        <f t="shared" si="27"/>
        <v>0.89286075889055005</v>
      </c>
      <c r="G102" s="16">
        <v>3100</v>
      </c>
      <c r="H102" s="17">
        <f t="shared" si="18"/>
        <v>1.39522114255109E-2</v>
      </c>
      <c r="I102" s="17">
        <f t="shared" si="24"/>
        <v>0.90905408507248397</v>
      </c>
      <c r="J102" s="16">
        <v>2500</v>
      </c>
      <c r="K102" s="31">
        <f t="shared" si="19"/>
        <v>1.0112000000000001</v>
      </c>
      <c r="L102" s="17">
        <f t="shared" si="20"/>
        <v>3.9001560062402497E-2</v>
      </c>
      <c r="M102" s="17">
        <f t="shared" si="25"/>
        <v>0.80187207488299495</v>
      </c>
      <c r="N102" s="16">
        <v>2800</v>
      </c>
      <c r="O102" s="17">
        <f t="shared" si="21"/>
        <v>3.47765605981568E-2</v>
      </c>
      <c r="P102" s="17">
        <f t="shared" si="26"/>
        <v>0.82984325707330397</v>
      </c>
      <c r="Q102" s="16">
        <f t="shared" si="22"/>
        <v>300</v>
      </c>
    </row>
    <row r="103" spans="1:17" ht="15.6">
      <c r="A103" s="16">
        <v>22</v>
      </c>
      <c r="B103" s="30">
        <v>43210</v>
      </c>
      <c r="C103" s="25" t="s">
        <v>316</v>
      </c>
      <c r="D103" s="16">
        <v>2347</v>
      </c>
      <c r="E103" s="17">
        <f t="shared" si="23"/>
        <v>1.39783089045461E-2</v>
      </c>
      <c r="F103" s="17">
        <f t="shared" si="27"/>
        <v>0.90683906779509604</v>
      </c>
      <c r="G103" s="16">
        <v>2267</v>
      </c>
      <c r="H103" s="17">
        <f t="shared" si="18"/>
        <v>1.02031171940753E-2</v>
      </c>
      <c r="I103" s="17">
        <f t="shared" si="24"/>
        <v>0.91925720226655905</v>
      </c>
      <c r="J103" s="16">
        <v>1000</v>
      </c>
      <c r="K103" s="31">
        <f t="shared" si="19"/>
        <v>2.347</v>
      </c>
      <c r="L103" s="17">
        <f t="shared" si="20"/>
        <v>1.5600624024961001E-2</v>
      </c>
      <c r="M103" s="17">
        <f t="shared" si="25"/>
        <v>0.81747269890795604</v>
      </c>
      <c r="N103" s="16">
        <v>1000</v>
      </c>
      <c r="O103" s="17">
        <f t="shared" si="21"/>
        <v>1.24202002136274E-2</v>
      </c>
      <c r="P103" s="17">
        <f t="shared" si="26"/>
        <v>0.84226345728693097</v>
      </c>
      <c r="Q103" s="16">
        <f t="shared" si="22"/>
        <v>0</v>
      </c>
    </row>
    <row r="104" spans="1:17" ht="15.6">
      <c r="A104" s="16">
        <v>23</v>
      </c>
      <c r="B104" s="30">
        <v>43210</v>
      </c>
      <c r="C104" s="26" t="s">
        <v>298</v>
      </c>
      <c r="D104" s="16">
        <v>2163</v>
      </c>
      <c r="E104" s="17">
        <f t="shared" si="23"/>
        <v>1.28824380743644E-2</v>
      </c>
      <c r="F104" s="17">
        <f t="shared" si="27"/>
        <v>0.91972150586946</v>
      </c>
      <c r="G104" s="16">
        <v>2150</v>
      </c>
      <c r="H104" s="17">
        <f t="shared" si="18"/>
        <v>9.6765337305962998E-3</v>
      </c>
      <c r="I104" s="17">
        <f t="shared" si="24"/>
        <v>0.92893373599715501</v>
      </c>
      <c r="J104" s="16">
        <v>1300</v>
      </c>
      <c r="K104" s="31">
        <f t="shared" si="19"/>
        <v>1.66384615384615</v>
      </c>
      <c r="L104" s="17">
        <f t="shared" si="20"/>
        <v>2.0280811232449299E-2</v>
      </c>
      <c r="M104" s="17">
        <f t="shared" si="25"/>
        <v>0.837753510140406</v>
      </c>
      <c r="N104" s="16">
        <v>1300</v>
      </c>
      <c r="O104" s="17">
        <f t="shared" si="21"/>
        <v>1.61462602777157E-2</v>
      </c>
      <c r="P104" s="17">
        <f t="shared" si="26"/>
        <v>0.85840971756464701</v>
      </c>
      <c r="Q104" s="16">
        <f t="shared" si="22"/>
        <v>0</v>
      </c>
    </row>
    <row r="105" spans="1:17" ht="15.6">
      <c r="A105" s="16">
        <v>24</v>
      </c>
      <c r="B105" s="30">
        <v>43210</v>
      </c>
      <c r="C105" s="28" t="s">
        <v>322</v>
      </c>
      <c r="D105" s="16">
        <v>2151</v>
      </c>
      <c r="E105" s="17">
        <f t="shared" si="23"/>
        <v>1.28109682376134E-2</v>
      </c>
      <c r="F105" s="17">
        <f t="shared" si="27"/>
        <v>0.93253247410707396</v>
      </c>
      <c r="G105" s="16">
        <v>2003</v>
      </c>
      <c r="H105" s="17">
        <f t="shared" si="18"/>
        <v>9.0149288662253E-3</v>
      </c>
      <c r="I105" s="17">
        <f t="shared" si="24"/>
        <v>0.93794866486338102</v>
      </c>
      <c r="J105" s="16">
        <v>1000</v>
      </c>
      <c r="K105" s="31">
        <f t="shared" si="19"/>
        <v>2.1509999999999998</v>
      </c>
      <c r="L105" s="17">
        <f t="shared" si="20"/>
        <v>1.5600624024961001E-2</v>
      </c>
      <c r="M105" s="17">
        <f t="shared" si="25"/>
        <v>0.85335413416536698</v>
      </c>
      <c r="N105" s="16">
        <v>1000</v>
      </c>
      <c r="O105" s="17">
        <f t="shared" si="21"/>
        <v>1.24202002136274E-2</v>
      </c>
      <c r="P105" s="17">
        <f t="shared" si="26"/>
        <v>0.87082991777827501</v>
      </c>
      <c r="Q105" s="16">
        <f t="shared" si="22"/>
        <v>0</v>
      </c>
    </row>
    <row r="106" spans="1:17" ht="15.6">
      <c r="A106" s="16">
        <v>25</v>
      </c>
      <c r="B106" s="30">
        <v>43210</v>
      </c>
      <c r="C106" s="25" t="s">
        <v>301</v>
      </c>
      <c r="D106" s="16">
        <v>2123</v>
      </c>
      <c r="E106" s="17">
        <f t="shared" si="23"/>
        <v>1.26442052851944E-2</v>
      </c>
      <c r="F106" s="17">
        <f t="shared" si="27"/>
        <v>0.94517667939226802</v>
      </c>
      <c r="G106" s="16">
        <v>2346</v>
      </c>
      <c r="H106" s="17">
        <f t="shared" si="18"/>
        <v>1.05586735497576E-2</v>
      </c>
      <c r="I106" s="17">
        <f t="shared" si="24"/>
        <v>0.94850733841313795</v>
      </c>
      <c r="J106" s="16">
        <v>800</v>
      </c>
      <c r="K106" s="31">
        <f t="shared" si="19"/>
        <v>2.6537500000000001</v>
      </c>
      <c r="L106" s="17">
        <f t="shared" si="20"/>
        <v>1.2480499219968799E-2</v>
      </c>
      <c r="M106" s="17">
        <f t="shared" si="25"/>
        <v>0.86583463338533495</v>
      </c>
      <c r="N106" s="16">
        <v>800</v>
      </c>
      <c r="O106" s="17">
        <f t="shared" si="21"/>
        <v>9.9361601709019604E-3</v>
      </c>
      <c r="P106" s="17">
        <f t="shared" si="26"/>
        <v>0.88076607794917605</v>
      </c>
      <c r="Q106" s="16">
        <f t="shared" si="22"/>
        <v>0</v>
      </c>
    </row>
    <row r="107" spans="1:17" ht="15.6">
      <c r="A107" s="16">
        <v>26</v>
      </c>
      <c r="B107" s="30">
        <v>43210</v>
      </c>
      <c r="C107" s="27" t="s">
        <v>370</v>
      </c>
      <c r="D107" s="16">
        <v>2015</v>
      </c>
      <c r="E107" s="17">
        <f t="shared" si="23"/>
        <v>1.2000976754435601E-2</v>
      </c>
      <c r="F107" s="17">
        <f t="shared" si="27"/>
        <v>0.95717765614670403</v>
      </c>
      <c r="G107" s="16">
        <v>3000</v>
      </c>
      <c r="H107" s="17">
        <f t="shared" si="18"/>
        <v>1.35021400892041E-2</v>
      </c>
      <c r="I107" s="17">
        <f t="shared" si="24"/>
        <v>0.96200947850234297</v>
      </c>
      <c r="J107" s="16">
        <v>3000</v>
      </c>
      <c r="K107" s="31">
        <f t="shared" si="19"/>
        <v>0.67166666666666697</v>
      </c>
      <c r="L107" s="17">
        <f t="shared" si="20"/>
        <v>4.6801872074882997E-2</v>
      </c>
      <c r="M107" s="17">
        <f t="shared" si="25"/>
        <v>0.91263650546021802</v>
      </c>
      <c r="N107" s="16">
        <v>3000</v>
      </c>
      <c r="O107" s="17">
        <f t="shared" si="21"/>
        <v>3.7260600640882303E-2</v>
      </c>
      <c r="P107" s="17">
        <f t="shared" si="26"/>
        <v>0.91802667859005904</v>
      </c>
      <c r="Q107" s="16">
        <f t="shared" si="22"/>
        <v>0</v>
      </c>
    </row>
    <row r="108" spans="1:17" ht="15.6">
      <c r="A108" s="16">
        <v>27</v>
      </c>
      <c r="B108" s="30">
        <v>43210</v>
      </c>
      <c r="C108" s="27" t="s">
        <v>337</v>
      </c>
      <c r="D108" s="16">
        <v>1615</v>
      </c>
      <c r="E108" s="17">
        <f t="shared" si="23"/>
        <v>9.6186488627362197E-3</v>
      </c>
      <c r="F108" s="17">
        <f t="shared" si="27"/>
        <v>0.96679630500944003</v>
      </c>
      <c r="G108" s="16">
        <v>1727</v>
      </c>
      <c r="H108" s="17">
        <f t="shared" si="18"/>
        <v>7.7727319780185201E-3</v>
      </c>
      <c r="I108" s="17">
        <f t="shared" si="24"/>
        <v>0.96978221048036095</v>
      </c>
      <c r="J108" s="16">
        <v>500</v>
      </c>
      <c r="K108" s="31">
        <f t="shared" si="19"/>
        <v>3.23</v>
      </c>
      <c r="L108" s="17">
        <f t="shared" si="20"/>
        <v>7.8003120124805004E-3</v>
      </c>
      <c r="M108" s="17">
        <f t="shared" si="25"/>
        <v>0.92043681747269901</v>
      </c>
      <c r="N108" s="16">
        <v>1000</v>
      </c>
      <c r="O108" s="17">
        <f t="shared" si="21"/>
        <v>1.24202002136274E-2</v>
      </c>
      <c r="P108" s="17">
        <f t="shared" si="26"/>
        <v>0.93044687880368604</v>
      </c>
      <c r="Q108" s="16">
        <f t="shared" si="22"/>
        <v>500</v>
      </c>
    </row>
    <row r="109" spans="1:17" ht="15.6">
      <c r="A109" s="16">
        <v>28</v>
      </c>
      <c r="B109" s="30">
        <v>43210</v>
      </c>
      <c r="C109" s="26" t="s">
        <v>307</v>
      </c>
      <c r="D109" s="16">
        <v>1265</v>
      </c>
      <c r="E109" s="17">
        <f t="shared" si="23"/>
        <v>7.5341119574992704E-3</v>
      </c>
      <c r="F109" s="17">
        <f t="shared" si="27"/>
        <v>0.97433041696693901</v>
      </c>
      <c r="G109" s="16">
        <v>2552</v>
      </c>
      <c r="H109" s="17">
        <f t="shared" si="18"/>
        <v>1.1485820502549701E-2</v>
      </c>
      <c r="I109" s="17">
        <f t="shared" si="24"/>
        <v>0.98126803098291104</v>
      </c>
      <c r="J109" s="16">
        <v>2500</v>
      </c>
      <c r="K109" s="31">
        <f t="shared" si="19"/>
        <v>0.50600000000000001</v>
      </c>
      <c r="L109" s="17">
        <f t="shared" si="20"/>
        <v>3.9001560062402497E-2</v>
      </c>
      <c r="M109" s="17">
        <f t="shared" si="25"/>
        <v>0.95943837753510097</v>
      </c>
      <c r="N109" s="16">
        <v>2500</v>
      </c>
      <c r="O109" s="17">
        <f t="shared" si="21"/>
        <v>3.10505005340686E-2</v>
      </c>
      <c r="P109" s="17">
        <f t="shared" si="26"/>
        <v>0.96149737933775503</v>
      </c>
      <c r="Q109" s="16">
        <f t="shared" si="22"/>
        <v>0</v>
      </c>
    </row>
    <row r="110" spans="1:17" ht="15.6">
      <c r="A110" s="16">
        <v>29</v>
      </c>
      <c r="B110" s="30">
        <v>43210</v>
      </c>
      <c r="C110" s="27" t="s">
        <v>358</v>
      </c>
      <c r="D110" s="16">
        <v>1243</v>
      </c>
      <c r="E110" s="17">
        <f t="shared" si="23"/>
        <v>7.4030839234558001E-3</v>
      </c>
      <c r="F110" s="17">
        <f t="shared" si="27"/>
        <v>0.98173350089039502</v>
      </c>
      <c r="G110" s="16">
        <v>1200</v>
      </c>
      <c r="H110" s="17">
        <f t="shared" si="18"/>
        <v>5.4008560356816598E-3</v>
      </c>
      <c r="I110" s="17">
        <f t="shared" si="24"/>
        <v>0.98666888701859201</v>
      </c>
      <c r="J110" s="16">
        <v>500</v>
      </c>
      <c r="K110" s="31">
        <f t="shared" si="19"/>
        <v>2.4860000000000002</v>
      </c>
      <c r="L110" s="17">
        <f t="shared" si="20"/>
        <v>7.8003120124805004E-3</v>
      </c>
      <c r="M110" s="17">
        <f t="shared" si="25"/>
        <v>0.96723868954758196</v>
      </c>
      <c r="N110" s="16">
        <v>700</v>
      </c>
      <c r="O110" s="17">
        <f t="shared" si="21"/>
        <v>8.6941401495392104E-3</v>
      </c>
      <c r="P110" s="17">
        <f t="shared" si="26"/>
        <v>0.97019151948729399</v>
      </c>
      <c r="Q110" s="16">
        <f t="shared" si="22"/>
        <v>200</v>
      </c>
    </row>
    <row r="111" spans="1:17" ht="15.6">
      <c r="A111" s="16">
        <v>30</v>
      </c>
      <c r="B111" s="30">
        <v>43210</v>
      </c>
      <c r="C111" s="27" t="s">
        <v>346</v>
      </c>
      <c r="D111" s="16">
        <v>1191</v>
      </c>
      <c r="E111" s="17">
        <f t="shared" si="23"/>
        <v>7.0933812975348901E-3</v>
      </c>
      <c r="F111" s="17">
        <f t="shared" si="27"/>
        <v>0.98882688218793002</v>
      </c>
      <c r="G111" s="16">
        <v>1162</v>
      </c>
      <c r="H111" s="17">
        <f t="shared" si="18"/>
        <v>5.2298289278850697E-3</v>
      </c>
      <c r="I111" s="17">
        <f t="shared" si="24"/>
        <v>0.99189871594647705</v>
      </c>
      <c r="J111" s="16">
        <v>500</v>
      </c>
      <c r="K111" s="31">
        <f t="shared" si="19"/>
        <v>2.3820000000000001</v>
      </c>
      <c r="L111" s="17">
        <f t="shared" si="20"/>
        <v>7.8003120124805004E-3</v>
      </c>
      <c r="M111" s="17">
        <f t="shared" si="25"/>
        <v>0.97503900156006196</v>
      </c>
      <c r="N111" s="16">
        <v>800</v>
      </c>
      <c r="O111" s="17">
        <f t="shared" si="21"/>
        <v>9.9361601709019604E-3</v>
      </c>
      <c r="P111" s="17">
        <f t="shared" si="26"/>
        <v>0.98012767965819603</v>
      </c>
      <c r="Q111" s="16">
        <f t="shared" si="22"/>
        <v>300</v>
      </c>
    </row>
    <row r="112" spans="1:17" ht="15.6">
      <c r="A112" s="16">
        <v>31</v>
      </c>
      <c r="B112" s="30">
        <v>43210</v>
      </c>
      <c r="C112" s="28" t="s">
        <v>319</v>
      </c>
      <c r="D112" s="16">
        <v>1073</v>
      </c>
      <c r="E112" s="17">
        <f t="shared" si="23"/>
        <v>6.39059456948357E-3</v>
      </c>
      <c r="F112" s="17">
        <f t="shared" si="27"/>
        <v>0.99521747675741401</v>
      </c>
      <c r="G112" s="16">
        <v>1000</v>
      </c>
      <c r="H112" s="17">
        <f t="shared" si="18"/>
        <v>4.5007133630680504E-3</v>
      </c>
      <c r="I112" s="17">
        <f t="shared" si="24"/>
        <v>0.99639942930954495</v>
      </c>
      <c r="J112" s="16">
        <v>800</v>
      </c>
      <c r="K112" s="31">
        <f t="shared" si="19"/>
        <v>1.3412500000000001</v>
      </c>
      <c r="L112" s="17">
        <f t="shared" si="20"/>
        <v>1.2480499219968799E-2</v>
      </c>
      <c r="M112" s="17">
        <f t="shared" si="25"/>
        <v>0.98751950078003103</v>
      </c>
      <c r="N112" s="16">
        <v>800</v>
      </c>
      <c r="O112" s="17">
        <f t="shared" si="21"/>
        <v>9.9361601709019604E-3</v>
      </c>
      <c r="P112" s="17">
        <f t="shared" si="26"/>
        <v>0.99006383982909796</v>
      </c>
      <c r="Q112" s="16">
        <f t="shared" si="22"/>
        <v>0</v>
      </c>
    </row>
    <row r="113" spans="1:17" ht="15.6">
      <c r="A113" s="16">
        <v>32</v>
      </c>
      <c r="B113" s="30">
        <v>43210</v>
      </c>
      <c r="C113" s="27" t="s">
        <v>328</v>
      </c>
      <c r="D113" s="16">
        <v>803</v>
      </c>
      <c r="E113" s="17">
        <f t="shared" si="23"/>
        <v>4.7825232425864903E-3</v>
      </c>
      <c r="F113" s="17">
        <f t="shared" si="27"/>
        <v>1</v>
      </c>
      <c r="G113" s="16">
        <v>800</v>
      </c>
      <c r="H113" s="17">
        <f t="shared" si="18"/>
        <v>3.6005706904544401E-3</v>
      </c>
      <c r="I113" s="17">
        <f t="shared" si="24"/>
        <v>1</v>
      </c>
      <c r="J113" s="16">
        <v>800</v>
      </c>
      <c r="K113" s="31">
        <f t="shared" si="19"/>
        <v>1.0037499999999999</v>
      </c>
      <c r="L113" s="17">
        <f t="shared" si="20"/>
        <v>1.2480499219968799E-2</v>
      </c>
      <c r="M113" s="17">
        <f t="shared" si="25"/>
        <v>1</v>
      </c>
      <c r="N113" s="16">
        <v>800</v>
      </c>
      <c r="O113" s="17">
        <f t="shared" si="21"/>
        <v>9.9361601709019604E-3</v>
      </c>
      <c r="P113" s="17">
        <f t="shared" si="26"/>
        <v>1</v>
      </c>
      <c r="Q113" s="16">
        <f t="shared" si="22"/>
        <v>0</v>
      </c>
    </row>
    <row r="114" spans="1:17" ht="15.6">
      <c r="A114" s="16">
        <v>1</v>
      </c>
      <c r="B114" s="30">
        <v>43236</v>
      </c>
      <c r="C114" s="27" t="s">
        <v>439</v>
      </c>
      <c r="D114" s="16">
        <v>23559</v>
      </c>
      <c r="E114" s="17">
        <f t="shared" si="23"/>
        <v>0.174323874357172</v>
      </c>
      <c r="F114" s="17">
        <f>E114</f>
        <v>0.174323874357172</v>
      </c>
      <c r="G114" s="16">
        <v>28000</v>
      </c>
      <c r="H114" s="17">
        <f t="shared" si="18"/>
        <v>0.16411699196998999</v>
      </c>
      <c r="I114" s="17">
        <f>H114</f>
        <v>0.16411699196998999</v>
      </c>
      <c r="J114" s="16">
        <v>15000</v>
      </c>
      <c r="K114" s="31">
        <f t="shared" si="19"/>
        <v>1.5706</v>
      </c>
      <c r="L114" s="17">
        <f t="shared" si="20"/>
        <v>0.15592515592515599</v>
      </c>
      <c r="M114" s="17">
        <f>L114</f>
        <v>0.15592515592515599</v>
      </c>
      <c r="N114" s="16">
        <v>16000</v>
      </c>
      <c r="O114" s="17">
        <f t="shared" si="21"/>
        <v>0.163371998039536</v>
      </c>
      <c r="P114" s="17">
        <f>O114</f>
        <v>0.163371998039536</v>
      </c>
      <c r="Q114" s="16">
        <f t="shared" si="22"/>
        <v>1000</v>
      </c>
    </row>
    <row r="115" spans="1:17" ht="15.6">
      <c r="A115" s="16">
        <v>2</v>
      </c>
      <c r="B115" s="30">
        <v>43236</v>
      </c>
      <c r="C115" s="27" t="s">
        <v>415</v>
      </c>
      <c r="D115" s="16">
        <v>16115</v>
      </c>
      <c r="E115" s="17">
        <f t="shared" si="23"/>
        <v>0.119242295312442</v>
      </c>
      <c r="F115" s="17">
        <f t="shared" si="27"/>
        <v>0.29356616966961402</v>
      </c>
      <c r="G115" s="16">
        <v>17700</v>
      </c>
      <c r="H115" s="17">
        <f t="shared" si="18"/>
        <v>0.103745384209601</v>
      </c>
      <c r="I115" s="17">
        <f t="shared" ref="I115:I144" si="28">H115+I114</f>
        <v>0.26786237617959102</v>
      </c>
      <c r="J115" s="16">
        <v>12000</v>
      </c>
      <c r="K115" s="31">
        <f t="shared" si="19"/>
        <v>1.3429166666666701</v>
      </c>
      <c r="L115" s="17">
        <f t="shared" si="20"/>
        <v>0.124740124740125</v>
      </c>
      <c r="M115" s="17">
        <f t="shared" ref="M115:M144" si="29">L115+M114</f>
        <v>0.28066528066528101</v>
      </c>
      <c r="N115" s="16">
        <v>13000</v>
      </c>
      <c r="O115" s="17">
        <f t="shared" si="21"/>
        <v>0.13273974840712299</v>
      </c>
      <c r="P115" s="17">
        <f t="shared" ref="P115:P144" si="30">O115+P114</f>
        <v>0.296111746446659</v>
      </c>
      <c r="Q115" s="16">
        <f t="shared" si="22"/>
        <v>1000</v>
      </c>
    </row>
    <row r="116" spans="1:17" ht="15.6">
      <c r="A116" s="16">
        <v>3</v>
      </c>
      <c r="B116" s="30">
        <v>43236</v>
      </c>
      <c r="C116" s="27" t="s">
        <v>412</v>
      </c>
      <c r="D116" s="16">
        <v>9237</v>
      </c>
      <c r="E116" s="17">
        <f t="shared" si="23"/>
        <v>6.8348810536830798E-2</v>
      </c>
      <c r="F116" s="17">
        <f t="shared" si="27"/>
        <v>0.36191498020644502</v>
      </c>
      <c r="G116" s="16">
        <v>16900</v>
      </c>
      <c r="H116" s="17">
        <f t="shared" si="18"/>
        <v>9.90563272961726E-2</v>
      </c>
      <c r="I116" s="17">
        <f t="shared" si="28"/>
        <v>0.366918703475763</v>
      </c>
      <c r="J116" s="16">
        <v>5000</v>
      </c>
      <c r="K116" s="31">
        <f t="shared" si="19"/>
        <v>1.8473999999999999</v>
      </c>
      <c r="L116" s="17">
        <f t="shared" si="20"/>
        <v>5.1975051975051999E-2</v>
      </c>
      <c r="M116" s="17">
        <f t="shared" si="29"/>
        <v>0.33264033264033299</v>
      </c>
      <c r="N116" s="16">
        <v>5000</v>
      </c>
      <c r="O116" s="17">
        <f t="shared" si="21"/>
        <v>5.1053749387354998E-2</v>
      </c>
      <c r="P116" s="17">
        <f t="shared" si="30"/>
        <v>0.34716549583401402</v>
      </c>
      <c r="Q116" s="16">
        <f t="shared" si="22"/>
        <v>0</v>
      </c>
    </row>
    <row r="117" spans="1:17" ht="15.6">
      <c r="A117" s="16">
        <v>4</v>
      </c>
      <c r="B117" s="30">
        <v>43236</v>
      </c>
      <c r="C117" s="27" t="s">
        <v>427</v>
      </c>
      <c r="D117" s="16">
        <v>7638</v>
      </c>
      <c r="E117" s="17">
        <f t="shared" si="23"/>
        <v>5.6517074253579498E-2</v>
      </c>
      <c r="F117" s="17">
        <f t="shared" si="27"/>
        <v>0.41843205446002402</v>
      </c>
      <c r="G117" s="16">
        <v>11400</v>
      </c>
      <c r="H117" s="17">
        <f t="shared" si="18"/>
        <v>6.6819061016353098E-2</v>
      </c>
      <c r="I117" s="17">
        <f t="shared" si="28"/>
        <v>0.43373776449211598</v>
      </c>
      <c r="J117" s="16">
        <v>9500</v>
      </c>
      <c r="K117" s="31">
        <f t="shared" si="19"/>
        <v>0.80400000000000005</v>
      </c>
      <c r="L117" s="17">
        <f t="shared" si="20"/>
        <v>9.87525987525988E-2</v>
      </c>
      <c r="M117" s="17">
        <f t="shared" si="29"/>
        <v>0.431392931392931</v>
      </c>
      <c r="N117" s="16">
        <v>9500</v>
      </c>
      <c r="O117" s="17">
        <f t="shared" si="21"/>
        <v>9.7002123835974494E-2</v>
      </c>
      <c r="P117" s="17">
        <f t="shared" si="30"/>
        <v>0.44416761966998902</v>
      </c>
      <c r="Q117" s="16">
        <f t="shared" si="22"/>
        <v>0</v>
      </c>
    </row>
    <row r="118" spans="1:17" ht="15.6">
      <c r="A118" s="16">
        <v>5</v>
      </c>
      <c r="B118" s="30">
        <v>43236</v>
      </c>
      <c r="C118" s="27" t="s">
        <v>445</v>
      </c>
      <c r="D118" s="16">
        <v>7597</v>
      </c>
      <c r="E118" s="17">
        <f t="shared" si="23"/>
        <v>5.6213696400162799E-2</v>
      </c>
      <c r="F118" s="17">
        <f t="shared" si="27"/>
        <v>0.47464575086018701</v>
      </c>
      <c r="G118" s="16">
        <v>12500</v>
      </c>
      <c r="H118" s="17">
        <f t="shared" si="18"/>
        <v>7.3266514272316993E-2</v>
      </c>
      <c r="I118" s="17">
        <f t="shared" si="28"/>
        <v>0.50700427876443299</v>
      </c>
      <c r="J118" s="16">
        <v>4600</v>
      </c>
      <c r="K118" s="31">
        <f t="shared" si="19"/>
        <v>1.65152173913043</v>
      </c>
      <c r="L118" s="17">
        <f t="shared" si="20"/>
        <v>4.7817047817047799E-2</v>
      </c>
      <c r="M118" s="17">
        <f t="shared" si="29"/>
        <v>0.47920997920997899</v>
      </c>
      <c r="N118" s="16">
        <v>4600</v>
      </c>
      <c r="O118" s="17">
        <f t="shared" si="21"/>
        <v>4.6969449436366599E-2</v>
      </c>
      <c r="P118" s="17">
        <f t="shared" si="30"/>
        <v>0.49113706910635502</v>
      </c>
      <c r="Q118" s="16">
        <f t="shared" si="22"/>
        <v>0</v>
      </c>
    </row>
    <row r="119" spans="1:17" ht="15.6">
      <c r="A119" s="16">
        <v>6</v>
      </c>
      <c r="B119" s="30">
        <v>43236</v>
      </c>
      <c r="C119" s="27" t="s">
        <v>463</v>
      </c>
      <c r="D119" s="16">
        <v>7350</v>
      </c>
      <c r="E119" s="17">
        <f t="shared" si="23"/>
        <v>5.4386029819823198E-2</v>
      </c>
      <c r="F119" s="17">
        <f t="shared" si="27"/>
        <v>0.52903178068001</v>
      </c>
      <c r="G119" s="16">
        <v>9336</v>
      </c>
      <c r="H119" s="17">
        <f t="shared" si="18"/>
        <v>5.4721294179708099E-2</v>
      </c>
      <c r="I119" s="17">
        <f t="shared" si="28"/>
        <v>0.56172557294414105</v>
      </c>
      <c r="J119" s="16">
        <v>6000</v>
      </c>
      <c r="K119" s="31">
        <f t="shared" si="19"/>
        <v>1.2250000000000001</v>
      </c>
      <c r="L119" s="17">
        <f t="shared" si="20"/>
        <v>6.2370062370062401E-2</v>
      </c>
      <c r="M119" s="17">
        <f t="shared" si="29"/>
        <v>0.54158004158004203</v>
      </c>
      <c r="N119" s="16">
        <v>6036</v>
      </c>
      <c r="O119" s="17">
        <f t="shared" si="21"/>
        <v>6.1632086260414998E-2</v>
      </c>
      <c r="P119" s="17">
        <f t="shared" si="30"/>
        <v>0.55276915536676996</v>
      </c>
      <c r="Q119" s="16">
        <f t="shared" si="22"/>
        <v>36</v>
      </c>
    </row>
    <row r="120" spans="1:17" ht="15.6">
      <c r="A120" s="16">
        <v>7</v>
      </c>
      <c r="B120" s="30">
        <v>43236</v>
      </c>
      <c r="C120" s="27" t="s">
        <v>406</v>
      </c>
      <c r="D120" s="16">
        <v>6910</v>
      </c>
      <c r="E120" s="17">
        <f t="shared" si="23"/>
        <v>5.1130267490473197E-2</v>
      </c>
      <c r="F120" s="17">
        <f t="shared" si="27"/>
        <v>0.580162048170484</v>
      </c>
      <c r="G120" s="16">
        <v>8800</v>
      </c>
      <c r="H120" s="17">
        <f t="shared" si="18"/>
        <v>5.15796260477112E-2</v>
      </c>
      <c r="I120" s="17">
        <f t="shared" si="28"/>
        <v>0.61330519899185298</v>
      </c>
      <c r="J120" s="16">
        <v>4700</v>
      </c>
      <c r="K120" s="31">
        <f t="shared" si="19"/>
        <v>1.47021276595745</v>
      </c>
      <c r="L120" s="17">
        <f t="shared" si="20"/>
        <v>4.8856548856548901E-2</v>
      </c>
      <c r="M120" s="17">
        <f t="shared" si="29"/>
        <v>0.59043659043659003</v>
      </c>
      <c r="N120" s="16">
        <v>4700</v>
      </c>
      <c r="O120" s="17">
        <f t="shared" si="21"/>
        <v>4.7990524424113702E-2</v>
      </c>
      <c r="P120" s="17">
        <f t="shared" si="30"/>
        <v>0.60075967979088396</v>
      </c>
      <c r="Q120" s="16">
        <f t="shared" si="22"/>
        <v>0</v>
      </c>
    </row>
    <row r="121" spans="1:17" ht="15.6">
      <c r="A121" s="16">
        <v>8</v>
      </c>
      <c r="B121" s="30">
        <v>43236</v>
      </c>
      <c r="C121" s="27" t="s">
        <v>451</v>
      </c>
      <c r="D121" s="16">
        <v>4710</v>
      </c>
      <c r="E121" s="17">
        <f t="shared" si="23"/>
        <v>3.48514558437234E-2</v>
      </c>
      <c r="F121" s="17">
        <f t="shared" si="27"/>
        <v>0.61501350401420696</v>
      </c>
      <c r="G121" s="16">
        <v>5300</v>
      </c>
      <c r="H121" s="17">
        <f t="shared" si="18"/>
        <v>3.1065002051462402E-2</v>
      </c>
      <c r="I121" s="17">
        <f t="shared" si="28"/>
        <v>0.64437020104331499</v>
      </c>
      <c r="J121" s="16">
        <v>1500</v>
      </c>
      <c r="K121" s="31">
        <f t="shared" si="19"/>
        <v>3.14</v>
      </c>
      <c r="L121" s="17">
        <f t="shared" si="20"/>
        <v>1.55925155925156E-2</v>
      </c>
      <c r="M121" s="17">
        <f t="shared" si="29"/>
        <v>0.60602910602910598</v>
      </c>
      <c r="N121" s="16">
        <v>1500</v>
      </c>
      <c r="O121" s="17">
        <f t="shared" si="21"/>
        <v>1.53161248162065E-2</v>
      </c>
      <c r="P121" s="17">
        <f t="shared" si="30"/>
        <v>0.61607580460708999</v>
      </c>
      <c r="Q121" s="16">
        <f t="shared" si="22"/>
        <v>0</v>
      </c>
    </row>
    <row r="122" spans="1:17" ht="15.6">
      <c r="A122" s="16">
        <v>9</v>
      </c>
      <c r="B122" s="30">
        <v>43236</v>
      </c>
      <c r="C122" s="27" t="s">
        <v>460</v>
      </c>
      <c r="D122" s="16">
        <v>4477</v>
      </c>
      <c r="E122" s="17">
        <f t="shared" si="23"/>
        <v>3.31273817011358E-2</v>
      </c>
      <c r="F122" s="17">
        <f t="shared" si="27"/>
        <v>0.64814088571534301</v>
      </c>
      <c r="G122" s="16">
        <v>6600</v>
      </c>
      <c r="H122" s="17">
        <f t="shared" si="18"/>
        <v>3.8684719535783403E-2</v>
      </c>
      <c r="I122" s="17">
        <f t="shared" si="28"/>
        <v>0.683054920579098</v>
      </c>
      <c r="J122" s="16">
        <v>6200</v>
      </c>
      <c r="K122" s="31">
        <f t="shared" si="19"/>
        <v>0.72209677419354801</v>
      </c>
      <c r="L122" s="17">
        <f t="shared" si="20"/>
        <v>6.4449064449064494E-2</v>
      </c>
      <c r="M122" s="17">
        <f t="shared" si="29"/>
        <v>0.67047817047817104</v>
      </c>
      <c r="N122" s="16">
        <v>6200</v>
      </c>
      <c r="O122" s="17">
        <f t="shared" si="21"/>
        <v>6.3306649240320201E-2</v>
      </c>
      <c r="P122" s="17">
        <f t="shared" si="30"/>
        <v>0.67938245384741103</v>
      </c>
      <c r="Q122" s="16">
        <f t="shared" si="22"/>
        <v>0</v>
      </c>
    </row>
    <row r="123" spans="1:17" ht="15.6">
      <c r="A123" s="16">
        <v>10</v>
      </c>
      <c r="B123" s="30">
        <v>43236</v>
      </c>
      <c r="C123" s="27" t="s">
        <v>436</v>
      </c>
      <c r="D123" s="16">
        <v>3932</v>
      </c>
      <c r="E123" s="17">
        <f t="shared" si="23"/>
        <v>2.9094676088645501E-2</v>
      </c>
      <c r="F123" s="17">
        <f t="shared" si="27"/>
        <v>0.67723556180398803</v>
      </c>
      <c r="G123" s="16">
        <v>4100</v>
      </c>
      <c r="H123" s="17">
        <f t="shared" si="18"/>
        <v>2.403141668132E-2</v>
      </c>
      <c r="I123" s="17">
        <f t="shared" si="28"/>
        <v>0.70708633726041803</v>
      </c>
      <c r="J123" s="16">
        <v>1500</v>
      </c>
      <c r="K123" s="31">
        <f t="shared" si="19"/>
        <v>2.6213333333333302</v>
      </c>
      <c r="L123" s="17">
        <f t="shared" si="20"/>
        <v>1.55925155925156E-2</v>
      </c>
      <c r="M123" s="17">
        <f t="shared" si="29"/>
        <v>0.686070686070686</v>
      </c>
      <c r="N123" s="16">
        <v>1500</v>
      </c>
      <c r="O123" s="17">
        <f t="shared" si="21"/>
        <v>1.53161248162065E-2</v>
      </c>
      <c r="P123" s="17">
        <f t="shared" si="30"/>
        <v>0.69469857866361695</v>
      </c>
      <c r="Q123" s="16">
        <f t="shared" si="22"/>
        <v>0</v>
      </c>
    </row>
    <row r="124" spans="1:17" ht="15.6">
      <c r="A124" s="16">
        <v>11</v>
      </c>
      <c r="B124" s="30">
        <v>43236</v>
      </c>
      <c r="C124" s="27" t="s">
        <v>421</v>
      </c>
      <c r="D124" s="16">
        <v>3723</v>
      </c>
      <c r="E124" s="17">
        <f t="shared" si="23"/>
        <v>2.7548188982204298E-2</v>
      </c>
      <c r="F124" s="17">
        <f t="shared" si="27"/>
        <v>0.70478375078619304</v>
      </c>
      <c r="G124" s="16">
        <v>4200</v>
      </c>
      <c r="H124" s="17">
        <f t="shared" si="18"/>
        <v>2.46175487954985E-2</v>
      </c>
      <c r="I124" s="17">
        <f t="shared" si="28"/>
        <v>0.73170388605591696</v>
      </c>
      <c r="J124" s="16">
        <v>3700</v>
      </c>
      <c r="K124" s="31">
        <f t="shared" si="19"/>
        <v>1.00621621621622</v>
      </c>
      <c r="L124" s="17">
        <f t="shared" si="20"/>
        <v>3.8461538461538498E-2</v>
      </c>
      <c r="M124" s="17">
        <f t="shared" si="29"/>
        <v>0.72453222453222499</v>
      </c>
      <c r="N124" s="16">
        <v>3700</v>
      </c>
      <c r="O124" s="17">
        <f t="shared" si="21"/>
        <v>3.7779774546642698E-2</v>
      </c>
      <c r="P124" s="17">
        <f t="shared" si="30"/>
        <v>0.73247835321026</v>
      </c>
      <c r="Q124" s="16">
        <f t="shared" si="22"/>
        <v>0</v>
      </c>
    </row>
    <row r="125" spans="1:17" ht="15.6">
      <c r="A125" s="16">
        <v>12</v>
      </c>
      <c r="B125" s="30">
        <v>43236</v>
      </c>
      <c r="C125" s="27" t="s">
        <v>418</v>
      </c>
      <c r="D125" s="16">
        <v>3535</v>
      </c>
      <c r="E125" s="17">
        <f t="shared" si="23"/>
        <v>2.6157090532391101E-2</v>
      </c>
      <c r="F125" s="17">
        <f t="shared" si="27"/>
        <v>0.73094084131858394</v>
      </c>
      <c r="G125" s="16">
        <v>3800</v>
      </c>
      <c r="H125" s="17">
        <f t="shared" si="18"/>
        <v>2.2273020338784401E-2</v>
      </c>
      <c r="I125" s="17">
        <f t="shared" si="28"/>
        <v>0.75397690639470105</v>
      </c>
      <c r="J125" s="16">
        <v>1000</v>
      </c>
      <c r="K125" s="31">
        <f t="shared" si="19"/>
        <v>3.5350000000000001</v>
      </c>
      <c r="L125" s="17">
        <f t="shared" si="20"/>
        <v>1.0395010395010401E-2</v>
      </c>
      <c r="M125" s="17">
        <f t="shared" si="29"/>
        <v>0.734927234927235</v>
      </c>
      <c r="N125" s="16">
        <v>1500</v>
      </c>
      <c r="O125" s="17">
        <f t="shared" si="21"/>
        <v>1.53161248162065E-2</v>
      </c>
      <c r="P125" s="17">
        <f t="shared" si="30"/>
        <v>0.74779447802646604</v>
      </c>
      <c r="Q125" s="16">
        <f t="shared" si="22"/>
        <v>500</v>
      </c>
    </row>
    <row r="126" spans="1:17" ht="15.6">
      <c r="A126" s="16">
        <v>13</v>
      </c>
      <c r="B126" s="30">
        <v>43236</v>
      </c>
      <c r="C126" s="27" t="s">
        <v>457</v>
      </c>
      <c r="D126" s="16">
        <v>3082</v>
      </c>
      <c r="E126" s="17">
        <f t="shared" si="23"/>
        <v>2.28051352251286E-2</v>
      </c>
      <c r="F126" s="17">
        <f t="shared" si="27"/>
        <v>0.753745976543713</v>
      </c>
      <c r="G126" s="16">
        <v>4100</v>
      </c>
      <c r="H126" s="17">
        <f t="shared" si="18"/>
        <v>2.403141668132E-2</v>
      </c>
      <c r="I126" s="17">
        <f t="shared" si="28"/>
        <v>0.77800832307602097</v>
      </c>
      <c r="J126" s="16">
        <v>1500</v>
      </c>
      <c r="K126" s="31">
        <f t="shared" si="19"/>
        <v>2.05466666666667</v>
      </c>
      <c r="L126" s="17">
        <f t="shared" si="20"/>
        <v>1.55925155925156E-2</v>
      </c>
      <c r="M126" s="17">
        <f t="shared" si="29"/>
        <v>0.75051975051975095</v>
      </c>
      <c r="N126" s="16">
        <v>1500</v>
      </c>
      <c r="O126" s="17">
        <f t="shared" si="21"/>
        <v>1.53161248162065E-2</v>
      </c>
      <c r="P126" s="17">
        <f t="shared" si="30"/>
        <v>0.76311060284267296</v>
      </c>
      <c r="Q126" s="16">
        <f t="shared" si="22"/>
        <v>0</v>
      </c>
    </row>
    <row r="127" spans="1:17" ht="15.6">
      <c r="A127" s="16">
        <v>14</v>
      </c>
      <c r="B127" s="30">
        <v>43236</v>
      </c>
      <c r="C127" s="27" t="s">
        <v>400</v>
      </c>
      <c r="D127" s="16">
        <v>2815</v>
      </c>
      <c r="E127" s="17">
        <f t="shared" si="23"/>
        <v>2.0829479448000301E-2</v>
      </c>
      <c r="F127" s="17">
        <f t="shared" ref="F127:F158" si="31">E127+F126</f>
        <v>0.77457545599171296</v>
      </c>
      <c r="G127" s="16">
        <v>3100</v>
      </c>
      <c r="H127" s="17">
        <f t="shared" si="18"/>
        <v>1.8170095539534602E-2</v>
      </c>
      <c r="I127" s="17">
        <f t="shared" si="28"/>
        <v>0.79617841861555605</v>
      </c>
      <c r="J127" s="16">
        <v>800</v>
      </c>
      <c r="K127" s="31">
        <f t="shared" si="19"/>
        <v>3.5187499999999998</v>
      </c>
      <c r="L127" s="17">
        <f t="shared" si="20"/>
        <v>8.3160083160083199E-3</v>
      </c>
      <c r="M127" s="17">
        <f t="shared" si="29"/>
        <v>0.75883575883575904</v>
      </c>
      <c r="N127" s="16">
        <v>800</v>
      </c>
      <c r="O127" s="17">
        <f t="shared" si="21"/>
        <v>8.1685999019767992E-3</v>
      </c>
      <c r="P127" s="17">
        <f t="shared" si="30"/>
        <v>0.77127920274465001</v>
      </c>
      <c r="Q127" s="16">
        <f t="shared" si="22"/>
        <v>0</v>
      </c>
    </row>
    <row r="128" spans="1:17" ht="15.6">
      <c r="A128" s="16">
        <v>15</v>
      </c>
      <c r="B128" s="30">
        <v>43236</v>
      </c>
      <c r="C128" s="27" t="s">
        <v>409</v>
      </c>
      <c r="D128" s="16">
        <v>2726</v>
      </c>
      <c r="E128" s="17">
        <f t="shared" si="23"/>
        <v>2.01709275222909E-2</v>
      </c>
      <c r="F128" s="17">
        <f t="shared" si="31"/>
        <v>0.79474638351400395</v>
      </c>
      <c r="G128" s="16">
        <v>3000</v>
      </c>
      <c r="H128" s="17">
        <f t="shared" si="18"/>
        <v>1.7583963425356099E-2</v>
      </c>
      <c r="I128" s="17">
        <f t="shared" si="28"/>
        <v>0.813762382040912</v>
      </c>
      <c r="J128" s="16">
        <v>3000</v>
      </c>
      <c r="K128" s="31">
        <f t="shared" si="19"/>
        <v>0.90866666666666696</v>
      </c>
      <c r="L128" s="17">
        <f t="shared" si="20"/>
        <v>3.1185031185031201E-2</v>
      </c>
      <c r="M128" s="17">
        <f t="shared" si="29"/>
        <v>0.79002079002078995</v>
      </c>
      <c r="N128" s="16">
        <v>3000</v>
      </c>
      <c r="O128" s="17">
        <f t="shared" si="21"/>
        <v>3.0632249632413001E-2</v>
      </c>
      <c r="P128" s="17">
        <f t="shared" si="30"/>
        <v>0.80191145237706296</v>
      </c>
      <c r="Q128" s="16">
        <f t="shared" si="22"/>
        <v>0</v>
      </c>
    </row>
    <row r="129" spans="1:17" ht="15.6">
      <c r="A129" s="16">
        <v>16</v>
      </c>
      <c r="B129" s="30">
        <v>43236</v>
      </c>
      <c r="C129" s="27" t="s">
        <v>442</v>
      </c>
      <c r="D129" s="16">
        <v>2539</v>
      </c>
      <c r="E129" s="17">
        <f t="shared" si="23"/>
        <v>1.87872285323171E-2</v>
      </c>
      <c r="F129" s="17">
        <f t="shared" si="31"/>
        <v>0.81353361204632102</v>
      </c>
      <c r="G129" s="16">
        <v>3400</v>
      </c>
      <c r="H129" s="17">
        <f t="shared" si="18"/>
        <v>1.9928491882070201E-2</v>
      </c>
      <c r="I129" s="17">
        <f t="shared" si="28"/>
        <v>0.83369087392298202</v>
      </c>
      <c r="J129" s="16">
        <v>1000</v>
      </c>
      <c r="K129" s="31">
        <f t="shared" si="19"/>
        <v>2.5390000000000001</v>
      </c>
      <c r="L129" s="17">
        <f t="shared" si="20"/>
        <v>1.0395010395010401E-2</v>
      </c>
      <c r="M129" s="17">
        <f t="shared" si="29"/>
        <v>0.80041580041580096</v>
      </c>
      <c r="N129" s="16">
        <v>1000</v>
      </c>
      <c r="O129" s="17">
        <f t="shared" si="21"/>
        <v>1.0210749877471E-2</v>
      </c>
      <c r="P129" s="17">
        <f t="shared" si="30"/>
        <v>0.81212220225453302</v>
      </c>
      <c r="Q129" s="16">
        <f t="shared" si="22"/>
        <v>0</v>
      </c>
    </row>
    <row r="130" spans="1:17" ht="15.6">
      <c r="A130" s="16">
        <v>17</v>
      </c>
      <c r="B130" s="30">
        <v>43236</v>
      </c>
      <c r="C130" s="27" t="s">
        <v>391</v>
      </c>
      <c r="D130" s="16">
        <v>2454</v>
      </c>
      <c r="E130" s="17">
        <f t="shared" si="23"/>
        <v>1.8158274445965399E-2</v>
      </c>
      <c r="F130" s="17">
        <f t="shared" si="31"/>
        <v>0.83169188649228598</v>
      </c>
      <c r="G130" s="16">
        <v>3000</v>
      </c>
      <c r="H130" s="17">
        <f t="shared" ref="H130:H192" si="32">G130/SUMIF($B:$B,$B130,G:G)</f>
        <v>1.7583963425356099E-2</v>
      </c>
      <c r="I130" s="17">
        <f t="shared" si="28"/>
        <v>0.85127483734833798</v>
      </c>
      <c r="J130" s="16">
        <v>2000</v>
      </c>
      <c r="K130" s="31">
        <f t="shared" ref="K130:K192" si="33">D130/J130</f>
        <v>1.2270000000000001</v>
      </c>
      <c r="L130" s="17">
        <f t="shared" ref="L130:L192" si="34">J130/SUMIF($B:$B,$B130,J:J)</f>
        <v>2.0790020790020802E-2</v>
      </c>
      <c r="M130" s="17">
        <f t="shared" si="29"/>
        <v>0.82120582120582097</v>
      </c>
      <c r="N130" s="16">
        <v>2000</v>
      </c>
      <c r="O130" s="17">
        <f t="shared" ref="O130:O192" si="35">N130/SUMIF($B:$B,$B130,N:N)</f>
        <v>2.0421499754942E-2</v>
      </c>
      <c r="P130" s="17">
        <f t="shared" si="30"/>
        <v>0.83254370200947503</v>
      </c>
      <c r="Q130" s="16">
        <f t="shared" ref="Q130:Q193" si="36">N130-J130</f>
        <v>0</v>
      </c>
    </row>
    <row r="131" spans="1:17" ht="15.6">
      <c r="A131" s="16">
        <v>18</v>
      </c>
      <c r="B131" s="30">
        <v>43236</v>
      </c>
      <c r="C131" s="27" t="s">
        <v>373</v>
      </c>
      <c r="D131" s="16">
        <v>2400</v>
      </c>
      <c r="E131" s="17">
        <f t="shared" ref="E131:E192" si="37">D131/SUMIF($B:$B,$B131,D:D)</f>
        <v>1.77587036146361E-2</v>
      </c>
      <c r="F131" s="17">
        <f t="shared" si="31"/>
        <v>0.84945059010692203</v>
      </c>
      <c r="G131" s="16">
        <v>2400</v>
      </c>
      <c r="H131" s="17">
        <f t="shared" si="32"/>
        <v>1.40671707402849E-2</v>
      </c>
      <c r="I131" s="17">
        <f t="shared" si="28"/>
        <v>0.86534200808862305</v>
      </c>
      <c r="J131" s="16">
        <v>800</v>
      </c>
      <c r="K131" s="31">
        <f t="shared" si="33"/>
        <v>3</v>
      </c>
      <c r="L131" s="17">
        <f t="shared" si="34"/>
        <v>8.3160083160083199E-3</v>
      </c>
      <c r="M131" s="17">
        <f t="shared" si="29"/>
        <v>0.82952182952182996</v>
      </c>
      <c r="N131" s="16">
        <v>0</v>
      </c>
      <c r="O131" s="17">
        <f t="shared" si="35"/>
        <v>0</v>
      </c>
      <c r="P131" s="17">
        <f t="shared" si="30"/>
        <v>0.83254370200947503</v>
      </c>
      <c r="Q131" s="16">
        <f t="shared" si="36"/>
        <v>-800</v>
      </c>
    </row>
    <row r="132" spans="1:17" ht="15.6">
      <c r="A132" s="16">
        <v>19</v>
      </c>
      <c r="B132" s="30">
        <v>43236</v>
      </c>
      <c r="C132" s="27" t="s">
        <v>388</v>
      </c>
      <c r="D132" s="16">
        <v>2184</v>
      </c>
      <c r="E132" s="17">
        <f t="shared" si="37"/>
        <v>1.61604202893189E-2</v>
      </c>
      <c r="F132" s="17">
        <f t="shared" si="31"/>
        <v>0.865611010396241</v>
      </c>
      <c r="G132" s="16">
        <v>2600</v>
      </c>
      <c r="H132" s="17">
        <f t="shared" si="32"/>
        <v>1.5239434968641901E-2</v>
      </c>
      <c r="I132" s="17">
        <f t="shared" si="28"/>
        <v>0.88058144305726505</v>
      </c>
      <c r="J132" s="16">
        <v>1600</v>
      </c>
      <c r="K132" s="31">
        <f t="shared" si="33"/>
        <v>1.365</v>
      </c>
      <c r="L132" s="17">
        <f t="shared" si="34"/>
        <v>1.6632016632016602E-2</v>
      </c>
      <c r="M132" s="17">
        <f t="shared" si="29"/>
        <v>0.84615384615384603</v>
      </c>
      <c r="N132" s="16">
        <v>1600</v>
      </c>
      <c r="O132" s="17">
        <f t="shared" si="35"/>
        <v>1.6337199803953598E-2</v>
      </c>
      <c r="P132" s="17">
        <f t="shared" si="30"/>
        <v>0.84888090181342901</v>
      </c>
      <c r="Q132" s="16">
        <f t="shared" si="36"/>
        <v>0</v>
      </c>
    </row>
    <row r="133" spans="1:17" ht="15.6">
      <c r="A133" s="16">
        <v>20</v>
      </c>
      <c r="B133" s="30">
        <v>43236</v>
      </c>
      <c r="C133" s="27" t="s">
        <v>433</v>
      </c>
      <c r="D133" s="16">
        <v>2033</v>
      </c>
      <c r="E133" s="17">
        <f t="shared" si="37"/>
        <v>1.50431018535647E-2</v>
      </c>
      <c r="F133" s="17">
        <f t="shared" si="31"/>
        <v>0.88065411224980605</v>
      </c>
      <c r="G133" s="16">
        <v>2550</v>
      </c>
      <c r="H133" s="17">
        <f t="shared" si="32"/>
        <v>1.4946368911552699E-2</v>
      </c>
      <c r="I133" s="17">
        <f t="shared" si="28"/>
        <v>0.89552781196881703</v>
      </c>
      <c r="J133" s="16">
        <v>2400</v>
      </c>
      <c r="K133" s="31">
        <f t="shared" si="33"/>
        <v>0.84708333333333297</v>
      </c>
      <c r="L133" s="17">
        <f t="shared" si="34"/>
        <v>2.4948024948024901E-2</v>
      </c>
      <c r="M133" s="17">
        <f t="shared" si="29"/>
        <v>0.87110187110187098</v>
      </c>
      <c r="N133" s="16">
        <v>2400</v>
      </c>
      <c r="O133" s="17">
        <f t="shared" si="35"/>
        <v>2.4505799705930399E-2</v>
      </c>
      <c r="P133" s="17">
        <f t="shared" si="30"/>
        <v>0.87338670151935904</v>
      </c>
      <c r="Q133" s="16">
        <f t="shared" si="36"/>
        <v>0</v>
      </c>
    </row>
    <row r="134" spans="1:17" ht="15.6">
      <c r="A134" s="16">
        <v>21</v>
      </c>
      <c r="B134" s="30">
        <v>43236</v>
      </c>
      <c r="C134" s="27" t="s">
        <v>394</v>
      </c>
      <c r="D134" s="16">
        <v>1893</v>
      </c>
      <c r="E134" s="17">
        <f t="shared" si="37"/>
        <v>1.40071774760442E-2</v>
      </c>
      <c r="F134" s="17">
        <f t="shared" si="31"/>
        <v>0.89466128972585002</v>
      </c>
      <c r="G134" s="16">
        <v>1900</v>
      </c>
      <c r="H134" s="17">
        <f t="shared" si="32"/>
        <v>1.11365101693922E-2</v>
      </c>
      <c r="I134" s="17">
        <f t="shared" si="28"/>
        <v>0.90666432213821002</v>
      </c>
      <c r="J134" s="16">
        <v>1500</v>
      </c>
      <c r="K134" s="31">
        <f t="shared" si="33"/>
        <v>1.262</v>
      </c>
      <c r="L134" s="17">
        <f t="shared" si="34"/>
        <v>1.55925155925156E-2</v>
      </c>
      <c r="M134" s="17">
        <f t="shared" si="29"/>
        <v>0.88669438669438705</v>
      </c>
      <c r="N134" s="16">
        <v>1500</v>
      </c>
      <c r="O134" s="17">
        <f t="shared" si="35"/>
        <v>1.53161248162065E-2</v>
      </c>
      <c r="P134" s="17">
        <f t="shared" si="30"/>
        <v>0.88870282633556597</v>
      </c>
      <c r="Q134" s="16">
        <f t="shared" si="36"/>
        <v>0</v>
      </c>
    </row>
    <row r="135" spans="1:17" ht="15.6">
      <c r="A135" s="16">
        <v>22</v>
      </c>
      <c r="B135" s="30">
        <v>43236</v>
      </c>
      <c r="C135" s="27" t="s">
        <v>430</v>
      </c>
      <c r="D135" s="16">
        <v>1853</v>
      </c>
      <c r="E135" s="17">
        <f t="shared" si="37"/>
        <v>1.3711199082467001E-2</v>
      </c>
      <c r="F135" s="17">
        <f t="shared" si="31"/>
        <v>0.908372488808317</v>
      </c>
      <c r="G135" s="16">
        <v>2074</v>
      </c>
      <c r="H135" s="17">
        <f t="shared" si="32"/>
        <v>1.21563800480628E-2</v>
      </c>
      <c r="I135" s="17">
        <f t="shared" si="28"/>
        <v>0.91882070218627199</v>
      </c>
      <c r="J135" s="16">
        <v>1000</v>
      </c>
      <c r="K135" s="31">
        <f t="shared" si="33"/>
        <v>1.853</v>
      </c>
      <c r="L135" s="17">
        <f t="shared" si="34"/>
        <v>1.0395010395010401E-2</v>
      </c>
      <c r="M135" s="17">
        <f t="shared" si="29"/>
        <v>0.89708939708939694</v>
      </c>
      <c r="N135" s="16">
        <v>1000</v>
      </c>
      <c r="O135" s="17">
        <f t="shared" si="35"/>
        <v>1.0210749877471E-2</v>
      </c>
      <c r="P135" s="17">
        <f t="shared" si="30"/>
        <v>0.89891357621303702</v>
      </c>
      <c r="Q135" s="16">
        <f t="shared" si="36"/>
        <v>0</v>
      </c>
    </row>
    <row r="136" spans="1:17" ht="15.6">
      <c r="A136" s="16">
        <v>23</v>
      </c>
      <c r="B136" s="30">
        <v>43236</v>
      </c>
      <c r="C136" s="27" t="s">
        <v>379</v>
      </c>
      <c r="D136" s="16">
        <v>1811</v>
      </c>
      <c r="E136" s="17">
        <f t="shared" si="37"/>
        <v>1.34004217692108E-2</v>
      </c>
      <c r="F136" s="17">
        <f t="shared" si="31"/>
        <v>0.92177291057752797</v>
      </c>
      <c r="G136" s="16">
        <v>1750</v>
      </c>
      <c r="H136" s="17">
        <f t="shared" si="32"/>
        <v>1.0257311998124401E-2</v>
      </c>
      <c r="I136" s="17">
        <f t="shared" si="28"/>
        <v>0.92907801418439695</v>
      </c>
      <c r="J136" s="16">
        <v>1200</v>
      </c>
      <c r="K136" s="31">
        <f t="shared" si="33"/>
        <v>1.5091666666666701</v>
      </c>
      <c r="L136" s="17">
        <f t="shared" si="34"/>
        <v>1.2474012474012501E-2</v>
      </c>
      <c r="M136" s="17">
        <f t="shared" si="29"/>
        <v>0.90956340956340997</v>
      </c>
      <c r="N136" s="16">
        <v>1200</v>
      </c>
      <c r="O136" s="17">
        <f t="shared" si="35"/>
        <v>1.22528998529652E-2</v>
      </c>
      <c r="P136" s="17">
        <f t="shared" si="30"/>
        <v>0.91116647606600198</v>
      </c>
      <c r="Q136" s="16">
        <f t="shared" si="36"/>
        <v>0</v>
      </c>
    </row>
    <row r="137" spans="1:17" ht="15.6">
      <c r="A137" s="16">
        <v>24</v>
      </c>
      <c r="B137" s="30">
        <v>43236</v>
      </c>
      <c r="C137" s="27" t="s">
        <v>454</v>
      </c>
      <c r="D137" s="16">
        <v>1769</v>
      </c>
      <c r="E137" s="17">
        <f t="shared" si="37"/>
        <v>1.30896444559547E-2</v>
      </c>
      <c r="F137" s="17">
        <f t="shared" si="31"/>
        <v>0.93486255503348303</v>
      </c>
      <c r="G137" s="16">
        <v>1700</v>
      </c>
      <c r="H137" s="17">
        <f t="shared" si="32"/>
        <v>9.9642459410351093E-3</v>
      </c>
      <c r="I137" s="17">
        <f t="shared" si="28"/>
        <v>0.93904226012543202</v>
      </c>
      <c r="J137" s="16">
        <v>1200</v>
      </c>
      <c r="K137" s="31">
        <f t="shared" si="33"/>
        <v>1.47416666666667</v>
      </c>
      <c r="L137" s="17">
        <f t="shared" si="34"/>
        <v>1.2474012474012501E-2</v>
      </c>
      <c r="M137" s="17">
        <f t="shared" si="29"/>
        <v>0.92203742203742201</v>
      </c>
      <c r="N137" s="16">
        <v>1200</v>
      </c>
      <c r="O137" s="17">
        <f t="shared" si="35"/>
        <v>1.22528998529652E-2</v>
      </c>
      <c r="P137" s="17">
        <f t="shared" si="30"/>
        <v>0.92341937591896694</v>
      </c>
      <c r="Q137" s="16">
        <f t="shared" si="36"/>
        <v>0</v>
      </c>
    </row>
    <row r="138" spans="1:17" ht="15.6">
      <c r="A138" s="16">
        <v>25</v>
      </c>
      <c r="B138" s="30">
        <v>43236</v>
      </c>
      <c r="C138" s="27" t="s">
        <v>397</v>
      </c>
      <c r="D138" s="16">
        <v>1765</v>
      </c>
      <c r="E138" s="17">
        <f t="shared" si="37"/>
        <v>1.3060046616597E-2</v>
      </c>
      <c r="F138" s="17">
        <f t="shared" si="31"/>
        <v>0.94792260165008002</v>
      </c>
      <c r="G138" s="16">
        <v>1700</v>
      </c>
      <c r="H138" s="17">
        <f t="shared" si="32"/>
        <v>9.9642459410351093E-3</v>
      </c>
      <c r="I138" s="17">
        <f t="shared" si="28"/>
        <v>0.94900650606646697</v>
      </c>
      <c r="J138" s="16">
        <v>500</v>
      </c>
      <c r="K138" s="31">
        <f t="shared" si="33"/>
        <v>3.53</v>
      </c>
      <c r="L138" s="17">
        <f t="shared" si="34"/>
        <v>5.1975051975052004E-3</v>
      </c>
      <c r="M138" s="17">
        <f t="shared" si="29"/>
        <v>0.92723492723492795</v>
      </c>
      <c r="N138" s="16">
        <v>500</v>
      </c>
      <c r="O138" s="17">
        <f t="shared" si="35"/>
        <v>5.1053749387355001E-3</v>
      </c>
      <c r="P138" s="17">
        <f t="shared" si="30"/>
        <v>0.92852475085770303</v>
      </c>
      <c r="Q138" s="16">
        <f t="shared" si="36"/>
        <v>0</v>
      </c>
    </row>
    <row r="139" spans="1:17" ht="15.6">
      <c r="A139" s="16">
        <v>26</v>
      </c>
      <c r="B139" s="30">
        <v>43236</v>
      </c>
      <c r="C139" s="27" t="s">
        <v>448</v>
      </c>
      <c r="D139" s="16">
        <v>1728</v>
      </c>
      <c r="E139" s="17">
        <f t="shared" si="37"/>
        <v>1.2786266602538E-2</v>
      </c>
      <c r="F139" s="17">
        <f t="shared" si="31"/>
        <v>0.96070886825261803</v>
      </c>
      <c r="G139" s="16">
        <v>2200</v>
      </c>
      <c r="H139" s="17">
        <f t="shared" si="32"/>
        <v>1.28949065119278E-2</v>
      </c>
      <c r="I139" s="17">
        <f t="shared" si="28"/>
        <v>0.96190141257839501</v>
      </c>
      <c r="J139" s="16">
        <v>2000</v>
      </c>
      <c r="K139" s="31">
        <f t="shared" si="33"/>
        <v>0.86399999999999999</v>
      </c>
      <c r="L139" s="17">
        <f t="shared" si="34"/>
        <v>2.0790020790020802E-2</v>
      </c>
      <c r="M139" s="17">
        <f t="shared" si="29"/>
        <v>0.94802494802494797</v>
      </c>
      <c r="N139" s="16">
        <v>2000</v>
      </c>
      <c r="O139" s="17">
        <f t="shared" si="35"/>
        <v>2.0421499754942E-2</v>
      </c>
      <c r="P139" s="17">
        <f t="shared" si="30"/>
        <v>0.94894625061264504</v>
      </c>
      <c r="Q139" s="16">
        <f t="shared" si="36"/>
        <v>0</v>
      </c>
    </row>
    <row r="140" spans="1:17" ht="15.6">
      <c r="A140" s="16">
        <v>27</v>
      </c>
      <c r="B140" s="30">
        <v>43236</v>
      </c>
      <c r="C140" s="27" t="s">
        <v>382</v>
      </c>
      <c r="D140" s="16">
        <v>1526</v>
      </c>
      <c r="E140" s="17">
        <f t="shared" si="37"/>
        <v>1.12915757149728E-2</v>
      </c>
      <c r="F140" s="17">
        <f t="shared" si="31"/>
        <v>0.972000443967591</v>
      </c>
      <c r="G140" s="16">
        <v>1500</v>
      </c>
      <c r="H140" s="17">
        <f t="shared" si="32"/>
        <v>8.7919817126780406E-3</v>
      </c>
      <c r="I140" s="17">
        <f t="shared" si="28"/>
        <v>0.97069339429107304</v>
      </c>
      <c r="J140" s="16">
        <v>1000</v>
      </c>
      <c r="K140" s="31">
        <f t="shared" si="33"/>
        <v>1.526</v>
      </c>
      <c r="L140" s="17">
        <f t="shared" si="34"/>
        <v>1.0395010395010401E-2</v>
      </c>
      <c r="M140" s="17">
        <f t="shared" si="29"/>
        <v>0.95841995841995897</v>
      </c>
      <c r="N140" s="16">
        <v>1000</v>
      </c>
      <c r="O140" s="17">
        <f t="shared" si="35"/>
        <v>1.0210749877471E-2</v>
      </c>
      <c r="P140" s="17">
        <f t="shared" si="30"/>
        <v>0.95915700049011599</v>
      </c>
      <c r="Q140" s="16">
        <f t="shared" si="36"/>
        <v>0</v>
      </c>
    </row>
    <row r="141" spans="1:17" ht="15.6">
      <c r="A141" s="16">
        <v>28</v>
      </c>
      <c r="B141" s="30">
        <v>43236</v>
      </c>
      <c r="C141" s="27" t="s">
        <v>424</v>
      </c>
      <c r="D141" s="16">
        <v>1303</v>
      </c>
      <c r="E141" s="17">
        <f t="shared" si="37"/>
        <v>9.6414961707795305E-3</v>
      </c>
      <c r="F141" s="17">
        <f t="shared" si="31"/>
        <v>0.98164194013837003</v>
      </c>
      <c r="G141" s="16">
        <v>1800</v>
      </c>
      <c r="H141" s="17">
        <f t="shared" si="32"/>
        <v>1.05503780552136E-2</v>
      </c>
      <c r="I141" s="17">
        <f t="shared" si="28"/>
        <v>0.98124377234628601</v>
      </c>
      <c r="J141" s="16">
        <v>1000</v>
      </c>
      <c r="K141" s="31">
        <f t="shared" si="33"/>
        <v>1.3029999999999999</v>
      </c>
      <c r="L141" s="17">
        <f t="shared" si="34"/>
        <v>1.0395010395010401E-2</v>
      </c>
      <c r="M141" s="17">
        <f t="shared" si="29"/>
        <v>0.96881496881496898</v>
      </c>
      <c r="N141" s="16">
        <v>1000</v>
      </c>
      <c r="O141" s="17">
        <f t="shared" si="35"/>
        <v>1.0210749877471E-2</v>
      </c>
      <c r="P141" s="17">
        <f t="shared" si="30"/>
        <v>0.96936775036758704</v>
      </c>
      <c r="Q141" s="16">
        <f t="shared" si="36"/>
        <v>0</v>
      </c>
    </row>
    <row r="142" spans="1:17" ht="15.6">
      <c r="A142" s="16">
        <v>29</v>
      </c>
      <c r="B142" s="30">
        <v>43236</v>
      </c>
      <c r="C142" s="27" t="s">
        <v>376</v>
      </c>
      <c r="D142" s="16">
        <v>1145</v>
      </c>
      <c r="E142" s="17">
        <f t="shared" si="37"/>
        <v>8.4723815161493205E-3</v>
      </c>
      <c r="F142" s="17">
        <f t="shared" si="31"/>
        <v>0.99011432165451996</v>
      </c>
      <c r="G142" s="16">
        <v>2000</v>
      </c>
      <c r="H142" s="17">
        <f t="shared" si="32"/>
        <v>1.17226422835707E-2</v>
      </c>
      <c r="I142" s="17">
        <f t="shared" si="28"/>
        <v>0.99296641462985702</v>
      </c>
      <c r="J142" s="16">
        <v>2000</v>
      </c>
      <c r="K142" s="31">
        <f t="shared" si="33"/>
        <v>0.57250000000000001</v>
      </c>
      <c r="L142" s="17">
        <f t="shared" si="34"/>
        <v>2.0790020790020802E-2</v>
      </c>
      <c r="M142" s="17">
        <f t="shared" si="29"/>
        <v>0.98960498960498999</v>
      </c>
      <c r="N142" s="16">
        <v>2000</v>
      </c>
      <c r="O142" s="17">
        <f t="shared" si="35"/>
        <v>2.0421499754942E-2</v>
      </c>
      <c r="P142" s="17">
        <f t="shared" si="30"/>
        <v>0.98978925012252905</v>
      </c>
      <c r="Q142" s="16">
        <f t="shared" si="36"/>
        <v>0</v>
      </c>
    </row>
    <row r="143" spans="1:17" ht="15.6">
      <c r="A143" s="16">
        <v>30</v>
      </c>
      <c r="B143" s="30">
        <v>43236</v>
      </c>
      <c r="C143" s="27" t="s">
        <v>403</v>
      </c>
      <c r="D143" s="16">
        <v>814</v>
      </c>
      <c r="E143" s="17">
        <f t="shared" si="37"/>
        <v>6.0231603092974198E-3</v>
      </c>
      <c r="F143" s="17">
        <f t="shared" si="31"/>
        <v>0.99613748196381702</v>
      </c>
      <c r="G143" s="16">
        <v>700</v>
      </c>
      <c r="H143" s="17">
        <f t="shared" si="32"/>
        <v>4.1029247992497497E-3</v>
      </c>
      <c r="I143" s="17">
        <f t="shared" si="28"/>
        <v>0.99706933942910703</v>
      </c>
      <c r="J143" s="16">
        <v>500</v>
      </c>
      <c r="K143" s="31">
        <f t="shared" si="33"/>
        <v>1.6279999999999999</v>
      </c>
      <c r="L143" s="17">
        <f t="shared" si="34"/>
        <v>5.1975051975052004E-3</v>
      </c>
      <c r="M143" s="17">
        <f t="shared" si="29"/>
        <v>0.99480249480249505</v>
      </c>
      <c r="N143" s="16">
        <v>500</v>
      </c>
      <c r="O143" s="17">
        <f t="shared" si="35"/>
        <v>5.1053749387355001E-3</v>
      </c>
      <c r="P143" s="17">
        <f t="shared" si="30"/>
        <v>0.99489462506126403</v>
      </c>
      <c r="Q143" s="16">
        <f t="shared" si="36"/>
        <v>0</v>
      </c>
    </row>
    <row r="144" spans="1:17" ht="15.6">
      <c r="A144" s="16">
        <v>31</v>
      </c>
      <c r="B144" s="30">
        <v>43236</v>
      </c>
      <c r="C144" s="27" t="s">
        <v>385</v>
      </c>
      <c r="D144" s="16">
        <v>522</v>
      </c>
      <c r="E144" s="17">
        <f t="shared" si="37"/>
        <v>3.8625180361833598E-3</v>
      </c>
      <c r="F144" s="17">
        <f t="shared" si="31"/>
        <v>1</v>
      </c>
      <c r="G144" s="16">
        <v>500</v>
      </c>
      <c r="H144" s="17">
        <f t="shared" si="32"/>
        <v>2.9306605708926802E-3</v>
      </c>
      <c r="I144" s="17">
        <f t="shared" si="28"/>
        <v>1</v>
      </c>
      <c r="J144" s="16">
        <v>500</v>
      </c>
      <c r="K144" s="31">
        <f t="shared" si="33"/>
        <v>1.044</v>
      </c>
      <c r="L144" s="17">
        <f t="shared" si="34"/>
        <v>5.1975051975052004E-3</v>
      </c>
      <c r="M144" s="17">
        <f t="shared" si="29"/>
        <v>1</v>
      </c>
      <c r="N144" s="16">
        <v>500</v>
      </c>
      <c r="O144" s="17">
        <f t="shared" si="35"/>
        <v>5.1053749387355001E-3</v>
      </c>
      <c r="P144" s="17">
        <f t="shared" si="30"/>
        <v>1</v>
      </c>
      <c r="Q144" s="16">
        <f t="shared" si="36"/>
        <v>0</v>
      </c>
    </row>
    <row r="145" spans="1:17" ht="15.6">
      <c r="A145" s="16">
        <v>1</v>
      </c>
      <c r="B145" s="30">
        <v>43250</v>
      </c>
      <c r="C145" s="27" t="s">
        <v>472</v>
      </c>
      <c r="D145" s="16">
        <v>6330</v>
      </c>
      <c r="E145" s="17">
        <f t="shared" si="37"/>
        <v>0.233976491461521</v>
      </c>
      <c r="F145" s="17">
        <f>E145</f>
        <v>0.233976491461521</v>
      </c>
      <c r="G145" s="16">
        <v>8500</v>
      </c>
      <c r="H145" s="17">
        <f t="shared" si="32"/>
        <v>0.248538011695906</v>
      </c>
      <c r="I145" s="17">
        <f>H145</f>
        <v>0.248538011695906</v>
      </c>
      <c r="J145" s="16">
        <v>7500</v>
      </c>
      <c r="K145" s="31">
        <f t="shared" si="33"/>
        <v>0.84399999999999997</v>
      </c>
      <c r="L145" s="17">
        <f t="shared" si="34"/>
        <v>0.30487804878048802</v>
      </c>
      <c r="M145" s="17">
        <f>L145</f>
        <v>0.30487804878048802</v>
      </c>
      <c r="N145" s="16">
        <v>7500</v>
      </c>
      <c r="O145" s="17">
        <f t="shared" si="35"/>
        <v>0.30120481927710802</v>
      </c>
      <c r="P145" s="17">
        <f>O145</f>
        <v>0.30120481927710802</v>
      </c>
      <c r="Q145" s="16">
        <f t="shared" si="36"/>
        <v>0</v>
      </c>
    </row>
    <row r="146" spans="1:17" ht="15.6">
      <c r="A146" s="16">
        <v>2</v>
      </c>
      <c r="B146" s="30">
        <v>43250</v>
      </c>
      <c r="C146" s="27" t="s">
        <v>478</v>
      </c>
      <c r="D146" s="16">
        <v>5239</v>
      </c>
      <c r="E146" s="17">
        <f t="shared" si="37"/>
        <v>0.193649737561913</v>
      </c>
      <c r="F146" s="17">
        <f t="shared" si="31"/>
        <v>0.427626229023435</v>
      </c>
      <c r="G146" s="16">
        <v>6600</v>
      </c>
      <c r="H146" s="17">
        <f t="shared" si="32"/>
        <v>0.19298245614035101</v>
      </c>
      <c r="I146" s="17">
        <f t="shared" ref="I146:I153" si="38">H146+I145</f>
        <v>0.44152046783625698</v>
      </c>
      <c r="J146" s="16">
        <v>4500</v>
      </c>
      <c r="K146" s="31">
        <f t="shared" si="33"/>
        <v>1.16422222222222</v>
      </c>
      <c r="L146" s="17">
        <f t="shared" si="34"/>
        <v>0.18292682926829301</v>
      </c>
      <c r="M146" s="17">
        <f t="shared" ref="M146:M153" si="39">L146+M145</f>
        <v>0.48780487804877998</v>
      </c>
      <c r="N146" s="16">
        <v>4500</v>
      </c>
      <c r="O146" s="17">
        <f t="shared" si="35"/>
        <v>0.180722891566265</v>
      </c>
      <c r="P146" s="17">
        <f t="shared" ref="P146:P153" si="40">O146+P145</f>
        <v>0.48192771084337299</v>
      </c>
      <c r="Q146" s="16">
        <f t="shared" si="36"/>
        <v>0</v>
      </c>
    </row>
    <row r="147" spans="1:17" ht="15.6">
      <c r="A147" s="16">
        <v>3</v>
      </c>
      <c r="B147" s="30">
        <v>43250</v>
      </c>
      <c r="C147" s="27" t="s">
        <v>487</v>
      </c>
      <c r="D147" s="16">
        <v>3995</v>
      </c>
      <c r="E147" s="17">
        <f t="shared" si="37"/>
        <v>0.14766762770754799</v>
      </c>
      <c r="F147" s="17">
        <f t="shared" si="31"/>
        <v>0.57529385673098199</v>
      </c>
      <c r="G147" s="16">
        <v>3900</v>
      </c>
      <c r="H147" s="17">
        <f t="shared" si="32"/>
        <v>0.114035087719298</v>
      </c>
      <c r="I147" s="17">
        <f t="shared" si="38"/>
        <v>0.55555555555555602</v>
      </c>
      <c r="J147" s="16">
        <v>2000</v>
      </c>
      <c r="K147" s="31">
        <f t="shared" si="33"/>
        <v>1.9975000000000001</v>
      </c>
      <c r="L147" s="17">
        <f t="shared" si="34"/>
        <v>8.1300813008130093E-2</v>
      </c>
      <c r="M147" s="17">
        <f t="shared" si="39"/>
        <v>0.569105691056911</v>
      </c>
      <c r="N147" s="16">
        <v>2000</v>
      </c>
      <c r="O147" s="17">
        <f t="shared" si="35"/>
        <v>8.0321285140562207E-2</v>
      </c>
      <c r="P147" s="17">
        <f t="shared" si="40"/>
        <v>0.56224899598393596</v>
      </c>
      <c r="Q147" s="16">
        <f t="shared" si="36"/>
        <v>0</v>
      </c>
    </row>
    <row r="148" spans="1:17" ht="15.6">
      <c r="A148" s="16">
        <v>4</v>
      </c>
      <c r="B148" s="30">
        <v>43250</v>
      </c>
      <c r="C148" s="27" t="s">
        <v>466</v>
      </c>
      <c r="D148" s="16">
        <v>2583</v>
      </c>
      <c r="E148" s="17">
        <f t="shared" si="37"/>
        <v>9.5475715236194303E-2</v>
      </c>
      <c r="F148" s="17">
        <f t="shared" si="31"/>
        <v>0.67076957196717701</v>
      </c>
      <c r="G148" s="16">
        <v>4600</v>
      </c>
      <c r="H148" s="17">
        <f t="shared" si="32"/>
        <v>0.13450292397660801</v>
      </c>
      <c r="I148" s="17">
        <f t="shared" si="38"/>
        <v>0.69005847953216404</v>
      </c>
      <c r="J148" s="16">
        <v>3500</v>
      </c>
      <c r="K148" s="31">
        <f t="shared" si="33"/>
        <v>0.73799999999999999</v>
      </c>
      <c r="L148" s="17">
        <f t="shared" si="34"/>
        <v>0.142276422764228</v>
      </c>
      <c r="M148" s="17">
        <f t="shared" si="39"/>
        <v>0.71138211382113803</v>
      </c>
      <c r="N148" s="16">
        <v>3500</v>
      </c>
      <c r="O148" s="17">
        <f t="shared" si="35"/>
        <v>0.14056224899598399</v>
      </c>
      <c r="P148" s="17">
        <f t="shared" si="40"/>
        <v>0.70281124497991998</v>
      </c>
      <c r="Q148" s="16">
        <f t="shared" si="36"/>
        <v>0</v>
      </c>
    </row>
    <row r="149" spans="1:17" ht="15.6">
      <c r="A149" s="16">
        <v>5</v>
      </c>
      <c r="B149" s="30">
        <v>43250</v>
      </c>
      <c r="C149" s="27" t="s">
        <v>469</v>
      </c>
      <c r="D149" s="16">
        <v>2514</v>
      </c>
      <c r="E149" s="17">
        <f t="shared" si="37"/>
        <v>9.2925260589931294E-2</v>
      </c>
      <c r="F149" s="17">
        <f t="shared" si="31"/>
        <v>0.76369483255710802</v>
      </c>
      <c r="G149" s="16">
        <v>2500</v>
      </c>
      <c r="H149" s="17">
        <f t="shared" si="32"/>
        <v>7.30994152046784E-2</v>
      </c>
      <c r="I149" s="17">
        <f t="shared" si="38"/>
        <v>0.76315789473684204</v>
      </c>
      <c r="J149" s="16">
        <v>1100</v>
      </c>
      <c r="K149" s="31">
        <f t="shared" si="33"/>
        <v>2.2854545454545501</v>
      </c>
      <c r="L149" s="17">
        <f t="shared" si="34"/>
        <v>4.4715447154471497E-2</v>
      </c>
      <c r="M149" s="17">
        <f t="shared" si="39"/>
        <v>0.75609756097560998</v>
      </c>
      <c r="N149" s="16">
        <v>1400</v>
      </c>
      <c r="O149" s="17">
        <f t="shared" si="35"/>
        <v>5.62248995983936E-2</v>
      </c>
      <c r="P149" s="17">
        <f t="shared" si="40"/>
        <v>0.75903614457831303</v>
      </c>
      <c r="Q149" s="16">
        <f t="shared" si="36"/>
        <v>300</v>
      </c>
    </row>
    <row r="150" spans="1:17" ht="15.6">
      <c r="A150" s="16">
        <v>6</v>
      </c>
      <c r="B150" s="30">
        <v>43250</v>
      </c>
      <c r="C150" s="27" t="s">
        <v>481</v>
      </c>
      <c r="D150" s="16">
        <v>2004</v>
      </c>
      <c r="E150" s="17">
        <f t="shared" si="37"/>
        <v>7.4074074074074098E-2</v>
      </c>
      <c r="F150" s="17">
        <f t="shared" si="31"/>
        <v>0.83776890663118198</v>
      </c>
      <c r="G150" s="16">
        <v>2000</v>
      </c>
      <c r="H150" s="17">
        <f t="shared" si="32"/>
        <v>5.8479532163742701E-2</v>
      </c>
      <c r="I150" s="17">
        <f t="shared" si="38"/>
        <v>0.82163742690058506</v>
      </c>
      <c r="J150" s="16">
        <v>1000</v>
      </c>
      <c r="K150" s="31">
        <f t="shared" si="33"/>
        <v>2.004</v>
      </c>
      <c r="L150" s="17">
        <f t="shared" si="34"/>
        <v>4.0650406504064998E-2</v>
      </c>
      <c r="M150" s="17">
        <f t="shared" si="39"/>
        <v>0.79674796747967502</v>
      </c>
      <c r="N150" s="16">
        <v>1000</v>
      </c>
      <c r="O150" s="17">
        <f t="shared" si="35"/>
        <v>4.0160642570281103E-2</v>
      </c>
      <c r="P150" s="17">
        <f t="shared" si="40"/>
        <v>0.79919678714859399</v>
      </c>
      <c r="Q150" s="16">
        <f t="shared" si="36"/>
        <v>0</v>
      </c>
    </row>
    <row r="151" spans="1:17" ht="15.6">
      <c r="A151" s="16">
        <v>7</v>
      </c>
      <c r="B151" s="30">
        <v>43250</v>
      </c>
      <c r="C151" s="27" t="s">
        <v>475</v>
      </c>
      <c r="D151" s="16">
        <v>1643</v>
      </c>
      <c r="E151" s="17">
        <f t="shared" si="37"/>
        <v>6.0730391069712397E-2</v>
      </c>
      <c r="F151" s="17">
        <f t="shared" si="31"/>
        <v>0.89849929770089398</v>
      </c>
      <c r="G151" s="16">
        <v>2800</v>
      </c>
      <c r="H151" s="17">
        <f t="shared" si="32"/>
        <v>8.1871345029239803E-2</v>
      </c>
      <c r="I151" s="17">
        <f t="shared" si="38"/>
        <v>0.90350877192982504</v>
      </c>
      <c r="J151" s="16">
        <v>2700</v>
      </c>
      <c r="K151" s="31">
        <f t="shared" si="33"/>
        <v>0.60851851851851901</v>
      </c>
      <c r="L151" s="17">
        <f t="shared" si="34"/>
        <v>0.109756097560976</v>
      </c>
      <c r="M151" s="17">
        <f t="shared" si="39"/>
        <v>0.90650406504064995</v>
      </c>
      <c r="N151" s="16">
        <v>2700</v>
      </c>
      <c r="O151" s="17">
        <f t="shared" si="35"/>
        <v>0.108433734939759</v>
      </c>
      <c r="P151" s="17">
        <f t="shared" si="40"/>
        <v>0.90763052208835304</v>
      </c>
      <c r="Q151" s="16">
        <f t="shared" si="36"/>
        <v>0</v>
      </c>
    </row>
    <row r="152" spans="1:17" ht="15.6">
      <c r="A152" s="16">
        <v>8</v>
      </c>
      <c r="B152" s="30">
        <v>43250</v>
      </c>
      <c r="C152" s="27" t="s">
        <v>484</v>
      </c>
      <c r="D152" s="16">
        <v>1473</v>
      </c>
      <c r="E152" s="17">
        <f t="shared" si="37"/>
        <v>5.4446662231093401E-2</v>
      </c>
      <c r="F152" s="17">
        <f t="shared" si="31"/>
        <v>0.95294595993198805</v>
      </c>
      <c r="G152" s="16">
        <v>1500</v>
      </c>
      <c r="H152" s="17">
        <f t="shared" si="32"/>
        <v>4.3859649122807001E-2</v>
      </c>
      <c r="I152" s="17">
        <f t="shared" si="38"/>
        <v>0.94736842105263197</v>
      </c>
      <c r="J152" s="16">
        <v>1000</v>
      </c>
      <c r="K152" s="31">
        <f t="shared" si="33"/>
        <v>1.4730000000000001</v>
      </c>
      <c r="L152" s="17">
        <f t="shared" si="34"/>
        <v>4.0650406504064998E-2</v>
      </c>
      <c r="M152" s="17">
        <f t="shared" si="39"/>
        <v>0.94715447154471499</v>
      </c>
      <c r="N152" s="16">
        <v>1000</v>
      </c>
      <c r="O152" s="17">
        <f t="shared" si="35"/>
        <v>4.0160642570281103E-2</v>
      </c>
      <c r="P152" s="17">
        <f t="shared" si="40"/>
        <v>0.947791164658635</v>
      </c>
      <c r="Q152" s="16">
        <f t="shared" si="36"/>
        <v>0</v>
      </c>
    </row>
    <row r="153" spans="1:17" ht="15.6">
      <c r="A153" s="16">
        <v>9</v>
      </c>
      <c r="B153" s="30">
        <v>43250</v>
      </c>
      <c r="C153" s="27" t="s">
        <v>490</v>
      </c>
      <c r="D153" s="16">
        <v>1273</v>
      </c>
      <c r="E153" s="17">
        <f t="shared" si="37"/>
        <v>4.7054040068012101E-2</v>
      </c>
      <c r="F153" s="17">
        <f t="shared" si="31"/>
        <v>1</v>
      </c>
      <c r="G153" s="16">
        <v>1800</v>
      </c>
      <c r="H153" s="17">
        <f t="shared" si="32"/>
        <v>5.2631578947368397E-2</v>
      </c>
      <c r="I153" s="17">
        <f t="shared" si="38"/>
        <v>1</v>
      </c>
      <c r="J153" s="16">
        <v>1300</v>
      </c>
      <c r="K153" s="31">
        <f t="shared" si="33"/>
        <v>0.97923076923076902</v>
      </c>
      <c r="L153" s="17">
        <f t="shared" si="34"/>
        <v>5.2845528455284597E-2</v>
      </c>
      <c r="M153" s="17">
        <f t="shared" si="39"/>
        <v>1</v>
      </c>
      <c r="N153" s="16">
        <v>1300</v>
      </c>
      <c r="O153" s="17">
        <f t="shared" si="35"/>
        <v>5.22088353413655E-2</v>
      </c>
      <c r="P153" s="17">
        <f t="shared" si="40"/>
        <v>1</v>
      </c>
      <c r="Q153" s="16">
        <f t="shared" si="36"/>
        <v>0</v>
      </c>
    </row>
    <row r="154" spans="1:17" ht="15.6">
      <c r="A154" s="16">
        <v>1</v>
      </c>
      <c r="B154" s="30">
        <v>43266</v>
      </c>
      <c r="C154" s="27" t="s">
        <v>550</v>
      </c>
      <c r="D154" s="16">
        <v>11783</v>
      </c>
      <c r="E154" s="17">
        <f t="shared" si="37"/>
        <v>8.4748444636242704E-2</v>
      </c>
      <c r="F154" s="17">
        <f>E154</f>
        <v>8.4748444636242704E-2</v>
      </c>
      <c r="G154" s="16">
        <v>14900</v>
      </c>
      <c r="H154" s="17">
        <f t="shared" si="32"/>
        <v>9.1992344261282999E-2</v>
      </c>
      <c r="I154" s="17">
        <f>H154</f>
        <v>9.1992344261282999E-2</v>
      </c>
      <c r="J154" s="16">
        <v>6000</v>
      </c>
      <c r="K154" s="31">
        <f t="shared" si="33"/>
        <v>1.96383333333333</v>
      </c>
      <c r="L154" s="17">
        <f t="shared" si="34"/>
        <v>8.31024930747922E-2</v>
      </c>
      <c r="M154" s="17">
        <f>L154</f>
        <v>8.31024930747922E-2</v>
      </c>
      <c r="N154" s="16">
        <v>8300</v>
      </c>
      <c r="O154" s="17">
        <f t="shared" si="35"/>
        <v>8.7970323264440903E-2</v>
      </c>
      <c r="P154" s="17">
        <f>O154</f>
        <v>8.7970323264440903E-2</v>
      </c>
      <c r="Q154" s="16">
        <f t="shared" si="36"/>
        <v>2300</v>
      </c>
    </row>
    <row r="155" spans="1:17" ht="15.6">
      <c r="A155" s="16">
        <v>2</v>
      </c>
      <c r="B155" s="30">
        <v>43266</v>
      </c>
      <c r="C155" s="27" t="s">
        <v>601</v>
      </c>
      <c r="D155" s="16">
        <v>7850</v>
      </c>
      <c r="E155" s="17">
        <f t="shared" si="37"/>
        <v>5.64606034451757E-2</v>
      </c>
      <c r="F155" s="17">
        <f t="shared" si="31"/>
        <v>0.14120904808141799</v>
      </c>
      <c r="G155" s="16">
        <v>9600</v>
      </c>
      <c r="H155" s="17">
        <f t="shared" si="32"/>
        <v>5.9270235228746103E-2</v>
      </c>
      <c r="I155" s="17">
        <f t="shared" ref="I155:I200" si="41">H155+I154</f>
        <v>0.151262579490029</v>
      </c>
      <c r="J155" s="16">
        <v>3600</v>
      </c>
      <c r="K155" s="31">
        <f t="shared" si="33"/>
        <v>2.1805555555555598</v>
      </c>
      <c r="L155" s="17">
        <f t="shared" si="34"/>
        <v>4.98614958448753E-2</v>
      </c>
      <c r="M155" s="17">
        <f t="shared" ref="M155:M200" si="42">L155+M154</f>
        <v>0.13296398891966801</v>
      </c>
      <c r="N155" s="16">
        <v>4200</v>
      </c>
      <c r="O155" s="17">
        <f t="shared" si="35"/>
        <v>4.4515103338632699E-2</v>
      </c>
      <c r="P155" s="17">
        <f t="shared" ref="P155:P200" si="43">O155+P154</f>
        <v>0.132485426603074</v>
      </c>
      <c r="Q155" s="16">
        <f t="shared" si="36"/>
        <v>600</v>
      </c>
    </row>
    <row r="156" spans="1:17" ht="15.6">
      <c r="A156" s="16">
        <v>3</v>
      </c>
      <c r="B156" s="30">
        <v>43266</v>
      </c>
      <c r="C156" s="27" t="s">
        <v>556</v>
      </c>
      <c r="D156" s="16">
        <v>7349</v>
      </c>
      <c r="E156" s="17">
        <f t="shared" si="37"/>
        <v>5.2857194231668299E-2</v>
      </c>
      <c r="F156" s="17">
        <f t="shared" si="31"/>
        <v>0.194066242313087</v>
      </c>
      <c r="G156" s="16">
        <v>8600</v>
      </c>
      <c r="H156" s="17">
        <f t="shared" si="32"/>
        <v>5.30962523924184E-2</v>
      </c>
      <c r="I156" s="17">
        <f t="shared" si="41"/>
        <v>0.204358831882447</v>
      </c>
      <c r="J156" s="16">
        <v>2100</v>
      </c>
      <c r="K156" s="31">
        <f t="shared" si="33"/>
        <v>3.4995238095238101</v>
      </c>
      <c r="L156" s="17">
        <f t="shared" si="34"/>
        <v>2.9085872576177299E-2</v>
      </c>
      <c r="M156" s="17">
        <f t="shared" si="42"/>
        <v>0.16204986149584499</v>
      </c>
      <c r="N156" s="16">
        <v>4000</v>
      </c>
      <c r="O156" s="17">
        <f t="shared" si="35"/>
        <v>4.2395336512983599E-2</v>
      </c>
      <c r="P156" s="17">
        <f t="shared" si="43"/>
        <v>0.17488076311605699</v>
      </c>
      <c r="Q156" s="16">
        <f t="shared" si="36"/>
        <v>1900</v>
      </c>
    </row>
    <row r="157" spans="1:17" ht="15.6">
      <c r="A157" s="16">
        <v>4</v>
      </c>
      <c r="B157" s="30">
        <v>43266</v>
      </c>
      <c r="C157" s="27" t="s">
        <v>523</v>
      </c>
      <c r="D157" s="16">
        <v>6850</v>
      </c>
      <c r="E157" s="17">
        <f t="shared" si="37"/>
        <v>4.9268169885280703E-2</v>
      </c>
      <c r="F157" s="17">
        <f t="shared" si="31"/>
        <v>0.24333441219836699</v>
      </c>
      <c r="G157" s="16">
        <v>7200</v>
      </c>
      <c r="H157" s="17">
        <f t="shared" si="32"/>
        <v>4.4452676421559499E-2</v>
      </c>
      <c r="I157" s="17">
        <f t="shared" si="41"/>
        <v>0.248811508304007</v>
      </c>
      <c r="J157" s="16">
        <v>3300</v>
      </c>
      <c r="K157" s="31">
        <f t="shared" si="33"/>
        <v>2.0757575757575801</v>
      </c>
      <c r="L157" s="17">
        <f t="shared" si="34"/>
        <v>4.57063711911357E-2</v>
      </c>
      <c r="M157" s="17">
        <f t="shared" si="42"/>
        <v>0.20775623268698101</v>
      </c>
      <c r="N157" s="16">
        <v>4200</v>
      </c>
      <c r="O157" s="17">
        <f t="shared" si="35"/>
        <v>4.4515103338632699E-2</v>
      </c>
      <c r="P157" s="17">
        <f t="shared" si="43"/>
        <v>0.21939586645469</v>
      </c>
      <c r="Q157" s="16">
        <f t="shared" si="36"/>
        <v>900</v>
      </c>
    </row>
    <row r="158" spans="1:17" ht="15.6">
      <c r="A158" s="16">
        <v>5</v>
      </c>
      <c r="B158" s="30">
        <v>43266</v>
      </c>
      <c r="C158" s="27" t="s">
        <v>547</v>
      </c>
      <c r="D158" s="16">
        <v>5675</v>
      </c>
      <c r="E158" s="17">
        <f t="shared" si="37"/>
        <v>4.0817060452404103E-2</v>
      </c>
      <c r="F158" s="17">
        <f t="shared" si="31"/>
        <v>0.28415147265077101</v>
      </c>
      <c r="G158" s="16">
        <v>6060</v>
      </c>
      <c r="H158" s="17">
        <f t="shared" si="32"/>
        <v>3.7414335988146002E-2</v>
      </c>
      <c r="I158" s="17">
        <f t="shared" si="41"/>
        <v>0.28622584429215298</v>
      </c>
      <c r="J158" s="16">
        <v>2600</v>
      </c>
      <c r="K158" s="31">
        <f t="shared" si="33"/>
        <v>2.1826923076923102</v>
      </c>
      <c r="L158" s="17">
        <f t="shared" si="34"/>
        <v>3.6011080332410003E-2</v>
      </c>
      <c r="M158" s="17">
        <f t="shared" si="42"/>
        <v>0.243767313019391</v>
      </c>
      <c r="N158" s="16">
        <v>4900</v>
      </c>
      <c r="O158" s="17">
        <f t="shared" si="35"/>
        <v>5.1934287228404902E-2</v>
      </c>
      <c r="P158" s="17">
        <f t="shared" si="43"/>
        <v>0.27133015368309499</v>
      </c>
      <c r="Q158" s="16">
        <f t="shared" si="36"/>
        <v>2300</v>
      </c>
    </row>
    <row r="159" spans="1:17" ht="15.6">
      <c r="A159" s="16">
        <v>6</v>
      </c>
      <c r="B159" s="30">
        <v>43266</v>
      </c>
      <c r="C159" s="27" t="s">
        <v>529</v>
      </c>
      <c r="D159" s="16">
        <v>5648</v>
      </c>
      <c r="E159" s="17">
        <f t="shared" si="37"/>
        <v>4.0622864746286902E-2</v>
      </c>
      <c r="F159" s="17">
        <f t="shared" ref="F159:F190" si="44">E159+F158</f>
        <v>0.32477433739705802</v>
      </c>
      <c r="G159" s="16">
        <v>8100</v>
      </c>
      <c r="H159" s="17">
        <f t="shared" si="32"/>
        <v>5.0009260974254503E-2</v>
      </c>
      <c r="I159" s="17">
        <f t="shared" si="41"/>
        <v>0.33623510526640699</v>
      </c>
      <c r="J159" s="16">
        <v>3800</v>
      </c>
      <c r="K159" s="31">
        <f t="shared" si="33"/>
        <v>1.48631578947368</v>
      </c>
      <c r="L159" s="17">
        <f t="shared" si="34"/>
        <v>5.2631578947368397E-2</v>
      </c>
      <c r="M159" s="17">
        <f t="shared" si="42"/>
        <v>0.296398891966759</v>
      </c>
      <c r="N159" s="16">
        <v>3800</v>
      </c>
      <c r="O159" s="17">
        <f t="shared" si="35"/>
        <v>4.0275569687334402E-2</v>
      </c>
      <c r="P159" s="17">
        <f t="shared" si="43"/>
        <v>0.31160572337042902</v>
      </c>
      <c r="Q159" s="16">
        <f t="shared" si="36"/>
        <v>0</v>
      </c>
    </row>
    <row r="160" spans="1:17" ht="15.6">
      <c r="A160" s="16">
        <v>7</v>
      </c>
      <c r="B160" s="30">
        <v>43266</v>
      </c>
      <c r="C160" s="27" t="s">
        <v>499</v>
      </c>
      <c r="D160" s="16">
        <v>5435</v>
      </c>
      <c r="E160" s="17">
        <f t="shared" si="37"/>
        <v>3.9090876398029301E-2</v>
      </c>
      <c r="F160" s="17">
        <f t="shared" si="44"/>
        <v>0.36386521379508802</v>
      </c>
      <c r="G160" s="16">
        <v>5300</v>
      </c>
      <c r="H160" s="17">
        <f t="shared" si="32"/>
        <v>3.2722109032536903E-2</v>
      </c>
      <c r="I160" s="17">
        <f t="shared" si="41"/>
        <v>0.36895721429894401</v>
      </c>
      <c r="J160" s="16">
        <v>2500</v>
      </c>
      <c r="K160" s="31">
        <f t="shared" si="33"/>
        <v>2.1739999999999999</v>
      </c>
      <c r="L160" s="17">
        <f t="shared" si="34"/>
        <v>3.4626038781163403E-2</v>
      </c>
      <c r="M160" s="17">
        <f t="shared" si="42"/>
        <v>0.331024930747922</v>
      </c>
      <c r="N160" s="16">
        <v>2500</v>
      </c>
      <c r="O160" s="17">
        <f t="shared" si="35"/>
        <v>2.6497085320614702E-2</v>
      </c>
      <c r="P160" s="17">
        <f t="shared" si="43"/>
        <v>0.33810280869104398</v>
      </c>
      <c r="Q160" s="16">
        <f t="shared" si="36"/>
        <v>0</v>
      </c>
    </row>
    <row r="161" spans="1:17" ht="15.6">
      <c r="A161" s="16">
        <v>8</v>
      </c>
      <c r="B161" s="30">
        <v>43266</v>
      </c>
      <c r="C161" s="27" t="s">
        <v>514</v>
      </c>
      <c r="D161" s="16">
        <v>5174</v>
      </c>
      <c r="E161" s="17">
        <f t="shared" si="37"/>
        <v>3.7213651238896701E-2</v>
      </c>
      <c r="F161" s="17">
        <f t="shared" si="44"/>
        <v>0.40107886503398399</v>
      </c>
      <c r="G161" s="16">
        <v>9650</v>
      </c>
      <c r="H161" s="17">
        <f t="shared" si="32"/>
        <v>5.95789343705624E-2</v>
      </c>
      <c r="I161" s="17">
        <f t="shared" si="41"/>
        <v>0.42853614866950701</v>
      </c>
      <c r="J161" s="16">
        <v>4400</v>
      </c>
      <c r="K161" s="31">
        <f t="shared" si="33"/>
        <v>1.1759090909090899</v>
      </c>
      <c r="L161" s="17">
        <f t="shared" si="34"/>
        <v>6.0941828254847598E-2</v>
      </c>
      <c r="M161" s="17">
        <f t="shared" si="42"/>
        <v>0.39196675900277</v>
      </c>
      <c r="N161" s="16">
        <v>4400</v>
      </c>
      <c r="O161" s="17">
        <f t="shared" si="35"/>
        <v>4.6634870164281902E-2</v>
      </c>
      <c r="P161" s="17">
        <f t="shared" si="43"/>
        <v>0.384737678855326</v>
      </c>
      <c r="Q161" s="16">
        <f t="shared" si="36"/>
        <v>0</v>
      </c>
    </row>
    <row r="162" spans="1:17" ht="15.6">
      <c r="A162" s="16">
        <v>9</v>
      </c>
      <c r="B162" s="30">
        <v>43266</v>
      </c>
      <c r="C162" s="27" t="s">
        <v>517</v>
      </c>
      <c r="D162" s="16">
        <v>5162</v>
      </c>
      <c r="E162" s="17">
        <f t="shared" si="37"/>
        <v>3.7127342036177902E-2</v>
      </c>
      <c r="F162" s="17">
        <f t="shared" si="44"/>
        <v>0.438206207070162</v>
      </c>
      <c r="G162" s="16">
        <v>6200</v>
      </c>
      <c r="H162" s="17">
        <f t="shared" si="32"/>
        <v>3.8278693585231803E-2</v>
      </c>
      <c r="I162" s="17">
        <f t="shared" si="41"/>
        <v>0.46681484225473902</v>
      </c>
      <c r="J162" s="16">
        <v>4500</v>
      </c>
      <c r="K162" s="31">
        <f t="shared" si="33"/>
        <v>1.1471111111111101</v>
      </c>
      <c r="L162" s="17">
        <f t="shared" si="34"/>
        <v>6.2326869806094198E-2</v>
      </c>
      <c r="M162" s="17">
        <f t="shared" si="42"/>
        <v>0.45429362880886398</v>
      </c>
      <c r="N162" s="16">
        <v>4500</v>
      </c>
      <c r="O162" s="17">
        <f t="shared" si="35"/>
        <v>4.7694753577106501E-2</v>
      </c>
      <c r="P162" s="17">
        <f t="shared" si="43"/>
        <v>0.43243243243243201</v>
      </c>
      <c r="Q162" s="16">
        <f t="shared" si="36"/>
        <v>0</v>
      </c>
    </row>
    <row r="163" spans="1:17" ht="15.6">
      <c r="A163" s="16">
        <v>10</v>
      </c>
      <c r="B163" s="30">
        <v>43266</v>
      </c>
      <c r="C163" s="27" t="s">
        <v>598</v>
      </c>
      <c r="D163" s="16">
        <v>4525</v>
      </c>
      <c r="E163" s="17">
        <f t="shared" si="37"/>
        <v>3.2545761858524799E-2</v>
      </c>
      <c r="F163" s="17">
        <f t="shared" si="44"/>
        <v>0.47075196892868698</v>
      </c>
      <c r="G163" s="16">
        <v>5500</v>
      </c>
      <c r="H163" s="17">
        <f t="shared" si="32"/>
        <v>3.3956905599802398E-2</v>
      </c>
      <c r="I163" s="17">
        <f t="shared" si="41"/>
        <v>0.50077174785454104</v>
      </c>
      <c r="J163" s="16">
        <v>4500</v>
      </c>
      <c r="K163" s="31">
        <f t="shared" si="33"/>
        <v>1.00555555555556</v>
      </c>
      <c r="L163" s="17">
        <f t="shared" si="34"/>
        <v>6.2326869806094198E-2</v>
      </c>
      <c r="M163" s="17">
        <f t="shared" si="42"/>
        <v>0.51662049861495896</v>
      </c>
      <c r="N163" s="16">
        <v>4500</v>
      </c>
      <c r="O163" s="17">
        <f t="shared" si="35"/>
        <v>4.7694753577106501E-2</v>
      </c>
      <c r="P163" s="17">
        <f t="shared" si="43"/>
        <v>0.48012718600953902</v>
      </c>
      <c r="Q163" s="16">
        <f t="shared" si="36"/>
        <v>0</v>
      </c>
    </row>
    <row r="164" spans="1:17" ht="15.6">
      <c r="A164" s="16">
        <v>11</v>
      </c>
      <c r="B164" s="30">
        <v>43266</v>
      </c>
      <c r="C164" s="27" t="s">
        <v>526</v>
      </c>
      <c r="D164" s="16">
        <v>4337</v>
      </c>
      <c r="E164" s="17">
        <f t="shared" si="37"/>
        <v>3.11935843492646E-2</v>
      </c>
      <c r="F164" s="17">
        <f t="shared" si="44"/>
        <v>0.50194555327795198</v>
      </c>
      <c r="G164" s="16">
        <v>4300</v>
      </c>
      <c r="H164" s="17">
        <f t="shared" si="32"/>
        <v>2.65481261962092E-2</v>
      </c>
      <c r="I164" s="17">
        <f t="shared" si="41"/>
        <v>0.52731987405074998</v>
      </c>
      <c r="J164" s="16">
        <v>2100</v>
      </c>
      <c r="K164" s="31">
        <f t="shared" si="33"/>
        <v>2.0652380952380902</v>
      </c>
      <c r="L164" s="17">
        <f t="shared" si="34"/>
        <v>2.9085872576177299E-2</v>
      </c>
      <c r="M164" s="17">
        <f t="shared" si="42"/>
        <v>0.54570637119113596</v>
      </c>
      <c r="N164" s="16">
        <v>2600</v>
      </c>
      <c r="O164" s="17">
        <f t="shared" si="35"/>
        <v>2.75569687334393E-2</v>
      </c>
      <c r="P164" s="17">
        <f t="shared" si="43"/>
        <v>0.50768415474297801</v>
      </c>
      <c r="Q164" s="16">
        <f t="shared" si="36"/>
        <v>500</v>
      </c>
    </row>
    <row r="165" spans="1:17" ht="15.6">
      <c r="A165" s="16">
        <v>12</v>
      </c>
      <c r="B165" s="30">
        <v>43266</v>
      </c>
      <c r="C165" s="27" t="s">
        <v>496</v>
      </c>
      <c r="D165" s="16">
        <v>4187</v>
      </c>
      <c r="E165" s="17">
        <f t="shared" si="37"/>
        <v>3.01147193152803E-2</v>
      </c>
      <c r="F165" s="17">
        <f t="shared" si="44"/>
        <v>0.53206027259323196</v>
      </c>
      <c r="G165" s="16">
        <v>4630</v>
      </c>
      <c r="H165" s="17">
        <f t="shared" si="32"/>
        <v>2.85855405321973E-2</v>
      </c>
      <c r="I165" s="17">
        <f t="shared" si="41"/>
        <v>0.55590541458294795</v>
      </c>
      <c r="J165" s="16">
        <v>3800</v>
      </c>
      <c r="K165" s="31">
        <f t="shared" si="33"/>
        <v>1.10184210526316</v>
      </c>
      <c r="L165" s="17">
        <f t="shared" si="34"/>
        <v>5.2631578947368397E-2</v>
      </c>
      <c r="M165" s="17">
        <f t="shared" si="42"/>
        <v>0.59833795013850399</v>
      </c>
      <c r="N165" s="16">
        <v>3800</v>
      </c>
      <c r="O165" s="17">
        <f t="shared" si="35"/>
        <v>4.0275569687334402E-2</v>
      </c>
      <c r="P165" s="17">
        <f t="shared" si="43"/>
        <v>0.54795972443031304</v>
      </c>
      <c r="Q165" s="16">
        <f t="shared" si="36"/>
        <v>0</v>
      </c>
    </row>
    <row r="166" spans="1:17" ht="15.6">
      <c r="A166" s="16">
        <v>13</v>
      </c>
      <c r="B166" s="30">
        <v>43266</v>
      </c>
      <c r="C166" s="27" t="s">
        <v>568</v>
      </c>
      <c r="D166" s="16">
        <v>4113</v>
      </c>
      <c r="E166" s="17">
        <f t="shared" si="37"/>
        <v>2.9582479231848102E-2</v>
      </c>
      <c r="F166" s="17">
        <f t="shared" si="44"/>
        <v>0.56164275182508006</v>
      </c>
      <c r="G166" s="16">
        <v>4700</v>
      </c>
      <c r="H166" s="17">
        <f t="shared" si="32"/>
        <v>2.9017719330740301E-2</v>
      </c>
      <c r="I166" s="17">
        <f t="shared" si="41"/>
        <v>0.584923133913688</v>
      </c>
      <c r="J166" s="16">
        <v>2800</v>
      </c>
      <c r="K166" s="31">
        <f t="shared" si="33"/>
        <v>1.46892857142857</v>
      </c>
      <c r="L166" s="17">
        <f t="shared" si="34"/>
        <v>3.8781163434903003E-2</v>
      </c>
      <c r="M166" s="17">
        <f t="shared" si="42"/>
        <v>0.637119113573407</v>
      </c>
      <c r="N166" s="16">
        <v>3000</v>
      </c>
      <c r="O166" s="17">
        <f t="shared" si="35"/>
        <v>3.1796502384737697E-2</v>
      </c>
      <c r="P166" s="17">
        <f t="shared" si="43"/>
        <v>0.57975622681505001</v>
      </c>
      <c r="Q166" s="16">
        <f t="shared" si="36"/>
        <v>200</v>
      </c>
    </row>
    <row r="167" spans="1:17" ht="15.6">
      <c r="A167" s="16">
        <v>14</v>
      </c>
      <c r="B167" s="30">
        <v>43266</v>
      </c>
      <c r="C167" s="27" t="s">
        <v>589</v>
      </c>
      <c r="D167" s="16">
        <v>4089</v>
      </c>
      <c r="E167" s="17">
        <f t="shared" si="37"/>
        <v>2.9409860826410599E-2</v>
      </c>
      <c r="F167" s="17">
        <f t="shared" si="44"/>
        <v>0.59105261265149101</v>
      </c>
      <c r="G167" s="16">
        <v>4400</v>
      </c>
      <c r="H167" s="17">
        <f t="shared" si="32"/>
        <v>2.7165524479841899E-2</v>
      </c>
      <c r="I167" s="17">
        <f t="shared" si="41"/>
        <v>0.61208865839352999</v>
      </c>
      <c r="J167" s="16">
        <v>800</v>
      </c>
      <c r="K167" s="31">
        <f t="shared" si="33"/>
        <v>5.1112500000000001</v>
      </c>
      <c r="L167" s="17">
        <f t="shared" si="34"/>
        <v>1.1080332409972299E-2</v>
      </c>
      <c r="M167" s="17">
        <f t="shared" si="42"/>
        <v>0.64819944598337997</v>
      </c>
      <c r="N167" s="16">
        <v>2400</v>
      </c>
      <c r="O167" s="17">
        <f t="shared" si="35"/>
        <v>2.54372019077901E-2</v>
      </c>
      <c r="P167" s="17">
        <f t="shared" si="43"/>
        <v>0.60519342872283999</v>
      </c>
      <c r="Q167" s="16">
        <f t="shared" si="36"/>
        <v>1600</v>
      </c>
    </row>
    <row r="168" spans="1:17" ht="15.6">
      <c r="A168" s="16">
        <v>15</v>
      </c>
      <c r="B168" s="30">
        <v>43266</v>
      </c>
      <c r="C168" s="27" t="s">
        <v>520</v>
      </c>
      <c r="D168" s="16">
        <v>4087</v>
      </c>
      <c r="E168" s="17">
        <f t="shared" si="37"/>
        <v>2.93954759592908E-2</v>
      </c>
      <c r="F168" s="17">
        <f t="shared" si="44"/>
        <v>0.62044808861078105</v>
      </c>
      <c r="G168" s="16">
        <v>4100</v>
      </c>
      <c r="H168" s="17">
        <f t="shared" si="32"/>
        <v>2.5313329628943601E-2</v>
      </c>
      <c r="I168" s="17">
        <f t="shared" si="41"/>
        <v>0.63740198802247305</v>
      </c>
      <c r="J168" s="16">
        <v>1600</v>
      </c>
      <c r="K168" s="31">
        <f t="shared" si="33"/>
        <v>2.5543749999999998</v>
      </c>
      <c r="L168" s="17">
        <f t="shared" si="34"/>
        <v>2.2160664819944598E-2</v>
      </c>
      <c r="M168" s="17">
        <f t="shared" si="42"/>
        <v>0.67036011080332403</v>
      </c>
      <c r="N168" s="16">
        <v>1600</v>
      </c>
      <c r="O168" s="17">
        <f t="shared" si="35"/>
        <v>1.6958134605193399E-2</v>
      </c>
      <c r="P168" s="17">
        <f t="shared" si="43"/>
        <v>0.62215156332803401</v>
      </c>
      <c r="Q168" s="16">
        <f t="shared" si="36"/>
        <v>0</v>
      </c>
    </row>
    <row r="169" spans="1:17" ht="15.6">
      <c r="A169" s="16">
        <v>16</v>
      </c>
      <c r="B169" s="30">
        <v>43266</v>
      </c>
      <c r="C169" s="27" t="s">
        <v>559</v>
      </c>
      <c r="D169" s="16">
        <v>3816</v>
      </c>
      <c r="E169" s="17">
        <f t="shared" si="37"/>
        <v>2.7446326464559301E-2</v>
      </c>
      <c r="F169" s="17">
        <f t="shared" si="44"/>
        <v>0.64789441507534096</v>
      </c>
      <c r="G169" s="16">
        <v>4900</v>
      </c>
      <c r="H169" s="17">
        <f t="shared" si="32"/>
        <v>3.0252515898005799E-2</v>
      </c>
      <c r="I169" s="17">
        <f t="shared" si="41"/>
        <v>0.66765450392047898</v>
      </c>
      <c r="J169" s="16">
        <v>900</v>
      </c>
      <c r="K169" s="31">
        <f t="shared" si="33"/>
        <v>4.24</v>
      </c>
      <c r="L169" s="17">
        <f t="shared" si="34"/>
        <v>1.2465373961218801E-2</v>
      </c>
      <c r="M169" s="17">
        <f t="shared" si="42"/>
        <v>0.68282548476454297</v>
      </c>
      <c r="N169" s="16">
        <v>1900</v>
      </c>
      <c r="O169" s="17">
        <f t="shared" si="35"/>
        <v>2.0137784843667201E-2</v>
      </c>
      <c r="P169" s="17">
        <f t="shared" si="43"/>
        <v>0.64228934817170102</v>
      </c>
      <c r="Q169" s="16">
        <f t="shared" si="36"/>
        <v>1000</v>
      </c>
    </row>
    <row r="170" spans="1:17" ht="15.6">
      <c r="A170" s="16">
        <v>17</v>
      </c>
      <c r="B170" s="30">
        <v>43266</v>
      </c>
      <c r="C170" s="27" t="s">
        <v>574</v>
      </c>
      <c r="D170" s="16">
        <v>3808</v>
      </c>
      <c r="E170" s="17">
        <f t="shared" si="37"/>
        <v>2.7388786996080099E-2</v>
      </c>
      <c r="F170" s="17">
        <f t="shared" si="44"/>
        <v>0.67528320207142101</v>
      </c>
      <c r="G170" s="16">
        <v>4100</v>
      </c>
      <c r="H170" s="17">
        <f t="shared" si="32"/>
        <v>2.5313329628943601E-2</v>
      </c>
      <c r="I170" s="17">
        <f t="shared" si="41"/>
        <v>0.69296783354942304</v>
      </c>
      <c r="J170" s="16">
        <v>300</v>
      </c>
      <c r="K170" s="31">
        <f t="shared" si="33"/>
        <v>12.6933333333333</v>
      </c>
      <c r="L170" s="17">
        <f t="shared" si="34"/>
        <v>4.1551246537396098E-3</v>
      </c>
      <c r="M170" s="17">
        <f t="shared" si="42"/>
        <v>0.68698060941828298</v>
      </c>
      <c r="N170" s="16">
        <v>1200</v>
      </c>
      <c r="O170" s="17">
        <f t="shared" si="35"/>
        <v>1.27186009538951E-2</v>
      </c>
      <c r="P170" s="17">
        <f t="shared" si="43"/>
        <v>0.65500794912559601</v>
      </c>
      <c r="Q170" s="16">
        <f t="shared" si="36"/>
        <v>900</v>
      </c>
    </row>
    <row r="171" spans="1:17" ht="15.6">
      <c r="A171" s="16">
        <v>18</v>
      </c>
      <c r="B171" s="30">
        <v>43266</v>
      </c>
      <c r="C171" s="27" t="s">
        <v>508</v>
      </c>
      <c r="D171" s="16">
        <v>3660</v>
      </c>
      <c r="E171" s="17">
        <f t="shared" si="37"/>
        <v>2.6324306829215698E-2</v>
      </c>
      <c r="F171" s="17">
        <f t="shared" si="44"/>
        <v>0.70160750890063694</v>
      </c>
      <c r="G171" s="16">
        <v>3600</v>
      </c>
      <c r="H171" s="17">
        <f t="shared" si="32"/>
        <v>2.2226338210779802E-2</v>
      </c>
      <c r="I171" s="17">
        <f t="shared" si="41"/>
        <v>0.71519417176020295</v>
      </c>
      <c r="J171" s="16">
        <v>1500</v>
      </c>
      <c r="K171" s="31">
        <f t="shared" si="33"/>
        <v>2.44</v>
      </c>
      <c r="L171" s="17">
        <f t="shared" si="34"/>
        <v>2.0775623268698099E-2</v>
      </c>
      <c r="M171" s="17">
        <f t="shared" si="42"/>
        <v>0.70775623268698096</v>
      </c>
      <c r="N171" s="16">
        <v>3100</v>
      </c>
      <c r="O171" s="17">
        <f t="shared" si="35"/>
        <v>3.2856385797562303E-2</v>
      </c>
      <c r="P171" s="17">
        <f t="shared" si="43"/>
        <v>0.68786433492315802</v>
      </c>
      <c r="Q171" s="16">
        <f t="shared" si="36"/>
        <v>1600</v>
      </c>
    </row>
    <row r="172" spans="1:17" ht="15.6">
      <c r="A172" s="16">
        <v>19</v>
      </c>
      <c r="B172" s="30">
        <v>43266</v>
      </c>
      <c r="C172" s="27" t="s">
        <v>607</v>
      </c>
      <c r="D172" s="16">
        <v>3365</v>
      </c>
      <c r="E172" s="17">
        <f t="shared" si="37"/>
        <v>2.4202538929046599E-2</v>
      </c>
      <c r="F172" s="17">
        <f t="shared" si="44"/>
        <v>0.72581004782968295</v>
      </c>
      <c r="G172" s="16">
        <v>3500</v>
      </c>
      <c r="H172" s="17">
        <f t="shared" si="32"/>
        <v>2.1608939927146999E-2</v>
      </c>
      <c r="I172" s="17">
        <f t="shared" si="41"/>
        <v>0.73680311168735002</v>
      </c>
      <c r="J172" s="16">
        <v>1200</v>
      </c>
      <c r="K172" s="31">
        <f t="shared" si="33"/>
        <v>2.8041666666666698</v>
      </c>
      <c r="L172" s="17">
        <f t="shared" si="34"/>
        <v>1.6620498614958401E-2</v>
      </c>
      <c r="M172" s="17">
        <f t="shared" si="42"/>
        <v>0.72437673130193903</v>
      </c>
      <c r="N172" s="16">
        <v>2000</v>
      </c>
      <c r="O172" s="17">
        <f t="shared" si="35"/>
        <v>2.1197668256491799E-2</v>
      </c>
      <c r="P172" s="17">
        <f t="shared" si="43"/>
        <v>0.70906200317964996</v>
      </c>
      <c r="Q172" s="16">
        <f t="shared" si="36"/>
        <v>800</v>
      </c>
    </row>
    <row r="173" spans="1:17" ht="15.6">
      <c r="A173" s="16">
        <v>20</v>
      </c>
      <c r="B173" s="30">
        <v>43266</v>
      </c>
      <c r="C173" s="27" t="s">
        <v>538</v>
      </c>
      <c r="D173" s="16">
        <v>3235</v>
      </c>
      <c r="E173" s="17">
        <f t="shared" si="37"/>
        <v>2.3267522566260301E-2</v>
      </c>
      <c r="F173" s="17">
        <f t="shared" si="44"/>
        <v>0.74907757039594403</v>
      </c>
      <c r="G173" s="16">
        <v>3400</v>
      </c>
      <c r="H173" s="17">
        <f t="shared" si="32"/>
        <v>2.0991541643514199E-2</v>
      </c>
      <c r="I173" s="17">
        <f t="shared" si="41"/>
        <v>0.75779465333086404</v>
      </c>
      <c r="J173" s="16">
        <v>1600</v>
      </c>
      <c r="K173" s="31">
        <f t="shared" si="33"/>
        <v>2.0218750000000001</v>
      </c>
      <c r="L173" s="17">
        <f t="shared" si="34"/>
        <v>2.2160664819944598E-2</v>
      </c>
      <c r="M173" s="17">
        <f t="shared" si="42"/>
        <v>0.74653739612188397</v>
      </c>
      <c r="N173" s="16">
        <v>2600</v>
      </c>
      <c r="O173" s="17">
        <f t="shared" si="35"/>
        <v>2.75569687334393E-2</v>
      </c>
      <c r="P173" s="17">
        <f t="shared" si="43"/>
        <v>0.73661897191309</v>
      </c>
      <c r="Q173" s="16">
        <f t="shared" si="36"/>
        <v>1000</v>
      </c>
    </row>
    <row r="174" spans="1:17" ht="15.6">
      <c r="A174" s="16">
        <v>21</v>
      </c>
      <c r="B174" s="30">
        <v>43266</v>
      </c>
      <c r="C174" s="27" t="s">
        <v>532</v>
      </c>
      <c r="D174" s="16">
        <v>3084</v>
      </c>
      <c r="E174" s="17">
        <f t="shared" si="37"/>
        <v>2.2181465098716199E-2</v>
      </c>
      <c r="F174" s="17">
        <f t="shared" si="44"/>
        <v>0.77125903549466002</v>
      </c>
      <c r="G174" s="16">
        <v>3050</v>
      </c>
      <c r="H174" s="17">
        <f t="shared" si="32"/>
        <v>1.88306476507995E-2</v>
      </c>
      <c r="I174" s="17">
        <f t="shared" si="41"/>
        <v>0.77662530098166305</v>
      </c>
      <c r="J174" s="16">
        <v>1000</v>
      </c>
      <c r="K174" s="31">
        <f t="shared" si="33"/>
        <v>3.0840000000000001</v>
      </c>
      <c r="L174" s="17">
        <f t="shared" si="34"/>
        <v>1.38504155124654E-2</v>
      </c>
      <c r="M174" s="17">
        <f t="shared" si="42"/>
        <v>0.76038781163434899</v>
      </c>
      <c r="N174" s="16">
        <v>1700</v>
      </c>
      <c r="O174" s="17">
        <f t="shared" si="35"/>
        <v>1.8018018018018001E-2</v>
      </c>
      <c r="P174" s="17">
        <f t="shared" si="43"/>
        <v>0.75463698993110795</v>
      </c>
      <c r="Q174" s="16">
        <f t="shared" si="36"/>
        <v>700</v>
      </c>
    </row>
    <row r="175" spans="1:17" ht="15.6">
      <c r="A175" s="16">
        <v>22</v>
      </c>
      <c r="B175" s="30">
        <v>43266</v>
      </c>
      <c r="C175" s="27" t="s">
        <v>493</v>
      </c>
      <c r="D175" s="16">
        <v>2930</v>
      </c>
      <c r="E175" s="17">
        <f t="shared" si="37"/>
        <v>2.1073830330492298E-2</v>
      </c>
      <c r="F175" s="17">
        <f t="shared" si="44"/>
        <v>0.79233286582515206</v>
      </c>
      <c r="G175" s="16">
        <v>5000</v>
      </c>
      <c r="H175" s="17">
        <f t="shared" si="32"/>
        <v>3.0869914181638598E-2</v>
      </c>
      <c r="I175" s="17">
        <f t="shared" si="41"/>
        <v>0.80749521516330203</v>
      </c>
      <c r="J175" s="16">
        <v>3000</v>
      </c>
      <c r="K175" s="31">
        <f t="shared" si="33"/>
        <v>0.97666666666666702</v>
      </c>
      <c r="L175" s="17">
        <f t="shared" si="34"/>
        <v>4.15512465373961E-2</v>
      </c>
      <c r="M175" s="17">
        <f t="shared" si="42"/>
        <v>0.80193905817174505</v>
      </c>
      <c r="N175" s="16">
        <v>3000</v>
      </c>
      <c r="O175" s="17">
        <f t="shared" si="35"/>
        <v>3.1796502384737697E-2</v>
      </c>
      <c r="P175" s="17">
        <f t="shared" si="43"/>
        <v>0.78643349231584503</v>
      </c>
      <c r="Q175" s="16">
        <f t="shared" si="36"/>
        <v>0</v>
      </c>
    </row>
    <row r="176" spans="1:17" ht="15.6">
      <c r="A176" s="16">
        <v>23</v>
      </c>
      <c r="B176" s="30">
        <v>43266</v>
      </c>
      <c r="C176" s="27" t="s">
        <v>544</v>
      </c>
      <c r="D176" s="16">
        <v>2879</v>
      </c>
      <c r="E176" s="17">
        <f t="shared" si="37"/>
        <v>2.07070162189377E-2</v>
      </c>
      <c r="F176" s="17">
        <f t="shared" si="44"/>
        <v>0.81303988204408995</v>
      </c>
      <c r="G176" s="16">
        <v>2800</v>
      </c>
      <c r="H176" s="17">
        <f t="shared" si="32"/>
        <v>1.72871519417176E-2</v>
      </c>
      <c r="I176" s="17">
        <f t="shared" si="41"/>
        <v>0.82478236710501995</v>
      </c>
      <c r="J176" s="16">
        <v>1300</v>
      </c>
      <c r="K176" s="31">
        <f t="shared" si="33"/>
        <v>2.2146153846153802</v>
      </c>
      <c r="L176" s="17">
        <f t="shared" si="34"/>
        <v>1.8005540166205002E-2</v>
      </c>
      <c r="M176" s="17">
        <f t="shared" si="42"/>
        <v>0.81994459833794997</v>
      </c>
      <c r="N176" s="16">
        <v>2300</v>
      </c>
      <c r="O176" s="17">
        <f t="shared" si="35"/>
        <v>2.4377318494965598E-2</v>
      </c>
      <c r="P176" s="17">
        <f t="shared" si="43"/>
        <v>0.81081081081081097</v>
      </c>
      <c r="Q176" s="16">
        <f t="shared" si="36"/>
        <v>1000</v>
      </c>
    </row>
    <row r="177" spans="1:17" ht="15.6">
      <c r="A177" s="16">
        <v>24</v>
      </c>
      <c r="B177" s="30">
        <v>43266</v>
      </c>
      <c r="C177" s="27" t="s">
        <v>580</v>
      </c>
      <c r="D177" s="16">
        <v>2857</v>
      </c>
      <c r="E177" s="17">
        <f t="shared" si="37"/>
        <v>2.0548782680619999E-2</v>
      </c>
      <c r="F177" s="17">
        <f t="shared" si="44"/>
        <v>0.83358866472471005</v>
      </c>
      <c r="G177" s="16">
        <v>3000</v>
      </c>
      <c r="H177" s="17">
        <f t="shared" si="32"/>
        <v>1.8521948508983099E-2</v>
      </c>
      <c r="I177" s="17">
        <f t="shared" si="41"/>
        <v>0.84330431561400299</v>
      </c>
      <c r="J177" s="16">
        <v>1600</v>
      </c>
      <c r="K177" s="31">
        <f t="shared" si="33"/>
        <v>1.785625</v>
      </c>
      <c r="L177" s="17">
        <f t="shared" si="34"/>
        <v>2.2160664819944598E-2</v>
      </c>
      <c r="M177" s="17">
        <f t="shared" si="42"/>
        <v>0.84210526315789502</v>
      </c>
      <c r="N177" s="16">
        <v>1600</v>
      </c>
      <c r="O177" s="17">
        <f t="shared" si="35"/>
        <v>1.6958134605193399E-2</v>
      </c>
      <c r="P177" s="17">
        <f t="shared" si="43"/>
        <v>0.82776894541600399</v>
      </c>
      <c r="Q177" s="16">
        <f t="shared" si="36"/>
        <v>0</v>
      </c>
    </row>
    <row r="178" spans="1:17" ht="15.6">
      <c r="A178" s="16">
        <v>25</v>
      </c>
      <c r="B178" s="30">
        <v>43266</v>
      </c>
      <c r="C178" s="27" t="s">
        <v>505</v>
      </c>
      <c r="D178" s="16">
        <v>2812</v>
      </c>
      <c r="E178" s="17">
        <f t="shared" si="37"/>
        <v>2.02251231704247E-2</v>
      </c>
      <c r="F178" s="17">
        <f t="shared" si="44"/>
        <v>0.85381378789513396</v>
      </c>
      <c r="G178" s="16">
        <v>2900</v>
      </c>
      <c r="H178" s="17">
        <f t="shared" si="32"/>
        <v>1.79045502253504E-2</v>
      </c>
      <c r="I178" s="17">
        <f t="shared" si="41"/>
        <v>0.86120886583935297</v>
      </c>
      <c r="J178" s="16">
        <v>1000</v>
      </c>
      <c r="K178" s="31">
        <f t="shared" si="33"/>
        <v>2.8119999999999998</v>
      </c>
      <c r="L178" s="17">
        <f t="shared" si="34"/>
        <v>1.38504155124654E-2</v>
      </c>
      <c r="M178" s="17">
        <f t="shared" si="42"/>
        <v>0.85595567867036004</v>
      </c>
      <c r="N178" s="16">
        <v>2000</v>
      </c>
      <c r="O178" s="17">
        <f t="shared" si="35"/>
        <v>2.1197668256491799E-2</v>
      </c>
      <c r="P178" s="17">
        <f t="shared" si="43"/>
        <v>0.84896661367249604</v>
      </c>
      <c r="Q178" s="16">
        <f t="shared" si="36"/>
        <v>1000</v>
      </c>
    </row>
    <row r="179" spans="1:17" ht="15.6">
      <c r="A179" s="16">
        <v>26</v>
      </c>
      <c r="B179" s="30">
        <v>43266</v>
      </c>
      <c r="C179" s="27" t="s">
        <v>565</v>
      </c>
      <c r="D179" s="16">
        <v>2658</v>
      </c>
      <c r="E179" s="17">
        <f t="shared" si="37"/>
        <v>1.91174884022009E-2</v>
      </c>
      <c r="F179" s="17">
        <f t="shared" si="44"/>
        <v>0.87293127629733502</v>
      </c>
      <c r="G179" s="16">
        <v>3000</v>
      </c>
      <c r="H179" s="17">
        <f t="shared" si="32"/>
        <v>1.8521948508983099E-2</v>
      </c>
      <c r="I179" s="17">
        <f t="shared" si="41"/>
        <v>0.879730814348336</v>
      </c>
      <c r="J179" s="16">
        <v>800</v>
      </c>
      <c r="K179" s="31">
        <f t="shared" si="33"/>
        <v>3.3224999999999998</v>
      </c>
      <c r="L179" s="17">
        <f t="shared" si="34"/>
        <v>1.1080332409972299E-2</v>
      </c>
      <c r="M179" s="17">
        <f t="shared" si="42"/>
        <v>0.86703601108033201</v>
      </c>
      <c r="N179" s="16">
        <v>1500</v>
      </c>
      <c r="O179" s="17">
        <f t="shared" si="35"/>
        <v>1.58982511923688E-2</v>
      </c>
      <c r="P179" s="17">
        <f t="shared" si="43"/>
        <v>0.86486486486486502</v>
      </c>
      <c r="Q179" s="16">
        <f t="shared" si="36"/>
        <v>700</v>
      </c>
    </row>
    <row r="180" spans="1:17" ht="15.6">
      <c r="A180" s="16">
        <v>27</v>
      </c>
      <c r="B180" s="30">
        <v>43266</v>
      </c>
      <c r="C180" s="27" t="s">
        <v>595</v>
      </c>
      <c r="D180" s="16">
        <v>2577</v>
      </c>
      <c r="E180" s="17">
        <f t="shared" si="37"/>
        <v>1.8534901283849398E-2</v>
      </c>
      <c r="F180" s="17">
        <f t="shared" si="44"/>
        <v>0.89146617758118496</v>
      </c>
      <c r="G180" s="16">
        <v>2850</v>
      </c>
      <c r="H180" s="17">
        <f t="shared" si="32"/>
        <v>1.7595851083533998E-2</v>
      </c>
      <c r="I180" s="17">
        <f t="shared" si="41"/>
        <v>0.89732666543187001</v>
      </c>
      <c r="J180" s="16">
        <v>1800</v>
      </c>
      <c r="K180" s="31">
        <f t="shared" si="33"/>
        <v>1.43166666666667</v>
      </c>
      <c r="L180" s="17">
        <f t="shared" si="34"/>
        <v>2.4930747922437699E-2</v>
      </c>
      <c r="M180" s="17">
        <f t="shared" si="42"/>
        <v>0.89196675900277</v>
      </c>
      <c r="N180" s="16">
        <v>1800</v>
      </c>
      <c r="O180" s="17">
        <f t="shared" si="35"/>
        <v>1.9077901430842599E-2</v>
      </c>
      <c r="P180" s="17">
        <f t="shared" si="43"/>
        <v>0.883942766295708</v>
      </c>
      <c r="Q180" s="16">
        <f t="shared" si="36"/>
        <v>0</v>
      </c>
    </row>
    <row r="181" spans="1:17" ht="15.6">
      <c r="A181" s="16">
        <v>28</v>
      </c>
      <c r="B181" s="30">
        <v>43266</v>
      </c>
      <c r="C181" s="27" t="s">
        <v>577</v>
      </c>
      <c r="D181" s="16">
        <v>2471</v>
      </c>
      <c r="E181" s="17">
        <f t="shared" si="37"/>
        <v>1.7772503326500499E-2</v>
      </c>
      <c r="F181" s="17">
        <f t="shared" si="44"/>
        <v>0.909238680907685</v>
      </c>
      <c r="G181" s="16">
        <v>2680</v>
      </c>
      <c r="H181" s="17">
        <f t="shared" si="32"/>
        <v>1.6546274001358299E-2</v>
      </c>
      <c r="I181" s="17">
        <f t="shared" si="41"/>
        <v>0.913872939433229</v>
      </c>
      <c r="J181" s="16">
        <v>300</v>
      </c>
      <c r="K181" s="31">
        <f t="shared" si="33"/>
        <v>8.2366666666666699</v>
      </c>
      <c r="L181" s="17">
        <f t="shared" si="34"/>
        <v>4.1551246537396098E-3</v>
      </c>
      <c r="M181" s="17">
        <f t="shared" si="42"/>
        <v>0.89612188365651002</v>
      </c>
      <c r="N181" s="16">
        <v>1300</v>
      </c>
      <c r="O181" s="17">
        <f t="shared" si="35"/>
        <v>1.37784843667197E-2</v>
      </c>
      <c r="P181" s="17">
        <f t="shared" si="43"/>
        <v>0.89772125066242703</v>
      </c>
      <c r="Q181" s="16">
        <f t="shared" si="36"/>
        <v>1000</v>
      </c>
    </row>
    <row r="182" spans="1:17" ht="15.6">
      <c r="A182" s="16">
        <v>29</v>
      </c>
      <c r="B182" s="30">
        <v>43266</v>
      </c>
      <c r="C182" s="27" t="s">
        <v>541</v>
      </c>
      <c r="D182" s="16">
        <v>2438</v>
      </c>
      <c r="E182" s="17">
        <f t="shared" si="37"/>
        <v>1.7535153019023999E-2</v>
      </c>
      <c r="F182" s="17">
        <f t="shared" si="44"/>
        <v>0.92677383392670898</v>
      </c>
      <c r="G182" s="16">
        <v>2600</v>
      </c>
      <c r="H182" s="17">
        <f t="shared" si="32"/>
        <v>1.6052355374452099E-2</v>
      </c>
      <c r="I182" s="17">
        <f t="shared" si="41"/>
        <v>0.92992529480768105</v>
      </c>
      <c r="J182" s="16">
        <v>1300</v>
      </c>
      <c r="K182" s="31">
        <f t="shared" si="33"/>
        <v>1.8753846153846201</v>
      </c>
      <c r="L182" s="17">
        <f t="shared" si="34"/>
        <v>1.8005540166205002E-2</v>
      </c>
      <c r="M182" s="17">
        <f t="shared" si="42"/>
        <v>0.91412742382271495</v>
      </c>
      <c r="N182" s="16">
        <v>1800</v>
      </c>
      <c r="O182" s="17">
        <f t="shared" si="35"/>
        <v>1.9077901430842599E-2</v>
      </c>
      <c r="P182" s="17">
        <f t="shared" si="43"/>
        <v>0.91679915209327001</v>
      </c>
      <c r="Q182" s="16">
        <f t="shared" si="36"/>
        <v>500</v>
      </c>
    </row>
    <row r="183" spans="1:17" ht="15.6">
      <c r="A183" s="16">
        <v>30</v>
      </c>
      <c r="B183" s="30">
        <v>43266</v>
      </c>
      <c r="C183" s="27" t="s">
        <v>511</v>
      </c>
      <c r="D183" s="16">
        <v>2184</v>
      </c>
      <c r="E183" s="17">
        <f t="shared" si="37"/>
        <v>1.5708274894810699E-2</v>
      </c>
      <c r="F183" s="17">
        <f t="shared" si="44"/>
        <v>0.94248210882151995</v>
      </c>
      <c r="G183" s="16">
        <v>2300</v>
      </c>
      <c r="H183" s="17">
        <f t="shared" si="32"/>
        <v>1.42001605235537E-2</v>
      </c>
      <c r="I183" s="17">
        <f t="shared" si="41"/>
        <v>0.94412545533123404</v>
      </c>
      <c r="J183" s="16">
        <v>1000</v>
      </c>
      <c r="K183" s="31">
        <f t="shared" si="33"/>
        <v>2.1840000000000002</v>
      </c>
      <c r="L183" s="17">
        <f t="shared" si="34"/>
        <v>1.38504155124654E-2</v>
      </c>
      <c r="M183" s="17">
        <f t="shared" si="42"/>
        <v>0.92797783933517997</v>
      </c>
      <c r="N183" s="16">
        <v>1000</v>
      </c>
      <c r="O183" s="17">
        <f t="shared" si="35"/>
        <v>1.05988341282459E-2</v>
      </c>
      <c r="P183" s="17">
        <f t="shared" si="43"/>
        <v>0.92739798622151604</v>
      </c>
      <c r="Q183" s="16">
        <f t="shared" si="36"/>
        <v>0</v>
      </c>
    </row>
    <row r="184" spans="1:17" ht="15.6">
      <c r="A184" s="16">
        <v>31</v>
      </c>
      <c r="B184" s="30">
        <v>43266</v>
      </c>
      <c r="C184" s="27" t="s">
        <v>586</v>
      </c>
      <c r="D184" s="16">
        <v>1696</v>
      </c>
      <c r="E184" s="17">
        <f t="shared" si="37"/>
        <v>1.21983673175819E-2</v>
      </c>
      <c r="F184" s="17">
        <f t="shared" si="44"/>
        <v>0.95468047613910201</v>
      </c>
      <c r="G184" s="16">
        <v>1900</v>
      </c>
      <c r="H184" s="17">
        <f t="shared" si="32"/>
        <v>1.17305673890227E-2</v>
      </c>
      <c r="I184" s="17">
        <f t="shared" si="41"/>
        <v>0.95585602272025705</v>
      </c>
      <c r="J184" s="16">
        <v>500</v>
      </c>
      <c r="K184" s="31">
        <f t="shared" si="33"/>
        <v>3.3919999999999999</v>
      </c>
      <c r="L184" s="17">
        <f t="shared" si="34"/>
        <v>6.9252077562326902E-3</v>
      </c>
      <c r="M184" s="17">
        <f t="shared" si="42"/>
        <v>0.93490304709141303</v>
      </c>
      <c r="N184" s="16">
        <v>1150</v>
      </c>
      <c r="O184" s="17">
        <f t="shared" si="35"/>
        <v>1.2188659247482799E-2</v>
      </c>
      <c r="P184" s="17">
        <f t="shared" si="43"/>
        <v>0.93958664546899895</v>
      </c>
      <c r="Q184" s="16">
        <f t="shared" si="36"/>
        <v>650</v>
      </c>
    </row>
    <row r="185" spans="1:17" ht="15.6">
      <c r="A185" s="16">
        <v>32</v>
      </c>
      <c r="B185" s="30">
        <v>43266</v>
      </c>
      <c r="C185" s="27" t="s">
        <v>502</v>
      </c>
      <c r="D185" s="16">
        <v>1041</v>
      </c>
      <c r="E185" s="17">
        <f t="shared" si="37"/>
        <v>7.4873233358506803E-3</v>
      </c>
      <c r="F185" s="17">
        <f t="shared" si="44"/>
        <v>0.96216779947495201</v>
      </c>
      <c r="G185" s="16">
        <v>1050</v>
      </c>
      <c r="H185" s="17">
        <f t="shared" si="32"/>
        <v>6.4826819781441001E-3</v>
      </c>
      <c r="I185" s="17">
        <f t="shared" si="41"/>
        <v>0.96233870469840099</v>
      </c>
      <c r="J185" s="16">
        <v>800</v>
      </c>
      <c r="K185" s="31">
        <f t="shared" si="33"/>
        <v>1.30125</v>
      </c>
      <c r="L185" s="17">
        <f t="shared" si="34"/>
        <v>1.1080332409972299E-2</v>
      </c>
      <c r="M185" s="17">
        <f t="shared" si="42"/>
        <v>0.945983379501385</v>
      </c>
      <c r="N185" s="16">
        <v>800</v>
      </c>
      <c r="O185" s="17">
        <f t="shared" si="35"/>
        <v>8.4790673025967097E-3</v>
      </c>
      <c r="P185" s="17">
        <f t="shared" si="43"/>
        <v>0.94806571277159501</v>
      </c>
      <c r="Q185" s="16">
        <f t="shared" si="36"/>
        <v>0</v>
      </c>
    </row>
    <row r="186" spans="1:17" ht="15.6">
      <c r="A186" s="16">
        <v>33</v>
      </c>
      <c r="B186" s="30">
        <v>43266</v>
      </c>
      <c r="C186" s="27" t="s">
        <v>583</v>
      </c>
      <c r="D186" s="16">
        <v>1016</v>
      </c>
      <c r="E186" s="17">
        <f t="shared" si="37"/>
        <v>7.3075124968533097E-3</v>
      </c>
      <c r="F186" s="17">
        <f t="shared" si="44"/>
        <v>0.96947531197180603</v>
      </c>
      <c r="G186" s="16">
        <v>1100</v>
      </c>
      <c r="H186" s="17">
        <f t="shared" si="32"/>
        <v>6.7913811199604903E-3</v>
      </c>
      <c r="I186" s="17">
        <f t="shared" si="41"/>
        <v>0.96913008581836202</v>
      </c>
      <c r="J186" s="16">
        <v>300</v>
      </c>
      <c r="K186" s="31">
        <f t="shared" si="33"/>
        <v>3.3866666666666698</v>
      </c>
      <c r="L186" s="17">
        <f t="shared" si="34"/>
        <v>4.1551246537396098E-3</v>
      </c>
      <c r="M186" s="17">
        <f t="shared" si="42"/>
        <v>0.95013850415512502</v>
      </c>
      <c r="N186" s="16">
        <v>600</v>
      </c>
      <c r="O186" s="17">
        <f t="shared" si="35"/>
        <v>6.3593004769475396E-3</v>
      </c>
      <c r="P186" s="17">
        <f t="shared" si="43"/>
        <v>0.95442501324854301</v>
      </c>
      <c r="Q186" s="16">
        <f t="shared" si="36"/>
        <v>300</v>
      </c>
    </row>
    <row r="187" spans="1:17" ht="15.6">
      <c r="A187" s="16">
        <v>34</v>
      </c>
      <c r="B187" s="30">
        <v>43266</v>
      </c>
      <c r="C187" s="27" t="s">
        <v>535</v>
      </c>
      <c r="D187" s="16">
        <v>878</v>
      </c>
      <c r="E187" s="17">
        <f t="shared" si="37"/>
        <v>6.3149566655878002E-3</v>
      </c>
      <c r="F187" s="17">
        <f t="shared" si="44"/>
        <v>0.97579026863739304</v>
      </c>
      <c r="G187" s="16">
        <v>1000</v>
      </c>
      <c r="H187" s="17">
        <f t="shared" si="32"/>
        <v>6.1739828363277204E-3</v>
      </c>
      <c r="I187" s="17">
        <f t="shared" si="41"/>
        <v>0.97530406865468899</v>
      </c>
      <c r="J187" s="16">
        <v>1000</v>
      </c>
      <c r="K187" s="31">
        <f t="shared" si="33"/>
        <v>0.878</v>
      </c>
      <c r="L187" s="17">
        <f t="shared" si="34"/>
        <v>1.38504155124654E-2</v>
      </c>
      <c r="M187" s="17">
        <f t="shared" si="42"/>
        <v>0.96398891966759004</v>
      </c>
      <c r="N187" s="16">
        <v>1000</v>
      </c>
      <c r="O187" s="17">
        <f t="shared" si="35"/>
        <v>1.05988341282459E-2</v>
      </c>
      <c r="P187" s="17">
        <f t="shared" si="43"/>
        <v>0.96502384737678903</v>
      </c>
      <c r="Q187" s="16">
        <f t="shared" si="36"/>
        <v>0</v>
      </c>
    </row>
    <row r="188" spans="1:17" ht="15.6">
      <c r="A188" s="16">
        <v>35</v>
      </c>
      <c r="B188" s="30">
        <v>43266</v>
      </c>
      <c r="C188" s="27" t="s">
        <v>604</v>
      </c>
      <c r="D188" s="16">
        <v>788</v>
      </c>
      <c r="E188" s="17">
        <f t="shared" si="37"/>
        <v>5.6676376451972503E-3</v>
      </c>
      <c r="F188" s="17">
        <f t="shared" si="44"/>
        <v>0.981457906282591</v>
      </c>
      <c r="G188" s="16">
        <v>700</v>
      </c>
      <c r="H188" s="17">
        <f t="shared" si="32"/>
        <v>4.3217879854294001E-3</v>
      </c>
      <c r="I188" s="17">
        <f t="shared" si="41"/>
        <v>0.97962585664011903</v>
      </c>
      <c r="J188" s="16">
        <v>500</v>
      </c>
      <c r="K188" s="31">
        <f t="shared" si="33"/>
        <v>1.5760000000000001</v>
      </c>
      <c r="L188" s="17">
        <f t="shared" si="34"/>
        <v>6.9252077562326902E-3</v>
      </c>
      <c r="M188" s="17">
        <f t="shared" si="42"/>
        <v>0.97091412742382299</v>
      </c>
      <c r="N188" s="16">
        <v>500</v>
      </c>
      <c r="O188" s="17">
        <f t="shared" si="35"/>
        <v>5.2994170641229498E-3</v>
      </c>
      <c r="P188" s="17">
        <f t="shared" si="43"/>
        <v>0.97032326444091199</v>
      </c>
      <c r="Q188" s="16">
        <f t="shared" si="36"/>
        <v>0</v>
      </c>
    </row>
    <row r="189" spans="1:17" ht="15.6">
      <c r="A189" s="16">
        <v>36</v>
      </c>
      <c r="B189" s="30">
        <v>43266</v>
      </c>
      <c r="C189" s="27" t="s">
        <v>553</v>
      </c>
      <c r="D189" s="16">
        <v>739</v>
      </c>
      <c r="E189" s="17">
        <f t="shared" si="37"/>
        <v>5.3152084007623999E-3</v>
      </c>
      <c r="F189" s="17">
        <f t="shared" si="44"/>
        <v>0.98677311468335305</v>
      </c>
      <c r="G189" s="16">
        <v>700</v>
      </c>
      <c r="H189" s="17">
        <f t="shared" si="32"/>
        <v>4.3217879854294001E-3</v>
      </c>
      <c r="I189" s="17">
        <f t="shared" si="41"/>
        <v>0.98394764462554796</v>
      </c>
      <c r="J189" s="16">
        <v>300</v>
      </c>
      <c r="K189" s="31">
        <f t="shared" si="33"/>
        <v>2.4633333333333298</v>
      </c>
      <c r="L189" s="17">
        <f t="shared" si="34"/>
        <v>4.1551246537396098E-3</v>
      </c>
      <c r="M189" s="17">
        <f t="shared" si="42"/>
        <v>0.97506925207756201</v>
      </c>
      <c r="N189" s="16">
        <v>300</v>
      </c>
      <c r="O189" s="17">
        <f t="shared" si="35"/>
        <v>3.1796502384737698E-3</v>
      </c>
      <c r="P189" s="17">
        <f t="shared" si="43"/>
        <v>0.97350291467938599</v>
      </c>
      <c r="Q189" s="16">
        <f t="shared" si="36"/>
        <v>0</v>
      </c>
    </row>
    <row r="190" spans="1:17" ht="15.6">
      <c r="A190" s="16">
        <v>37</v>
      </c>
      <c r="B190" s="30">
        <v>43266</v>
      </c>
      <c r="C190" s="27" t="s">
        <v>592</v>
      </c>
      <c r="D190" s="16">
        <v>646</v>
      </c>
      <c r="E190" s="17">
        <f t="shared" si="37"/>
        <v>4.6463120796921597E-3</v>
      </c>
      <c r="F190" s="17">
        <f t="shared" si="44"/>
        <v>0.99141942676304495</v>
      </c>
      <c r="G190" s="16">
        <v>600</v>
      </c>
      <c r="H190" s="17">
        <f t="shared" si="32"/>
        <v>3.7043897017966301E-3</v>
      </c>
      <c r="I190" s="17">
        <f t="shared" si="41"/>
        <v>0.98765203432734505</v>
      </c>
      <c r="J190" s="16">
        <v>500</v>
      </c>
      <c r="K190" s="31">
        <f t="shared" si="33"/>
        <v>1.292</v>
      </c>
      <c r="L190" s="17">
        <f t="shared" si="34"/>
        <v>6.9252077562326902E-3</v>
      </c>
      <c r="M190" s="17">
        <f t="shared" si="42"/>
        <v>0.98199445983379496</v>
      </c>
      <c r="N190" s="16">
        <v>500</v>
      </c>
      <c r="O190" s="17">
        <f t="shared" si="35"/>
        <v>5.2994170641229498E-3</v>
      </c>
      <c r="P190" s="17">
        <f t="shared" si="43"/>
        <v>0.97880233174350895</v>
      </c>
      <c r="Q190" s="16">
        <f t="shared" si="36"/>
        <v>0</v>
      </c>
    </row>
    <row r="191" spans="1:17" ht="15.6">
      <c r="A191" s="16">
        <v>38</v>
      </c>
      <c r="B191" s="30">
        <v>43266</v>
      </c>
      <c r="C191" s="27" t="s">
        <v>562</v>
      </c>
      <c r="D191" s="16">
        <v>606</v>
      </c>
      <c r="E191" s="17">
        <f t="shared" si="37"/>
        <v>4.3586147372963596E-3</v>
      </c>
      <c r="F191" s="17">
        <f t="shared" ref="F191:F200" si="45">E191+F190</f>
        <v>0.99577804150034199</v>
      </c>
      <c r="G191" s="16">
        <v>800</v>
      </c>
      <c r="H191" s="17">
        <f t="shared" si="32"/>
        <v>4.93918626906217E-3</v>
      </c>
      <c r="I191" s="17">
        <f t="shared" si="41"/>
        <v>0.99259122059640703</v>
      </c>
      <c r="J191" s="16">
        <v>300</v>
      </c>
      <c r="K191" s="31">
        <f t="shared" si="33"/>
        <v>2.02</v>
      </c>
      <c r="L191" s="17">
        <f t="shared" si="34"/>
        <v>4.1551246537396098E-3</v>
      </c>
      <c r="M191" s="17">
        <f t="shared" si="42"/>
        <v>0.98614958448753498</v>
      </c>
      <c r="N191" s="16">
        <v>800</v>
      </c>
      <c r="O191" s="17">
        <f t="shared" si="35"/>
        <v>8.4790673025967097E-3</v>
      </c>
      <c r="P191" s="17">
        <f t="shared" si="43"/>
        <v>0.98728139904610501</v>
      </c>
      <c r="Q191" s="16">
        <f t="shared" si="36"/>
        <v>500</v>
      </c>
    </row>
    <row r="192" spans="1:17" ht="15.6">
      <c r="A192" s="16">
        <v>39</v>
      </c>
      <c r="B192" s="30">
        <v>43266</v>
      </c>
      <c r="C192" s="27" t="s">
        <v>571</v>
      </c>
      <c r="D192" s="16">
        <v>587</v>
      </c>
      <c r="E192" s="17">
        <f t="shared" si="37"/>
        <v>4.2219584996583603E-3</v>
      </c>
      <c r="F192" s="17">
        <f t="shared" si="45"/>
        <v>1</v>
      </c>
      <c r="G192" s="16">
        <v>1200</v>
      </c>
      <c r="H192" s="17">
        <f t="shared" si="32"/>
        <v>7.4087794035932603E-3</v>
      </c>
      <c r="I192" s="17">
        <f t="shared" si="41"/>
        <v>1</v>
      </c>
      <c r="J192" s="16">
        <v>1000</v>
      </c>
      <c r="K192" s="31">
        <f t="shared" si="33"/>
        <v>0.58699999999999997</v>
      </c>
      <c r="L192" s="17">
        <f t="shared" si="34"/>
        <v>1.38504155124654E-2</v>
      </c>
      <c r="M192" s="17">
        <f t="shared" si="42"/>
        <v>1</v>
      </c>
      <c r="N192" s="16">
        <v>1200</v>
      </c>
      <c r="O192" s="17">
        <f t="shared" si="35"/>
        <v>1.27186009538951E-2</v>
      </c>
      <c r="P192" s="17">
        <f t="shared" si="43"/>
        <v>1</v>
      </c>
      <c r="Q192" s="16">
        <f t="shared" si="36"/>
        <v>200</v>
      </c>
    </row>
    <row r="193" spans="1:17" ht="15.6">
      <c r="A193" s="16">
        <v>5</v>
      </c>
      <c r="B193" s="30">
        <v>43297</v>
      </c>
      <c r="C193" s="27" t="s">
        <v>721</v>
      </c>
      <c r="D193" s="16">
        <v>4805</v>
      </c>
      <c r="E193" s="17">
        <f t="shared" ref="E193:E230" si="46">D193/SUMIF($B:$B,$B193,D:D)</f>
        <v>4.9150479229958799E-2</v>
      </c>
      <c r="F193" s="17">
        <f t="shared" si="45"/>
        <v>1.04915047922996</v>
      </c>
      <c r="G193" s="16">
        <v>5400</v>
      </c>
      <c r="H193" s="17">
        <f t="shared" ref="H193:H230" si="47">G193/SUMIF($B:$B,$B193,G:G)</f>
        <v>4.9912191514927401E-2</v>
      </c>
      <c r="I193" s="17">
        <f t="shared" si="41"/>
        <v>1.0499121915149301</v>
      </c>
      <c r="J193" s="16">
        <v>800</v>
      </c>
      <c r="K193" s="31">
        <f t="shared" ref="K193:K230" si="48">D193/J193</f>
        <v>6.0062499999999996</v>
      </c>
      <c r="L193" s="17">
        <f t="shared" ref="L193:L230" si="49">J193/SUMIF($B:$B,$B193,J:J)</f>
        <v>1.8264840182648401E-2</v>
      </c>
      <c r="M193" s="17">
        <f t="shared" si="42"/>
        <v>1.01826484018265</v>
      </c>
      <c r="N193" s="16">
        <v>800</v>
      </c>
      <c r="O193" s="17">
        <f t="shared" ref="O193:O230" si="50">N193/SUMIF($B:$B,$B193,N:N)</f>
        <v>1.5527950310559001E-2</v>
      </c>
      <c r="P193" s="17">
        <f t="shared" si="43"/>
        <v>1.0155279503105601</v>
      </c>
      <c r="Q193" s="16">
        <f t="shared" si="36"/>
        <v>0</v>
      </c>
    </row>
    <row r="194" spans="1:17" ht="15.6">
      <c r="A194" s="16">
        <v>13</v>
      </c>
      <c r="B194" s="30">
        <v>43297</v>
      </c>
      <c r="C194" s="27" t="s">
        <v>673</v>
      </c>
      <c r="D194" s="16">
        <v>3014</v>
      </c>
      <c r="E194" s="17">
        <f t="shared" si="46"/>
        <v>3.0830290197522502E-2</v>
      </c>
      <c r="F194" s="17">
        <f t="shared" si="45"/>
        <v>1.0799807694274799</v>
      </c>
      <c r="G194" s="16">
        <v>3100</v>
      </c>
      <c r="H194" s="17">
        <f t="shared" si="47"/>
        <v>2.8653295128939799E-2</v>
      </c>
      <c r="I194" s="17">
        <f t="shared" si="41"/>
        <v>1.0785654866438701</v>
      </c>
      <c r="J194" s="16">
        <v>600</v>
      </c>
      <c r="K194" s="31">
        <f t="shared" si="48"/>
        <v>5.0233333333333299</v>
      </c>
      <c r="L194" s="17">
        <f t="shared" si="49"/>
        <v>1.3698630136986301E-2</v>
      </c>
      <c r="M194" s="17">
        <f t="shared" si="42"/>
        <v>1.0319634703196301</v>
      </c>
      <c r="N194" s="16">
        <v>1300</v>
      </c>
      <c r="O194" s="17">
        <f t="shared" si="50"/>
        <v>2.5232919254658401E-2</v>
      </c>
      <c r="P194" s="17">
        <f t="shared" si="43"/>
        <v>1.04076086956522</v>
      </c>
      <c r="Q194" s="16">
        <f t="shared" ref="Q194:Q230" si="51">N194-J194</f>
        <v>700</v>
      </c>
    </row>
    <row r="195" spans="1:17" ht="15.6">
      <c r="A195" s="16">
        <v>4</v>
      </c>
      <c r="B195" s="30">
        <v>43297</v>
      </c>
      <c r="C195" s="27" t="s">
        <v>613</v>
      </c>
      <c r="D195" s="16">
        <v>5006</v>
      </c>
      <c r="E195" s="17">
        <f t="shared" si="46"/>
        <v>5.1206513844989303E-2</v>
      </c>
      <c r="F195" s="17">
        <f t="shared" si="45"/>
        <v>1.1311872832724701</v>
      </c>
      <c r="G195" s="16">
        <v>5130</v>
      </c>
      <c r="H195" s="17">
        <f t="shared" si="47"/>
        <v>4.74165819391811E-2</v>
      </c>
      <c r="I195" s="17">
        <f t="shared" si="41"/>
        <v>1.1259820685830499</v>
      </c>
      <c r="J195" s="16">
        <v>1100</v>
      </c>
      <c r="K195" s="31">
        <f t="shared" si="48"/>
        <v>4.5509090909090899</v>
      </c>
      <c r="L195" s="17">
        <f t="shared" si="49"/>
        <v>2.51141552511416E-2</v>
      </c>
      <c r="M195" s="17">
        <f t="shared" si="42"/>
        <v>1.0570776255707801</v>
      </c>
      <c r="N195" s="16">
        <v>1300</v>
      </c>
      <c r="O195" s="17">
        <f t="shared" si="50"/>
        <v>2.5232919254658401E-2</v>
      </c>
      <c r="P195" s="17">
        <f t="shared" si="43"/>
        <v>1.0659937888198801</v>
      </c>
      <c r="Q195" s="16">
        <f t="shared" si="51"/>
        <v>200</v>
      </c>
    </row>
    <row r="196" spans="1:17" ht="15.6">
      <c r="A196" s="16">
        <v>23</v>
      </c>
      <c r="B196" s="30">
        <v>43297</v>
      </c>
      <c r="C196" s="27" t="s">
        <v>616</v>
      </c>
      <c r="D196" s="16">
        <v>1357</v>
      </c>
      <c r="E196" s="17">
        <f t="shared" si="46"/>
        <v>1.3880790908440001E-2</v>
      </c>
      <c r="F196" s="17">
        <f t="shared" si="45"/>
        <v>1.1450680741809101</v>
      </c>
      <c r="G196" s="16">
        <v>1400</v>
      </c>
      <c r="H196" s="17">
        <f t="shared" si="47"/>
        <v>1.2940197800166401E-2</v>
      </c>
      <c r="I196" s="17">
        <f t="shared" si="41"/>
        <v>1.1389222663832099</v>
      </c>
      <c r="J196" s="16">
        <v>300</v>
      </c>
      <c r="K196" s="31">
        <f t="shared" si="48"/>
        <v>4.5233333333333299</v>
      </c>
      <c r="L196" s="17">
        <f t="shared" si="49"/>
        <v>6.8493150684931503E-3</v>
      </c>
      <c r="M196" s="17">
        <f t="shared" si="42"/>
        <v>1.06392694063927</v>
      </c>
      <c r="N196" s="16">
        <v>800</v>
      </c>
      <c r="O196" s="17">
        <f t="shared" si="50"/>
        <v>1.5527950310559001E-2</v>
      </c>
      <c r="P196" s="17">
        <f t="shared" si="43"/>
        <v>1.0815217391304399</v>
      </c>
      <c r="Q196" s="16">
        <f t="shared" si="51"/>
        <v>500</v>
      </c>
    </row>
    <row r="197" spans="1:17" ht="15.6">
      <c r="A197" s="16">
        <v>7</v>
      </c>
      <c r="B197" s="30">
        <v>43297</v>
      </c>
      <c r="C197" s="27" t="s">
        <v>637</v>
      </c>
      <c r="D197" s="16">
        <v>4432</v>
      </c>
      <c r="E197" s="17">
        <f t="shared" si="46"/>
        <v>4.5335051810026498E-2</v>
      </c>
      <c r="F197" s="17">
        <f t="shared" si="45"/>
        <v>1.19040312599094</v>
      </c>
      <c r="G197" s="16">
        <v>4400</v>
      </c>
      <c r="H197" s="17">
        <f t="shared" si="47"/>
        <v>4.0669193086237197E-2</v>
      </c>
      <c r="I197" s="17">
        <f t="shared" si="41"/>
        <v>1.1795914594694501</v>
      </c>
      <c r="J197" s="16">
        <v>1000</v>
      </c>
      <c r="K197" s="31">
        <f t="shared" si="48"/>
        <v>4.4320000000000004</v>
      </c>
      <c r="L197" s="17">
        <f t="shared" si="49"/>
        <v>2.2831050228310501E-2</v>
      </c>
      <c r="M197" s="17">
        <f t="shared" si="42"/>
        <v>1.08675799086758</v>
      </c>
      <c r="N197" s="16">
        <v>1000</v>
      </c>
      <c r="O197" s="17">
        <f t="shared" si="50"/>
        <v>1.9409937888198801E-2</v>
      </c>
      <c r="P197" s="17">
        <f t="shared" si="43"/>
        <v>1.1009316770186299</v>
      </c>
      <c r="Q197" s="16">
        <f t="shared" si="51"/>
        <v>0</v>
      </c>
    </row>
    <row r="198" spans="1:17" ht="15.6">
      <c r="A198" s="16">
        <v>2</v>
      </c>
      <c r="B198" s="30">
        <v>43297</v>
      </c>
      <c r="C198" s="27" t="s">
        <v>670</v>
      </c>
      <c r="D198" s="16">
        <v>7875</v>
      </c>
      <c r="E198" s="17">
        <f t="shared" si="46"/>
        <v>8.05535949918679E-2</v>
      </c>
      <c r="F198" s="17">
        <f t="shared" si="45"/>
        <v>1.2709567209828001</v>
      </c>
      <c r="G198" s="16">
        <v>8320</v>
      </c>
      <c r="H198" s="17">
        <f t="shared" si="47"/>
        <v>7.6901746926702999E-2</v>
      </c>
      <c r="I198" s="17">
        <f t="shared" si="41"/>
        <v>1.25649320639616</v>
      </c>
      <c r="J198" s="16">
        <v>1800</v>
      </c>
      <c r="K198" s="31">
        <f t="shared" si="48"/>
        <v>4.375</v>
      </c>
      <c r="L198" s="17">
        <f t="shared" si="49"/>
        <v>4.1095890410958902E-2</v>
      </c>
      <c r="M198" s="17">
        <f t="shared" si="42"/>
        <v>1.1278538812785399</v>
      </c>
      <c r="N198" s="16">
        <v>2120</v>
      </c>
      <c r="O198" s="17">
        <f t="shared" si="50"/>
        <v>4.1149068322981402E-2</v>
      </c>
      <c r="P198" s="17">
        <f t="shared" si="43"/>
        <v>1.14208074534162</v>
      </c>
      <c r="Q198" s="16">
        <f t="shared" si="51"/>
        <v>320</v>
      </c>
    </row>
    <row r="199" spans="1:17" ht="15.6">
      <c r="A199" s="16">
        <v>3</v>
      </c>
      <c r="B199" s="30">
        <v>43297</v>
      </c>
      <c r="C199" s="27" t="s">
        <v>688</v>
      </c>
      <c r="D199" s="16">
        <v>5428</v>
      </c>
      <c r="E199" s="17">
        <f t="shared" si="46"/>
        <v>5.5523163633759899E-2</v>
      </c>
      <c r="F199" s="17">
        <f t="shared" si="45"/>
        <v>1.32647988461656</v>
      </c>
      <c r="G199" s="16">
        <v>4200</v>
      </c>
      <c r="H199" s="17">
        <f t="shared" si="47"/>
        <v>3.88205934004991E-2</v>
      </c>
      <c r="I199" s="17">
        <f t="shared" si="41"/>
        <v>1.29531379979665</v>
      </c>
      <c r="J199" s="16">
        <v>1300</v>
      </c>
      <c r="K199" s="31">
        <f t="shared" si="48"/>
        <v>4.1753846153846199</v>
      </c>
      <c r="L199" s="17">
        <f t="shared" si="49"/>
        <v>2.96803652968037E-2</v>
      </c>
      <c r="M199" s="17">
        <f t="shared" si="42"/>
        <v>1.15753424657534</v>
      </c>
      <c r="N199" s="16">
        <v>1300</v>
      </c>
      <c r="O199" s="17">
        <f t="shared" si="50"/>
        <v>2.5232919254658401E-2</v>
      </c>
      <c r="P199" s="17">
        <f t="shared" si="43"/>
        <v>1.1673136645962701</v>
      </c>
      <c r="Q199" s="16">
        <f t="shared" si="51"/>
        <v>0</v>
      </c>
    </row>
    <row r="200" spans="1:17" ht="15.6">
      <c r="A200" s="16">
        <v>8</v>
      </c>
      <c r="B200" s="30">
        <v>43297</v>
      </c>
      <c r="C200" s="27" t="s">
        <v>634</v>
      </c>
      <c r="D200" s="16">
        <v>3827</v>
      </c>
      <c r="E200" s="17">
        <f t="shared" si="46"/>
        <v>3.91464899090639E-2</v>
      </c>
      <c r="F200" s="17">
        <f t="shared" si="45"/>
        <v>1.3656263745256301</v>
      </c>
      <c r="G200" s="16">
        <v>4000</v>
      </c>
      <c r="H200" s="17">
        <f t="shared" si="47"/>
        <v>3.6971993714761099E-2</v>
      </c>
      <c r="I200" s="17">
        <f t="shared" si="41"/>
        <v>1.3322857935114201</v>
      </c>
      <c r="J200" s="16">
        <v>300</v>
      </c>
      <c r="K200" s="31">
        <f t="shared" si="48"/>
        <v>12.7566666666667</v>
      </c>
      <c r="L200" s="17">
        <f t="shared" si="49"/>
        <v>6.8493150684931503E-3</v>
      </c>
      <c r="M200" s="17">
        <f t="shared" si="42"/>
        <v>1.16438356164384</v>
      </c>
      <c r="N200" s="16">
        <v>600</v>
      </c>
      <c r="O200" s="17">
        <f t="shared" si="50"/>
        <v>1.1645962732919299E-2</v>
      </c>
      <c r="P200" s="17">
        <f t="shared" si="43"/>
        <v>1.17895962732919</v>
      </c>
      <c r="Q200" s="16">
        <f t="shared" si="51"/>
        <v>300</v>
      </c>
    </row>
    <row r="201" spans="1:17" ht="15.6">
      <c r="A201" s="16">
        <v>1</v>
      </c>
      <c r="B201" s="30">
        <v>43297</v>
      </c>
      <c r="C201" s="27" t="s">
        <v>658</v>
      </c>
      <c r="D201" s="16">
        <v>12681</v>
      </c>
      <c r="E201" s="17">
        <f t="shared" si="46"/>
        <v>0.12971430324976199</v>
      </c>
      <c r="F201" s="17">
        <f>E201</f>
        <v>0.12971430324976199</v>
      </c>
      <c r="G201" s="16">
        <v>13700</v>
      </c>
      <c r="H201" s="17">
        <f t="shared" si="47"/>
        <v>0.12662907847305699</v>
      </c>
      <c r="I201" s="17">
        <f>H201</f>
        <v>0.12662907847305699</v>
      </c>
      <c r="J201" s="16">
        <v>3300</v>
      </c>
      <c r="K201" s="31">
        <f t="shared" si="48"/>
        <v>3.8427272727272701</v>
      </c>
      <c r="L201" s="17">
        <f t="shared" si="49"/>
        <v>7.5342465753424695E-2</v>
      </c>
      <c r="M201" s="17">
        <f>L201</f>
        <v>7.5342465753424695E-2</v>
      </c>
      <c r="N201" s="16">
        <v>3300</v>
      </c>
      <c r="O201" s="17">
        <f t="shared" si="50"/>
        <v>6.4052795031055904E-2</v>
      </c>
      <c r="P201" s="17">
        <f>O201</f>
        <v>6.4052795031055904E-2</v>
      </c>
      <c r="Q201" s="16">
        <f t="shared" si="51"/>
        <v>0</v>
      </c>
    </row>
    <row r="202" spans="1:17" ht="15.6">
      <c r="A202" s="16">
        <v>26</v>
      </c>
      <c r="B202" s="30">
        <v>43297</v>
      </c>
      <c r="C202" s="27" t="s">
        <v>625</v>
      </c>
      <c r="D202" s="16">
        <v>1098</v>
      </c>
      <c r="E202" s="17">
        <f t="shared" si="46"/>
        <v>1.12314726731519E-2</v>
      </c>
      <c r="F202" s="17">
        <f t="shared" ref="F202:F230" si="52">E202+F201</f>
        <v>0.14094577592291399</v>
      </c>
      <c r="G202" s="16">
        <v>1200</v>
      </c>
      <c r="H202" s="17">
        <f t="shared" si="47"/>
        <v>1.10915981144283E-2</v>
      </c>
      <c r="I202" s="17">
        <f t="shared" ref="I202:I230" si="53">H202+I201</f>
        <v>0.13772067658748499</v>
      </c>
      <c r="J202" s="16">
        <v>300</v>
      </c>
      <c r="K202" s="31">
        <f t="shared" si="48"/>
        <v>3.66</v>
      </c>
      <c r="L202" s="17">
        <f t="shared" si="49"/>
        <v>6.8493150684931503E-3</v>
      </c>
      <c r="M202" s="17">
        <f t="shared" ref="M202:M230" si="54">L202+M201</f>
        <v>8.2191780821917804E-2</v>
      </c>
      <c r="N202" s="16">
        <v>900</v>
      </c>
      <c r="O202" s="17">
        <f t="shared" si="50"/>
        <v>1.7468944099378901E-2</v>
      </c>
      <c r="P202" s="17">
        <f t="shared" ref="P202:P230" si="55">O202+P201</f>
        <v>8.1521739130434798E-2</v>
      </c>
      <c r="Q202" s="16">
        <f t="shared" si="51"/>
        <v>600</v>
      </c>
    </row>
    <row r="203" spans="1:17" ht="15.6">
      <c r="A203" s="16">
        <v>28</v>
      </c>
      <c r="B203" s="30">
        <v>43297</v>
      </c>
      <c r="C203" s="27" t="s">
        <v>649</v>
      </c>
      <c r="D203" s="16">
        <v>1063</v>
      </c>
      <c r="E203" s="17">
        <f t="shared" si="46"/>
        <v>1.08734566954102E-2</v>
      </c>
      <c r="F203" s="17">
        <f t="shared" si="52"/>
        <v>0.151819232618324</v>
      </c>
      <c r="G203" s="16">
        <v>1100</v>
      </c>
      <c r="H203" s="17">
        <f t="shared" si="47"/>
        <v>1.0167298271559299E-2</v>
      </c>
      <c r="I203" s="17">
        <f t="shared" si="53"/>
        <v>0.14788797485904401</v>
      </c>
      <c r="J203" s="16">
        <v>300</v>
      </c>
      <c r="K203" s="31">
        <f t="shared" si="48"/>
        <v>3.5433333333333299</v>
      </c>
      <c r="L203" s="17">
        <f t="shared" si="49"/>
        <v>6.8493150684931503E-3</v>
      </c>
      <c r="M203" s="17">
        <f t="shared" si="54"/>
        <v>8.9041095890410996E-2</v>
      </c>
      <c r="N203" s="16">
        <v>600</v>
      </c>
      <c r="O203" s="17">
        <f t="shared" si="50"/>
        <v>1.1645962732919299E-2</v>
      </c>
      <c r="P203" s="17">
        <f t="shared" si="55"/>
        <v>9.3167701863354005E-2</v>
      </c>
      <c r="Q203" s="16">
        <f t="shared" si="51"/>
        <v>300</v>
      </c>
    </row>
    <row r="204" spans="1:17" ht="15.6">
      <c r="A204" s="16">
        <v>29</v>
      </c>
      <c r="B204" s="30">
        <v>43297</v>
      </c>
      <c r="C204" s="27" t="s">
        <v>643</v>
      </c>
      <c r="D204" s="16">
        <v>1051</v>
      </c>
      <c r="E204" s="17">
        <f t="shared" si="46"/>
        <v>1.07507083601845E-2</v>
      </c>
      <c r="F204" s="17">
        <f t="shared" si="52"/>
        <v>0.16256994097850899</v>
      </c>
      <c r="G204" s="16">
        <v>1100</v>
      </c>
      <c r="H204" s="17">
        <f t="shared" si="47"/>
        <v>1.0167298271559299E-2</v>
      </c>
      <c r="I204" s="17">
        <f t="shared" si="53"/>
        <v>0.158055273130604</v>
      </c>
      <c r="J204" s="16">
        <v>300</v>
      </c>
      <c r="K204" s="31">
        <f t="shared" si="48"/>
        <v>3.5033333333333299</v>
      </c>
      <c r="L204" s="17">
        <f t="shared" si="49"/>
        <v>6.8493150684931503E-3</v>
      </c>
      <c r="M204" s="17">
        <f t="shared" si="54"/>
        <v>9.5890410958904104E-2</v>
      </c>
      <c r="N204" s="16">
        <v>600</v>
      </c>
      <c r="O204" s="17">
        <f t="shared" si="50"/>
        <v>1.1645962732919299E-2</v>
      </c>
      <c r="P204" s="17">
        <f t="shared" si="55"/>
        <v>0.104813664596273</v>
      </c>
      <c r="Q204" s="16">
        <f t="shared" si="51"/>
        <v>300</v>
      </c>
    </row>
    <row r="205" spans="1:17" ht="15.6">
      <c r="A205" s="16">
        <v>16</v>
      </c>
      <c r="B205" s="30">
        <v>43297</v>
      </c>
      <c r="C205" s="27" t="s">
        <v>610</v>
      </c>
      <c r="D205" s="16">
        <v>2578</v>
      </c>
      <c r="E205" s="17">
        <f t="shared" si="46"/>
        <v>2.6370434017655299E-2</v>
      </c>
      <c r="F205" s="17">
        <f t="shared" si="52"/>
        <v>0.18894037499616401</v>
      </c>
      <c r="G205" s="16">
        <v>2600</v>
      </c>
      <c r="H205" s="17">
        <f t="shared" si="47"/>
        <v>2.40317959145947E-2</v>
      </c>
      <c r="I205" s="17">
        <f t="shared" si="53"/>
        <v>0.182087069045198</v>
      </c>
      <c r="J205" s="16">
        <v>800</v>
      </c>
      <c r="K205" s="31">
        <f t="shared" si="48"/>
        <v>3.2225000000000001</v>
      </c>
      <c r="L205" s="17">
        <f t="shared" si="49"/>
        <v>1.8264840182648401E-2</v>
      </c>
      <c r="M205" s="17">
        <f t="shared" si="54"/>
        <v>0.114155251141553</v>
      </c>
      <c r="N205" s="16">
        <v>1600</v>
      </c>
      <c r="O205" s="17">
        <f t="shared" si="50"/>
        <v>3.1055900621118002E-2</v>
      </c>
      <c r="P205" s="17">
        <f t="shared" si="55"/>
        <v>0.13586956521739099</v>
      </c>
      <c r="Q205" s="16">
        <f t="shared" si="51"/>
        <v>800</v>
      </c>
    </row>
    <row r="206" spans="1:17" ht="15.6">
      <c r="A206" s="16">
        <v>6</v>
      </c>
      <c r="B206" s="30">
        <v>43297</v>
      </c>
      <c r="C206" s="27" t="s">
        <v>703</v>
      </c>
      <c r="D206" s="16">
        <v>4695</v>
      </c>
      <c r="E206" s="17">
        <f t="shared" si="46"/>
        <v>4.80252861570565E-2</v>
      </c>
      <c r="F206" s="17">
        <f t="shared" si="52"/>
        <v>0.23696566115322101</v>
      </c>
      <c r="G206" s="16">
        <v>5100</v>
      </c>
      <c r="H206" s="17">
        <f t="shared" si="47"/>
        <v>4.71392919863204E-2</v>
      </c>
      <c r="I206" s="17">
        <f t="shared" si="53"/>
        <v>0.229226361031519</v>
      </c>
      <c r="J206" s="16">
        <v>1500</v>
      </c>
      <c r="K206" s="31">
        <f t="shared" si="48"/>
        <v>3.13</v>
      </c>
      <c r="L206" s="17">
        <f t="shared" si="49"/>
        <v>3.42465753424658E-2</v>
      </c>
      <c r="M206" s="17">
        <f t="shared" si="54"/>
        <v>0.14840182648401801</v>
      </c>
      <c r="N206" s="16">
        <v>1700</v>
      </c>
      <c r="O206" s="17">
        <f t="shared" si="50"/>
        <v>3.2996894409937902E-2</v>
      </c>
      <c r="P206" s="17">
        <f t="shared" si="55"/>
        <v>0.16886645962732899</v>
      </c>
      <c r="Q206" s="16">
        <f t="shared" si="51"/>
        <v>200</v>
      </c>
    </row>
    <row r="207" spans="1:17" ht="15.6">
      <c r="A207" s="16">
        <v>12</v>
      </c>
      <c r="B207" s="30">
        <v>43297</v>
      </c>
      <c r="C207" s="27" t="s">
        <v>646</v>
      </c>
      <c r="D207" s="16">
        <v>3129</v>
      </c>
      <c r="E207" s="17">
        <f t="shared" si="46"/>
        <v>3.2006628410102198E-2</v>
      </c>
      <c r="F207" s="17">
        <f t="shared" si="52"/>
        <v>0.26897228956332297</v>
      </c>
      <c r="G207" s="16">
        <v>3200</v>
      </c>
      <c r="H207" s="17">
        <f t="shared" si="47"/>
        <v>2.9577594971808899E-2</v>
      </c>
      <c r="I207" s="17">
        <f t="shared" si="53"/>
        <v>0.25880395600332701</v>
      </c>
      <c r="J207" s="16">
        <v>1100</v>
      </c>
      <c r="K207" s="31">
        <f t="shared" si="48"/>
        <v>2.8445454545454498</v>
      </c>
      <c r="L207" s="17">
        <f t="shared" si="49"/>
        <v>2.51141552511416E-2</v>
      </c>
      <c r="M207" s="17">
        <f t="shared" si="54"/>
        <v>0.17351598173516</v>
      </c>
      <c r="N207" s="16">
        <v>1100</v>
      </c>
      <c r="O207" s="17">
        <f t="shared" si="50"/>
        <v>2.1350931677018601E-2</v>
      </c>
      <c r="P207" s="17">
        <f t="shared" si="55"/>
        <v>0.190217391304348</v>
      </c>
      <c r="Q207" s="16">
        <f t="shared" si="51"/>
        <v>0</v>
      </c>
    </row>
    <row r="208" spans="1:17" ht="15.6">
      <c r="A208" s="16">
        <v>31</v>
      </c>
      <c r="B208" s="30">
        <v>43297</v>
      </c>
      <c r="C208" s="27" t="s">
        <v>685</v>
      </c>
      <c r="D208" s="16">
        <v>798</v>
      </c>
      <c r="E208" s="17">
        <f t="shared" si="46"/>
        <v>8.1627642925092801E-3</v>
      </c>
      <c r="F208" s="17">
        <f t="shared" si="52"/>
        <v>0.27713505385583198</v>
      </c>
      <c r="G208" s="16">
        <v>1400</v>
      </c>
      <c r="H208" s="17">
        <f t="shared" si="47"/>
        <v>1.2940197800166401E-2</v>
      </c>
      <c r="I208" s="17">
        <f t="shared" si="53"/>
        <v>0.27174415380349398</v>
      </c>
      <c r="J208" s="16">
        <v>300</v>
      </c>
      <c r="K208" s="31">
        <f t="shared" si="48"/>
        <v>2.66</v>
      </c>
      <c r="L208" s="17">
        <f t="shared" si="49"/>
        <v>6.8493150684931503E-3</v>
      </c>
      <c r="M208" s="17">
        <f t="shared" si="54"/>
        <v>0.18036529680365301</v>
      </c>
      <c r="N208" s="16">
        <v>1100</v>
      </c>
      <c r="O208" s="17">
        <f t="shared" si="50"/>
        <v>2.1350931677018601E-2</v>
      </c>
      <c r="P208" s="17">
        <f t="shared" si="55"/>
        <v>0.21156832298136599</v>
      </c>
      <c r="Q208" s="16">
        <f t="shared" si="51"/>
        <v>800</v>
      </c>
    </row>
    <row r="209" spans="1:17" ht="15.6">
      <c r="A209" s="16">
        <v>20</v>
      </c>
      <c r="B209" s="30">
        <v>43297</v>
      </c>
      <c r="C209" s="27" t="s">
        <v>667</v>
      </c>
      <c r="D209" s="16">
        <v>1566</v>
      </c>
      <c r="E209" s="17">
        <f t="shared" si="46"/>
        <v>1.6018657746954299E-2</v>
      </c>
      <c r="F209" s="17">
        <f t="shared" si="52"/>
        <v>0.29315371160278603</v>
      </c>
      <c r="G209" s="16">
        <v>1500</v>
      </c>
      <c r="H209" s="17">
        <f t="shared" si="47"/>
        <v>1.3864497643035399E-2</v>
      </c>
      <c r="I209" s="17">
        <f t="shared" si="53"/>
        <v>0.28560865144652903</v>
      </c>
      <c r="J209" s="16">
        <v>600</v>
      </c>
      <c r="K209" s="31">
        <f t="shared" si="48"/>
        <v>2.61</v>
      </c>
      <c r="L209" s="17">
        <f t="shared" si="49"/>
        <v>1.3698630136986301E-2</v>
      </c>
      <c r="M209" s="17">
        <f t="shared" si="54"/>
        <v>0.19406392694063901</v>
      </c>
      <c r="N209" s="16">
        <v>900</v>
      </c>
      <c r="O209" s="17">
        <f t="shared" si="50"/>
        <v>1.7468944099378901E-2</v>
      </c>
      <c r="P209" s="17">
        <f t="shared" si="55"/>
        <v>0.22903726708074501</v>
      </c>
      <c r="Q209" s="16">
        <f t="shared" si="51"/>
        <v>300</v>
      </c>
    </row>
    <row r="210" spans="1:17" ht="15.6">
      <c r="A210" s="16">
        <v>9</v>
      </c>
      <c r="B210" s="30">
        <v>43297</v>
      </c>
      <c r="C210" s="27" t="s">
        <v>640</v>
      </c>
      <c r="D210" s="16">
        <v>3376</v>
      </c>
      <c r="E210" s="17">
        <f t="shared" si="46"/>
        <v>3.4533198310164603E-2</v>
      </c>
      <c r="F210" s="17">
        <f t="shared" si="52"/>
        <v>0.32768690991295102</v>
      </c>
      <c r="G210" s="16">
        <v>3600</v>
      </c>
      <c r="H210" s="17">
        <f t="shared" si="47"/>
        <v>3.3274794343285001E-2</v>
      </c>
      <c r="I210" s="17">
        <f t="shared" si="53"/>
        <v>0.31888344578981398</v>
      </c>
      <c r="J210" s="16">
        <v>1400</v>
      </c>
      <c r="K210" s="31">
        <f t="shared" si="48"/>
        <v>2.4114285714285701</v>
      </c>
      <c r="L210" s="17">
        <f t="shared" si="49"/>
        <v>3.1963470319634701E-2</v>
      </c>
      <c r="M210" s="17">
        <f t="shared" si="54"/>
        <v>0.22602739726027399</v>
      </c>
      <c r="N210" s="16">
        <v>2100</v>
      </c>
      <c r="O210" s="17">
        <f t="shared" si="50"/>
        <v>4.0760869565217399E-2</v>
      </c>
      <c r="P210" s="17">
        <f t="shared" si="55"/>
        <v>0.26979813664596303</v>
      </c>
      <c r="Q210" s="16">
        <f t="shared" si="51"/>
        <v>700</v>
      </c>
    </row>
    <row r="211" spans="1:17" ht="15.6">
      <c r="A211" s="16">
        <v>25</v>
      </c>
      <c r="B211" s="30">
        <v>43297</v>
      </c>
      <c r="C211" s="27" t="s">
        <v>709</v>
      </c>
      <c r="D211" s="16">
        <v>1144</v>
      </c>
      <c r="E211" s="17">
        <f t="shared" si="46"/>
        <v>1.1702007958183699E-2</v>
      </c>
      <c r="F211" s="17">
        <f t="shared" si="52"/>
        <v>0.33938891787113501</v>
      </c>
      <c r="G211" s="16">
        <v>1100</v>
      </c>
      <c r="H211" s="17">
        <f t="shared" si="47"/>
        <v>1.0167298271559299E-2</v>
      </c>
      <c r="I211" s="17">
        <f t="shared" si="53"/>
        <v>0.32905074406137302</v>
      </c>
      <c r="J211" s="16">
        <v>600</v>
      </c>
      <c r="K211" s="31">
        <f t="shared" si="48"/>
        <v>1.9066666666666701</v>
      </c>
      <c r="L211" s="17">
        <f t="shared" si="49"/>
        <v>1.3698630136986301E-2</v>
      </c>
      <c r="M211" s="17">
        <f t="shared" si="54"/>
        <v>0.23972602739726001</v>
      </c>
      <c r="N211" s="16">
        <v>600</v>
      </c>
      <c r="O211" s="17">
        <f t="shared" si="50"/>
        <v>1.1645962732919299E-2</v>
      </c>
      <c r="P211" s="17">
        <f t="shared" si="55"/>
        <v>0.28144409937888198</v>
      </c>
      <c r="Q211" s="16">
        <f t="shared" si="51"/>
        <v>0</v>
      </c>
    </row>
    <row r="212" spans="1:17" ht="15.6">
      <c r="A212" s="16">
        <v>10</v>
      </c>
      <c r="B212" s="30">
        <v>43297</v>
      </c>
      <c r="C212" s="27" t="s">
        <v>706</v>
      </c>
      <c r="D212" s="16">
        <v>3276</v>
      </c>
      <c r="E212" s="17">
        <f t="shared" si="46"/>
        <v>3.3510295516617099E-2</v>
      </c>
      <c r="F212" s="17">
        <f t="shared" si="52"/>
        <v>0.372899213387752</v>
      </c>
      <c r="G212" s="16">
        <v>3500</v>
      </c>
      <c r="H212" s="17">
        <f t="shared" si="47"/>
        <v>3.2350494500415897E-2</v>
      </c>
      <c r="I212" s="17">
        <f t="shared" si="53"/>
        <v>0.36140123856178902</v>
      </c>
      <c r="J212" s="16">
        <v>1800</v>
      </c>
      <c r="K212" s="31">
        <f t="shared" si="48"/>
        <v>1.82</v>
      </c>
      <c r="L212" s="17">
        <f t="shared" si="49"/>
        <v>4.1095890410958902E-2</v>
      </c>
      <c r="M212" s="17">
        <f t="shared" si="54"/>
        <v>0.28082191780821902</v>
      </c>
      <c r="N212" s="16">
        <v>1800</v>
      </c>
      <c r="O212" s="17">
        <f t="shared" si="50"/>
        <v>3.4937888198757802E-2</v>
      </c>
      <c r="P212" s="17">
        <f t="shared" si="55"/>
        <v>0.31638198757764002</v>
      </c>
      <c r="Q212" s="16">
        <f t="shared" si="51"/>
        <v>0</v>
      </c>
    </row>
    <row r="213" spans="1:17" ht="15.6">
      <c r="A213" s="16">
        <v>17</v>
      </c>
      <c r="B213" s="30">
        <v>43297</v>
      </c>
      <c r="C213" s="27" t="s">
        <v>718</v>
      </c>
      <c r="D213" s="16">
        <v>2420</v>
      </c>
      <c r="E213" s="17">
        <f t="shared" si="46"/>
        <v>2.4754247603850199E-2</v>
      </c>
      <c r="F213" s="17">
        <f t="shared" si="52"/>
        <v>0.39765346099160198</v>
      </c>
      <c r="G213" s="16">
        <v>2600</v>
      </c>
      <c r="H213" s="17">
        <f t="shared" si="47"/>
        <v>2.40317959145947E-2</v>
      </c>
      <c r="I213" s="17">
        <f t="shared" si="53"/>
        <v>0.385433034476384</v>
      </c>
      <c r="J213" s="16">
        <v>1400</v>
      </c>
      <c r="K213" s="31">
        <f t="shared" si="48"/>
        <v>1.72857142857143</v>
      </c>
      <c r="L213" s="17">
        <f t="shared" si="49"/>
        <v>3.1963470319634701E-2</v>
      </c>
      <c r="M213" s="17">
        <f t="shared" si="54"/>
        <v>0.312785388127854</v>
      </c>
      <c r="N213" s="16">
        <v>1400</v>
      </c>
      <c r="O213" s="17">
        <f t="shared" si="50"/>
        <v>2.7173913043478298E-2</v>
      </c>
      <c r="P213" s="17">
        <f t="shared" si="55"/>
        <v>0.34355590062111802</v>
      </c>
      <c r="Q213" s="16">
        <f t="shared" si="51"/>
        <v>0</v>
      </c>
    </row>
    <row r="214" spans="1:17" ht="15.6">
      <c r="A214" s="16">
        <v>14</v>
      </c>
      <c r="B214" s="30">
        <v>43297</v>
      </c>
      <c r="C214" s="27" t="s">
        <v>712</v>
      </c>
      <c r="D214" s="16">
        <v>2969</v>
      </c>
      <c r="E214" s="17">
        <f t="shared" si="46"/>
        <v>3.0369983940426101E-2</v>
      </c>
      <c r="F214" s="17">
        <f t="shared" si="52"/>
        <v>0.42802344493202799</v>
      </c>
      <c r="G214" s="16">
        <v>3100</v>
      </c>
      <c r="H214" s="17">
        <f t="shared" si="47"/>
        <v>2.8653295128939799E-2</v>
      </c>
      <c r="I214" s="17">
        <f t="shared" si="53"/>
        <v>0.41408632960532399</v>
      </c>
      <c r="J214" s="16">
        <v>1800</v>
      </c>
      <c r="K214" s="31">
        <f t="shared" si="48"/>
        <v>1.64944444444444</v>
      </c>
      <c r="L214" s="17">
        <f t="shared" si="49"/>
        <v>4.1095890410958902E-2</v>
      </c>
      <c r="M214" s="17">
        <f t="shared" si="54"/>
        <v>0.35388127853881302</v>
      </c>
      <c r="N214" s="16">
        <v>2100</v>
      </c>
      <c r="O214" s="17">
        <f t="shared" si="50"/>
        <v>4.0760869565217399E-2</v>
      </c>
      <c r="P214" s="17">
        <f t="shared" si="55"/>
        <v>0.38431677018633498</v>
      </c>
      <c r="Q214" s="16">
        <f t="shared" si="51"/>
        <v>300</v>
      </c>
    </row>
    <row r="215" spans="1:17" ht="15.6">
      <c r="A215" s="16">
        <v>11</v>
      </c>
      <c r="B215" s="30">
        <v>43297</v>
      </c>
      <c r="C215" s="27" t="s">
        <v>679</v>
      </c>
      <c r="D215" s="16">
        <v>3267</v>
      </c>
      <c r="E215" s="17">
        <f t="shared" si="46"/>
        <v>3.3418234265197799E-2</v>
      </c>
      <c r="F215" s="17">
        <f t="shared" si="52"/>
        <v>0.46144167919722601</v>
      </c>
      <c r="G215" s="16">
        <v>3400</v>
      </c>
      <c r="H215" s="17">
        <f t="shared" si="47"/>
        <v>3.1426194657546903E-2</v>
      </c>
      <c r="I215" s="17">
        <f t="shared" si="53"/>
        <v>0.44551252426287102</v>
      </c>
      <c r="J215" s="16">
        <v>2300</v>
      </c>
      <c r="K215" s="31">
        <f t="shared" si="48"/>
        <v>1.4204347826087</v>
      </c>
      <c r="L215" s="17">
        <f t="shared" si="49"/>
        <v>5.2511415525114201E-2</v>
      </c>
      <c r="M215" s="17">
        <f t="shared" si="54"/>
        <v>0.40639269406392697</v>
      </c>
      <c r="N215" s="16">
        <v>2300</v>
      </c>
      <c r="O215" s="17">
        <f t="shared" si="50"/>
        <v>4.4642857142857102E-2</v>
      </c>
      <c r="P215" s="17">
        <f t="shared" si="55"/>
        <v>0.42895962732919302</v>
      </c>
      <c r="Q215" s="16">
        <f t="shared" si="51"/>
        <v>0</v>
      </c>
    </row>
    <row r="216" spans="1:17" ht="15.6">
      <c r="A216" s="16">
        <v>22</v>
      </c>
      <c r="B216" s="30">
        <v>43297</v>
      </c>
      <c r="C216" s="27" t="s">
        <v>676</v>
      </c>
      <c r="D216" s="16">
        <v>1505</v>
      </c>
      <c r="E216" s="17">
        <f t="shared" si="46"/>
        <v>1.53946870428903E-2</v>
      </c>
      <c r="F216" s="17">
        <f t="shared" si="52"/>
        <v>0.47683636624011599</v>
      </c>
      <c r="G216" s="16">
        <v>1600</v>
      </c>
      <c r="H216" s="17">
        <f t="shared" si="47"/>
        <v>1.4788797485904399E-2</v>
      </c>
      <c r="I216" s="17">
        <f t="shared" si="53"/>
        <v>0.46030132174877503</v>
      </c>
      <c r="J216" s="16">
        <v>1100</v>
      </c>
      <c r="K216" s="31">
        <f t="shared" si="48"/>
        <v>1.3681818181818199</v>
      </c>
      <c r="L216" s="17">
        <f t="shared" si="49"/>
        <v>2.51141552511416E-2</v>
      </c>
      <c r="M216" s="17">
        <f t="shared" si="54"/>
        <v>0.431506849315069</v>
      </c>
      <c r="N216" s="16">
        <v>1100</v>
      </c>
      <c r="O216" s="17">
        <f t="shared" si="50"/>
        <v>2.1350931677018601E-2</v>
      </c>
      <c r="P216" s="17">
        <f t="shared" si="55"/>
        <v>0.45031055900621098</v>
      </c>
      <c r="Q216" s="16">
        <f t="shared" si="51"/>
        <v>0</v>
      </c>
    </row>
    <row r="217" spans="1:17" ht="15.6">
      <c r="A217" s="16">
        <v>27</v>
      </c>
      <c r="B217" s="30">
        <v>43297</v>
      </c>
      <c r="C217" s="27" t="s">
        <v>619</v>
      </c>
      <c r="D217" s="16">
        <v>1080</v>
      </c>
      <c r="E217" s="17">
        <f t="shared" si="46"/>
        <v>1.1047350170313301E-2</v>
      </c>
      <c r="F217" s="17">
        <f t="shared" si="52"/>
        <v>0.48788371641042999</v>
      </c>
      <c r="G217" s="16">
        <v>1300</v>
      </c>
      <c r="H217" s="17">
        <f t="shared" si="47"/>
        <v>1.20158979572973E-2</v>
      </c>
      <c r="I217" s="17">
        <f t="shared" si="53"/>
        <v>0.47231721970607299</v>
      </c>
      <c r="J217" s="16">
        <v>800</v>
      </c>
      <c r="K217" s="31">
        <f t="shared" si="48"/>
        <v>1.35</v>
      </c>
      <c r="L217" s="17">
        <f t="shared" si="49"/>
        <v>1.8264840182648401E-2</v>
      </c>
      <c r="M217" s="17">
        <f t="shared" si="54"/>
        <v>0.44977168949771701</v>
      </c>
      <c r="N217" s="16">
        <v>1200</v>
      </c>
      <c r="O217" s="17">
        <f t="shared" si="50"/>
        <v>2.3291925465838501E-2</v>
      </c>
      <c r="P217" s="17">
        <f t="shared" si="55"/>
        <v>0.47360248447205</v>
      </c>
      <c r="Q217" s="16">
        <f t="shared" si="51"/>
        <v>400</v>
      </c>
    </row>
    <row r="218" spans="1:17" ht="15.6">
      <c r="A218" s="16">
        <v>38</v>
      </c>
      <c r="B218" s="30">
        <v>43297</v>
      </c>
      <c r="C218" s="27" t="s">
        <v>655</v>
      </c>
      <c r="D218" s="16">
        <v>388</v>
      </c>
      <c r="E218" s="17">
        <f t="shared" si="46"/>
        <v>3.9688628389644102E-3</v>
      </c>
      <c r="F218" s="17">
        <f t="shared" si="52"/>
        <v>0.49185257924939402</v>
      </c>
      <c r="G218" s="16">
        <v>400</v>
      </c>
      <c r="H218" s="17">
        <f t="shared" si="47"/>
        <v>3.6971993714761098E-3</v>
      </c>
      <c r="I218" s="17">
        <f t="shared" si="53"/>
        <v>0.47601441907754899</v>
      </c>
      <c r="J218" s="16">
        <v>300</v>
      </c>
      <c r="K218" s="31">
        <f t="shared" si="48"/>
        <v>1.2933333333333299</v>
      </c>
      <c r="L218" s="17">
        <f t="shared" si="49"/>
        <v>6.8493150684931503E-3</v>
      </c>
      <c r="M218" s="17">
        <f t="shared" si="54"/>
        <v>0.45662100456621002</v>
      </c>
      <c r="N218" s="16">
        <v>300</v>
      </c>
      <c r="O218" s="17">
        <f t="shared" si="50"/>
        <v>5.8229813664596296E-3</v>
      </c>
      <c r="P218" s="17">
        <f t="shared" si="55"/>
        <v>0.47942546583850898</v>
      </c>
      <c r="Q218" s="16">
        <f t="shared" si="51"/>
        <v>0</v>
      </c>
    </row>
    <row r="219" spans="1:17" ht="15.6">
      <c r="A219" s="16">
        <v>33</v>
      </c>
      <c r="B219" s="30">
        <v>43297</v>
      </c>
      <c r="C219" s="27" t="s">
        <v>664</v>
      </c>
      <c r="D219" s="16">
        <v>688</v>
      </c>
      <c r="E219" s="17">
        <f t="shared" si="46"/>
        <v>7.0375712196070004E-3</v>
      </c>
      <c r="F219" s="17">
        <f t="shared" si="52"/>
        <v>0.49889015046900098</v>
      </c>
      <c r="G219" s="16">
        <v>700</v>
      </c>
      <c r="H219" s="17">
        <f t="shared" si="47"/>
        <v>6.4700989000831899E-3</v>
      </c>
      <c r="I219" s="17">
        <f t="shared" si="53"/>
        <v>0.48248451797763198</v>
      </c>
      <c r="J219" s="16">
        <v>600</v>
      </c>
      <c r="K219" s="31">
        <f t="shared" si="48"/>
        <v>1.1466666666666701</v>
      </c>
      <c r="L219" s="17">
        <f t="shared" si="49"/>
        <v>1.3698630136986301E-2</v>
      </c>
      <c r="M219" s="17">
        <f t="shared" si="54"/>
        <v>0.47031963470319599</v>
      </c>
      <c r="N219" s="16">
        <v>600</v>
      </c>
      <c r="O219" s="17">
        <f t="shared" si="50"/>
        <v>1.1645962732919299E-2</v>
      </c>
      <c r="P219" s="17">
        <f t="shared" si="55"/>
        <v>0.49107142857142899</v>
      </c>
      <c r="Q219" s="16">
        <f t="shared" si="51"/>
        <v>0</v>
      </c>
    </row>
    <row r="220" spans="1:17" ht="15.6">
      <c r="A220" s="16">
        <v>18</v>
      </c>
      <c r="B220" s="30">
        <v>43297</v>
      </c>
      <c r="C220" s="27" t="s">
        <v>697</v>
      </c>
      <c r="D220" s="16">
        <v>2274</v>
      </c>
      <c r="E220" s="17">
        <f t="shared" si="46"/>
        <v>2.3260809525270799E-2</v>
      </c>
      <c r="F220" s="17">
        <f t="shared" si="52"/>
        <v>0.52215095999427197</v>
      </c>
      <c r="G220" s="16">
        <v>3100</v>
      </c>
      <c r="H220" s="17">
        <f t="shared" si="47"/>
        <v>2.8653295128939799E-2</v>
      </c>
      <c r="I220" s="17">
        <f t="shared" si="53"/>
        <v>0.51113781310657203</v>
      </c>
      <c r="J220" s="16">
        <v>2000</v>
      </c>
      <c r="K220" s="31">
        <f t="shared" si="48"/>
        <v>1.137</v>
      </c>
      <c r="L220" s="17">
        <f t="shared" si="49"/>
        <v>4.5662100456621002E-2</v>
      </c>
      <c r="M220" s="17">
        <f t="shared" si="54"/>
        <v>0.51598173515981705</v>
      </c>
      <c r="N220" s="16">
        <v>2100</v>
      </c>
      <c r="O220" s="17">
        <f t="shared" si="50"/>
        <v>4.0760869565217399E-2</v>
      </c>
      <c r="P220" s="17">
        <f t="shared" si="55"/>
        <v>0.53183229813664601</v>
      </c>
      <c r="Q220" s="16">
        <f t="shared" si="51"/>
        <v>100</v>
      </c>
    </row>
    <row r="221" spans="1:17" ht="15.6">
      <c r="A221" s="16">
        <v>36</v>
      </c>
      <c r="B221" s="30">
        <v>43297</v>
      </c>
      <c r="C221" s="27" t="s">
        <v>715</v>
      </c>
      <c r="D221" s="16">
        <v>566</v>
      </c>
      <c r="E221" s="17">
        <f t="shared" si="46"/>
        <v>5.7896298114790204E-3</v>
      </c>
      <c r="F221" s="17">
        <f t="shared" si="52"/>
        <v>0.52794058980575098</v>
      </c>
      <c r="G221" s="16">
        <v>1200</v>
      </c>
      <c r="H221" s="17">
        <f t="shared" si="47"/>
        <v>1.10915981144283E-2</v>
      </c>
      <c r="I221" s="17">
        <f t="shared" si="53"/>
        <v>0.52222941122099997</v>
      </c>
      <c r="J221" s="16">
        <v>500</v>
      </c>
      <c r="K221" s="31">
        <f t="shared" si="48"/>
        <v>1.1319999999999999</v>
      </c>
      <c r="L221" s="17">
        <f t="shared" si="49"/>
        <v>1.1415525114155301E-2</v>
      </c>
      <c r="M221" s="17">
        <f t="shared" si="54"/>
        <v>0.52739726027397305</v>
      </c>
      <c r="N221" s="16">
        <v>1000</v>
      </c>
      <c r="O221" s="17">
        <f t="shared" si="50"/>
        <v>1.9409937888198801E-2</v>
      </c>
      <c r="P221" s="17">
        <f t="shared" si="55"/>
        <v>0.55124223602484501</v>
      </c>
      <c r="Q221" s="16">
        <f t="shared" si="51"/>
        <v>500</v>
      </c>
    </row>
    <row r="222" spans="1:17" ht="15.6">
      <c r="A222" s="16">
        <v>15</v>
      </c>
      <c r="B222" s="30">
        <v>43297</v>
      </c>
      <c r="C222" s="27" t="s">
        <v>652</v>
      </c>
      <c r="D222" s="16">
        <v>2606</v>
      </c>
      <c r="E222" s="17">
        <f t="shared" si="46"/>
        <v>2.6656846799848598E-2</v>
      </c>
      <c r="F222" s="17">
        <f t="shared" si="52"/>
        <v>0.55459743660559901</v>
      </c>
      <c r="G222" s="16">
        <v>3600</v>
      </c>
      <c r="H222" s="17">
        <f t="shared" si="47"/>
        <v>3.3274794343285001E-2</v>
      </c>
      <c r="I222" s="17">
        <f t="shared" si="53"/>
        <v>0.55550420556428504</v>
      </c>
      <c r="J222" s="16">
        <v>2400</v>
      </c>
      <c r="K222" s="31">
        <f t="shared" si="48"/>
        <v>1.0858333333333301</v>
      </c>
      <c r="L222" s="17">
        <f t="shared" si="49"/>
        <v>5.4794520547945202E-2</v>
      </c>
      <c r="M222" s="17">
        <f t="shared" si="54"/>
        <v>0.58219178082191803</v>
      </c>
      <c r="N222" s="16">
        <v>2800</v>
      </c>
      <c r="O222" s="17">
        <f t="shared" si="50"/>
        <v>5.4347826086956499E-2</v>
      </c>
      <c r="P222" s="17">
        <f t="shared" si="55"/>
        <v>0.605590062111801</v>
      </c>
      <c r="Q222" s="16">
        <f t="shared" si="51"/>
        <v>400</v>
      </c>
    </row>
    <row r="223" spans="1:17" ht="15.6">
      <c r="A223" s="16">
        <v>21</v>
      </c>
      <c r="B223" s="30">
        <v>43297</v>
      </c>
      <c r="C223" s="27" t="s">
        <v>661</v>
      </c>
      <c r="D223" s="16">
        <v>1523</v>
      </c>
      <c r="E223" s="17">
        <f t="shared" si="46"/>
        <v>1.55788095457289E-2</v>
      </c>
      <c r="F223" s="17">
        <f t="shared" si="52"/>
        <v>0.570176246151328</v>
      </c>
      <c r="G223" s="16">
        <v>2300</v>
      </c>
      <c r="H223" s="17">
        <f t="shared" si="47"/>
        <v>2.1258896385987599E-2</v>
      </c>
      <c r="I223" s="17">
        <f t="shared" si="53"/>
        <v>0.57676310195027303</v>
      </c>
      <c r="J223" s="16">
        <v>1700</v>
      </c>
      <c r="K223" s="31">
        <f t="shared" si="48"/>
        <v>0.89588235294117602</v>
      </c>
      <c r="L223" s="17">
        <f t="shared" si="49"/>
        <v>3.88127853881279E-2</v>
      </c>
      <c r="M223" s="17">
        <f t="shared" si="54"/>
        <v>0.62100456621004596</v>
      </c>
      <c r="N223" s="16">
        <v>1700</v>
      </c>
      <c r="O223" s="17">
        <f t="shared" si="50"/>
        <v>3.2996894409937902E-2</v>
      </c>
      <c r="P223" s="17">
        <f t="shared" si="55"/>
        <v>0.63858695652173902</v>
      </c>
      <c r="Q223" s="16">
        <f t="shared" si="51"/>
        <v>0</v>
      </c>
    </row>
    <row r="224" spans="1:17" ht="15.6">
      <c r="A224" s="16">
        <v>32</v>
      </c>
      <c r="B224" s="30">
        <v>43297</v>
      </c>
      <c r="C224" s="27" t="s">
        <v>631</v>
      </c>
      <c r="D224" s="16">
        <v>690</v>
      </c>
      <c r="E224" s="17">
        <f t="shared" si="46"/>
        <v>7.0580292754779499E-3</v>
      </c>
      <c r="F224" s="17">
        <f t="shared" si="52"/>
        <v>0.57723427542680605</v>
      </c>
      <c r="G224" s="16">
        <v>940</v>
      </c>
      <c r="H224" s="17">
        <f t="shared" si="47"/>
        <v>8.6884185229688504E-3</v>
      </c>
      <c r="I224" s="17">
        <f t="shared" si="53"/>
        <v>0.585451520473242</v>
      </c>
      <c r="J224" s="16">
        <v>800</v>
      </c>
      <c r="K224" s="31">
        <f t="shared" si="48"/>
        <v>0.86250000000000004</v>
      </c>
      <c r="L224" s="17">
        <f t="shared" si="49"/>
        <v>1.8264840182648401E-2</v>
      </c>
      <c r="M224" s="17">
        <f t="shared" si="54"/>
        <v>0.63926940639269403</v>
      </c>
      <c r="N224" s="16">
        <v>800</v>
      </c>
      <c r="O224" s="17">
        <f t="shared" si="50"/>
        <v>1.5527950310559001E-2</v>
      </c>
      <c r="P224" s="17">
        <f t="shared" si="55"/>
        <v>0.654114906832298</v>
      </c>
      <c r="Q224" s="16">
        <f t="shared" si="51"/>
        <v>0</v>
      </c>
    </row>
    <row r="225" spans="1:17" ht="15.6">
      <c r="A225" s="16">
        <v>19</v>
      </c>
      <c r="B225" s="30">
        <v>43297</v>
      </c>
      <c r="C225" s="27" t="s">
        <v>694</v>
      </c>
      <c r="D225" s="16">
        <v>1654</v>
      </c>
      <c r="E225" s="17">
        <f t="shared" si="46"/>
        <v>1.69188122052761E-2</v>
      </c>
      <c r="F225" s="17">
        <f t="shared" si="52"/>
        <v>0.59415308763208197</v>
      </c>
      <c r="G225" s="16">
        <v>2200</v>
      </c>
      <c r="H225" s="17">
        <f t="shared" si="47"/>
        <v>2.0334596543118599E-2</v>
      </c>
      <c r="I225" s="17">
        <f t="shared" si="53"/>
        <v>0.60578611701635998</v>
      </c>
      <c r="J225" s="16">
        <v>2100</v>
      </c>
      <c r="K225" s="31">
        <f t="shared" si="48"/>
        <v>0.787619047619048</v>
      </c>
      <c r="L225" s="17">
        <f t="shared" si="49"/>
        <v>4.7945205479452101E-2</v>
      </c>
      <c r="M225" s="17">
        <f t="shared" si="54"/>
        <v>0.68721461187214605</v>
      </c>
      <c r="N225" s="16">
        <v>2100</v>
      </c>
      <c r="O225" s="17">
        <f t="shared" si="50"/>
        <v>4.0760869565217399E-2</v>
      </c>
      <c r="P225" s="17">
        <f t="shared" si="55"/>
        <v>0.69487577639751597</v>
      </c>
      <c r="Q225" s="16">
        <f t="shared" si="51"/>
        <v>0</v>
      </c>
    </row>
    <row r="226" spans="1:17" ht="15.6">
      <c r="A226" s="16">
        <v>30</v>
      </c>
      <c r="B226" s="30">
        <v>43297</v>
      </c>
      <c r="C226" s="27" t="s">
        <v>700</v>
      </c>
      <c r="D226" s="16">
        <v>866</v>
      </c>
      <c r="E226" s="17">
        <f t="shared" si="46"/>
        <v>8.8583381921216002E-3</v>
      </c>
      <c r="F226" s="17">
        <f t="shared" si="52"/>
        <v>0.60301142582420397</v>
      </c>
      <c r="G226" s="16">
        <v>1200</v>
      </c>
      <c r="H226" s="17">
        <f t="shared" si="47"/>
        <v>1.10915981144283E-2</v>
      </c>
      <c r="I226" s="17">
        <f t="shared" si="53"/>
        <v>0.61687771513078804</v>
      </c>
      <c r="J226" s="16">
        <v>1100</v>
      </c>
      <c r="K226" s="31">
        <f t="shared" si="48"/>
        <v>0.78727272727272701</v>
      </c>
      <c r="L226" s="17">
        <f t="shared" si="49"/>
        <v>2.51141552511416E-2</v>
      </c>
      <c r="M226" s="17">
        <f t="shared" si="54"/>
        <v>0.71232876712328796</v>
      </c>
      <c r="N226" s="16">
        <v>1100</v>
      </c>
      <c r="O226" s="17">
        <f t="shared" si="50"/>
        <v>2.1350931677018601E-2</v>
      </c>
      <c r="P226" s="17">
        <f t="shared" si="55"/>
        <v>0.71622670807453404</v>
      </c>
      <c r="Q226" s="16">
        <f t="shared" si="51"/>
        <v>0</v>
      </c>
    </row>
    <row r="227" spans="1:17" ht="15.6">
      <c r="A227" s="16">
        <v>24</v>
      </c>
      <c r="B227" s="30">
        <v>43297</v>
      </c>
      <c r="C227" s="27" t="s">
        <v>691</v>
      </c>
      <c r="D227" s="16">
        <v>1356</v>
      </c>
      <c r="E227" s="17">
        <f t="shared" si="46"/>
        <v>1.3870561880504499E-2</v>
      </c>
      <c r="F227" s="17">
        <f t="shared" si="52"/>
        <v>0.61688198770470803</v>
      </c>
      <c r="G227" s="16">
        <v>1900</v>
      </c>
      <c r="H227" s="17">
        <f t="shared" si="47"/>
        <v>1.7561697014511501E-2</v>
      </c>
      <c r="I227" s="17">
        <f t="shared" si="53"/>
        <v>0.63443941214529997</v>
      </c>
      <c r="J227" s="16">
        <v>1900</v>
      </c>
      <c r="K227" s="31">
        <f t="shared" si="48"/>
        <v>0.71368421052631603</v>
      </c>
      <c r="L227" s="17">
        <f t="shared" si="49"/>
        <v>4.3378995433790001E-2</v>
      </c>
      <c r="M227" s="17">
        <f t="shared" si="54"/>
        <v>0.75570776255707806</v>
      </c>
      <c r="N227" s="16">
        <v>1900</v>
      </c>
      <c r="O227" s="17">
        <f t="shared" si="50"/>
        <v>3.6878881987577598E-2</v>
      </c>
      <c r="P227" s="17">
        <f t="shared" si="55"/>
        <v>0.75310559006211197</v>
      </c>
      <c r="Q227" s="16">
        <f t="shared" si="51"/>
        <v>0</v>
      </c>
    </row>
    <row r="228" spans="1:17" ht="15.6">
      <c r="A228" s="16">
        <v>34</v>
      </c>
      <c r="B228" s="30">
        <v>43297</v>
      </c>
      <c r="C228" s="27" t="s">
        <v>682</v>
      </c>
      <c r="D228" s="16">
        <v>581</v>
      </c>
      <c r="E228" s="17">
        <f t="shared" si="46"/>
        <v>5.9430652305111397E-3</v>
      </c>
      <c r="F228" s="17">
        <f t="shared" si="52"/>
        <v>0.62282505293521995</v>
      </c>
      <c r="G228" s="16">
        <v>1100</v>
      </c>
      <c r="H228" s="17">
        <f t="shared" si="47"/>
        <v>1.0167298271559299E-2</v>
      </c>
      <c r="I228" s="17">
        <f t="shared" si="53"/>
        <v>0.64460671041685902</v>
      </c>
      <c r="J228" s="16">
        <v>1100</v>
      </c>
      <c r="K228" s="31">
        <f t="shared" si="48"/>
        <v>0.52818181818181797</v>
      </c>
      <c r="L228" s="17">
        <f t="shared" si="49"/>
        <v>2.51141552511416E-2</v>
      </c>
      <c r="M228" s="17">
        <f t="shared" si="54"/>
        <v>0.78082191780821897</v>
      </c>
      <c r="N228" s="16">
        <v>1100</v>
      </c>
      <c r="O228" s="17">
        <f t="shared" si="50"/>
        <v>2.1350931677018601E-2</v>
      </c>
      <c r="P228" s="17">
        <f t="shared" si="55"/>
        <v>0.77445652173913004</v>
      </c>
      <c r="Q228" s="16">
        <f t="shared" si="51"/>
        <v>0</v>
      </c>
    </row>
    <row r="229" spans="1:17" ht="15.6">
      <c r="A229" s="16">
        <v>37</v>
      </c>
      <c r="B229" s="30">
        <v>43297</v>
      </c>
      <c r="C229" s="27" t="s">
        <v>622</v>
      </c>
      <c r="D229" s="16">
        <v>556</v>
      </c>
      <c r="E229" s="17">
        <f t="shared" si="46"/>
        <v>5.68733953212426E-3</v>
      </c>
      <c r="F229" s="17">
        <f t="shared" si="52"/>
        <v>0.62851239246734403</v>
      </c>
      <c r="G229" s="16">
        <v>1200</v>
      </c>
      <c r="H229" s="17">
        <f t="shared" si="47"/>
        <v>1.10915981144283E-2</v>
      </c>
      <c r="I229" s="17">
        <f t="shared" si="53"/>
        <v>0.65569830853128697</v>
      </c>
      <c r="J229" s="16">
        <v>1100</v>
      </c>
      <c r="K229" s="31">
        <f t="shared" si="48"/>
        <v>0.50545454545454505</v>
      </c>
      <c r="L229" s="17">
        <f t="shared" si="49"/>
        <v>2.51141552511416E-2</v>
      </c>
      <c r="M229" s="17">
        <f t="shared" si="54"/>
        <v>0.80593607305936099</v>
      </c>
      <c r="N229" s="16">
        <v>1100</v>
      </c>
      <c r="O229" s="17">
        <f t="shared" si="50"/>
        <v>2.1350931677018601E-2</v>
      </c>
      <c r="P229" s="17">
        <f t="shared" si="55"/>
        <v>0.795807453416149</v>
      </c>
      <c r="Q229" s="16">
        <f t="shared" si="51"/>
        <v>0</v>
      </c>
    </row>
    <row r="230" spans="1:17" ht="15.6">
      <c r="A230" s="16">
        <v>35</v>
      </c>
      <c r="B230" s="30">
        <v>43297</v>
      </c>
      <c r="C230" s="27" t="s">
        <v>628</v>
      </c>
      <c r="D230" s="16">
        <v>573</v>
      </c>
      <c r="E230" s="17">
        <f t="shared" si="46"/>
        <v>5.8612330070273401E-3</v>
      </c>
      <c r="F230" s="17">
        <f t="shared" si="52"/>
        <v>0.63437362547437104</v>
      </c>
      <c r="G230" s="16">
        <v>1300</v>
      </c>
      <c r="H230" s="17">
        <f t="shared" si="47"/>
        <v>1.20158979572973E-2</v>
      </c>
      <c r="I230" s="17">
        <f t="shared" si="53"/>
        <v>0.66771420648858504</v>
      </c>
      <c r="J230" s="16">
        <v>1300</v>
      </c>
      <c r="K230" s="31">
        <f t="shared" si="48"/>
        <v>0.44076923076923102</v>
      </c>
      <c r="L230" s="17">
        <f t="shared" si="49"/>
        <v>2.96803652968037E-2</v>
      </c>
      <c r="M230" s="17">
        <f t="shared" si="54"/>
        <v>0.83561643835616495</v>
      </c>
      <c r="N230" s="16">
        <v>1300</v>
      </c>
      <c r="O230" s="17">
        <f t="shared" si="50"/>
        <v>2.5232919254658401E-2</v>
      </c>
      <c r="P230" s="17">
        <f t="shared" si="55"/>
        <v>0.82104037267080698</v>
      </c>
      <c r="Q230" s="16">
        <f t="shared" si="51"/>
        <v>0</v>
      </c>
    </row>
  </sheetData>
  <autoFilter ref="A1:P230"/>
  <sortState ref="B2:O230">
    <sortCondition ref="B2:B230"/>
    <sortCondition descending="1" ref="D2:D230"/>
  </sortState>
  <phoneticPr fontId="9" type="noConversion"/>
  <conditionalFormatting sqref="A1">
    <cfRule type="duplicateValues" dxfId="24" priority="1"/>
  </conditionalFormatting>
  <conditionalFormatting sqref="D1:F1">
    <cfRule type="duplicateValues" dxfId="23" priority="6"/>
  </conditionalFormatting>
  <conditionalFormatting sqref="G1:I1">
    <cfRule type="duplicateValues" dxfId="22" priority="2"/>
  </conditionalFormatting>
  <conditionalFormatting sqref="J1:M1">
    <cfRule type="duplicateValues" dxfId="21" priority="5"/>
  </conditionalFormatting>
  <conditionalFormatting sqref="N1:P1">
    <cfRule type="duplicateValues" dxfId="20" priority="4"/>
  </conditionalFormatting>
  <conditionalFormatting sqref="Q1">
    <cfRule type="duplicateValues" dxfId="19" priority="3"/>
  </conditionalFormatting>
  <conditionalFormatting sqref="C193">
    <cfRule type="duplicateValues" dxfId="18" priority="10"/>
  </conditionalFormatting>
  <conditionalFormatting sqref="C229">
    <cfRule type="duplicateValues" dxfId="17" priority="8"/>
  </conditionalFormatting>
  <conditionalFormatting sqref="C230">
    <cfRule type="duplicateValues" dxfId="16" priority="7"/>
  </conditionalFormatting>
  <conditionalFormatting sqref="C1:C192">
    <cfRule type="duplicateValues" dxfId="15" priority="11"/>
  </conditionalFormatting>
  <conditionalFormatting sqref="C194:C228">
    <cfRule type="duplicateValues" dxfId="14" priority="9"/>
  </conditionalFormatting>
  <conditionalFormatting sqref="C231:C1048576">
    <cfRule type="duplicateValues" dxfId="13" priority="12"/>
  </conditionalFormatting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4506668294322"/>
  </sheetPr>
  <dimension ref="A1:AC228"/>
  <sheetViews>
    <sheetView topLeftCell="W1" workbookViewId="0">
      <pane ySplit="1" topLeftCell="A2" activePane="bottomLeft" state="frozen"/>
      <selection pane="bottomLeft" activeCell="AJ27" sqref="AJ27"/>
    </sheetView>
  </sheetViews>
  <sheetFormatPr defaultColWidth="9" defaultRowHeight="14.4"/>
  <cols>
    <col min="1" max="1" width="10.88671875" hidden="1" customWidth="1"/>
    <col min="2" max="2" width="10.33203125" style="1" customWidth="1"/>
    <col min="3" max="3" width="4.33203125" style="2" hidden="1" customWidth="1"/>
    <col min="4" max="5" width="9.21875" style="2" hidden="1" customWidth="1"/>
    <col min="6" max="6" width="10.88671875" style="3" hidden="1" customWidth="1"/>
    <col min="7" max="7" width="12.88671875" style="3" hidden="1" customWidth="1"/>
    <col min="8" max="8" width="8.88671875" style="3" hidden="1" customWidth="1"/>
    <col min="9" max="9" width="17.109375" style="3" hidden="1" customWidth="1"/>
    <col min="10" max="10" width="10.88671875" style="3" hidden="1" customWidth="1"/>
    <col min="11" max="11" width="19.109375" style="3" hidden="1" customWidth="1"/>
    <col min="12" max="12" width="15" style="3" hidden="1" customWidth="1"/>
    <col min="13" max="13" width="21.21875" style="3" hidden="1" customWidth="1"/>
    <col min="14" max="14" width="8" style="3" customWidth="1"/>
    <col min="16" max="16" width="10.88671875" customWidth="1"/>
    <col min="17" max="17" width="12.88671875" style="4" customWidth="1"/>
    <col min="18" max="18" width="8.88671875" customWidth="1"/>
    <col min="19" max="19" width="17.109375" customWidth="1"/>
    <col min="20" max="20" width="10.88671875" customWidth="1"/>
    <col min="21" max="21" width="19.109375" customWidth="1"/>
    <col min="22" max="22" width="15" customWidth="1"/>
    <col min="23" max="23" width="21.21875" customWidth="1"/>
    <col min="24" max="24" width="12.6640625"/>
    <col min="25" max="25" width="8" style="3" customWidth="1"/>
    <col min="26" max="26" width="12.88671875" customWidth="1"/>
    <col min="27" max="27" width="17.109375" customWidth="1"/>
    <col min="28" max="28" width="19.109375" customWidth="1"/>
    <col min="29" max="29" width="21.21875" customWidth="1"/>
  </cols>
  <sheetData>
    <row r="1" spans="1:29" ht="32.4">
      <c r="A1" s="5" t="s">
        <v>1</v>
      </c>
      <c r="B1" s="6" t="s">
        <v>1</v>
      </c>
      <c r="C1" s="6" t="s">
        <v>1048</v>
      </c>
      <c r="D1" s="6" t="s">
        <v>3</v>
      </c>
      <c r="E1" s="6" t="s">
        <v>3</v>
      </c>
      <c r="F1" s="7" t="s">
        <v>4</v>
      </c>
      <c r="G1" s="7" t="s">
        <v>1050</v>
      </c>
      <c r="H1" s="7" t="s">
        <v>30</v>
      </c>
      <c r="I1" s="7" t="s">
        <v>1052</v>
      </c>
      <c r="J1" s="7" t="s">
        <v>23</v>
      </c>
      <c r="K1" s="7" t="s">
        <v>1055</v>
      </c>
      <c r="L1" s="7" t="s">
        <v>27</v>
      </c>
      <c r="M1" s="7" t="s">
        <v>1057</v>
      </c>
      <c r="N1" s="7" t="s">
        <v>1048</v>
      </c>
      <c r="O1" s="6" t="s">
        <v>3</v>
      </c>
      <c r="P1" s="7" t="s">
        <v>4</v>
      </c>
      <c r="Q1" s="21" t="s">
        <v>1050</v>
      </c>
      <c r="R1" s="7" t="s">
        <v>30</v>
      </c>
      <c r="S1" s="7" t="s">
        <v>1052</v>
      </c>
      <c r="T1" s="7" t="s">
        <v>23</v>
      </c>
      <c r="U1" s="7" t="s">
        <v>1055</v>
      </c>
      <c r="V1" s="7" t="s">
        <v>27</v>
      </c>
      <c r="W1" s="7" t="s">
        <v>1057</v>
      </c>
      <c r="Y1" s="22" t="s">
        <v>1048</v>
      </c>
      <c r="Z1" s="22" t="s">
        <v>1050</v>
      </c>
      <c r="AA1" s="22" t="s">
        <v>1052</v>
      </c>
      <c r="AB1" s="22" t="s">
        <v>1055</v>
      </c>
      <c r="AC1" s="22" t="s">
        <v>1057</v>
      </c>
    </row>
    <row r="2" spans="1:29" ht="15.6">
      <c r="A2" s="8">
        <v>43117</v>
      </c>
      <c r="B2" s="8">
        <v>43297</v>
      </c>
      <c r="C2" s="9">
        <v>1</v>
      </c>
      <c r="D2" s="9" t="str">
        <f t="array" ref="D2">INDEX(销售下单rank!C:C,MATCH($B$2&amp;$C2,销售下单rank!B:B&amp;销售下单rank!A:A,0))</f>
        <v>SS81419</v>
      </c>
      <c r="E2" s="9" t="str">
        <f>IFERROR(D2,"")</f>
        <v>SS81419</v>
      </c>
      <c r="F2" s="10">
        <f>VLOOKUP(D2,销售下单rank!C:P,2,0)</f>
        <v>12681</v>
      </c>
      <c r="G2" s="11">
        <f>VLOOKUP(E2,销售下单rank!C:P,4,0)</f>
        <v>0.12971430324976199</v>
      </c>
      <c r="H2" s="10">
        <f>VLOOKUP(E2,销售下单rank!C:P,5,0)</f>
        <v>13700</v>
      </c>
      <c r="I2" s="11">
        <f>VLOOKUP(E2,销售下单rank!C:P,7,0)</f>
        <v>0.12662907847305699</v>
      </c>
      <c r="J2" s="10">
        <f>VLOOKUP(E2,销售下单rank!C:P,8,0)</f>
        <v>3300</v>
      </c>
      <c r="K2" s="11">
        <f>VLOOKUP(E2,销售下单rank!C:P,10,0)</f>
        <v>7.5342465753424695E-2</v>
      </c>
      <c r="L2" s="10">
        <f>VLOOKUP(E2,销售下单rank!C:P,11,0)</f>
        <v>7.5342465753424695E-2</v>
      </c>
      <c r="M2" s="11">
        <f>VLOOKUP(E2,销售下单rank!C:P,13,0)</f>
        <v>6.4052795031055904E-2</v>
      </c>
      <c r="N2" s="20">
        <v>1</v>
      </c>
      <c r="O2" s="9" t="str">
        <f t="shared" ref="O2:O40" si="0">IFERROR(E2,"")</f>
        <v>SS81419</v>
      </c>
      <c r="P2" s="10">
        <f t="shared" ref="P2:P40" si="1">IFERROR(F2,"")</f>
        <v>12681</v>
      </c>
      <c r="Q2" s="11">
        <f t="shared" ref="Q2:Q40" si="2">IFERROR(G2,"100.0%")</f>
        <v>0.12971430324976199</v>
      </c>
      <c r="R2" s="10">
        <f t="shared" ref="R2:R40" si="3">IFERROR(H2,"")</f>
        <v>13700</v>
      </c>
      <c r="S2" s="11">
        <f t="shared" ref="S2:S40" si="4">IFERROR(I2,"100.0%")</f>
        <v>0.12662907847305699</v>
      </c>
      <c r="T2" s="10">
        <f t="shared" ref="T2:T40" si="5">IFERROR(J2,"")</f>
        <v>3300</v>
      </c>
      <c r="U2" s="11">
        <f t="shared" ref="U2:U40" si="6">IFERROR(K2,"100.0%")</f>
        <v>7.5342465753424695E-2</v>
      </c>
      <c r="V2" s="10">
        <f t="shared" ref="V2:V40" si="7">IFERROR(L2,"")</f>
        <v>7.5342465753424695E-2</v>
      </c>
      <c r="W2" s="11">
        <f t="shared" ref="W2:W40" si="8">IFERROR(M2,"100.0%")</f>
        <v>6.4052795031055904E-2</v>
      </c>
      <c r="X2" s="17"/>
      <c r="Y2" s="23">
        <v>1</v>
      </c>
      <c r="Z2" s="17">
        <v>0.1297143</v>
      </c>
      <c r="AA2" s="17">
        <v>0.12662909999999999</v>
      </c>
      <c r="AB2" s="17">
        <v>7.4492100000000006E-2</v>
      </c>
      <c r="AC2" s="17">
        <v>6.4052799999999993E-2</v>
      </c>
    </row>
    <row r="3" spans="1:29" ht="15.6">
      <c r="A3" s="8">
        <v>43172</v>
      </c>
      <c r="B3" s="12"/>
      <c r="C3" s="9">
        <v>2</v>
      </c>
      <c r="D3" s="9" t="str">
        <f t="array" ref="D3">INDEX(销售下单rank!C:C,MATCH($B$2&amp;$C3,销售下单rank!B:B&amp;销售下单rank!A:A,0))</f>
        <v>SS81421</v>
      </c>
      <c r="E3" s="9" t="str">
        <f t="shared" ref="E3:E40" si="9">IFERROR(D3,"")</f>
        <v>SS81421</v>
      </c>
      <c r="F3" s="10">
        <f>VLOOKUP(E3,销售下单rank!C:P,2,0)</f>
        <v>7875</v>
      </c>
      <c r="G3" s="11">
        <f>VLOOKUP(E3,销售下单rank!C:P,4,0)</f>
        <v>1.2709567209828001</v>
      </c>
      <c r="H3" s="10">
        <f>VLOOKUP(E3,销售下单rank!C:P,5,0)</f>
        <v>8320</v>
      </c>
      <c r="I3" s="11">
        <f>VLOOKUP(E3,销售下单rank!C:P,7,0)</f>
        <v>1.25649320639616</v>
      </c>
      <c r="J3" s="10">
        <f>VLOOKUP(E3,销售下单rank!C:P,8,0)</f>
        <v>1800</v>
      </c>
      <c r="K3" s="11">
        <f>VLOOKUP(E3,销售下单rank!C:P,10,0)</f>
        <v>4.1095890410958902E-2</v>
      </c>
      <c r="L3" s="10">
        <f>VLOOKUP(E3,销售下单rank!C:P,11,0)</f>
        <v>1.1278538812785399</v>
      </c>
      <c r="M3" s="11">
        <f>VLOOKUP(E3,销售下单rank!C:P,13,0)</f>
        <v>4.1149068322981402E-2</v>
      </c>
      <c r="N3" s="20">
        <v>2</v>
      </c>
      <c r="O3" s="9" t="str">
        <f t="shared" si="0"/>
        <v>SS81421</v>
      </c>
      <c r="P3" s="10">
        <f t="shared" si="1"/>
        <v>7875</v>
      </c>
      <c r="Q3" s="11">
        <f t="shared" si="2"/>
        <v>1.2709567209828001</v>
      </c>
      <c r="R3" s="10">
        <f t="shared" si="3"/>
        <v>8320</v>
      </c>
      <c r="S3" s="11">
        <f t="shared" si="4"/>
        <v>1.25649320639616</v>
      </c>
      <c r="T3" s="10">
        <f t="shared" si="5"/>
        <v>1800</v>
      </c>
      <c r="U3" s="11">
        <f t="shared" si="6"/>
        <v>4.1095890410958902E-2</v>
      </c>
      <c r="V3" s="10">
        <f t="shared" si="7"/>
        <v>1.1278538812785399</v>
      </c>
      <c r="W3" s="11">
        <f t="shared" si="8"/>
        <v>4.1149068322981402E-2</v>
      </c>
      <c r="X3" s="17"/>
      <c r="Y3" s="23">
        <v>2</v>
      </c>
      <c r="Z3" s="17">
        <v>0.21026790000000001</v>
      </c>
      <c r="AA3" s="17">
        <v>0.20353080000000001</v>
      </c>
      <c r="AB3" s="17">
        <v>0.1151242</v>
      </c>
      <c r="AC3" s="17">
        <v>0.1052019</v>
      </c>
    </row>
    <row r="4" spans="1:29" ht="15.6">
      <c r="A4" s="8">
        <v>43185</v>
      </c>
      <c r="B4" s="12"/>
      <c r="C4" s="9">
        <v>3</v>
      </c>
      <c r="D4" s="9" t="str">
        <f t="array" ref="D4">INDEX(销售下单rank!C:C,MATCH($B$2&amp;$C4,销售下单rank!B:B&amp;销售下单rank!A:A,0))</f>
        <v>SS81452</v>
      </c>
      <c r="E4" s="9" t="str">
        <f t="shared" si="9"/>
        <v>SS81452</v>
      </c>
      <c r="F4" s="10">
        <f>VLOOKUP(E4,销售下单rank!C:P,2,0)</f>
        <v>5428</v>
      </c>
      <c r="G4" s="11">
        <f>VLOOKUP(E4,销售下单rank!C:P,4,0)</f>
        <v>1.32647988461656</v>
      </c>
      <c r="H4" s="10">
        <f>VLOOKUP(E4,销售下单rank!C:P,5,0)</f>
        <v>4200</v>
      </c>
      <c r="I4" s="11">
        <f>VLOOKUP(E4,销售下单rank!C:P,7,0)</f>
        <v>1.29531379979665</v>
      </c>
      <c r="J4" s="10">
        <f>VLOOKUP(E4,销售下单rank!C:P,8,0)</f>
        <v>1300</v>
      </c>
      <c r="K4" s="11">
        <f>VLOOKUP(E4,销售下单rank!C:P,10,0)</f>
        <v>2.96803652968037E-2</v>
      </c>
      <c r="L4" s="10">
        <f>VLOOKUP(E4,销售下单rank!C:P,11,0)</f>
        <v>1.15753424657534</v>
      </c>
      <c r="M4" s="11">
        <f>VLOOKUP(E4,销售下单rank!C:P,13,0)</f>
        <v>2.5232919254658401E-2</v>
      </c>
      <c r="N4" s="20">
        <v>3</v>
      </c>
      <c r="O4" s="9" t="str">
        <f t="shared" si="0"/>
        <v>SS81452</v>
      </c>
      <c r="P4" s="10">
        <f t="shared" si="1"/>
        <v>5428</v>
      </c>
      <c r="Q4" s="11">
        <f t="shared" si="2"/>
        <v>1.32647988461656</v>
      </c>
      <c r="R4" s="10">
        <f t="shared" si="3"/>
        <v>4200</v>
      </c>
      <c r="S4" s="11">
        <f t="shared" si="4"/>
        <v>1.29531379979665</v>
      </c>
      <c r="T4" s="10">
        <f t="shared" si="5"/>
        <v>1300</v>
      </c>
      <c r="U4" s="11">
        <f t="shared" si="6"/>
        <v>2.96803652968037E-2</v>
      </c>
      <c r="V4" s="10">
        <f t="shared" si="7"/>
        <v>1.15753424657534</v>
      </c>
      <c r="W4" s="11">
        <f t="shared" si="8"/>
        <v>2.5232919254658401E-2</v>
      </c>
      <c r="X4" s="17"/>
      <c r="Y4" s="23">
        <v>3</v>
      </c>
      <c r="Z4" s="17">
        <v>0.2657911</v>
      </c>
      <c r="AA4" s="17">
        <v>0.24235139999999999</v>
      </c>
      <c r="AB4" s="17">
        <v>0.1444695</v>
      </c>
      <c r="AC4" s="17">
        <v>0.13043479999999999</v>
      </c>
    </row>
    <row r="5" spans="1:29" ht="15.6">
      <c r="A5" s="8">
        <v>43210</v>
      </c>
      <c r="B5" s="12"/>
      <c r="C5" s="9">
        <v>4</v>
      </c>
      <c r="D5" s="9" t="str">
        <f t="array" ref="D5">INDEX(销售下单rank!C:C,MATCH($B$2&amp;$C5,销售下单rank!B:B&amp;销售下单rank!A:A,0))</f>
        <v>SS81385</v>
      </c>
      <c r="E5" s="9" t="str">
        <f t="shared" si="9"/>
        <v>SS81385</v>
      </c>
      <c r="F5" s="10">
        <f>VLOOKUP(E5,销售下单rank!C:P,2,0)</f>
        <v>5006</v>
      </c>
      <c r="G5" s="11">
        <f>VLOOKUP(E5,销售下单rank!C:P,4,0)</f>
        <v>1.1311872832724701</v>
      </c>
      <c r="H5" s="10">
        <f>VLOOKUP(E5,销售下单rank!C:P,5,0)</f>
        <v>5130</v>
      </c>
      <c r="I5" s="11">
        <f>VLOOKUP(E5,销售下单rank!C:P,7,0)</f>
        <v>1.1259820685830499</v>
      </c>
      <c r="J5" s="10">
        <f>VLOOKUP(E5,销售下单rank!C:P,8,0)</f>
        <v>1100</v>
      </c>
      <c r="K5" s="11">
        <f>VLOOKUP(E5,销售下单rank!C:P,10,0)</f>
        <v>2.51141552511416E-2</v>
      </c>
      <c r="L5" s="10">
        <f>VLOOKUP(E5,销售下单rank!C:P,11,0)</f>
        <v>1.0570776255707801</v>
      </c>
      <c r="M5" s="11">
        <f>VLOOKUP(E5,销售下单rank!C:P,13,0)</f>
        <v>2.5232919254658401E-2</v>
      </c>
      <c r="N5" s="20">
        <v>4</v>
      </c>
      <c r="O5" s="9" t="str">
        <f t="shared" si="0"/>
        <v>SS81385</v>
      </c>
      <c r="P5" s="10">
        <f t="shared" si="1"/>
        <v>5006</v>
      </c>
      <c r="Q5" s="11">
        <f t="shared" si="2"/>
        <v>1.1311872832724701</v>
      </c>
      <c r="R5" s="10">
        <f t="shared" si="3"/>
        <v>5130</v>
      </c>
      <c r="S5" s="11">
        <f t="shared" si="4"/>
        <v>1.1259820685830499</v>
      </c>
      <c r="T5" s="10">
        <f t="shared" si="5"/>
        <v>1100</v>
      </c>
      <c r="U5" s="11">
        <f t="shared" si="6"/>
        <v>2.51141552511416E-2</v>
      </c>
      <c r="V5" s="10">
        <f t="shared" si="7"/>
        <v>1.0570776255707801</v>
      </c>
      <c r="W5" s="11">
        <f t="shared" si="8"/>
        <v>2.5232919254658401E-2</v>
      </c>
      <c r="X5" s="17"/>
      <c r="Y5" s="23">
        <v>4</v>
      </c>
      <c r="Z5" s="17">
        <v>0.31699759999999999</v>
      </c>
      <c r="AA5" s="17">
        <v>0.28976800000000003</v>
      </c>
      <c r="AB5" s="17">
        <v>0.16930020000000001</v>
      </c>
      <c r="AC5" s="17">
        <v>0.15566769999999999</v>
      </c>
    </row>
    <row r="6" spans="1:29" ht="15.6">
      <c r="A6" s="8">
        <v>43236</v>
      </c>
      <c r="B6" s="12"/>
      <c r="C6" s="9">
        <v>5</v>
      </c>
      <c r="D6" s="9" t="str">
        <f t="array" ref="D6">INDEX(销售下单rank!C:C,MATCH($B$2&amp;$C6,销售下单rank!B:B&amp;销售下单rank!A:A,0))</f>
        <v>SS81457</v>
      </c>
      <c r="E6" s="9" t="str">
        <f t="shared" si="9"/>
        <v>SS81457</v>
      </c>
      <c r="F6" s="10">
        <f>VLOOKUP(E6,销售下单rank!C:P,2,0)</f>
        <v>4805</v>
      </c>
      <c r="G6" s="11">
        <f>VLOOKUP(E6,销售下单rank!C:P,4,0)</f>
        <v>1.04915047922996</v>
      </c>
      <c r="H6" s="10">
        <f>VLOOKUP(E6,销售下单rank!C:P,5,0)</f>
        <v>5400</v>
      </c>
      <c r="I6" s="11">
        <f>VLOOKUP(E6,销售下单rank!C:P,7,0)</f>
        <v>1.0499121915149301</v>
      </c>
      <c r="J6" s="10">
        <f>VLOOKUP(E6,销售下单rank!C:P,8,0)</f>
        <v>800</v>
      </c>
      <c r="K6" s="11">
        <f>VLOOKUP(E6,销售下单rank!C:P,10,0)</f>
        <v>1.8264840182648401E-2</v>
      </c>
      <c r="L6" s="10">
        <f>VLOOKUP(E6,销售下单rank!C:P,11,0)</f>
        <v>1.01826484018265</v>
      </c>
      <c r="M6" s="11">
        <f>VLOOKUP(E6,销售下单rank!C:P,13,0)</f>
        <v>1.5527950310559001E-2</v>
      </c>
      <c r="N6" s="20">
        <v>5</v>
      </c>
      <c r="O6" s="9" t="str">
        <f t="shared" si="0"/>
        <v>SS81457</v>
      </c>
      <c r="P6" s="10">
        <f t="shared" si="1"/>
        <v>4805</v>
      </c>
      <c r="Q6" s="11">
        <f t="shared" si="2"/>
        <v>1.04915047922996</v>
      </c>
      <c r="R6" s="10">
        <f t="shared" si="3"/>
        <v>5400</v>
      </c>
      <c r="S6" s="11">
        <f t="shared" si="4"/>
        <v>1.0499121915149301</v>
      </c>
      <c r="T6" s="10">
        <f t="shared" si="5"/>
        <v>800</v>
      </c>
      <c r="U6" s="11">
        <f t="shared" si="6"/>
        <v>1.8264840182648401E-2</v>
      </c>
      <c r="V6" s="10">
        <f t="shared" si="7"/>
        <v>1.01826484018265</v>
      </c>
      <c r="W6" s="11">
        <f t="shared" si="8"/>
        <v>1.5527950310559001E-2</v>
      </c>
      <c r="X6" s="17"/>
      <c r="Y6" s="23">
        <v>5</v>
      </c>
      <c r="Z6" s="17">
        <v>0.36614809999999998</v>
      </c>
      <c r="AA6" s="17">
        <v>0.33968019999999999</v>
      </c>
      <c r="AB6" s="17">
        <v>0.18735889999999999</v>
      </c>
      <c r="AC6" s="17">
        <v>0.17119570000000001</v>
      </c>
    </row>
    <row r="7" spans="1:29" ht="15.6">
      <c r="A7" s="8">
        <v>43250</v>
      </c>
      <c r="B7" s="12"/>
      <c r="C7" s="9">
        <v>6</v>
      </c>
      <c r="D7" s="9" t="str">
        <f t="array" ref="D7">INDEX(销售下单rank!C:C,MATCH($B$2&amp;$C7,销售下单rank!B:B&amp;销售下单rank!A:A,0))</f>
        <v>SS81449</v>
      </c>
      <c r="E7" s="9" t="str">
        <f t="shared" si="9"/>
        <v>SS81449</v>
      </c>
      <c r="F7" s="10">
        <f>VLOOKUP(E7,销售下单rank!C:P,2,0)</f>
        <v>4695</v>
      </c>
      <c r="G7" s="11">
        <f>VLOOKUP(E7,销售下单rank!C:P,4,0)</f>
        <v>0.23696566115322101</v>
      </c>
      <c r="H7" s="10">
        <f>VLOOKUP(E7,销售下单rank!C:P,5,0)</f>
        <v>5100</v>
      </c>
      <c r="I7" s="11">
        <f>VLOOKUP(E7,销售下单rank!C:P,7,0)</f>
        <v>0.229226361031519</v>
      </c>
      <c r="J7" s="10">
        <f>VLOOKUP(E7,销售下单rank!C:P,8,0)</f>
        <v>1500</v>
      </c>
      <c r="K7" s="11">
        <f>VLOOKUP(E7,销售下单rank!C:P,10,0)</f>
        <v>3.42465753424658E-2</v>
      </c>
      <c r="L7" s="10">
        <f>VLOOKUP(E7,销售下单rank!C:P,11,0)</f>
        <v>0.14840182648401801</v>
      </c>
      <c r="M7" s="11">
        <f>VLOOKUP(E7,销售下单rank!C:P,13,0)</f>
        <v>3.2996894409937902E-2</v>
      </c>
      <c r="N7" s="20">
        <v>6</v>
      </c>
      <c r="O7" s="9" t="str">
        <f t="shared" si="0"/>
        <v>SS81449</v>
      </c>
      <c r="P7" s="10">
        <f t="shared" si="1"/>
        <v>4695</v>
      </c>
      <c r="Q7" s="11">
        <f t="shared" si="2"/>
        <v>0.23696566115322101</v>
      </c>
      <c r="R7" s="10">
        <f t="shared" si="3"/>
        <v>5100</v>
      </c>
      <c r="S7" s="11">
        <f t="shared" si="4"/>
        <v>0.229226361031519</v>
      </c>
      <c r="T7" s="10">
        <f t="shared" si="5"/>
        <v>1500</v>
      </c>
      <c r="U7" s="11">
        <f t="shared" si="6"/>
        <v>3.42465753424658E-2</v>
      </c>
      <c r="V7" s="10">
        <f t="shared" si="7"/>
        <v>0.14840182648401801</v>
      </c>
      <c r="W7" s="11">
        <f t="shared" si="8"/>
        <v>3.2996894409937902E-2</v>
      </c>
      <c r="X7" s="17"/>
      <c r="Y7" s="23">
        <v>6</v>
      </c>
      <c r="Z7" s="17">
        <v>0.41417330000000002</v>
      </c>
      <c r="AA7" s="17">
        <v>0.38681949999999998</v>
      </c>
      <c r="AB7" s="17">
        <v>0.221219</v>
      </c>
      <c r="AC7" s="17">
        <v>0.2041925</v>
      </c>
    </row>
    <row r="8" spans="1:29" ht="15.6">
      <c r="A8" s="8">
        <v>43266</v>
      </c>
      <c r="B8" s="12"/>
      <c r="C8" s="9">
        <v>7</v>
      </c>
      <c r="D8" s="9" t="str">
        <f t="array" ref="D8">INDEX(销售下单rank!C:C,MATCH($B$2&amp;$C8,销售下单rank!B:B&amp;销售下单rank!A:A,0))</f>
        <v>SS81374</v>
      </c>
      <c r="E8" s="9" t="str">
        <f t="shared" si="9"/>
        <v>SS81374</v>
      </c>
      <c r="F8" s="10">
        <f>VLOOKUP(E8,销售下单rank!C:P,2,0)</f>
        <v>4432</v>
      </c>
      <c r="G8" s="11">
        <f>VLOOKUP(E8,销售下单rank!C:P,4,0)</f>
        <v>1.19040312599094</v>
      </c>
      <c r="H8" s="10">
        <f>VLOOKUP(E8,销售下单rank!C:P,5,0)</f>
        <v>4400</v>
      </c>
      <c r="I8" s="11">
        <f>VLOOKUP(E8,销售下单rank!C:P,7,0)</f>
        <v>1.1795914594694501</v>
      </c>
      <c r="J8" s="10">
        <f>VLOOKUP(E8,销售下单rank!C:P,8,0)</f>
        <v>1000</v>
      </c>
      <c r="K8" s="11">
        <f>VLOOKUP(E8,销售下单rank!C:P,10,0)</f>
        <v>2.2831050228310501E-2</v>
      </c>
      <c r="L8" s="10">
        <f>VLOOKUP(E8,销售下单rank!C:P,11,0)</f>
        <v>1.08675799086758</v>
      </c>
      <c r="M8" s="11">
        <f>VLOOKUP(E8,销售下单rank!C:P,13,0)</f>
        <v>1.9409937888198801E-2</v>
      </c>
      <c r="N8" s="20">
        <v>7</v>
      </c>
      <c r="O8" s="9" t="str">
        <f t="shared" si="0"/>
        <v>SS81374</v>
      </c>
      <c r="P8" s="10">
        <f t="shared" si="1"/>
        <v>4432</v>
      </c>
      <c r="Q8" s="11">
        <f t="shared" si="2"/>
        <v>1.19040312599094</v>
      </c>
      <c r="R8" s="10">
        <f t="shared" si="3"/>
        <v>4400</v>
      </c>
      <c r="S8" s="11">
        <f t="shared" si="4"/>
        <v>1.1795914594694501</v>
      </c>
      <c r="T8" s="10">
        <f t="shared" si="5"/>
        <v>1000</v>
      </c>
      <c r="U8" s="11">
        <f t="shared" si="6"/>
        <v>2.2831050228310501E-2</v>
      </c>
      <c r="V8" s="10">
        <f t="shared" si="7"/>
        <v>1.08675799086758</v>
      </c>
      <c r="W8" s="11">
        <f t="shared" si="8"/>
        <v>1.9409937888198801E-2</v>
      </c>
      <c r="X8" s="17"/>
      <c r="Y8" s="23">
        <v>7</v>
      </c>
      <c r="Z8" s="17">
        <v>0.45950839999999998</v>
      </c>
      <c r="AA8" s="17">
        <v>0.4274887</v>
      </c>
      <c r="AB8" s="17">
        <v>0.24379229999999999</v>
      </c>
      <c r="AC8" s="17">
        <v>0.22360250000000001</v>
      </c>
    </row>
    <row r="9" spans="1:29" ht="15.6">
      <c r="A9" s="8">
        <v>43297</v>
      </c>
      <c r="B9" s="12"/>
      <c r="C9" s="9">
        <v>8</v>
      </c>
      <c r="D9" s="9" t="str">
        <f t="array" ref="D9">INDEX(销售下单rank!C:C,MATCH($B$2&amp;$C9,销售下单rank!B:B&amp;销售下单rank!A:A,0))</f>
        <v>SS81395</v>
      </c>
      <c r="E9" s="9" t="str">
        <f t="shared" si="9"/>
        <v>SS81395</v>
      </c>
      <c r="F9" s="10">
        <f>VLOOKUP(E9,销售下单rank!C:P,2,0)</f>
        <v>3827</v>
      </c>
      <c r="G9" s="11">
        <f>VLOOKUP(E9,销售下单rank!C:P,4,0)</f>
        <v>1.3656263745256301</v>
      </c>
      <c r="H9" s="10">
        <f>VLOOKUP(E9,销售下单rank!C:P,5,0)</f>
        <v>4000</v>
      </c>
      <c r="I9" s="11">
        <f>VLOOKUP(E9,销售下单rank!C:P,7,0)</f>
        <v>1.3322857935114201</v>
      </c>
      <c r="J9" s="10">
        <f>VLOOKUP(E9,销售下单rank!C:P,8,0)</f>
        <v>300</v>
      </c>
      <c r="K9" s="11">
        <f>VLOOKUP(E9,销售下单rank!C:P,10,0)</f>
        <v>6.8493150684931503E-3</v>
      </c>
      <c r="L9" s="10">
        <f>VLOOKUP(E9,销售下单rank!C:P,11,0)</f>
        <v>1.16438356164384</v>
      </c>
      <c r="M9" s="11">
        <f>VLOOKUP(E9,销售下单rank!C:P,13,0)</f>
        <v>1.1645962732919299E-2</v>
      </c>
      <c r="N9" s="20">
        <v>8</v>
      </c>
      <c r="O9" s="9" t="str">
        <f t="shared" si="0"/>
        <v>SS81395</v>
      </c>
      <c r="P9" s="10">
        <f t="shared" si="1"/>
        <v>3827</v>
      </c>
      <c r="Q9" s="11">
        <f t="shared" si="2"/>
        <v>1.3656263745256301</v>
      </c>
      <c r="R9" s="10">
        <f t="shared" si="3"/>
        <v>4000</v>
      </c>
      <c r="S9" s="11">
        <f t="shared" si="4"/>
        <v>1.3322857935114201</v>
      </c>
      <c r="T9" s="10">
        <f t="shared" si="5"/>
        <v>300</v>
      </c>
      <c r="U9" s="11">
        <f t="shared" si="6"/>
        <v>6.8493150684931503E-3</v>
      </c>
      <c r="V9" s="10">
        <f t="shared" si="7"/>
        <v>1.16438356164384</v>
      </c>
      <c r="W9" s="11">
        <f t="shared" si="8"/>
        <v>1.1645962732919299E-2</v>
      </c>
      <c r="X9" s="17"/>
      <c r="Y9" s="23">
        <v>8</v>
      </c>
      <c r="Z9" s="17">
        <v>0.49865490000000001</v>
      </c>
      <c r="AA9" s="17">
        <v>0.4644607</v>
      </c>
      <c r="AB9" s="17">
        <v>0.25056430000000002</v>
      </c>
      <c r="AC9" s="17">
        <v>0.2352484</v>
      </c>
    </row>
    <row r="10" spans="1:29" ht="15.6">
      <c r="A10" s="13"/>
      <c r="B10" s="12"/>
      <c r="C10" s="9">
        <v>9</v>
      </c>
      <c r="D10" s="9" t="str">
        <f t="array" ref="D10">INDEX(销售下单rank!C:C,MATCH($B$2&amp;$C10,销售下单rank!B:B&amp;销售下单rank!A:A,0))</f>
        <v>SS81409</v>
      </c>
      <c r="E10" s="9" t="str">
        <f t="shared" si="9"/>
        <v>SS81409</v>
      </c>
      <c r="F10" s="10">
        <f>VLOOKUP(E10,销售下单rank!C:P,2,0)</f>
        <v>3376</v>
      </c>
      <c r="G10" s="11">
        <f>VLOOKUP(E10,销售下单rank!C:P,4,0)</f>
        <v>0.32768690991295102</v>
      </c>
      <c r="H10" s="10">
        <f>VLOOKUP(E10,销售下单rank!C:P,5,0)</f>
        <v>3600</v>
      </c>
      <c r="I10" s="11">
        <f>VLOOKUP(E10,销售下单rank!C:P,7,0)</f>
        <v>0.31888344578981398</v>
      </c>
      <c r="J10" s="10">
        <f>VLOOKUP(E10,销售下单rank!C:P,8,0)</f>
        <v>1400</v>
      </c>
      <c r="K10" s="11">
        <f>VLOOKUP(E10,销售下单rank!C:P,10,0)</f>
        <v>3.1963470319634701E-2</v>
      </c>
      <c r="L10" s="10">
        <f>VLOOKUP(E10,销售下单rank!C:P,11,0)</f>
        <v>0.22602739726027399</v>
      </c>
      <c r="M10" s="11">
        <f>VLOOKUP(E10,销售下单rank!C:P,13,0)</f>
        <v>4.0760869565217399E-2</v>
      </c>
      <c r="N10" s="20">
        <v>9</v>
      </c>
      <c r="O10" s="9" t="str">
        <f t="shared" si="0"/>
        <v>SS81409</v>
      </c>
      <c r="P10" s="10">
        <f t="shared" si="1"/>
        <v>3376</v>
      </c>
      <c r="Q10" s="11">
        <f t="shared" si="2"/>
        <v>0.32768690991295102</v>
      </c>
      <c r="R10" s="10">
        <f t="shared" si="3"/>
        <v>3600</v>
      </c>
      <c r="S10" s="11">
        <f t="shared" si="4"/>
        <v>0.31888344578981398</v>
      </c>
      <c r="T10" s="10">
        <f t="shared" si="5"/>
        <v>1400</v>
      </c>
      <c r="U10" s="11">
        <f t="shared" si="6"/>
        <v>3.1963470319634701E-2</v>
      </c>
      <c r="V10" s="10">
        <f t="shared" si="7"/>
        <v>0.22602739726027399</v>
      </c>
      <c r="W10" s="11">
        <f t="shared" si="8"/>
        <v>4.0760869565217399E-2</v>
      </c>
      <c r="X10" s="17"/>
      <c r="Y10" s="23">
        <v>9</v>
      </c>
      <c r="Z10" s="17">
        <v>0.53318810000000005</v>
      </c>
      <c r="AA10" s="17">
        <v>0.4977355</v>
      </c>
      <c r="AB10" s="17">
        <v>0.282167</v>
      </c>
      <c r="AC10" s="17">
        <v>0.27600930000000001</v>
      </c>
    </row>
    <row r="11" spans="1:29" ht="15.6">
      <c r="A11" s="13"/>
      <c r="B11" s="12"/>
      <c r="C11" s="9">
        <v>10</v>
      </c>
      <c r="D11" s="9" t="str">
        <f t="array" ref="D11">INDEX(销售下单rank!C:C,MATCH($B$2&amp;$C11,销售下单rank!B:B&amp;销售下单rank!A:A,0))</f>
        <v>SS81462</v>
      </c>
      <c r="E11" s="9" t="str">
        <f t="shared" si="9"/>
        <v>SS81462</v>
      </c>
      <c r="F11" s="10">
        <f>VLOOKUP(E11,销售下单rank!C:P,2,0)</f>
        <v>3276</v>
      </c>
      <c r="G11" s="11">
        <f>VLOOKUP(E11,销售下单rank!C:P,4,0)</f>
        <v>0.372899213387752</v>
      </c>
      <c r="H11" s="10">
        <f>VLOOKUP(E11,销售下单rank!C:P,5,0)</f>
        <v>3500</v>
      </c>
      <c r="I11" s="11">
        <f>VLOOKUP(E11,销售下单rank!C:P,7,0)</f>
        <v>0.36140123856178902</v>
      </c>
      <c r="J11" s="10">
        <f>VLOOKUP(E11,销售下单rank!C:P,8,0)</f>
        <v>1800</v>
      </c>
      <c r="K11" s="11">
        <f>VLOOKUP(E11,销售下单rank!C:P,10,0)</f>
        <v>4.1095890410958902E-2</v>
      </c>
      <c r="L11" s="10">
        <f>VLOOKUP(E11,销售下单rank!C:P,11,0)</f>
        <v>0.28082191780821902</v>
      </c>
      <c r="M11" s="11">
        <f>VLOOKUP(E11,销售下单rank!C:P,13,0)</f>
        <v>3.4937888198757802E-2</v>
      </c>
      <c r="N11" s="20">
        <v>10</v>
      </c>
      <c r="O11" s="9" t="str">
        <f t="shared" si="0"/>
        <v>SS81462</v>
      </c>
      <c r="P11" s="10">
        <f t="shared" si="1"/>
        <v>3276</v>
      </c>
      <c r="Q11" s="11">
        <f t="shared" si="2"/>
        <v>0.372899213387752</v>
      </c>
      <c r="R11" s="10">
        <f t="shared" si="3"/>
        <v>3500</v>
      </c>
      <c r="S11" s="11">
        <f t="shared" si="4"/>
        <v>0.36140123856178902</v>
      </c>
      <c r="T11" s="10">
        <f t="shared" si="5"/>
        <v>1800</v>
      </c>
      <c r="U11" s="11">
        <f t="shared" si="6"/>
        <v>4.1095890410958902E-2</v>
      </c>
      <c r="V11" s="10">
        <f t="shared" si="7"/>
        <v>0.28082191780821902</v>
      </c>
      <c r="W11" s="11">
        <f t="shared" si="8"/>
        <v>3.4937888198757802E-2</v>
      </c>
      <c r="X11" s="17"/>
      <c r="Y11" s="23">
        <v>10</v>
      </c>
      <c r="Z11" s="17">
        <v>0.56669840000000005</v>
      </c>
      <c r="AA11" s="17">
        <v>0.53008599999999995</v>
      </c>
      <c r="AB11" s="17">
        <v>0.32279910000000001</v>
      </c>
      <c r="AC11" s="17">
        <v>0.31094719999999998</v>
      </c>
    </row>
    <row r="12" spans="1:29" ht="15.6">
      <c r="A12" s="13"/>
      <c r="B12" s="12"/>
      <c r="C12" s="9">
        <v>11</v>
      </c>
      <c r="D12" s="9" t="str">
        <f t="array" ref="D12">INDEX(销售下单rank!C:C,MATCH($B$2&amp;$C12,销售下单rank!B:B&amp;销售下单rank!A:A,0))</f>
        <v>SS81427</v>
      </c>
      <c r="E12" s="9" t="str">
        <f t="shared" si="9"/>
        <v>SS81427</v>
      </c>
      <c r="F12" s="10">
        <f>VLOOKUP(E12,销售下单rank!C:P,2,0)</f>
        <v>3267</v>
      </c>
      <c r="G12" s="11">
        <f>VLOOKUP(E12,销售下单rank!C:P,4,0)</f>
        <v>0.46144167919722601</v>
      </c>
      <c r="H12" s="10">
        <f>VLOOKUP(E12,销售下单rank!C:P,5,0)</f>
        <v>3400</v>
      </c>
      <c r="I12" s="11">
        <f>VLOOKUP(E12,销售下单rank!C:P,7,0)</f>
        <v>0.44551252426287102</v>
      </c>
      <c r="J12" s="10">
        <f>VLOOKUP(E12,销售下单rank!C:P,8,0)</f>
        <v>2300</v>
      </c>
      <c r="K12" s="11">
        <f>VLOOKUP(E12,销售下单rank!C:P,10,0)</f>
        <v>5.2511415525114201E-2</v>
      </c>
      <c r="L12" s="10">
        <f>VLOOKUP(E12,销售下单rank!C:P,11,0)</f>
        <v>0.40639269406392697</v>
      </c>
      <c r="M12" s="11">
        <f>VLOOKUP(E12,销售下单rank!C:P,13,0)</f>
        <v>4.4642857142857102E-2</v>
      </c>
      <c r="N12" s="20">
        <v>11</v>
      </c>
      <c r="O12" s="9" t="str">
        <f t="shared" si="0"/>
        <v>SS81427</v>
      </c>
      <c r="P12" s="10">
        <f t="shared" si="1"/>
        <v>3267</v>
      </c>
      <c r="Q12" s="11">
        <f t="shared" si="2"/>
        <v>0.46144167919722601</v>
      </c>
      <c r="R12" s="10">
        <f t="shared" si="3"/>
        <v>3400</v>
      </c>
      <c r="S12" s="11">
        <f t="shared" si="4"/>
        <v>0.44551252426287102</v>
      </c>
      <c r="T12" s="10">
        <f t="shared" si="5"/>
        <v>2300</v>
      </c>
      <c r="U12" s="11">
        <f t="shared" si="6"/>
        <v>5.2511415525114201E-2</v>
      </c>
      <c r="V12" s="10">
        <f t="shared" si="7"/>
        <v>0.40639269406392697</v>
      </c>
      <c r="W12" s="11">
        <f t="shared" si="8"/>
        <v>4.4642857142857102E-2</v>
      </c>
      <c r="X12" s="17"/>
      <c r="Y12" s="23">
        <v>11</v>
      </c>
      <c r="Z12" s="17">
        <v>0.6001166</v>
      </c>
      <c r="AA12" s="17">
        <v>0.56151220000000002</v>
      </c>
      <c r="AB12" s="17">
        <v>0.37471779999999999</v>
      </c>
      <c r="AC12" s="17">
        <v>0.35559010000000002</v>
      </c>
    </row>
    <row r="13" spans="1:29" ht="15.6">
      <c r="A13" s="13"/>
      <c r="B13" s="12"/>
      <c r="C13" s="9">
        <v>12</v>
      </c>
      <c r="D13" s="9" t="str">
        <f t="array" ref="D13">INDEX(销售下单rank!C:C,MATCH($B$2&amp;$C13,销售下单rank!B:B&amp;销售下单rank!A:A,0))</f>
        <v>SS81418</v>
      </c>
      <c r="E13" s="9" t="str">
        <f t="shared" si="9"/>
        <v>SS81418</v>
      </c>
      <c r="F13" s="10">
        <f>VLOOKUP(E13,销售下单rank!C:P,2,0)</f>
        <v>3129</v>
      </c>
      <c r="G13" s="11">
        <f>VLOOKUP(E13,销售下单rank!C:P,4,0)</f>
        <v>0.26897228956332297</v>
      </c>
      <c r="H13" s="10">
        <f>VLOOKUP(E13,销售下单rank!C:P,5,0)</f>
        <v>3200</v>
      </c>
      <c r="I13" s="11">
        <f>VLOOKUP(E13,销售下单rank!C:P,7,0)</f>
        <v>0.25880395600332701</v>
      </c>
      <c r="J13" s="10">
        <f>VLOOKUP(E13,销售下单rank!C:P,8,0)</f>
        <v>1100</v>
      </c>
      <c r="K13" s="11">
        <f>VLOOKUP(E13,销售下单rank!C:P,10,0)</f>
        <v>2.51141552511416E-2</v>
      </c>
      <c r="L13" s="10">
        <f>VLOOKUP(E13,销售下单rank!C:P,11,0)</f>
        <v>0.17351598173516</v>
      </c>
      <c r="M13" s="11">
        <f>VLOOKUP(E13,销售下单rank!C:P,13,0)</f>
        <v>2.1350931677018601E-2</v>
      </c>
      <c r="N13" s="20">
        <v>12</v>
      </c>
      <c r="O13" s="9" t="str">
        <f t="shared" si="0"/>
        <v>SS81418</v>
      </c>
      <c r="P13" s="10">
        <f t="shared" si="1"/>
        <v>3129</v>
      </c>
      <c r="Q13" s="11">
        <f t="shared" si="2"/>
        <v>0.26897228956332297</v>
      </c>
      <c r="R13" s="10">
        <f t="shared" si="3"/>
        <v>3200</v>
      </c>
      <c r="S13" s="11">
        <f t="shared" si="4"/>
        <v>0.25880395600332701</v>
      </c>
      <c r="T13" s="10">
        <f t="shared" si="5"/>
        <v>1100</v>
      </c>
      <c r="U13" s="11">
        <f t="shared" si="6"/>
        <v>2.51141552511416E-2</v>
      </c>
      <c r="V13" s="10">
        <f t="shared" si="7"/>
        <v>0.17351598173516</v>
      </c>
      <c r="W13" s="11">
        <f t="shared" si="8"/>
        <v>2.1350931677018601E-2</v>
      </c>
      <c r="X13" s="17"/>
      <c r="Y13" s="23">
        <v>12</v>
      </c>
      <c r="Z13" s="17">
        <v>0.6321232</v>
      </c>
      <c r="AA13" s="17">
        <v>0.59108970000000005</v>
      </c>
      <c r="AB13" s="17">
        <v>0.39954849999999997</v>
      </c>
      <c r="AC13" s="17">
        <v>0.37694100000000003</v>
      </c>
    </row>
    <row r="14" spans="1:29" ht="15.6">
      <c r="A14" s="13"/>
      <c r="B14" s="12"/>
      <c r="C14" s="9">
        <v>13</v>
      </c>
      <c r="D14" s="9" t="str">
        <f t="array" ref="D14">INDEX(销售下单rank!C:C,MATCH($B$2&amp;$C14,销售下单rank!B:B&amp;销售下单rank!A:A,0))</f>
        <v>SS81425</v>
      </c>
      <c r="E14" s="9" t="str">
        <f t="shared" si="9"/>
        <v>SS81425</v>
      </c>
      <c r="F14" s="10">
        <f>VLOOKUP(E14,销售下单rank!C:P,2,0)</f>
        <v>3014</v>
      </c>
      <c r="G14" s="11">
        <f>VLOOKUP(E14,销售下单rank!C:P,4,0)</f>
        <v>1.0799807694274799</v>
      </c>
      <c r="H14" s="10">
        <f>VLOOKUP(E14,销售下单rank!C:P,5,0)</f>
        <v>3100</v>
      </c>
      <c r="I14" s="11">
        <f>VLOOKUP(E14,销售下单rank!C:P,7,0)</f>
        <v>1.0785654866438701</v>
      </c>
      <c r="J14" s="10">
        <f>VLOOKUP(E14,销售下单rank!C:P,8,0)</f>
        <v>600</v>
      </c>
      <c r="K14" s="11">
        <f>VLOOKUP(E14,销售下单rank!C:P,10,0)</f>
        <v>1.3698630136986301E-2</v>
      </c>
      <c r="L14" s="10">
        <f>VLOOKUP(E14,销售下单rank!C:P,11,0)</f>
        <v>1.0319634703196301</v>
      </c>
      <c r="M14" s="11">
        <f>VLOOKUP(E14,销售下单rank!C:P,13,0)</f>
        <v>2.5232919254658401E-2</v>
      </c>
      <c r="N14" s="20">
        <v>13</v>
      </c>
      <c r="O14" s="9" t="str">
        <f t="shared" si="0"/>
        <v>SS81425</v>
      </c>
      <c r="P14" s="10">
        <f t="shared" si="1"/>
        <v>3014</v>
      </c>
      <c r="Q14" s="11">
        <f t="shared" si="2"/>
        <v>1.0799807694274799</v>
      </c>
      <c r="R14" s="10">
        <f t="shared" si="3"/>
        <v>3100</v>
      </c>
      <c r="S14" s="11">
        <f t="shared" si="4"/>
        <v>1.0785654866438701</v>
      </c>
      <c r="T14" s="10">
        <f t="shared" si="5"/>
        <v>600</v>
      </c>
      <c r="U14" s="11">
        <f t="shared" si="6"/>
        <v>1.3698630136986301E-2</v>
      </c>
      <c r="V14" s="10">
        <f t="shared" si="7"/>
        <v>1.0319634703196301</v>
      </c>
      <c r="W14" s="11">
        <f t="shared" si="8"/>
        <v>2.5232919254658401E-2</v>
      </c>
      <c r="X14" s="17"/>
      <c r="Y14" s="23">
        <v>13</v>
      </c>
      <c r="Z14" s="17">
        <v>0.66295349999999997</v>
      </c>
      <c r="AA14" s="17">
        <v>0.61974300000000004</v>
      </c>
      <c r="AB14" s="17">
        <v>0.41309259999999998</v>
      </c>
      <c r="AC14" s="17">
        <v>0.40217389999999997</v>
      </c>
    </row>
    <row r="15" spans="1:29" ht="15.6">
      <c r="A15" s="13"/>
      <c r="B15" s="12"/>
      <c r="C15" s="9">
        <v>14</v>
      </c>
      <c r="D15" s="9" t="str">
        <f t="array" ref="D15">INDEX(销售下单rank!C:C,MATCH($B$2&amp;$C15,销售下单rank!B:B&amp;销售下单rank!A:A,0))</f>
        <v>SS81465</v>
      </c>
      <c r="E15" s="9" t="str">
        <f t="shared" si="9"/>
        <v>SS81465</v>
      </c>
      <c r="F15" s="10">
        <f>VLOOKUP(E15,销售下单rank!C:P,2,0)</f>
        <v>2969</v>
      </c>
      <c r="G15" s="11">
        <f>VLOOKUP(E15,销售下单rank!C:P,4,0)</f>
        <v>0.42802344493202799</v>
      </c>
      <c r="H15" s="10">
        <f>VLOOKUP(E15,销售下单rank!C:P,5,0)</f>
        <v>3100</v>
      </c>
      <c r="I15" s="11">
        <f>VLOOKUP(E15,销售下单rank!C:P,7,0)</f>
        <v>0.41408632960532399</v>
      </c>
      <c r="J15" s="10">
        <f>VLOOKUP(E15,销售下单rank!C:P,8,0)</f>
        <v>1800</v>
      </c>
      <c r="K15" s="11">
        <f>VLOOKUP(E15,销售下单rank!C:P,10,0)</f>
        <v>4.1095890410958902E-2</v>
      </c>
      <c r="L15" s="10">
        <f>VLOOKUP(E15,销售下单rank!C:P,11,0)</f>
        <v>0.35388127853881302</v>
      </c>
      <c r="M15" s="11">
        <f>VLOOKUP(E15,销售下单rank!C:P,13,0)</f>
        <v>4.0760869565217399E-2</v>
      </c>
      <c r="N15" s="20">
        <v>14</v>
      </c>
      <c r="O15" s="9" t="str">
        <f t="shared" si="0"/>
        <v>SS81465</v>
      </c>
      <c r="P15" s="10">
        <f t="shared" si="1"/>
        <v>2969</v>
      </c>
      <c r="Q15" s="11">
        <f t="shared" si="2"/>
        <v>0.42802344493202799</v>
      </c>
      <c r="R15" s="10">
        <f t="shared" si="3"/>
        <v>3100</v>
      </c>
      <c r="S15" s="11">
        <f t="shared" si="4"/>
        <v>0.41408632960532399</v>
      </c>
      <c r="T15" s="10">
        <f t="shared" si="5"/>
        <v>1800</v>
      </c>
      <c r="U15" s="11">
        <f t="shared" si="6"/>
        <v>4.1095890410958902E-2</v>
      </c>
      <c r="V15" s="10">
        <f t="shared" si="7"/>
        <v>0.35388127853881302</v>
      </c>
      <c r="W15" s="11">
        <f t="shared" si="8"/>
        <v>4.0760869565217399E-2</v>
      </c>
      <c r="X15" s="17"/>
      <c r="Y15" s="23">
        <v>14</v>
      </c>
      <c r="Z15" s="17">
        <v>0.69332349999999998</v>
      </c>
      <c r="AA15" s="17">
        <v>0.64839630000000004</v>
      </c>
      <c r="AB15" s="17">
        <v>0.45372459999999998</v>
      </c>
      <c r="AC15" s="17">
        <v>0.44293480000000002</v>
      </c>
    </row>
    <row r="16" spans="1:29" ht="15.6">
      <c r="A16" s="13"/>
      <c r="B16" s="12"/>
      <c r="C16" s="9">
        <v>15</v>
      </c>
      <c r="D16" s="9" t="str">
        <f t="array" ref="D16">INDEX(销售下单rank!C:C,MATCH($B$2&amp;$C16,销售下单rank!B:B&amp;销售下单rank!A:A,0))</f>
        <v>SS81407</v>
      </c>
      <c r="E16" s="9" t="str">
        <f t="shared" si="9"/>
        <v>SS81407</v>
      </c>
      <c r="F16" s="10">
        <f>VLOOKUP(E16,销售下单rank!C:P,2,0)</f>
        <v>2606</v>
      </c>
      <c r="G16" s="11">
        <f>VLOOKUP(E16,销售下单rank!C:P,4,0)</f>
        <v>0.55459743660559901</v>
      </c>
      <c r="H16" s="10">
        <f>VLOOKUP(E16,销售下单rank!C:P,5,0)</f>
        <v>3600</v>
      </c>
      <c r="I16" s="11">
        <f>VLOOKUP(E16,销售下单rank!C:P,7,0)</f>
        <v>0.55550420556428504</v>
      </c>
      <c r="J16" s="10">
        <f>VLOOKUP(E16,销售下单rank!C:P,8,0)</f>
        <v>2400</v>
      </c>
      <c r="K16" s="11">
        <f>VLOOKUP(E16,销售下单rank!C:P,10,0)</f>
        <v>5.4794520547945202E-2</v>
      </c>
      <c r="L16" s="10">
        <f>VLOOKUP(E16,销售下单rank!C:P,11,0)</f>
        <v>0.58219178082191803</v>
      </c>
      <c r="M16" s="11">
        <f>VLOOKUP(E16,销售下单rank!C:P,13,0)</f>
        <v>5.4347826086956499E-2</v>
      </c>
      <c r="N16" s="20">
        <v>15</v>
      </c>
      <c r="O16" s="9" t="str">
        <f t="shared" si="0"/>
        <v>SS81407</v>
      </c>
      <c r="P16" s="10">
        <f t="shared" si="1"/>
        <v>2606</v>
      </c>
      <c r="Q16" s="11">
        <f t="shared" si="2"/>
        <v>0.55459743660559901</v>
      </c>
      <c r="R16" s="10">
        <f t="shared" si="3"/>
        <v>3600</v>
      </c>
      <c r="S16" s="11">
        <f t="shared" si="4"/>
        <v>0.55550420556428504</v>
      </c>
      <c r="T16" s="10">
        <f t="shared" si="5"/>
        <v>2400</v>
      </c>
      <c r="U16" s="11">
        <f t="shared" si="6"/>
        <v>5.4794520547945202E-2</v>
      </c>
      <c r="V16" s="10">
        <f t="shared" si="7"/>
        <v>0.58219178082191803</v>
      </c>
      <c r="W16" s="11">
        <f t="shared" si="8"/>
        <v>5.4347826086956499E-2</v>
      </c>
      <c r="X16" s="17"/>
      <c r="Y16" s="23">
        <v>15</v>
      </c>
      <c r="Z16" s="17">
        <v>0.71998039999999996</v>
      </c>
      <c r="AA16" s="17">
        <v>0.68167109999999997</v>
      </c>
      <c r="AB16" s="17">
        <v>0.50790069999999998</v>
      </c>
      <c r="AC16" s="17">
        <v>0.49728260000000002</v>
      </c>
    </row>
    <row r="17" spans="1:29" ht="15.6">
      <c r="A17" s="13"/>
      <c r="B17" s="12"/>
      <c r="C17" s="9">
        <v>16</v>
      </c>
      <c r="D17" s="9" t="str">
        <f t="array" ref="D17">INDEX(销售下单rank!C:C,MATCH($B$2&amp;$C17,销售下单rank!B:B&amp;销售下单rank!A:A,0))</f>
        <v>SS81372</v>
      </c>
      <c r="E17" s="9" t="str">
        <f t="shared" si="9"/>
        <v>SS81372</v>
      </c>
      <c r="F17" s="10">
        <f>VLOOKUP(E17,销售下单rank!C:P,2,0)</f>
        <v>2578</v>
      </c>
      <c r="G17" s="11">
        <f>VLOOKUP(E17,销售下单rank!C:P,4,0)</f>
        <v>0.18894037499616401</v>
      </c>
      <c r="H17" s="10">
        <f>VLOOKUP(E17,销售下单rank!C:P,5,0)</f>
        <v>2600</v>
      </c>
      <c r="I17" s="11">
        <f>VLOOKUP(E17,销售下单rank!C:P,7,0)</f>
        <v>0.182087069045198</v>
      </c>
      <c r="J17" s="10">
        <f>VLOOKUP(E17,销售下单rank!C:P,8,0)</f>
        <v>800</v>
      </c>
      <c r="K17" s="11">
        <f>VLOOKUP(E17,销售下单rank!C:P,10,0)</f>
        <v>1.8264840182648401E-2</v>
      </c>
      <c r="L17" s="10">
        <f>VLOOKUP(E17,销售下单rank!C:P,11,0)</f>
        <v>0.114155251141553</v>
      </c>
      <c r="M17" s="11">
        <f>VLOOKUP(E17,销售下单rank!C:P,13,0)</f>
        <v>3.1055900621118002E-2</v>
      </c>
      <c r="N17" s="20">
        <v>16</v>
      </c>
      <c r="O17" s="9" t="str">
        <f t="shared" si="0"/>
        <v>SS81372</v>
      </c>
      <c r="P17" s="10">
        <f t="shared" si="1"/>
        <v>2578</v>
      </c>
      <c r="Q17" s="11">
        <f t="shared" si="2"/>
        <v>0.18894037499616401</v>
      </c>
      <c r="R17" s="10">
        <f t="shared" si="3"/>
        <v>2600</v>
      </c>
      <c r="S17" s="11">
        <f t="shared" si="4"/>
        <v>0.182087069045198</v>
      </c>
      <c r="T17" s="10">
        <f t="shared" si="5"/>
        <v>800</v>
      </c>
      <c r="U17" s="11">
        <f t="shared" si="6"/>
        <v>1.8264840182648401E-2</v>
      </c>
      <c r="V17" s="10">
        <f t="shared" si="7"/>
        <v>0.114155251141553</v>
      </c>
      <c r="W17" s="11">
        <f t="shared" si="8"/>
        <v>3.1055900621118002E-2</v>
      </c>
      <c r="X17" s="17"/>
      <c r="Y17" s="23">
        <v>16</v>
      </c>
      <c r="Z17" s="17">
        <v>0.74635079999999998</v>
      </c>
      <c r="AA17" s="17">
        <v>0.70570290000000002</v>
      </c>
      <c r="AB17" s="17">
        <v>0.52595939999999997</v>
      </c>
      <c r="AC17" s="17">
        <v>0.52833850000000004</v>
      </c>
    </row>
    <row r="18" spans="1:29" ht="15.6">
      <c r="A18" s="13"/>
      <c r="B18" s="12"/>
      <c r="C18" s="9">
        <v>17</v>
      </c>
      <c r="D18" s="9" t="str">
        <f t="array" ref="D18">INDEX(销售下单rank!C:C,MATCH($B$2&amp;$C18,销售下单rank!B:B&amp;销售下单rank!A:A,0))</f>
        <v>SS81455</v>
      </c>
      <c r="E18" s="9" t="str">
        <f t="shared" si="9"/>
        <v>SS81455</v>
      </c>
      <c r="F18" s="10">
        <f>VLOOKUP(E18,销售下单rank!C:P,2,0)</f>
        <v>2420</v>
      </c>
      <c r="G18" s="11">
        <f>VLOOKUP(E18,销售下单rank!C:P,4,0)</f>
        <v>0.39765346099160198</v>
      </c>
      <c r="H18" s="10">
        <f>VLOOKUP(E18,销售下单rank!C:P,5,0)</f>
        <v>2600</v>
      </c>
      <c r="I18" s="11">
        <f>VLOOKUP(E18,销售下单rank!C:P,7,0)</f>
        <v>0.385433034476384</v>
      </c>
      <c r="J18" s="10">
        <f>VLOOKUP(E18,销售下单rank!C:P,8,0)</f>
        <v>1400</v>
      </c>
      <c r="K18" s="11">
        <f>VLOOKUP(E18,销售下单rank!C:P,10,0)</f>
        <v>3.1963470319634701E-2</v>
      </c>
      <c r="L18" s="10">
        <f>VLOOKUP(E18,销售下单rank!C:P,11,0)</f>
        <v>0.312785388127854</v>
      </c>
      <c r="M18" s="11">
        <f>VLOOKUP(E18,销售下单rank!C:P,13,0)</f>
        <v>2.7173913043478298E-2</v>
      </c>
      <c r="N18" s="20">
        <v>17</v>
      </c>
      <c r="O18" s="9" t="str">
        <f t="shared" si="0"/>
        <v>SS81455</v>
      </c>
      <c r="P18" s="10">
        <f t="shared" si="1"/>
        <v>2420</v>
      </c>
      <c r="Q18" s="11">
        <f t="shared" si="2"/>
        <v>0.39765346099160198</v>
      </c>
      <c r="R18" s="10">
        <f t="shared" si="3"/>
        <v>2600</v>
      </c>
      <c r="S18" s="11">
        <f t="shared" si="4"/>
        <v>0.385433034476384</v>
      </c>
      <c r="T18" s="10">
        <f t="shared" si="5"/>
        <v>1400</v>
      </c>
      <c r="U18" s="11">
        <f t="shared" si="6"/>
        <v>3.1963470319634701E-2</v>
      </c>
      <c r="V18" s="10">
        <f t="shared" si="7"/>
        <v>0.312785388127854</v>
      </c>
      <c r="W18" s="11">
        <f t="shared" si="8"/>
        <v>2.7173913043478298E-2</v>
      </c>
      <c r="X18" s="17"/>
      <c r="Y18" s="23">
        <v>17</v>
      </c>
      <c r="Z18" s="17">
        <v>0.77110500000000004</v>
      </c>
      <c r="AA18" s="17">
        <v>0.72973469999999996</v>
      </c>
      <c r="AB18" s="17">
        <v>0.55756209999999995</v>
      </c>
      <c r="AC18" s="17">
        <v>0.55551240000000002</v>
      </c>
    </row>
    <row r="19" spans="1:29" ht="15.6">
      <c r="A19" s="13"/>
      <c r="B19" s="12"/>
      <c r="C19" s="9">
        <v>18</v>
      </c>
      <c r="D19" s="9" t="str">
        <f t="array" ref="D19">INDEX(销售下单rank!C:C,MATCH($B$2&amp;$C19,销售下单rank!B:B&amp;销售下单rank!A:A,0))</f>
        <v>SS81458</v>
      </c>
      <c r="E19" s="9" t="str">
        <f t="shared" si="9"/>
        <v>SS81458</v>
      </c>
      <c r="F19" s="10">
        <f>VLOOKUP(E19,销售下单rank!C:P,2,0)</f>
        <v>2274</v>
      </c>
      <c r="G19" s="11">
        <f>VLOOKUP(E19,销售下单rank!C:P,4,0)</f>
        <v>0.52215095999427197</v>
      </c>
      <c r="H19" s="10">
        <f>VLOOKUP(E19,销售下单rank!C:P,5,0)</f>
        <v>3100</v>
      </c>
      <c r="I19" s="11">
        <f>VLOOKUP(E19,销售下单rank!C:P,7,0)</f>
        <v>0.51113781310657203</v>
      </c>
      <c r="J19" s="10">
        <f>VLOOKUP(E19,销售下单rank!C:P,8,0)</f>
        <v>2000</v>
      </c>
      <c r="K19" s="11">
        <f>VLOOKUP(E19,销售下单rank!C:P,10,0)</f>
        <v>4.5662100456621002E-2</v>
      </c>
      <c r="L19" s="10">
        <f>VLOOKUP(E19,销售下单rank!C:P,11,0)</f>
        <v>0.51598173515981705</v>
      </c>
      <c r="M19" s="11">
        <f>VLOOKUP(E19,销售下单rank!C:P,13,0)</f>
        <v>4.0760869565217399E-2</v>
      </c>
      <c r="N19" s="20">
        <v>18</v>
      </c>
      <c r="O19" s="9" t="str">
        <f t="shared" si="0"/>
        <v>SS81458</v>
      </c>
      <c r="P19" s="10">
        <f t="shared" si="1"/>
        <v>2274</v>
      </c>
      <c r="Q19" s="11">
        <f t="shared" si="2"/>
        <v>0.52215095999427197</v>
      </c>
      <c r="R19" s="10">
        <f t="shared" si="3"/>
        <v>3100</v>
      </c>
      <c r="S19" s="11">
        <f t="shared" si="4"/>
        <v>0.51113781310657203</v>
      </c>
      <c r="T19" s="10">
        <f t="shared" si="5"/>
        <v>2000</v>
      </c>
      <c r="U19" s="11">
        <f t="shared" si="6"/>
        <v>4.5662100456621002E-2</v>
      </c>
      <c r="V19" s="10">
        <f t="shared" si="7"/>
        <v>0.51598173515981705</v>
      </c>
      <c r="W19" s="11">
        <f t="shared" si="8"/>
        <v>4.0760869565217399E-2</v>
      </c>
      <c r="X19" s="17"/>
      <c r="Y19" s="23">
        <v>18</v>
      </c>
      <c r="Z19" s="17">
        <v>0.79436589999999996</v>
      </c>
      <c r="AA19" s="17">
        <v>0.75838799999999995</v>
      </c>
      <c r="AB19" s="17">
        <v>0.60270880000000004</v>
      </c>
      <c r="AC19" s="17">
        <v>0.59627330000000001</v>
      </c>
    </row>
    <row r="20" spans="1:29" ht="15.6">
      <c r="A20" s="13"/>
      <c r="B20" s="12"/>
      <c r="C20" s="9">
        <v>19</v>
      </c>
      <c r="D20" s="9" t="str">
        <f t="array" ref="D20">INDEX(销售下单rank!C:C,MATCH($B$2&amp;$C20,销售下单rank!B:B&amp;销售下单rank!A:A,0))</f>
        <v>SS81460</v>
      </c>
      <c r="E20" s="9" t="str">
        <f t="shared" si="9"/>
        <v>SS81460</v>
      </c>
      <c r="F20" s="10">
        <f>VLOOKUP(E20,销售下单rank!C:P,2,0)</f>
        <v>1654</v>
      </c>
      <c r="G20" s="11">
        <f>VLOOKUP(E20,销售下单rank!C:P,4,0)</f>
        <v>0.59415308763208197</v>
      </c>
      <c r="H20" s="10">
        <f>VLOOKUP(E20,销售下单rank!C:P,5,0)</f>
        <v>2200</v>
      </c>
      <c r="I20" s="11">
        <f>VLOOKUP(E20,销售下单rank!C:P,7,0)</f>
        <v>0.60578611701635998</v>
      </c>
      <c r="J20" s="10">
        <f>VLOOKUP(E20,销售下单rank!C:P,8,0)</f>
        <v>2100</v>
      </c>
      <c r="K20" s="11">
        <f>VLOOKUP(E20,销售下单rank!C:P,10,0)</f>
        <v>4.7945205479452101E-2</v>
      </c>
      <c r="L20" s="10">
        <f>VLOOKUP(E20,销售下单rank!C:P,11,0)</f>
        <v>0.68721461187214605</v>
      </c>
      <c r="M20" s="11">
        <f>VLOOKUP(E20,销售下单rank!C:P,13,0)</f>
        <v>4.0760869565217399E-2</v>
      </c>
      <c r="N20" s="20">
        <v>19</v>
      </c>
      <c r="O20" s="9" t="str">
        <f t="shared" si="0"/>
        <v>SS81460</v>
      </c>
      <c r="P20" s="10">
        <f t="shared" si="1"/>
        <v>1654</v>
      </c>
      <c r="Q20" s="11">
        <f t="shared" si="2"/>
        <v>0.59415308763208197</v>
      </c>
      <c r="R20" s="10">
        <f t="shared" si="3"/>
        <v>2200</v>
      </c>
      <c r="S20" s="11">
        <f t="shared" si="4"/>
        <v>0.60578611701635998</v>
      </c>
      <c r="T20" s="10">
        <f t="shared" si="5"/>
        <v>2100</v>
      </c>
      <c r="U20" s="11">
        <f t="shared" si="6"/>
        <v>4.7945205479452101E-2</v>
      </c>
      <c r="V20" s="10">
        <f t="shared" si="7"/>
        <v>0.68721461187214605</v>
      </c>
      <c r="W20" s="11">
        <f t="shared" si="8"/>
        <v>4.0760869565217399E-2</v>
      </c>
      <c r="X20" s="17"/>
      <c r="Y20" s="23">
        <v>19</v>
      </c>
      <c r="Z20" s="17">
        <v>0.81128469999999997</v>
      </c>
      <c r="AA20" s="17">
        <v>0.77872260000000004</v>
      </c>
      <c r="AB20" s="17">
        <v>0.65011289999999999</v>
      </c>
      <c r="AC20" s="17">
        <v>0.63703419999999999</v>
      </c>
    </row>
    <row r="21" spans="1:29" ht="15.6">
      <c r="A21" s="13"/>
      <c r="B21" s="12"/>
      <c r="C21" s="9">
        <v>20</v>
      </c>
      <c r="D21" s="9" t="str">
        <f t="array" ref="D21">INDEX(销售下单rank!C:C,MATCH($B$2&amp;$C21,销售下单rank!B:B&amp;销售下单rank!A:A,0))</f>
        <v>SS81416</v>
      </c>
      <c r="E21" s="9" t="str">
        <f t="shared" si="9"/>
        <v>SS81416</v>
      </c>
      <c r="F21" s="10">
        <f>VLOOKUP(E21,销售下单rank!C:P,2,0)</f>
        <v>1566</v>
      </c>
      <c r="G21" s="11">
        <f>VLOOKUP(E21,销售下单rank!C:P,4,0)</f>
        <v>0.29315371160278603</v>
      </c>
      <c r="H21" s="10">
        <f>VLOOKUP(E21,销售下单rank!C:P,5,0)</f>
        <v>1500</v>
      </c>
      <c r="I21" s="11">
        <f>VLOOKUP(E21,销售下单rank!C:P,7,0)</f>
        <v>0.28560865144652903</v>
      </c>
      <c r="J21" s="10">
        <f>VLOOKUP(E21,销售下单rank!C:P,8,0)</f>
        <v>600</v>
      </c>
      <c r="K21" s="11">
        <f>VLOOKUP(E21,销售下单rank!C:P,10,0)</f>
        <v>1.3698630136986301E-2</v>
      </c>
      <c r="L21" s="10">
        <f>VLOOKUP(E21,销售下单rank!C:P,11,0)</f>
        <v>0.19406392694063901</v>
      </c>
      <c r="M21" s="11">
        <f>VLOOKUP(E21,销售下单rank!C:P,13,0)</f>
        <v>1.7468944099378901E-2</v>
      </c>
      <c r="N21" s="20">
        <v>20</v>
      </c>
      <c r="O21" s="9" t="str">
        <f t="shared" si="0"/>
        <v>SS81416</v>
      </c>
      <c r="P21" s="10">
        <f t="shared" si="1"/>
        <v>1566</v>
      </c>
      <c r="Q21" s="11">
        <f t="shared" si="2"/>
        <v>0.29315371160278603</v>
      </c>
      <c r="R21" s="10">
        <f t="shared" si="3"/>
        <v>1500</v>
      </c>
      <c r="S21" s="11">
        <f t="shared" si="4"/>
        <v>0.28560865144652903</v>
      </c>
      <c r="T21" s="10">
        <f t="shared" si="5"/>
        <v>600</v>
      </c>
      <c r="U21" s="11">
        <f t="shared" si="6"/>
        <v>1.3698630136986301E-2</v>
      </c>
      <c r="V21" s="10">
        <f t="shared" si="7"/>
        <v>0.19406392694063901</v>
      </c>
      <c r="W21" s="11">
        <f t="shared" si="8"/>
        <v>1.7468944099378901E-2</v>
      </c>
      <c r="X21" s="17"/>
      <c r="Y21" s="23">
        <v>20</v>
      </c>
      <c r="Z21" s="17">
        <v>0.82730329999999996</v>
      </c>
      <c r="AA21" s="17">
        <v>0.79258709999999999</v>
      </c>
      <c r="AB21" s="17">
        <v>0.66365689999999999</v>
      </c>
      <c r="AC21" s="17">
        <v>0.6545031</v>
      </c>
    </row>
    <row r="22" spans="1:29" ht="15.6">
      <c r="A22" s="13"/>
      <c r="B22" s="12"/>
      <c r="C22" s="9">
        <v>21</v>
      </c>
      <c r="D22" s="9" t="str">
        <f t="array" ref="D22">INDEX(销售下单rank!C:C,MATCH($B$2&amp;$C22,销售下单rank!B:B&amp;销售下单rank!A:A,0))</f>
        <v>SS81411</v>
      </c>
      <c r="E22" s="9" t="str">
        <f t="shared" si="9"/>
        <v>SS81411</v>
      </c>
      <c r="F22" s="10">
        <f>VLOOKUP(E22,销售下单rank!C:P,2,0)</f>
        <v>1523</v>
      </c>
      <c r="G22" s="11">
        <f>VLOOKUP(E22,销售下单rank!C:P,4,0)</f>
        <v>0.570176246151328</v>
      </c>
      <c r="H22" s="10">
        <f>VLOOKUP(E22,销售下单rank!C:P,5,0)</f>
        <v>2300</v>
      </c>
      <c r="I22" s="11">
        <f>VLOOKUP(E22,销售下单rank!C:P,7,0)</f>
        <v>0.57676310195027303</v>
      </c>
      <c r="J22" s="10">
        <f>VLOOKUP(E22,销售下单rank!C:P,8,0)</f>
        <v>1700</v>
      </c>
      <c r="K22" s="11">
        <f>VLOOKUP(E22,销售下单rank!C:P,10,0)</f>
        <v>3.88127853881279E-2</v>
      </c>
      <c r="L22" s="10">
        <f>VLOOKUP(E22,销售下单rank!C:P,11,0)</f>
        <v>0.62100456621004596</v>
      </c>
      <c r="M22" s="11">
        <f>VLOOKUP(E22,销售下单rank!C:P,13,0)</f>
        <v>3.2996894409937902E-2</v>
      </c>
      <c r="N22" s="20">
        <v>21</v>
      </c>
      <c r="O22" s="9" t="str">
        <f t="shared" si="0"/>
        <v>SS81411</v>
      </c>
      <c r="P22" s="10">
        <f t="shared" si="1"/>
        <v>1523</v>
      </c>
      <c r="Q22" s="11">
        <f t="shared" si="2"/>
        <v>0.570176246151328</v>
      </c>
      <c r="R22" s="10">
        <f t="shared" si="3"/>
        <v>2300</v>
      </c>
      <c r="S22" s="11">
        <f t="shared" si="4"/>
        <v>0.57676310195027303</v>
      </c>
      <c r="T22" s="10">
        <f t="shared" si="5"/>
        <v>1700</v>
      </c>
      <c r="U22" s="11">
        <f t="shared" si="6"/>
        <v>3.88127853881279E-2</v>
      </c>
      <c r="V22" s="10">
        <f t="shared" si="7"/>
        <v>0.62100456621004596</v>
      </c>
      <c r="W22" s="11">
        <f t="shared" si="8"/>
        <v>3.2996894409937902E-2</v>
      </c>
      <c r="X22" s="17"/>
      <c r="Y22" s="23">
        <v>21</v>
      </c>
      <c r="Z22" s="17">
        <v>0.84288209999999997</v>
      </c>
      <c r="AA22" s="17">
        <v>0.81384599999999996</v>
      </c>
      <c r="AB22" s="17">
        <v>0.70203159999999998</v>
      </c>
      <c r="AC22" s="17">
        <v>0.6875</v>
      </c>
    </row>
    <row r="23" spans="1:29" ht="15.6">
      <c r="A23" s="13"/>
      <c r="B23" s="12"/>
      <c r="C23" s="14">
        <v>22</v>
      </c>
      <c r="D23" s="14" t="str">
        <f t="array" ref="D23">INDEX(销售下单rank!C:C,MATCH($B$2&amp;$C23,销售下单rank!B:B&amp;销售下单rank!A:A,0))</f>
        <v>SS81426</v>
      </c>
      <c r="E23" s="14" t="str">
        <f t="shared" si="9"/>
        <v>SS81426</v>
      </c>
      <c r="F23" s="10">
        <f>VLOOKUP(E23,销售下单rank!C:P,2,0)</f>
        <v>1505</v>
      </c>
      <c r="G23" s="11">
        <f>VLOOKUP(E23,销售下单rank!C:P,4,0)</f>
        <v>0.47683636624011599</v>
      </c>
      <c r="H23" s="10">
        <f>VLOOKUP(E23,销售下单rank!C:P,5,0)</f>
        <v>1600</v>
      </c>
      <c r="I23" s="11">
        <f>VLOOKUP(E23,销售下单rank!C:P,7,0)</f>
        <v>0.46030132174877503</v>
      </c>
      <c r="J23" s="10">
        <f>VLOOKUP(E23,销售下单rank!C:P,8,0)</f>
        <v>1100</v>
      </c>
      <c r="K23" s="11">
        <f>VLOOKUP(E23,销售下单rank!C:P,10,0)</f>
        <v>2.51141552511416E-2</v>
      </c>
      <c r="L23" s="10">
        <f>VLOOKUP(E23,销售下单rank!C:P,11,0)</f>
        <v>0.431506849315069</v>
      </c>
      <c r="M23" s="11">
        <f>VLOOKUP(E23,销售下单rank!C:P,13,0)</f>
        <v>2.1350931677018601E-2</v>
      </c>
      <c r="N23" s="20">
        <v>22</v>
      </c>
      <c r="O23" s="9" t="str">
        <f t="shared" si="0"/>
        <v>SS81426</v>
      </c>
      <c r="P23" s="10">
        <f t="shared" si="1"/>
        <v>1505</v>
      </c>
      <c r="Q23" s="11">
        <f t="shared" si="2"/>
        <v>0.47683636624011599</v>
      </c>
      <c r="R23" s="10">
        <f t="shared" si="3"/>
        <v>1600</v>
      </c>
      <c r="S23" s="11">
        <f t="shared" si="4"/>
        <v>0.46030132174877503</v>
      </c>
      <c r="T23" s="10">
        <f t="shared" si="5"/>
        <v>1100</v>
      </c>
      <c r="U23" s="11">
        <f t="shared" si="6"/>
        <v>2.51141552511416E-2</v>
      </c>
      <c r="V23" s="10">
        <f t="shared" si="7"/>
        <v>0.431506849315069</v>
      </c>
      <c r="W23" s="11">
        <f t="shared" si="8"/>
        <v>2.1350931677018601E-2</v>
      </c>
      <c r="X23" s="17"/>
      <c r="Y23" s="23">
        <v>22</v>
      </c>
      <c r="Z23" s="17">
        <v>0.85827679999999995</v>
      </c>
      <c r="AA23" s="17">
        <v>0.8286348</v>
      </c>
      <c r="AB23" s="17">
        <v>0.72686229999999996</v>
      </c>
      <c r="AC23" s="17">
        <v>0.70885089999999995</v>
      </c>
    </row>
    <row r="24" spans="1:29" ht="15.6">
      <c r="A24" s="13"/>
      <c r="B24" s="12"/>
      <c r="C24" s="9">
        <v>23</v>
      </c>
      <c r="D24" s="9" t="str">
        <f t="array" ref="D24">INDEX(销售下单rank!C:C,MATCH($B$2&amp;$C24,销售下单rank!B:B&amp;销售下单rank!A:A,0))</f>
        <v>SS81391</v>
      </c>
      <c r="E24" s="9" t="str">
        <f t="shared" si="9"/>
        <v>SS81391</v>
      </c>
      <c r="F24" s="10">
        <f>VLOOKUP(E24,销售下单rank!C:P,2,0)</f>
        <v>1357</v>
      </c>
      <c r="G24" s="11">
        <f>VLOOKUP(E24,销售下单rank!C:P,4,0)</f>
        <v>1.1450680741809101</v>
      </c>
      <c r="H24" s="10">
        <f>VLOOKUP(E24,销售下单rank!C:P,5,0)</f>
        <v>1400</v>
      </c>
      <c r="I24" s="11">
        <f>VLOOKUP(E24,销售下单rank!C:P,7,0)</f>
        <v>1.1389222663832099</v>
      </c>
      <c r="J24" s="10">
        <f>VLOOKUP(E24,销售下单rank!C:P,8,0)</f>
        <v>300</v>
      </c>
      <c r="K24" s="11">
        <f>VLOOKUP(E24,销售下单rank!C:P,10,0)</f>
        <v>6.8493150684931503E-3</v>
      </c>
      <c r="L24" s="10">
        <f>VLOOKUP(E24,销售下单rank!C:P,11,0)</f>
        <v>1.06392694063927</v>
      </c>
      <c r="M24" s="11">
        <f>VLOOKUP(E24,销售下单rank!C:P,13,0)</f>
        <v>1.5527950310559001E-2</v>
      </c>
      <c r="N24" s="20">
        <v>23</v>
      </c>
      <c r="O24" s="9" t="str">
        <f t="shared" si="0"/>
        <v>SS81391</v>
      </c>
      <c r="P24" s="10">
        <f t="shared" si="1"/>
        <v>1357</v>
      </c>
      <c r="Q24" s="11">
        <f t="shared" si="2"/>
        <v>1.1450680741809101</v>
      </c>
      <c r="R24" s="10">
        <f t="shared" si="3"/>
        <v>1400</v>
      </c>
      <c r="S24" s="11">
        <f t="shared" si="4"/>
        <v>1.1389222663832099</v>
      </c>
      <c r="T24" s="10">
        <f t="shared" si="5"/>
        <v>300</v>
      </c>
      <c r="U24" s="11">
        <f t="shared" si="6"/>
        <v>6.8493150684931503E-3</v>
      </c>
      <c r="V24" s="10">
        <f t="shared" si="7"/>
        <v>1.06392694063927</v>
      </c>
      <c r="W24" s="11">
        <f t="shared" si="8"/>
        <v>1.5527950310559001E-2</v>
      </c>
      <c r="X24" s="17"/>
      <c r="Y24" s="23">
        <v>23</v>
      </c>
      <c r="Z24" s="17">
        <v>0.87215759999999998</v>
      </c>
      <c r="AA24" s="17">
        <v>0.84157499999999996</v>
      </c>
      <c r="AB24" s="17">
        <v>0.73363429999999996</v>
      </c>
      <c r="AC24" s="17">
        <v>0.72437890000000005</v>
      </c>
    </row>
    <row r="25" spans="1:29" ht="15.6">
      <c r="A25" s="13"/>
      <c r="B25" s="12"/>
      <c r="C25" s="9">
        <v>24</v>
      </c>
      <c r="D25" s="9" t="str">
        <f t="array" ref="D25">INDEX(销售下单rank!C:C,MATCH($B$2&amp;$C25,销售下单rank!B:B&amp;销售下单rank!A:A,0))</f>
        <v>SS81436</v>
      </c>
      <c r="E25" s="9" t="str">
        <f t="shared" si="9"/>
        <v>SS81436</v>
      </c>
      <c r="F25" s="10">
        <f>VLOOKUP(E25,销售下单rank!C:P,2,0)</f>
        <v>1356</v>
      </c>
      <c r="G25" s="11">
        <f>VLOOKUP(E25,销售下单rank!C:P,4,0)</f>
        <v>0.61688198770470803</v>
      </c>
      <c r="H25" s="10">
        <f>VLOOKUP(E25,销售下单rank!C:P,5,0)</f>
        <v>1900</v>
      </c>
      <c r="I25" s="11">
        <f>VLOOKUP(E25,销售下单rank!C:P,7,0)</f>
        <v>0.63443941214529997</v>
      </c>
      <c r="J25" s="10">
        <f>VLOOKUP(E25,销售下单rank!C:P,8,0)</f>
        <v>1900</v>
      </c>
      <c r="K25" s="11">
        <f>VLOOKUP(E25,销售下单rank!C:P,10,0)</f>
        <v>4.3378995433790001E-2</v>
      </c>
      <c r="L25" s="10">
        <f>VLOOKUP(E25,销售下单rank!C:P,11,0)</f>
        <v>0.75570776255707806</v>
      </c>
      <c r="M25" s="11">
        <f>VLOOKUP(E25,销售下单rank!C:P,13,0)</f>
        <v>3.6878881987577598E-2</v>
      </c>
      <c r="N25" s="20">
        <v>24</v>
      </c>
      <c r="O25" s="9" t="str">
        <f t="shared" si="0"/>
        <v>SS81436</v>
      </c>
      <c r="P25" s="10">
        <f t="shared" si="1"/>
        <v>1356</v>
      </c>
      <c r="Q25" s="11">
        <f t="shared" si="2"/>
        <v>0.61688198770470803</v>
      </c>
      <c r="R25" s="10">
        <f t="shared" si="3"/>
        <v>1900</v>
      </c>
      <c r="S25" s="11">
        <f t="shared" si="4"/>
        <v>0.63443941214529997</v>
      </c>
      <c r="T25" s="10">
        <f t="shared" si="5"/>
        <v>1900</v>
      </c>
      <c r="U25" s="11">
        <f t="shared" si="6"/>
        <v>4.3378995433790001E-2</v>
      </c>
      <c r="V25" s="10">
        <f t="shared" si="7"/>
        <v>0.75570776255707806</v>
      </c>
      <c r="W25" s="11">
        <f t="shared" si="8"/>
        <v>3.6878881987577598E-2</v>
      </c>
      <c r="X25" s="17"/>
      <c r="Y25" s="23">
        <v>24</v>
      </c>
      <c r="Z25" s="17">
        <v>0.88602820000000004</v>
      </c>
      <c r="AA25" s="17">
        <v>0.85913669999999998</v>
      </c>
      <c r="AB25" s="17">
        <v>0.77652370000000004</v>
      </c>
      <c r="AC25" s="17">
        <v>0.76125779999999998</v>
      </c>
    </row>
    <row r="26" spans="1:29" ht="15.6">
      <c r="A26" s="13"/>
      <c r="B26" s="12"/>
      <c r="C26" s="9">
        <v>25</v>
      </c>
      <c r="D26" s="9" t="str">
        <f t="array" ref="D26">INDEX(销售下单rank!C:C,MATCH($B$2&amp;$C26,销售下单rank!B:B&amp;销售下单rank!A:A,0))</f>
        <v>SS81438</v>
      </c>
      <c r="E26" s="9" t="str">
        <f t="shared" si="9"/>
        <v>SS81438</v>
      </c>
      <c r="F26" s="10">
        <f>VLOOKUP(E26,销售下单rank!C:P,2,0)</f>
        <v>1144</v>
      </c>
      <c r="G26" s="11">
        <f>VLOOKUP(E26,销售下单rank!C:P,4,0)</f>
        <v>0.33938891787113501</v>
      </c>
      <c r="H26" s="10">
        <f>VLOOKUP(E26,销售下单rank!C:P,5,0)</f>
        <v>1100</v>
      </c>
      <c r="I26" s="11">
        <f>VLOOKUP(E26,销售下单rank!C:P,7,0)</f>
        <v>0.32905074406137302</v>
      </c>
      <c r="J26" s="10">
        <f>VLOOKUP(E26,销售下单rank!C:P,8,0)</f>
        <v>600</v>
      </c>
      <c r="K26" s="11">
        <f>VLOOKUP(E26,销售下单rank!C:P,10,0)</f>
        <v>1.3698630136986301E-2</v>
      </c>
      <c r="L26" s="10">
        <f>VLOOKUP(E26,销售下单rank!C:P,11,0)</f>
        <v>0.23972602739726001</v>
      </c>
      <c r="M26" s="11">
        <f>VLOOKUP(E26,销售下单rank!C:P,13,0)</f>
        <v>1.1645962732919299E-2</v>
      </c>
      <c r="N26" s="20">
        <v>25</v>
      </c>
      <c r="O26" s="9" t="str">
        <f t="shared" si="0"/>
        <v>SS81438</v>
      </c>
      <c r="P26" s="10">
        <f t="shared" si="1"/>
        <v>1144</v>
      </c>
      <c r="Q26" s="11">
        <f t="shared" si="2"/>
        <v>0.33938891787113501</v>
      </c>
      <c r="R26" s="10">
        <f t="shared" si="3"/>
        <v>1100</v>
      </c>
      <c r="S26" s="11">
        <f t="shared" si="4"/>
        <v>0.32905074406137302</v>
      </c>
      <c r="T26" s="10">
        <f t="shared" si="5"/>
        <v>600</v>
      </c>
      <c r="U26" s="11">
        <f t="shared" si="6"/>
        <v>1.3698630136986301E-2</v>
      </c>
      <c r="V26" s="10">
        <f t="shared" si="7"/>
        <v>0.23972602739726001</v>
      </c>
      <c r="W26" s="11">
        <f t="shared" si="8"/>
        <v>1.1645962732919299E-2</v>
      </c>
      <c r="X26" s="17"/>
      <c r="Y26" s="23">
        <v>25</v>
      </c>
      <c r="Z26" s="17">
        <v>0.89773020000000003</v>
      </c>
      <c r="AA26" s="17">
        <v>0.86930399999999997</v>
      </c>
      <c r="AB26" s="17">
        <v>0.79006770000000004</v>
      </c>
      <c r="AC26" s="17">
        <v>0.77290369999999997</v>
      </c>
    </row>
    <row r="27" spans="1:29" ht="15.6">
      <c r="A27" s="13"/>
      <c r="B27" s="12"/>
      <c r="C27" s="9">
        <v>26</v>
      </c>
      <c r="D27" s="9" t="str">
        <f t="array" ref="D27">INDEX(销售下单rank!C:C,MATCH($B$2&amp;$C27,销售下单rank!B:B&amp;销售下单rank!A:A,0))</f>
        <v>SS81373</v>
      </c>
      <c r="E27" s="9" t="str">
        <f t="shared" si="9"/>
        <v>SS81373</v>
      </c>
      <c r="F27" s="10">
        <f>VLOOKUP(E27,销售下单rank!C:P,2,0)</f>
        <v>1098</v>
      </c>
      <c r="G27" s="11">
        <f>VLOOKUP(E27,销售下单rank!C:P,4,0)</f>
        <v>0.14094577592291399</v>
      </c>
      <c r="H27" s="10">
        <f>VLOOKUP(E27,销售下单rank!C:P,5,0)</f>
        <v>1200</v>
      </c>
      <c r="I27" s="11">
        <f>VLOOKUP(E27,销售下单rank!C:P,7,0)</f>
        <v>0.13772067658748499</v>
      </c>
      <c r="J27" s="10">
        <f>VLOOKUP(E27,销售下单rank!C:P,8,0)</f>
        <v>300</v>
      </c>
      <c r="K27" s="11">
        <f>VLOOKUP(E27,销售下单rank!C:P,10,0)</f>
        <v>6.8493150684931503E-3</v>
      </c>
      <c r="L27" s="10">
        <f>VLOOKUP(E27,销售下单rank!C:P,11,0)</f>
        <v>8.2191780821917804E-2</v>
      </c>
      <c r="M27" s="11">
        <f>VLOOKUP(E27,销售下单rank!C:P,13,0)</f>
        <v>1.7468944099378901E-2</v>
      </c>
      <c r="N27" s="20">
        <v>26</v>
      </c>
      <c r="O27" s="9" t="str">
        <f t="shared" si="0"/>
        <v>SS81373</v>
      </c>
      <c r="P27" s="10">
        <f t="shared" si="1"/>
        <v>1098</v>
      </c>
      <c r="Q27" s="11">
        <f t="shared" si="2"/>
        <v>0.14094577592291399</v>
      </c>
      <c r="R27" s="10">
        <f t="shared" si="3"/>
        <v>1200</v>
      </c>
      <c r="S27" s="11">
        <f t="shared" si="4"/>
        <v>0.13772067658748499</v>
      </c>
      <c r="T27" s="10">
        <f t="shared" si="5"/>
        <v>300</v>
      </c>
      <c r="U27" s="11">
        <f t="shared" si="6"/>
        <v>6.8493150684931503E-3</v>
      </c>
      <c r="V27" s="10">
        <f t="shared" si="7"/>
        <v>8.2191780821917804E-2</v>
      </c>
      <c r="W27" s="11">
        <f t="shared" si="8"/>
        <v>1.7468944099378901E-2</v>
      </c>
      <c r="X27" s="17"/>
      <c r="Y27" s="23">
        <v>26</v>
      </c>
      <c r="Z27" s="17">
        <v>0.90896169999999998</v>
      </c>
      <c r="AA27" s="17">
        <v>0.88039559999999994</v>
      </c>
      <c r="AB27" s="17">
        <v>0.79683970000000004</v>
      </c>
      <c r="AC27" s="17">
        <v>0.79037270000000004</v>
      </c>
    </row>
    <row r="28" spans="1:29" ht="15.6">
      <c r="A28" s="13"/>
      <c r="B28" s="12"/>
      <c r="C28" s="9">
        <v>27</v>
      </c>
      <c r="D28" s="9" t="str">
        <f t="array" ref="D28">INDEX(销售下单rank!C:C,MATCH($B$2&amp;$C28,销售下单rank!B:B&amp;销售下单rank!A:A,0))</f>
        <v>SS81390</v>
      </c>
      <c r="E28" s="9" t="str">
        <f t="shared" si="9"/>
        <v>SS81390</v>
      </c>
      <c r="F28" s="10">
        <f>VLOOKUP(E28,销售下单rank!C:P,2,0)</f>
        <v>1080</v>
      </c>
      <c r="G28" s="11">
        <f>VLOOKUP(E28,销售下单rank!C:P,4,0)</f>
        <v>0.48788371641042999</v>
      </c>
      <c r="H28" s="10">
        <f>VLOOKUP(E28,销售下单rank!C:P,5,0)</f>
        <v>1300</v>
      </c>
      <c r="I28" s="11">
        <f>VLOOKUP(E28,销售下单rank!C:P,7,0)</f>
        <v>0.47231721970607299</v>
      </c>
      <c r="J28" s="10">
        <f>VLOOKUP(E28,销售下单rank!C:P,8,0)</f>
        <v>800</v>
      </c>
      <c r="K28" s="11">
        <f>VLOOKUP(E28,销售下单rank!C:P,10,0)</f>
        <v>1.8264840182648401E-2</v>
      </c>
      <c r="L28" s="10">
        <f>VLOOKUP(E28,销售下单rank!C:P,11,0)</f>
        <v>0.44977168949771701</v>
      </c>
      <c r="M28" s="11">
        <f>VLOOKUP(E28,销售下单rank!C:P,13,0)</f>
        <v>2.3291925465838501E-2</v>
      </c>
      <c r="N28" s="20">
        <v>27</v>
      </c>
      <c r="O28" s="9" t="str">
        <f t="shared" si="0"/>
        <v>SS81390</v>
      </c>
      <c r="P28" s="10">
        <f t="shared" si="1"/>
        <v>1080</v>
      </c>
      <c r="Q28" s="11">
        <f t="shared" si="2"/>
        <v>0.48788371641042999</v>
      </c>
      <c r="R28" s="10">
        <f t="shared" si="3"/>
        <v>1300</v>
      </c>
      <c r="S28" s="11">
        <f t="shared" si="4"/>
        <v>0.47231721970607299</v>
      </c>
      <c r="T28" s="10">
        <f t="shared" si="5"/>
        <v>800</v>
      </c>
      <c r="U28" s="11">
        <f t="shared" si="6"/>
        <v>1.8264840182648401E-2</v>
      </c>
      <c r="V28" s="10">
        <f t="shared" si="7"/>
        <v>0.44977168949771701</v>
      </c>
      <c r="W28" s="11">
        <f t="shared" si="8"/>
        <v>2.3291925465838501E-2</v>
      </c>
      <c r="X28" s="17"/>
      <c r="Y28" s="23">
        <v>27</v>
      </c>
      <c r="Z28" s="17">
        <v>0.92000899999999997</v>
      </c>
      <c r="AA28" s="17">
        <v>0.89241150000000002</v>
      </c>
      <c r="AB28" s="17">
        <v>0.81489840000000002</v>
      </c>
      <c r="AC28" s="17">
        <v>0.81366459999999996</v>
      </c>
    </row>
    <row r="29" spans="1:29" ht="15.6">
      <c r="A29" s="13"/>
      <c r="B29" s="12"/>
      <c r="C29" s="9">
        <v>28</v>
      </c>
      <c r="D29" s="9" t="str">
        <f t="array" ref="D29">INDEX(销售下单rank!C:C,MATCH($B$2&amp;$C29,销售下单rank!B:B&amp;销售下单rank!A:A,0))</f>
        <v>SS81420</v>
      </c>
      <c r="E29" s="9" t="str">
        <f t="shared" si="9"/>
        <v>SS81420</v>
      </c>
      <c r="F29" s="10">
        <f>VLOOKUP(E29,销售下单rank!C:P,2,0)</f>
        <v>1063</v>
      </c>
      <c r="G29" s="11">
        <f>VLOOKUP(E29,销售下单rank!C:P,4,0)</f>
        <v>0.151819232618324</v>
      </c>
      <c r="H29" s="10">
        <f>VLOOKUP(E29,销售下单rank!C:P,5,0)</f>
        <v>1100</v>
      </c>
      <c r="I29" s="11">
        <f>VLOOKUP(E29,销售下单rank!C:P,7,0)</f>
        <v>0.14788797485904401</v>
      </c>
      <c r="J29" s="10">
        <f>VLOOKUP(E29,销售下单rank!C:P,8,0)</f>
        <v>300</v>
      </c>
      <c r="K29" s="11">
        <f>VLOOKUP(E29,销售下单rank!C:P,10,0)</f>
        <v>6.8493150684931503E-3</v>
      </c>
      <c r="L29" s="10">
        <f>VLOOKUP(E29,销售下单rank!C:P,11,0)</f>
        <v>8.9041095890410996E-2</v>
      </c>
      <c r="M29" s="11">
        <f>VLOOKUP(E29,销售下单rank!C:P,13,0)</f>
        <v>1.1645962732919299E-2</v>
      </c>
      <c r="N29" s="20">
        <v>28</v>
      </c>
      <c r="O29" s="9" t="str">
        <f t="shared" si="0"/>
        <v>SS81420</v>
      </c>
      <c r="P29" s="10">
        <f t="shared" si="1"/>
        <v>1063</v>
      </c>
      <c r="Q29" s="11">
        <f t="shared" si="2"/>
        <v>0.151819232618324</v>
      </c>
      <c r="R29" s="10">
        <f t="shared" si="3"/>
        <v>1100</v>
      </c>
      <c r="S29" s="11">
        <f t="shared" si="4"/>
        <v>0.14788797485904401</v>
      </c>
      <c r="T29" s="10">
        <f t="shared" si="5"/>
        <v>300</v>
      </c>
      <c r="U29" s="11">
        <f t="shared" si="6"/>
        <v>6.8493150684931503E-3</v>
      </c>
      <c r="V29" s="10">
        <f t="shared" si="7"/>
        <v>8.9041095890410996E-2</v>
      </c>
      <c r="W29" s="11">
        <f t="shared" si="8"/>
        <v>1.1645962732919299E-2</v>
      </c>
      <c r="X29" s="17"/>
      <c r="Y29" s="23">
        <v>28</v>
      </c>
      <c r="Z29" s="17">
        <v>0.93088249999999995</v>
      </c>
      <c r="AA29" s="17">
        <v>0.90257880000000001</v>
      </c>
      <c r="AB29" s="17">
        <v>0.82167040000000002</v>
      </c>
      <c r="AC29" s="17">
        <v>0.82531060000000001</v>
      </c>
    </row>
    <row r="30" spans="1:29" ht="15.6">
      <c r="A30" s="13"/>
      <c r="B30" s="12"/>
      <c r="C30" s="9">
        <v>29</v>
      </c>
      <c r="D30" s="9" t="str">
        <f t="array" ref="D30">INDEX(销售下单rank!C:C,MATCH($B$2&amp;$C30,销售下单rank!B:B&amp;销售下单rank!A:A,0))</f>
        <v>SS81381</v>
      </c>
      <c r="E30" s="9" t="str">
        <f t="shared" si="9"/>
        <v>SS81381</v>
      </c>
      <c r="F30" s="10">
        <f>VLOOKUP(E30,销售下单rank!C:P,2,0)</f>
        <v>1051</v>
      </c>
      <c r="G30" s="11">
        <f>VLOOKUP(E30,销售下单rank!C:P,4,0)</f>
        <v>0.16256994097850899</v>
      </c>
      <c r="H30" s="10">
        <f>VLOOKUP(E30,销售下单rank!C:P,5,0)</f>
        <v>1100</v>
      </c>
      <c r="I30" s="11">
        <f>VLOOKUP(E30,销售下单rank!C:P,7,0)</f>
        <v>0.158055273130604</v>
      </c>
      <c r="J30" s="10">
        <f>VLOOKUP(E30,销售下单rank!C:P,8,0)</f>
        <v>300</v>
      </c>
      <c r="K30" s="11">
        <f>VLOOKUP(E30,销售下单rank!C:P,10,0)</f>
        <v>6.8493150684931503E-3</v>
      </c>
      <c r="L30" s="10">
        <f>VLOOKUP(E30,销售下单rank!C:P,11,0)</f>
        <v>9.5890410958904104E-2</v>
      </c>
      <c r="M30" s="11">
        <f>VLOOKUP(E30,销售下单rank!C:P,13,0)</f>
        <v>1.1645962732919299E-2</v>
      </c>
      <c r="N30" s="20">
        <v>29</v>
      </c>
      <c r="O30" s="9" t="str">
        <f t="shared" si="0"/>
        <v>SS81381</v>
      </c>
      <c r="P30" s="10">
        <f t="shared" si="1"/>
        <v>1051</v>
      </c>
      <c r="Q30" s="11">
        <f t="shared" si="2"/>
        <v>0.16256994097850899</v>
      </c>
      <c r="R30" s="10">
        <f t="shared" si="3"/>
        <v>1100</v>
      </c>
      <c r="S30" s="11">
        <f t="shared" si="4"/>
        <v>0.158055273130604</v>
      </c>
      <c r="T30" s="10">
        <f t="shared" si="5"/>
        <v>300</v>
      </c>
      <c r="U30" s="11">
        <f t="shared" si="6"/>
        <v>6.8493150684931503E-3</v>
      </c>
      <c r="V30" s="10">
        <f t="shared" si="7"/>
        <v>9.5890410958904104E-2</v>
      </c>
      <c r="W30" s="11">
        <f t="shared" si="8"/>
        <v>1.1645962732919299E-2</v>
      </c>
      <c r="X30" s="17"/>
      <c r="Y30" s="23">
        <v>29</v>
      </c>
      <c r="Z30" s="17">
        <v>0.94163319999999995</v>
      </c>
      <c r="AA30" s="17">
        <v>0.9127461</v>
      </c>
      <c r="AB30" s="17">
        <v>0.82844240000000002</v>
      </c>
      <c r="AC30" s="17">
        <v>0.83695649999999999</v>
      </c>
    </row>
    <row r="31" spans="1:29" ht="15.6">
      <c r="A31" s="13"/>
      <c r="B31" s="12"/>
      <c r="C31" s="9">
        <v>30</v>
      </c>
      <c r="D31" s="9" t="str">
        <f t="array" ref="D31">INDEX(销售下单rank!C:C,MATCH($B$2&amp;$C31,销售下单rank!B:B&amp;销售下单rank!A:A,0))</f>
        <v>SS81459</v>
      </c>
      <c r="E31" s="9" t="str">
        <f t="shared" si="9"/>
        <v>SS81459</v>
      </c>
      <c r="F31" s="10">
        <f>VLOOKUP(E31,销售下单rank!C:P,2,0)</f>
        <v>866</v>
      </c>
      <c r="G31" s="11">
        <f>VLOOKUP(E31,销售下单rank!C:P,4,0)</f>
        <v>0.60301142582420397</v>
      </c>
      <c r="H31" s="10">
        <f>VLOOKUP(E31,销售下单rank!C:P,5,0)</f>
        <v>1200</v>
      </c>
      <c r="I31" s="11">
        <f>VLOOKUP(E31,销售下单rank!C:P,7,0)</f>
        <v>0.61687771513078804</v>
      </c>
      <c r="J31" s="10">
        <f>VLOOKUP(E31,销售下单rank!C:P,8,0)</f>
        <v>1100</v>
      </c>
      <c r="K31" s="11">
        <f>VLOOKUP(E31,销售下单rank!C:P,10,0)</f>
        <v>2.51141552511416E-2</v>
      </c>
      <c r="L31" s="10">
        <f>VLOOKUP(E31,销售下单rank!C:P,11,0)</f>
        <v>0.71232876712328796</v>
      </c>
      <c r="M31" s="11">
        <f>VLOOKUP(E31,销售下单rank!C:P,13,0)</f>
        <v>2.1350931677018601E-2</v>
      </c>
      <c r="N31" s="20">
        <v>30</v>
      </c>
      <c r="O31" s="9" t="str">
        <f t="shared" si="0"/>
        <v>SS81459</v>
      </c>
      <c r="P31" s="10">
        <f t="shared" si="1"/>
        <v>866</v>
      </c>
      <c r="Q31" s="11">
        <f t="shared" si="2"/>
        <v>0.60301142582420397</v>
      </c>
      <c r="R31" s="10">
        <f t="shared" si="3"/>
        <v>1200</v>
      </c>
      <c r="S31" s="11">
        <f t="shared" si="4"/>
        <v>0.61687771513078804</v>
      </c>
      <c r="T31" s="10">
        <f t="shared" si="5"/>
        <v>1100</v>
      </c>
      <c r="U31" s="11">
        <f t="shared" si="6"/>
        <v>2.51141552511416E-2</v>
      </c>
      <c r="V31" s="10">
        <f t="shared" si="7"/>
        <v>0.71232876712328796</v>
      </c>
      <c r="W31" s="11">
        <f t="shared" si="8"/>
        <v>2.1350931677018601E-2</v>
      </c>
      <c r="X31" s="17"/>
      <c r="Y31" s="23">
        <v>30</v>
      </c>
      <c r="Z31" s="17">
        <v>0.95049150000000004</v>
      </c>
      <c r="AA31" s="17">
        <v>0.92383769999999998</v>
      </c>
      <c r="AB31" s="17">
        <v>0.85327310000000001</v>
      </c>
      <c r="AC31" s="17">
        <v>0.8583075</v>
      </c>
    </row>
    <row r="32" spans="1:29" ht="15.6">
      <c r="A32" s="13"/>
      <c r="B32" s="12"/>
      <c r="C32" s="9">
        <v>31</v>
      </c>
      <c r="D32" s="9" t="str">
        <f t="array" ref="D32">INDEX(销售下单rank!C:C,MATCH($B$2&amp;$C32,销售下单rank!B:B&amp;销售下单rank!A:A,0))</f>
        <v>SS81456</v>
      </c>
      <c r="E32" s="9" t="str">
        <f t="shared" si="9"/>
        <v>SS81456</v>
      </c>
      <c r="F32" s="10">
        <f>VLOOKUP(E32,销售下单rank!C:P,2,0)</f>
        <v>798</v>
      </c>
      <c r="G32" s="11">
        <f>VLOOKUP(E32,销售下单rank!C:P,4,0)</f>
        <v>0.27713505385583198</v>
      </c>
      <c r="H32" s="10">
        <f>VLOOKUP(E32,销售下单rank!C:P,5,0)</f>
        <v>1400</v>
      </c>
      <c r="I32" s="11">
        <f>VLOOKUP(E32,销售下单rank!C:P,7,0)</f>
        <v>0.27174415380349398</v>
      </c>
      <c r="J32" s="10">
        <f>VLOOKUP(E32,销售下单rank!C:P,8,0)</f>
        <v>300</v>
      </c>
      <c r="K32" s="11">
        <f>VLOOKUP(E32,销售下单rank!C:P,10,0)</f>
        <v>6.8493150684931503E-3</v>
      </c>
      <c r="L32" s="10">
        <f>VLOOKUP(E32,销售下单rank!C:P,11,0)</f>
        <v>0.18036529680365301</v>
      </c>
      <c r="M32" s="11">
        <f>VLOOKUP(E32,销售下单rank!C:P,13,0)</f>
        <v>2.1350931677018601E-2</v>
      </c>
      <c r="N32" s="20">
        <v>31</v>
      </c>
      <c r="O32" s="9" t="str">
        <f t="shared" si="0"/>
        <v>SS81456</v>
      </c>
      <c r="P32" s="10">
        <f t="shared" si="1"/>
        <v>798</v>
      </c>
      <c r="Q32" s="11">
        <f t="shared" si="2"/>
        <v>0.27713505385583198</v>
      </c>
      <c r="R32" s="10">
        <f t="shared" si="3"/>
        <v>1400</v>
      </c>
      <c r="S32" s="11">
        <f t="shared" si="4"/>
        <v>0.27174415380349398</v>
      </c>
      <c r="T32" s="10">
        <f t="shared" si="5"/>
        <v>300</v>
      </c>
      <c r="U32" s="11">
        <f t="shared" si="6"/>
        <v>6.8493150684931503E-3</v>
      </c>
      <c r="V32" s="10">
        <f t="shared" si="7"/>
        <v>0.18036529680365301</v>
      </c>
      <c r="W32" s="11">
        <f t="shared" si="8"/>
        <v>2.1350931677018601E-2</v>
      </c>
      <c r="X32" s="17"/>
      <c r="Y32" s="23">
        <v>31</v>
      </c>
      <c r="Z32" s="17">
        <v>0.95865429999999996</v>
      </c>
      <c r="AA32" s="17">
        <v>0.93677790000000005</v>
      </c>
      <c r="AB32" s="17">
        <v>0.86004510000000001</v>
      </c>
      <c r="AC32" s="17">
        <v>0.87965839999999995</v>
      </c>
    </row>
    <row r="33" spans="1:29" ht="15.6">
      <c r="A33" s="13"/>
      <c r="B33" s="12"/>
      <c r="C33" s="9">
        <v>32</v>
      </c>
      <c r="D33" s="9" t="str">
        <f t="array" ref="D33">INDEX(销售下单rank!C:C,MATCH($B$2&amp;$C33,销售下单rank!B:B&amp;销售下单rank!A:A,0))</f>
        <v>SS81410</v>
      </c>
      <c r="E33" s="9" t="str">
        <f t="shared" si="9"/>
        <v>SS81410</v>
      </c>
      <c r="F33" s="10">
        <f>VLOOKUP(E33,销售下单rank!C:P,2,0)</f>
        <v>690</v>
      </c>
      <c r="G33" s="11">
        <f>VLOOKUP(E33,销售下单rank!C:P,4,0)</f>
        <v>0.57723427542680605</v>
      </c>
      <c r="H33" s="10">
        <f>VLOOKUP(E33,销售下单rank!C:P,5,0)</f>
        <v>940</v>
      </c>
      <c r="I33" s="11">
        <f>VLOOKUP(E33,销售下单rank!C:P,7,0)</f>
        <v>0.585451520473242</v>
      </c>
      <c r="J33" s="10">
        <f>VLOOKUP(E33,销售下单rank!C:P,8,0)</f>
        <v>800</v>
      </c>
      <c r="K33" s="11">
        <f>VLOOKUP(E33,销售下单rank!C:P,10,0)</f>
        <v>1.8264840182648401E-2</v>
      </c>
      <c r="L33" s="10">
        <f>VLOOKUP(E33,销售下单rank!C:P,11,0)</f>
        <v>0.63926940639269403</v>
      </c>
      <c r="M33" s="11">
        <f>VLOOKUP(E33,销售下单rank!C:P,13,0)</f>
        <v>1.5527950310559001E-2</v>
      </c>
      <c r="N33" s="20">
        <v>32</v>
      </c>
      <c r="O33" s="9" t="str">
        <f t="shared" si="0"/>
        <v>SS81410</v>
      </c>
      <c r="P33" s="10">
        <f t="shared" si="1"/>
        <v>690</v>
      </c>
      <c r="Q33" s="11">
        <f t="shared" si="2"/>
        <v>0.57723427542680605</v>
      </c>
      <c r="R33" s="10">
        <f t="shared" si="3"/>
        <v>940</v>
      </c>
      <c r="S33" s="11">
        <f t="shared" si="4"/>
        <v>0.585451520473242</v>
      </c>
      <c r="T33" s="10">
        <f t="shared" si="5"/>
        <v>800</v>
      </c>
      <c r="U33" s="11">
        <f t="shared" si="6"/>
        <v>1.8264840182648401E-2</v>
      </c>
      <c r="V33" s="10">
        <f t="shared" si="7"/>
        <v>0.63926940639269403</v>
      </c>
      <c r="W33" s="11">
        <f t="shared" si="8"/>
        <v>1.5527950310559001E-2</v>
      </c>
      <c r="X33" s="17"/>
      <c r="Y33" s="23">
        <v>32</v>
      </c>
      <c r="Z33" s="17">
        <v>0.96571229999999997</v>
      </c>
      <c r="AA33" s="17">
        <v>0.94546629999999998</v>
      </c>
      <c r="AB33" s="17">
        <v>0.87810379999999999</v>
      </c>
      <c r="AC33" s="17">
        <v>0.89518629999999999</v>
      </c>
    </row>
    <row r="34" spans="1:29" ht="15.6">
      <c r="A34" s="13"/>
      <c r="B34" s="12"/>
      <c r="C34" s="9">
        <v>33</v>
      </c>
      <c r="D34" s="9" t="str">
        <f t="array" ref="D34">INDEX(销售下单rank!C:C,MATCH($B$2&amp;$C34,销售下单rank!B:B&amp;销售下单rank!A:A,0))</f>
        <v>SS81413</v>
      </c>
      <c r="E34" s="9" t="str">
        <f t="shared" si="9"/>
        <v>SS81413</v>
      </c>
      <c r="F34" s="10">
        <f>VLOOKUP(E34,销售下单rank!C:P,2,0)</f>
        <v>688</v>
      </c>
      <c r="G34" s="11">
        <f>VLOOKUP(E34,销售下单rank!C:P,4,0)</f>
        <v>0.49889015046900098</v>
      </c>
      <c r="H34" s="10">
        <f>VLOOKUP(E34,销售下单rank!C:P,5,0)</f>
        <v>700</v>
      </c>
      <c r="I34" s="11">
        <f>VLOOKUP(E34,销售下单rank!C:P,7,0)</f>
        <v>0.48248451797763198</v>
      </c>
      <c r="J34" s="10">
        <f>VLOOKUP(E34,销售下单rank!C:P,8,0)</f>
        <v>600</v>
      </c>
      <c r="K34" s="11">
        <f>VLOOKUP(E34,销售下单rank!C:P,10,0)</f>
        <v>1.3698630136986301E-2</v>
      </c>
      <c r="L34" s="10">
        <f>VLOOKUP(E34,销售下单rank!C:P,11,0)</f>
        <v>0.47031963470319599</v>
      </c>
      <c r="M34" s="11">
        <f>VLOOKUP(E34,销售下单rank!C:P,13,0)</f>
        <v>1.1645962732919299E-2</v>
      </c>
      <c r="N34" s="20">
        <v>33</v>
      </c>
      <c r="O34" s="9" t="str">
        <f t="shared" si="0"/>
        <v>SS81413</v>
      </c>
      <c r="P34" s="10">
        <f t="shared" si="1"/>
        <v>688</v>
      </c>
      <c r="Q34" s="11">
        <f t="shared" si="2"/>
        <v>0.49889015046900098</v>
      </c>
      <c r="R34" s="10">
        <f t="shared" si="3"/>
        <v>700</v>
      </c>
      <c r="S34" s="11">
        <f t="shared" si="4"/>
        <v>0.48248451797763198</v>
      </c>
      <c r="T34" s="10">
        <f t="shared" si="5"/>
        <v>600</v>
      </c>
      <c r="U34" s="11">
        <f t="shared" si="6"/>
        <v>1.3698630136986301E-2</v>
      </c>
      <c r="V34" s="10">
        <f t="shared" si="7"/>
        <v>0.47031963470319599</v>
      </c>
      <c r="W34" s="11">
        <f t="shared" si="8"/>
        <v>1.1645962732919299E-2</v>
      </c>
      <c r="X34" s="17"/>
      <c r="Y34" s="23">
        <v>33</v>
      </c>
      <c r="Z34" s="17">
        <v>0.97274989999999995</v>
      </c>
      <c r="AA34" s="17">
        <v>0.95193640000000002</v>
      </c>
      <c r="AB34" s="17">
        <v>0.89164790000000005</v>
      </c>
      <c r="AC34" s="17">
        <v>0.90683230000000004</v>
      </c>
    </row>
    <row r="35" spans="1:29" ht="31.2">
      <c r="A35" s="13"/>
      <c r="B35" s="12"/>
      <c r="C35" s="9">
        <v>34</v>
      </c>
      <c r="D35" s="9" t="str">
        <f t="array" ref="D35">INDEX(销售下单rank!C:C,MATCH($B$2&amp;$C35,销售下单rank!B:B&amp;销售下单rank!A:A,0))</f>
        <v>SS81428</v>
      </c>
      <c r="E35" s="9" t="str">
        <f t="shared" si="9"/>
        <v>SS81428</v>
      </c>
      <c r="F35" s="10">
        <f>VLOOKUP(E35,销售下单rank!C:P,2,0)</f>
        <v>581</v>
      </c>
      <c r="G35" s="11">
        <f>VLOOKUP(E35,销售下单rank!C:P,4,0)</f>
        <v>0.62282505293521995</v>
      </c>
      <c r="H35" s="10">
        <f>VLOOKUP(E35,销售下单rank!C:P,5,0)</f>
        <v>1100</v>
      </c>
      <c r="I35" s="11">
        <f>VLOOKUP(E35,销售下单rank!C:P,7,0)</f>
        <v>0.64460671041685902</v>
      </c>
      <c r="J35" s="10">
        <f>VLOOKUP(E35,销售下单rank!C:P,8,0)</f>
        <v>1100</v>
      </c>
      <c r="K35" s="11">
        <f>VLOOKUP(E35,销售下单rank!C:P,10,0)</f>
        <v>2.51141552511416E-2</v>
      </c>
      <c r="L35" s="10">
        <f>VLOOKUP(E35,销售下单rank!C:P,11,0)</f>
        <v>0.78082191780821897</v>
      </c>
      <c r="M35" s="11">
        <f>VLOOKUP(E35,销售下单rank!C:P,13,0)</f>
        <v>2.1350931677018601E-2</v>
      </c>
      <c r="N35" s="20">
        <v>34</v>
      </c>
      <c r="O35" s="14" t="str">
        <f t="shared" si="0"/>
        <v>SS81428</v>
      </c>
      <c r="P35" s="10">
        <f t="shared" si="1"/>
        <v>581</v>
      </c>
      <c r="Q35" s="11">
        <f t="shared" si="2"/>
        <v>0.62282505293521995</v>
      </c>
      <c r="R35" s="10">
        <f t="shared" si="3"/>
        <v>1100</v>
      </c>
      <c r="S35" s="11">
        <f t="shared" si="4"/>
        <v>0.64460671041685902</v>
      </c>
      <c r="T35" s="10">
        <f t="shared" si="5"/>
        <v>1100</v>
      </c>
      <c r="U35" s="11">
        <f t="shared" si="6"/>
        <v>2.51141552511416E-2</v>
      </c>
      <c r="V35" s="10">
        <f t="shared" si="7"/>
        <v>0.78082191780821897</v>
      </c>
      <c r="W35" s="11">
        <f t="shared" si="8"/>
        <v>2.1350931677018601E-2</v>
      </c>
      <c r="X35" s="17"/>
      <c r="Y35" s="23">
        <v>34</v>
      </c>
      <c r="Z35" s="17">
        <v>0.97869289999999998</v>
      </c>
      <c r="AA35" s="17">
        <v>0.96210370000000001</v>
      </c>
      <c r="AB35" s="17">
        <v>0.91647860000000003</v>
      </c>
      <c r="AC35" s="17">
        <v>0.92818319999999999</v>
      </c>
    </row>
    <row r="36" spans="1:29" ht="15.6">
      <c r="A36" s="13"/>
      <c r="B36" s="12"/>
      <c r="C36" s="9">
        <v>35</v>
      </c>
      <c r="D36" s="9" t="str">
        <f t="array" ref="D36">INDEX(销售下单rank!C:C,MATCH($B$2&amp;$C36,销售下单rank!B:B&amp;销售下单rank!A:A,0))</f>
        <v>SS81389</v>
      </c>
      <c r="E36" s="9" t="str">
        <f t="shared" si="9"/>
        <v>SS81389</v>
      </c>
      <c r="F36" s="10">
        <f>VLOOKUP(E36,销售下单rank!C:P,2,0)</f>
        <v>573</v>
      </c>
      <c r="G36" s="11">
        <f>VLOOKUP(E36,销售下单rank!C:P,4,0)</f>
        <v>0.63437362547437104</v>
      </c>
      <c r="H36" s="10">
        <f>VLOOKUP(E36,销售下单rank!C:P,5,0)</f>
        <v>1300</v>
      </c>
      <c r="I36" s="11">
        <f>VLOOKUP(E36,销售下单rank!C:P,7,0)</f>
        <v>0.66771420648858504</v>
      </c>
      <c r="J36" s="10">
        <f>VLOOKUP(E36,销售下单rank!C:P,8,0)</f>
        <v>1300</v>
      </c>
      <c r="K36" s="11">
        <f>VLOOKUP(E36,销售下单rank!C:P,10,0)</f>
        <v>2.96803652968037E-2</v>
      </c>
      <c r="L36" s="10">
        <f>VLOOKUP(E36,销售下单rank!C:P,11,0)</f>
        <v>0.83561643835616495</v>
      </c>
      <c r="M36" s="11">
        <f>VLOOKUP(E36,销售下单rank!C:P,13,0)</f>
        <v>2.5232919254658401E-2</v>
      </c>
      <c r="N36" s="20">
        <v>35</v>
      </c>
      <c r="O36" s="9" t="str">
        <f t="shared" si="0"/>
        <v>SS81389</v>
      </c>
      <c r="P36" s="10">
        <f t="shared" si="1"/>
        <v>573</v>
      </c>
      <c r="Q36" s="11">
        <f t="shared" si="2"/>
        <v>0.63437362547437104</v>
      </c>
      <c r="R36" s="10">
        <f t="shared" si="3"/>
        <v>1300</v>
      </c>
      <c r="S36" s="11">
        <f t="shared" si="4"/>
        <v>0.66771420648858504</v>
      </c>
      <c r="T36" s="10">
        <f t="shared" si="5"/>
        <v>1300</v>
      </c>
      <c r="U36" s="11">
        <f t="shared" si="6"/>
        <v>2.96803652968037E-2</v>
      </c>
      <c r="V36" s="10">
        <f t="shared" si="7"/>
        <v>0.83561643835616495</v>
      </c>
      <c r="W36" s="11">
        <f t="shared" si="8"/>
        <v>2.5232919254658401E-2</v>
      </c>
      <c r="X36" s="17"/>
      <c r="Y36" s="23">
        <v>35</v>
      </c>
      <c r="Z36" s="17">
        <v>0.98455420000000005</v>
      </c>
      <c r="AA36" s="17">
        <v>0.97411959999999997</v>
      </c>
      <c r="AB36" s="17">
        <v>0.94582390000000005</v>
      </c>
      <c r="AC36" s="17">
        <v>0.95341609999999999</v>
      </c>
    </row>
    <row r="37" spans="1:29" ht="15.6">
      <c r="A37" s="13"/>
      <c r="B37" s="12"/>
      <c r="C37" s="9">
        <v>36</v>
      </c>
      <c r="D37" s="9" t="str">
        <f t="array" ref="D37">INDEX(销售下单rank!C:C,MATCH($B$2&amp;$C37,销售下单rank!B:B&amp;销售下单rank!A:A,0))</f>
        <v>SS81308</v>
      </c>
      <c r="E37" s="9" t="str">
        <f t="shared" si="9"/>
        <v>SS81308</v>
      </c>
      <c r="F37" s="10">
        <f>VLOOKUP(E37,销售下单rank!C:P,2,0)</f>
        <v>566</v>
      </c>
      <c r="G37" s="11">
        <f>VLOOKUP(E37,销售下单rank!C:P,4,0)</f>
        <v>0.52794058980575098</v>
      </c>
      <c r="H37" s="10">
        <f>VLOOKUP(E37,销售下单rank!C:P,5,0)</f>
        <v>1200</v>
      </c>
      <c r="I37" s="11">
        <f>VLOOKUP(E37,销售下单rank!C:P,7,0)</f>
        <v>0.52222941122099997</v>
      </c>
      <c r="J37" s="10">
        <f>VLOOKUP(E37,销售下单rank!C:P,8,0)</f>
        <v>500</v>
      </c>
      <c r="K37" s="11">
        <f>VLOOKUP(E37,销售下单rank!C:P,10,0)</f>
        <v>1.1415525114155301E-2</v>
      </c>
      <c r="L37" s="10">
        <f>VLOOKUP(E37,销售下单rank!C:P,11,0)</f>
        <v>0.52739726027397305</v>
      </c>
      <c r="M37" s="11">
        <f>VLOOKUP(E37,销售下单rank!C:P,13,0)</f>
        <v>1.9409937888198801E-2</v>
      </c>
      <c r="N37" s="20">
        <v>36</v>
      </c>
      <c r="O37" s="9" t="str">
        <f t="shared" si="0"/>
        <v>SS81308</v>
      </c>
      <c r="P37" s="10">
        <f t="shared" si="1"/>
        <v>566</v>
      </c>
      <c r="Q37" s="11">
        <f t="shared" si="2"/>
        <v>0.52794058980575098</v>
      </c>
      <c r="R37" s="10">
        <f t="shared" si="3"/>
        <v>1200</v>
      </c>
      <c r="S37" s="11">
        <f t="shared" si="4"/>
        <v>0.52222941122099997</v>
      </c>
      <c r="T37" s="10">
        <f t="shared" si="5"/>
        <v>500</v>
      </c>
      <c r="U37" s="11">
        <f t="shared" si="6"/>
        <v>1.1415525114155301E-2</v>
      </c>
      <c r="V37" s="10">
        <f t="shared" si="7"/>
        <v>0.52739726027397305</v>
      </c>
      <c r="W37" s="11">
        <f t="shared" si="8"/>
        <v>1.9409937888198801E-2</v>
      </c>
      <c r="X37" s="17"/>
      <c r="Y37" s="23">
        <v>36</v>
      </c>
      <c r="Z37" s="17">
        <v>0.9903438</v>
      </c>
      <c r="AA37" s="17">
        <v>0.98521119999999995</v>
      </c>
      <c r="AB37" s="17">
        <v>0.96839730000000002</v>
      </c>
      <c r="AC37" s="17">
        <v>0.97282610000000003</v>
      </c>
    </row>
    <row r="38" spans="1:29" ht="15.6">
      <c r="A38" s="13"/>
      <c r="B38" s="12"/>
      <c r="C38" s="9">
        <v>37</v>
      </c>
      <c r="D38" s="9" t="str">
        <f t="array" ref="D38">INDEX(销售下单rank!C:C,MATCH($B$2&amp;$C38,销售下单rank!B:B&amp;销售下单rank!A:A,0))</f>
        <v>SS81403</v>
      </c>
      <c r="E38" s="9" t="str">
        <f t="shared" si="9"/>
        <v>SS81403</v>
      </c>
      <c r="F38" s="10">
        <f>VLOOKUP(E38,销售下单rank!C:P,2,0)</f>
        <v>556</v>
      </c>
      <c r="G38" s="11">
        <f>VLOOKUP(E38,销售下单rank!C:P,4,0)</f>
        <v>0.62851239246734403</v>
      </c>
      <c r="H38" s="10">
        <f>VLOOKUP(E38,销售下单rank!C:P,5,0)</f>
        <v>1200</v>
      </c>
      <c r="I38" s="11">
        <f>VLOOKUP(E38,销售下单rank!C:P,7,0)</f>
        <v>0.65569830853128697</v>
      </c>
      <c r="J38" s="10">
        <f>VLOOKUP(E38,销售下单rank!C:P,8,0)</f>
        <v>1100</v>
      </c>
      <c r="K38" s="11">
        <f>VLOOKUP(E38,销售下单rank!C:P,10,0)</f>
        <v>2.51141552511416E-2</v>
      </c>
      <c r="L38" s="10">
        <f>VLOOKUP(E38,销售下单rank!C:P,11,0)</f>
        <v>0.80593607305936099</v>
      </c>
      <c r="M38" s="11">
        <f>VLOOKUP(E38,销售下单rank!C:P,13,0)</f>
        <v>2.1350931677018601E-2</v>
      </c>
      <c r="N38" s="20">
        <v>37</v>
      </c>
      <c r="O38" s="9" t="str">
        <f t="shared" si="0"/>
        <v>SS81403</v>
      </c>
      <c r="P38" s="10">
        <f t="shared" si="1"/>
        <v>556</v>
      </c>
      <c r="Q38" s="11">
        <f t="shared" si="2"/>
        <v>0.62851239246734403</v>
      </c>
      <c r="R38" s="10">
        <f t="shared" si="3"/>
        <v>1200</v>
      </c>
      <c r="S38" s="11">
        <f t="shared" si="4"/>
        <v>0.65569830853128697</v>
      </c>
      <c r="T38" s="10">
        <f t="shared" si="5"/>
        <v>1100</v>
      </c>
      <c r="U38" s="11">
        <f t="shared" si="6"/>
        <v>2.51141552511416E-2</v>
      </c>
      <c r="V38" s="10">
        <f t="shared" si="7"/>
        <v>0.80593607305936099</v>
      </c>
      <c r="W38" s="11">
        <f t="shared" si="8"/>
        <v>2.1350931677018601E-2</v>
      </c>
      <c r="X38" s="17"/>
      <c r="Y38" s="23">
        <v>37</v>
      </c>
      <c r="Z38" s="17">
        <v>0.99603109999999995</v>
      </c>
      <c r="AA38" s="17">
        <v>0.99630280000000004</v>
      </c>
      <c r="AB38" s="17">
        <v>0.993228</v>
      </c>
      <c r="AC38" s="17">
        <v>0.99417699999999998</v>
      </c>
    </row>
    <row r="39" spans="1:29" ht="15.6">
      <c r="A39" s="13"/>
      <c r="B39" s="12"/>
      <c r="C39" s="9">
        <v>38</v>
      </c>
      <c r="D39" s="9" t="str">
        <f t="array" ref="D39">INDEX(销售下单rank!C:C,MATCH($B$2&amp;$C39,销售下单rank!B:B&amp;销售下单rank!A:A,0))</f>
        <v>SS81408</v>
      </c>
      <c r="E39" s="9" t="str">
        <f t="shared" si="9"/>
        <v>SS81408</v>
      </c>
      <c r="F39" s="10">
        <f>VLOOKUP(E39,销售下单rank!C:P,2,0)</f>
        <v>388</v>
      </c>
      <c r="G39" s="11">
        <f>VLOOKUP(E39,销售下单rank!C:P,4,0)</f>
        <v>0.49185257924939402</v>
      </c>
      <c r="H39" s="10">
        <f>VLOOKUP(E39,销售下单rank!C:P,5,0)</f>
        <v>400</v>
      </c>
      <c r="I39" s="11">
        <f>VLOOKUP(E39,销售下单rank!C:P,7,0)</f>
        <v>0.47601441907754899</v>
      </c>
      <c r="J39" s="10">
        <f>VLOOKUP(E39,销售下单rank!C:P,8,0)</f>
        <v>300</v>
      </c>
      <c r="K39" s="11">
        <f>VLOOKUP(E39,销售下单rank!C:P,10,0)</f>
        <v>6.8493150684931503E-3</v>
      </c>
      <c r="L39" s="10">
        <f>VLOOKUP(E39,销售下单rank!C:P,11,0)</f>
        <v>0.45662100456621002</v>
      </c>
      <c r="M39" s="11">
        <f>VLOOKUP(E39,销售下单rank!C:P,13,0)</f>
        <v>5.8229813664596296E-3</v>
      </c>
      <c r="N39" s="20">
        <v>38</v>
      </c>
      <c r="O39" s="9" t="str">
        <f t="shared" si="0"/>
        <v>SS81408</v>
      </c>
      <c r="P39" s="10">
        <f t="shared" si="1"/>
        <v>388</v>
      </c>
      <c r="Q39" s="11">
        <f t="shared" si="2"/>
        <v>0.49185257924939402</v>
      </c>
      <c r="R39" s="10">
        <f t="shared" si="3"/>
        <v>400</v>
      </c>
      <c r="S39" s="11">
        <f t="shared" si="4"/>
        <v>0.47601441907754899</v>
      </c>
      <c r="T39" s="10">
        <f t="shared" si="5"/>
        <v>300</v>
      </c>
      <c r="U39" s="11">
        <f t="shared" si="6"/>
        <v>6.8493150684931503E-3</v>
      </c>
      <c r="V39" s="10">
        <f t="shared" si="7"/>
        <v>0.45662100456621002</v>
      </c>
      <c r="W39" s="11">
        <f t="shared" si="8"/>
        <v>5.8229813664596296E-3</v>
      </c>
      <c r="X39" s="17"/>
      <c r="Y39" s="23">
        <v>38</v>
      </c>
      <c r="Z39" s="17">
        <v>1</v>
      </c>
      <c r="AA39" s="17">
        <v>1</v>
      </c>
      <c r="AB39" s="17">
        <v>1</v>
      </c>
      <c r="AC39" s="17">
        <v>1</v>
      </c>
    </row>
    <row r="40" spans="1:29" ht="15.6">
      <c r="A40" s="13"/>
      <c r="B40" s="12"/>
      <c r="C40" s="9">
        <v>39</v>
      </c>
      <c r="D40" s="9" t="e">
        <f t="array" ref="D40">INDEX(销售下单rank!C:C,MATCH($B$2&amp;$C40,销售下单rank!B:B&amp;销售下单rank!A:A,0))</f>
        <v>#N/A</v>
      </c>
      <c r="E40" s="9" t="str">
        <f t="shared" si="9"/>
        <v/>
      </c>
      <c r="F40" s="10" t="e">
        <f>VLOOKUP(E40,销售下单rank!C:P,2,0)</f>
        <v>#N/A</v>
      </c>
      <c r="G40" s="11" t="e">
        <f>VLOOKUP(E40,销售下单rank!C:P,4,0)</f>
        <v>#N/A</v>
      </c>
      <c r="H40" s="10" t="e">
        <f>VLOOKUP(E40,销售下单rank!C:P,5,0)</f>
        <v>#N/A</v>
      </c>
      <c r="I40" s="11" t="e">
        <f>VLOOKUP(E40,销售下单rank!C:P,7,0)</f>
        <v>#N/A</v>
      </c>
      <c r="J40" s="10" t="e">
        <f>VLOOKUP(E40,销售下单rank!C:P,8,0)</f>
        <v>#N/A</v>
      </c>
      <c r="K40" s="11" t="e">
        <f>VLOOKUP(E40,销售下单rank!C:P,10,0)</f>
        <v>#N/A</v>
      </c>
      <c r="L40" s="10" t="e">
        <f>VLOOKUP(E40,销售下单rank!C:P,11,0)</f>
        <v>#N/A</v>
      </c>
      <c r="M40" s="11" t="e">
        <f>VLOOKUP(E40,销售下单rank!C:P,13,0)</f>
        <v>#N/A</v>
      </c>
      <c r="N40" s="20">
        <v>39</v>
      </c>
      <c r="O40" s="9" t="str">
        <f t="shared" si="0"/>
        <v/>
      </c>
      <c r="P40" s="10" t="str">
        <f t="shared" si="1"/>
        <v/>
      </c>
      <c r="Q40" s="11" t="str">
        <f t="shared" si="2"/>
        <v>100.0%</v>
      </c>
      <c r="R40" s="10" t="str">
        <f t="shared" si="3"/>
        <v/>
      </c>
      <c r="S40" s="11" t="str">
        <f t="shared" si="4"/>
        <v>100.0%</v>
      </c>
      <c r="T40" s="10" t="str">
        <f t="shared" si="5"/>
        <v/>
      </c>
      <c r="U40" s="11" t="str">
        <f t="shared" si="6"/>
        <v>100.0%</v>
      </c>
      <c r="V40" s="10" t="str">
        <f t="shared" si="7"/>
        <v/>
      </c>
      <c r="W40" s="11" t="str">
        <f t="shared" si="8"/>
        <v>100.0%</v>
      </c>
      <c r="X40" s="17"/>
      <c r="Y40" s="23">
        <v>39</v>
      </c>
      <c r="Z40" s="17">
        <v>1</v>
      </c>
      <c r="AA40" s="17">
        <v>1</v>
      </c>
      <c r="AB40" s="17">
        <v>1</v>
      </c>
      <c r="AC40" s="17">
        <v>1</v>
      </c>
    </row>
    <row r="41" spans="1:29" ht="15.6">
      <c r="C41" s="15"/>
      <c r="D41" s="15"/>
      <c r="E41" s="15"/>
      <c r="F41" s="16"/>
      <c r="G41" s="17"/>
      <c r="H41" s="16"/>
      <c r="I41" s="17"/>
      <c r="J41" s="16"/>
      <c r="K41" s="17"/>
      <c r="L41" s="16"/>
      <c r="M41" s="17"/>
      <c r="N41" s="17"/>
      <c r="Y41" s="17"/>
    </row>
    <row r="42" spans="1:29" ht="15.6">
      <c r="C42" s="15"/>
      <c r="D42" s="15"/>
      <c r="E42" s="15"/>
      <c r="F42" s="16"/>
      <c r="G42" s="17"/>
      <c r="H42" s="16"/>
      <c r="I42" s="17"/>
      <c r="J42" s="16"/>
      <c r="K42" s="17"/>
      <c r="L42" s="16"/>
      <c r="M42" s="17"/>
      <c r="N42" s="17"/>
      <c r="Y42" s="17"/>
    </row>
    <row r="43" spans="1:29" ht="15.6">
      <c r="C43" s="15"/>
      <c r="D43" s="15"/>
      <c r="E43" s="15"/>
      <c r="F43" s="16"/>
      <c r="G43" s="17"/>
      <c r="H43" s="16"/>
      <c r="I43" s="17"/>
      <c r="J43" s="16"/>
      <c r="K43" s="17"/>
      <c r="L43" s="16"/>
      <c r="M43" s="17"/>
      <c r="N43" s="17"/>
      <c r="Y43" s="17"/>
    </row>
    <row r="44" spans="1:29" ht="15.6">
      <c r="C44" s="18"/>
      <c r="D44" s="18"/>
      <c r="E44" s="18"/>
      <c r="F44" s="16"/>
      <c r="G44" s="17"/>
      <c r="H44" s="16"/>
      <c r="I44" s="17"/>
      <c r="J44" s="16"/>
      <c r="K44" s="17"/>
      <c r="L44" s="16"/>
      <c r="M44" s="17"/>
      <c r="N44" s="17"/>
      <c r="Y44" s="17"/>
    </row>
    <row r="45" spans="1:29" ht="15.6">
      <c r="C45" s="15"/>
      <c r="D45" s="15"/>
      <c r="E45" s="15"/>
      <c r="F45" s="16"/>
      <c r="G45" s="17"/>
      <c r="H45" s="16"/>
      <c r="I45" s="17"/>
      <c r="J45" s="16"/>
      <c r="K45" s="17"/>
      <c r="L45" s="16"/>
      <c r="M45" s="17"/>
      <c r="N45" s="17"/>
      <c r="Y45" s="17"/>
    </row>
    <row r="46" spans="1:29" ht="15.6">
      <c r="C46" s="15"/>
      <c r="D46" s="15"/>
      <c r="E46" s="15"/>
      <c r="F46" s="16"/>
      <c r="G46" s="17"/>
      <c r="H46" s="16"/>
      <c r="I46" s="17"/>
      <c r="J46" s="16"/>
      <c r="K46" s="17"/>
      <c r="L46" s="16"/>
      <c r="M46" s="17"/>
      <c r="N46" s="17"/>
      <c r="Y46" s="17"/>
    </row>
    <row r="47" spans="1:29" ht="15.6">
      <c r="C47" s="18"/>
      <c r="D47" s="18"/>
      <c r="E47" s="18"/>
      <c r="F47" s="16"/>
      <c r="G47" s="17"/>
      <c r="H47" s="16"/>
      <c r="I47" s="17"/>
      <c r="J47" s="16"/>
      <c r="K47" s="17"/>
      <c r="L47" s="16"/>
      <c r="M47" s="17"/>
      <c r="N47" s="17"/>
      <c r="Y47" s="17"/>
    </row>
    <row r="48" spans="1:29" ht="15.6">
      <c r="C48" s="19"/>
      <c r="D48" s="19"/>
      <c r="E48" s="19"/>
      <c r="F48" s="16"/>
      <c r="G48" s="17"/>
      <c r="H48" s="16"/>
      <c r="I48" s="17"/>
      <c r="J48" s="16"/>
      <c r="K48" s="17"/>
      <c r="L48" s="16"/>
      <c r="M48" s="17"/>
      <c r="N48" s="17"/>
      <c r="Y48" s="17"/>
    </row>
    <row r="49" spans="3:25" ht="15.6">
      <c r="C49" s="19"/>
      <c r="D49" s="19"/>
      <c r="E49" s="19"/>
      <c r="F49" s="16"/>
      <c r="G49" s="17"/>
      <c r="H49" s="16"/>
      <c r="I49" s="17"/>
      <c r="J49" s="16"/>
      <c r="K49" s="17"/>
      <c r="L49" s="16"/>
      <c r="M49" s="17"/>
      <c r="N49" s="17"/>
      <c r="Y49" s="17"/>
    </row>
    <row r="50" spans="3:25" ht="15.6">
      <c r="C50" s="18"/>
      <c r="D50" s="18"/>
      <c r="E50" s="18"/>
      <c r="F50" s="16"/>
      <c r="G50" s="17"/>
      <c r="H50" s="16"/>
      <c r="I50" s="17"/>
      <c r="J50" s="16"/>
      <c r="K50" s="17"/>
      <c r="L50" s="16"/>
      <c r="M50" s="17"/>
      <c r="N50" s="17"/>
      <c r="Y50" s="17"/>
    </row>
    <row r="51" spans="3:25" ht="15.6">
      <c r="C51" s="18"/>
      <c r="D51" s="18"/>
      <c r="E51" s="18"/>
      <c r="F51" s="16"/>
      <c r="G51" s="17"/>
      <c r="H51" s="16"/>
      <c r="I51" s="17"/>
      <c r="J51" s="16"/>
      <c r="K51" s="17"/>
      <c r="L51" s="16"/>
      <c r="M51" s="17"/>
      <c r="N51" s="17"/>
      <c r="Y51" s="17"/>
    </row>
    <row r="52" spans="3:25" ht="15.6">
      <c r="C52" s="15"/>
      <c r="D52" s="15"/>
      <c r="E52" s="15"/>
      <c r="F52" s="16"/>
      <c r="G52" s="17"/>
      <c r="H52" s="16"/>
      <c r="I52" s="17"/>
      <c r="J52" s="16"/>
      <c r="K52" s="17"/>
      <c r="L52" s="16"/>
      <c r="M52" s="17"/>
      <c r="N52" s="17"/>
      <c r="Y52" s="17"/>
    </row>
    <row r="53" spans="3:25" ht="15.6">
      <c r="C53" s="15"/>
      <c r="D53" s="15"/>
      <c r="E53" s="15"/>
      <c r="F53" s="16"/>
      <c r="G53" s="17"/>
      <c r="H53" s="16"/>
      <c r="I53" s="17"/>
      <c r="J53" s="16"/>
      <c r="K53" s="17"/>
      <c r="L53" s="16"/>
      <c r="M53" s="17"/>
      <c r="N53" s="17"/>
      <c r="Y53" s="17"/>
    </row>
    <row r="54" spans="3:25" ht="15.6">
      <c r="C54" s="18"/>
      <c r="D54" s="18"/>
      <c r="E54" s="18"/>
      <c r="F54" s="16"/>
      <c r="G54" s="17"/>
      <c r="H54" s="16"/>
      <c r="I54" s="17"/>
      <c r="J54" s="16"/>
      <c r="K54" s="17"/>
      <c r="L54" s="16"/>
      <c r="M54" s="17"/>
      <c r="N54" s="17"/>
      <c r="Y54" s="17"/>
    </row>
    <row r="55" spans="3:25" ht="15.6">
      <c r="C55" s="15"/>
      <c r="D55" s="15"/>
      <c r="E55" s="15"/>
      <c r="F55" s="16"/>
      <c r="G55" s="17"/>
      <c r="H55" s="16"/>
      <c r="I55" s="17"/>
      <c r="J55" s="16"/>
      <c r="K55" s="17"/>
      <c r="L55" s="16"/>
      <c r="M55" s="17"/>
      <c r="N55" s="17"/>
      <c r="Y55" s="17"/>
    </row>
    <row r="56" spans="3:25" ht="15.6">
      <c r="C56" s="15"/>
      <c r="D56" s="15"/>
      <c r="E56" s="15"/>
      <c r="F56" s="16"/>
      <c r="G56" s="17"/>
      <c r="H56" s="16"/>
      <c r="I56" s="17"/>
      <c r="J56" s="16"/>
      <c r="K56" s="17"/>
      <c r="L56" s="16"/>
      <c r="M56" s="17"/>
      <c r="N56" s="17"/>
      <c r="Y56" s="17"/>
    </row>
    <row r="57" spans="3:25" ht="15.6">
      <c r="C57" s="15"/>
      <c r="D57" s="15"/>
      <c r="E57" s="15"/>
      <c r="F57" s="16"/>
      <c r="G57" s="17"/>
      <c r="H57" s="16"/>
      <c r="I57" s="17"/>
      <c r="J57" s="16"/>
      <c r="K57" s="17"/>
      <c r="L57" s="16"/>
      <c r="M57" s="17"/>
      <c r="N57" s="17"/>
      <c r="Y57" s="17"/>
    </row>
    <row r="58" spans="3:25" ht="15.6">
      <c r="C58" s="18"/>
      <c r="D58" s="18"/>
      <c r="E58" s="18"/>
      <c r="F58" s="16"/>
      <c r="G58" s="17"/>
      <c r="H58" s="16"/>
      <c r="I58" s="17"/>
      <c r="J58" s="16"/>
      <c r="K58" s="17"/>
      <c r="L58" s="16"/>
      <c r="M58" s="17"/>
      <c r="N58" s="17"/>
      <c r="Y58" s="17"/>
    </row>
    <row r="59" spans="3:25" ht="15.6">
      <c r="C59" s="15"/>
      <c r="D59" s="15"/>
      <c r="E59" s="15"/>
      <c r="F59" s="16"/>
      <c r="G59" s="17"/>
      <c r="H59" s="16"/>
      <c r="I59" s="17"/>
      <c r="J59" s="16"/>
      <c r="K59" s="17"/>
      <c r="L59" s="16"/>
      <c r="M59" s="17"/>
      <c r="N59" s="17"/>
      <c r="Y59" s="17"/>
    </row>
    <row r="60" spans="3:25" ht="15.6">
      <c r="C60" s="18"/>
      <c r="D60" s="18"/>
      <c r="E60" s="18"/>
      <c r="F60" s="16"/>
      <c r="G60" s="17"/>
      <c r="H60" s="16"/>
      <c r="I60" s="17"/>
      <c r="J60" s="16"/>
      <c r="K60" s="17"/>
      <c r="L60" s="16"/>
      <c r="M60" s="17"/>
      <c r="N60" s="17"/>
      <c r="Y60" s="17"/>
    </row>
    <row r="61" spans="3:25" ht="15.6">
      <c r="C61" s="18"/>
      <c r="D61" s="18"/>
      <c r="E61" s="18"/>
      <c r="F61" s="16"/>
      <c r="G61" s="17"/>
      <c r="H61" s="16"/>
      <c r="I61" s="17"/>
      <c r="J61" s="16"/>
      <c r="K61" s="17"/>
      <c r="L61" s="16"/>
      <c r="M61" s="17"/>
      <c r="N61" s="17"/>
      <c r="Y61" s="17"/>
    </row>
    <row r="62" spans="3:25" ht="15.6">
      <c r="C62" s="18"/>
      <c r="D62" s="18"/>
      <c r="E62" s="18"/>
      <c r="F62" s="16"/>
      <c r="G62" s="17"/>
      <c r="H62" s="16"/>
      <c r="I62" s="17"/>
      <c r="J62" s="16"/>
      <c r="K62" s="17"/>
      <c r="L62" s="16"/>
      <c r="M62" s="17"/>
      <c r="N62" s="17"/>
      <c r="Y62" s="17"/>
    </row>
    <row r="63" spans="3:25" ht="15.6">
      <c r="C63" s="15"/>
      <c r="D63" s="15"/>
      <c r="E63" s="15"/>
      <c r="F63" s="16"/>
      <c r="G63" s="17"/>
      <c r="H63" s="16"/>
      <c r="I63" s="17"/>
      <c r="J63" s="16"/>
      <c r="K63" s="17"/>
      <c r="L63" s="16"/>
      <c r="M63" s="17"/>
      <c r="N63" s="17"/>
      <c r="Y63" s="17"/>
    </row>
    <row r="64" spans="3:25" ht="15.6">
      <c r="C64" s="18"/>
      <c r="D64" s="18"/>
      <c r="E64" s="18"/>
      <c r="F64" s="16"/>
      <c r="G64" s="17"/>
      <c r="H64" s="16"/>
      <c r="I64" s="17"/>
      <c r="J64" s="16"/>
      <c r="K64" s="17"/>
      <c r="L64" s="16"/>
      <c r="M64" s="17"/>
      <c r="N64" s="17"/>
      <c r="Y64" s="17"/>
    </row>
    <row r="65" spans="3:25" ht="15.6">
      <c r="C65" s="18"/>
      <c r="D65" s="18"/>
      <c r="E65" s="18"/>
      <c r="F65" s="16"/>
      <c r="G65" s="17"/>
      <c r="H65" s="16"/>
      <c r="I65" s="17"/>
      <c r="J65" s="16"/>
      <c r="K65" s="17"/>
      <c r="L65" s="16"/>
      <c r="M65" s="17"/>
      <c r="N65" s="17"/>
      <c r="Y65" s="17"/>
    </row>
    <row r="66" spans="3:25" ht="15.6">
      <c r="C66" s="18"/>
      <c r="D66" s="18"/>
      <c r="E66" s="18"/>
      <c r="F66" s="16"/>
      <c r="G66" s="17"/>
      <c r="H66" s="16"/>
      <c r="I66" s="17"/>
      <c r="J66" s="16"/>
      <c r="K66" s="17"/>
      <c r="L66" s="16"/>
      <c r="M66" s="17"/>
      <c r="N66" s="17"/>
      <c r="Y66" s="17"/>
    </row>
    <row r="67" spans="3:25" ht="15.6">
      <c r="C67" s="19"/>
      <c r="D67" s="19"/>
      <c r="E67" s="19"/>
      <c r="F67" s="16"/>
      <c r="G67" s="17"/>
      <c r="H67" s="16"/>
      <c r="I67" s="17"/>
      <c r="J67" s="16"/>
      <c r="K67" s="17"/>
      <c r="L67" s="16"/>
      <c r="M67" s="17"/>
      <c r="N67" s="17"/>
      <c r="Y67" s="17"/>
    </row>
    <row r="68" spans="3:25" ht="15.6">
      <c r="C68" s="18"/>
      <c r="D68" s="18"/>
      <c r="E68" s="18"/>
      <c r="F68" s="16"/>
      <c r="G68" s="17"/>
      <c r="H68" s="16"/>
      <c r="I68" s="17"/>
      <c r="J68" s="16"/>
      <c r="K68" s="17"/>
      <c r="L68" s="16"/>
      <c r="M68" s="17"/>
      <c r="N68" s="17"/>
      <c r="Y68" s="17"/>
    </row>
    <row r="69" spans="3:25" ht="15.6">
      <c r="C69" s="15"/>
      <c r="D69" s="15"/>
      <c r="E69" s="15"/>
      <c r="F69" s="16"/>
      <c r="G69" s="17"/>
      <c r="H69" s="16"/>
      <c r="I69" s="17"/>
      <c r="J69" s="16"/>
      <c r="K69" s="17"/>
      <c r="L69" s="16"/>
      <c r="M69" s="17"/>
      <c r="N69" s="17"/>
      <c r="Y69" s="17"/>
    </row>
    <row r="70" spans="3:25" ht="15.6">
      <c r="C70" s="15"/>
      <c r="D70" s="15"/>
      <c r="E70" s="15"/>
      <c r="F70" s="16"/>
      <c r="G70" s="17"/>
      <c r="H70" s="16"/>
      <c r="I70" s="17"/>
      <c r="J70" s="16"/>
      <c r="K70" s="17"/>
      <c r="L70" s="16"/>
      <c r="M70" s="17"/>
      <c r="N70" s="17"/>
      <c r="Y70" s="17"/>
    </row>
    <row r="71" spans="3:25" ht="15.6">
      <c r="C71" s="18"/>
      <c r="D71" s="18"/>
      <c r="E71" s="18"/>
      <c r="F71" s="16"/>
      <c r="G71" s="17"/>
      <c r="H71" s="16"/>
      <c r="I71" s="17"/>
      <c r="J71" s="16"/>
      <c r="K71" s="17"/>
      <c r="L71" s="16"/>
      <c r="M71" s="17"/>
      <c r="N71" s="17"/>
      <c r="Y71" s="17"/>
    </row>
    <row r="72" spans="3:25" ht="15.6">
      <c r="C72" s="19"/>
      <c r="D72" s="19"/>
      <c r="E72" s="19"/>
      <c r="F72" s="16"/>
      <c r="G72" s="17"/>
      <c r="H72" s="16"/>
      <c r="I72" s="17"/>
      <c r="J72" s="16"/>
      <c r="K72" s="17"/>
      <c r="L72" s="16"/>
      <c r="M72" s="17"/>
      <c r="N72" s="17"/>
      <c r="Y72" s="17"/>
    </row>
    <row r="73" spans="3:25" ht="15.6">
      <c r="C73" s="15"/>
      <c r="D73" s="15"/>
      <c r="E73" s="15"/>
      <c r="F73" s="16"/>
      <c r="G73" s="17"/>
      <c r="H73" s="16"/>
      <c r="I73" s="17"/>
      <c r="J73" s="16"/>
      <c r="K73" s="17"/>
      <c r="L73" s="16"/>
      <c r="M73" s="17"/>
      <c r="N73" s="17"/>
      <c r="Y73" s="17"/>
    </row>
    <row r="74" spans="3:25" ht="15.6">
      <c r="C74" s="24"/>
      <c r="D74" s="24"/>
      <c r="E74" s="24"/>
      <c r="F74" s="16"/>
      <c r="G74" s="17"/>
      <c r="H74" s="16"/>
      <c r="I74" s="17"/>
      <c r="J74" s="16"/>
      <c r="K74" s="17"/>
      <c r="L74" s="16"/>
      <c r="M74" s="17"/>
      <c r="N74" s="17"/>
      <c r="Y74" s="17"/>
    </row>
    <row r="75" spans="3:25" ht="15.6">
      <c r="C75" s="18"/>
      <c r="D75" s="18"/>
      <c r="E75" s="18"/>
      <c r="F75" s="16"/>
      <c r="G75" s="17"/>
      <c r="H75" s="16"/>
      <c r="I75" s="17"/>
      <c r="J75" s="16"/>
      <c r="K75" s="17"/>
      <c r="L75" s="16"/>
      <c r="M75" s="17"/>
      <c r="N75" s="17"/>
      <c r="Y75" s="17"/>
    </row>
    <row r="76" spans="3:25" ht="15.6">
      <c r="C76" s="15"/>
      <c r="D76" s="15"/>
      <c r="E76" s="15"/>
      <c r="F76" s="16"/>
      <c r="G76" s="17"/>
      <c r="H76" s="16"/>
      <c r="I76" s="17"/>
      <c r="J76" s="16"/>
      <c r="K76" s="17"/>
      <c r="L76" s="16"/>
      <c r="M76" s="17"/>
      <c r="N76" s="17"/>
      <c r="Y76" s="17"/>
    </row>
    <row r="77" spans="3:25" ht="15.6">
      <c r="C77" s="15"/>
      <c r="D77" s="15"/>
      <c r="E77" s="15"/>
      <c r="F77" s="16"/>
      <c r="G77" s="17"/>
      <c r="H77" s="16"/>
      <c r="I77" s="17"/>
      <c r="J77" s="16"/>
      <c r="K77" s="17"/>
      <c r="L77" s="16"/>
      <c r="M77" s="17"/>
      <c r="N77" s="17"/>
      <c r="Y77" s="17"/>
    </row>
    <row r="78" spans="3:25" ht="15.6">
      <c r="C78" s="19"/>
      <c r="D78" s="19"/>
      <c r="E78" s="19"/>
      <c r="F78" s="16"/>
      <c r="G78" s="17"/>
      <c r="H78" s="16"/>
      <c r="I78" s="17"/>
      <c r="J78" s="16"/>
      <c r="K78" s="17"/>
      <c r="L78" s="16"/>
      <c r="M78" s="17"/>
      <c r="N78" s="17"/>
      <c r="Y78" s="17"/>
    </row>
    <row r="79" spans="3:25" ht="15.6">
      <c r="C79" s="15"/>
      <c r="D79" s="15"/>
      <c r="E79" s="15"/>
      <c r="F79" s="16"/>
      <c r="G79" s="17"/>
      <c r="H79" s="16"/>
      <c r="I79" s="17"/>
      <c r="J79" s="16"/>
      <c r="K79" s="17"/>
      <c r="L79" s="16"/>
      <c r="M79" s="17"/>
      <c r="N79" s="17"/>
      <c r="Y79" s="17"/>
    </row>
    <row r="80" spans="3:25" ht="15.6">
      <c r="C80" s="25"/>
      <c r="D80" s="25"/>
      <c r="E80" s="25"/>
      <c r="F80" s="16"/>
      <c r="G80" s="17"/>
      <c r="H80" s="16"/>
      <c r="I80" s="17"/>
      <c r="J80" s="16"/>
      <c r="K80" s="17"/>
      <c r="L80" s="16"/>
      <c r="M80" s="17"/>
      <c r="N80" s="17"/>
      <c r="Y80" s="17"/>
    </row>
    <row r="81" spans="3:25" ht="15.6">
      <c r="C81" s="26"/>
      <c r="D81" s="26"/>
      <c r="E81" s="26"/>
      <c r="F81" s="16"/>
      <c r="G81" s="17"/>
      <c r="H81" s="16"/>
      <c r="I81" s="17"/>
      <c r="J81" s="16"/>
      <c r="K81" s="17"/>
      <c r="L81" s="16"/>
      <c r="M81" s="17"/>
      <c r="N81" s="17"/>
      <c r="Y81" s="17"/>
    </row>
    <row r="82" spans="3:25" ht="15.6">
      <c r="C82" s="27"/>
      <c r="D82" s="27"/>
      <c r="E82" s="27"/>
      <c r="F82" s="16"/>
      <c r="G82" s="17"/>
      <c r="H82" s="16"/>
      <c r="I82" s="17"/>
      <c r="J82" s="16"/>
      <c r="K82" s="17"/>
      <c r="L82" s="16"/>
      <c r="M82" s="17"/>
      <c r="N82" s="17"/>
      <c r="Y82" s="17"/>
    </row>
    <row r="83" spans="3:25" ht="15.6">
      <c r="C83" s="27"/>
      <c r="D83" s="27"/>
      <c r="E83" s="27"/>
      <c r="F83" s="16"/>
      <c r="G83" s="17"/>
      <c r="H83" s="16"/>
      <c r="I83" s="17"/>
      <c r="J83" s="16"/>
      <c r="K83" s="17"/>
      <c r="L83" s="16"/>
      <c r="M83" s="17"/>
      <c r="N83" s="17"/>
      <c r="Y83" s="17"/>
    </row>
    <row r="84" spans="3:25" ht="15.6">
      <c r="C84" s="26"/>
      <c r="D84" s="26"/>
      <c r="E84" s="26"/>
      <c r="F84" s="16"/>
      <c r="G84" s="17"/>
      <c r="H84" s="16"/>
      <c r="I84" s="17"/>
      <c r="J84" s="16"/>
      <c r="K84" s="17"/>
      <c r="L84" s="16"/>
      <c r="M84" s="17"/>
      <c r="N84" s="17"/>
      <c r="Y84" s="17"/>
    </row>
    <row r="85" spans="3:25" ht="15.6">
      <c r="C85" s="27"/>
      <c r="D85" s="27"/>
      <c r="E85" s="27"/>
      <c r="F85" s="16"/>
      <c r="G85" s="17"/>
      <c r="H85" s="16"/>
      <c r="I85" s="17"/>
      <c r="J85" s="16"/>
      <c r="K85" s="17"/>
      <c r="L85" s="16"/>
      <c r="M85" s="17"/>
      <c r="N85" s="17"/>
      <c r="Y85" s="17"/>
    </row>
    <row r="86" spans="3:25" ht="15.6">
      <c r="C86" s="25"/>
      <c r="D86" s="25"/>
      <c r="E86" s="25"/>
      <c r="F86" s="16"/>
      <c r="G86" s="17"/>
      <c r="H86" s="16"/>
      <c r="I86" s="17"/>
      <c r="J86" s="16"/>
      <c r="K86" s="17"/>
      <c r="L86" s="16"/>
      <c r="M86" s="17"/>
      <c r="N86" s="17"/>
      <c r="Y86" s="17"/>
    </row>
    <row r="87" spans="3:25" ht="15.6">
      <c r="C87" s="25"/>
      <c r="D87" s="25"/>
      <c r="E87" s="25"/>
      <c r="F87" s="16"/>
      <c r="G87" s="17"/>
      <c r="H87" s="16"/>
      <c r="I87" s="17"/>
      <c r="J87" s="16"/>
      <c r="K87" s="17"/>
      <c r="L87" s="16"/>
      <c r="M87" s="17"/>
      <c r="N87" s="17"/>
      <c r="Y87" s="17"/>
    </row>
    <row r="88" spans="3:25" ht="15.6">
      <c r="C88" s="27"/>
      <c r="D88" s="27"/>
      <c r="E88" s="27"/>
      <c r="F88" s="16"/>
      <c r="G88" s="17"/>
      <c r="H88" s="16"/>
      <c r="I88" s="17"/>
      <c r="J88" s="16"/>
      <c r="K88" s="17"/>
      <c r="L88" s="16"/>
      <c r="M88" s="17"/>
      <c r="N88" s="17"/>
      <c r="Y88" s="17"/>
    </row>
    <row r="89" spans="3:25" ht="15.6">
      <c r="C89" s="25"/>
      <c r="D89" s="25"/>
      <c r="E89" s="25"/>
      <c r="F89" s="16"/>
      <c r="G89" s="17"/>
      <c r="H89" s="16"/>
      <c r="I89" s="17"/>
      <c r="J89" s="16"/>
      <c r="K89" s="17"/>
      <c r="L89" s="16"/>
      <c r="M89" s="17"/>
      <c r="N89" s="17"/>
      <c r="Y89" s="17"/>
    </row>
    <row r="90" spans="3:25" ht="15.6">
      <c r="C90" s="27"/>
      <c r="D90" s="27"/>
      <c r="E90" s="27"/>
      <c r="F90" s="16"/>
      <c r="G90" s="17"/>
      <c r="H90" s="16"/>
      <c r="I90" s="17"/>
      <c r="J90" s="16"/>
      <c r="K90" s="17"/>
      <c r="L90" s="16"/>
      <c r="M90" s="17"/>
      <c r="N90" s="17"/>
      <c r="Y90" s="17"/>
    </row>
    <row r="91" spans="3:25" ht="15.6">
      <c r="C91" s="27"/>
      <c r="D91" s="27"/>
      <c r="E91" s="27"/>
      <c r="F91" s="16"/>
      <c r="G91" s="17"/>
      <c r="H91" s="16"/>
      <c r="I91" s="17"/>
      <c r="J91" s="16"/>
      <c r="K91" s="17"/>
      <c r="L91" s="16"/>
      <c r="M91" s="17"/>
      <c r="N91" s="17"/>
      <c r="Y91" s="17"/>
    </row>
    <row r="92" spans="3:25" ht="15.6">
      <c r="C92" s="25"/>
      <c r="D92" s="25"/>
      <c r="E92" s="25"/>
      <c r="F92" s="16"/>
      <c r="G92" s="17"/>
      <c r="H92" s="16"/>
      <c r="I92" s="17"/>
      <c r="J92" s="16"/>
      <c r="K92" s="17"/>
      <c r="L92" s="16"/>
      <c r="M92" s="17"/>
      <c r="N92" s="17"/>
      <c r="Y92" s="17"/>
    </row>
    <row r="93" spans="3:25" ht="15.6">
      <c r="C93" s="25"/>
      <c r="D93" s="25"/>
      <c r="E93" s="25"/>
      <c r="F93" s="16"/>
      <c r="G93" s="17"/>
      <c r="H93" s="16"/>
      <c r="I93" s="17"/>
      <c r="J93" s="16"/>
      <c r="K93" s="17"/>
      <c r="L93" s="16"/>
      <c r="M93" s="17"/>
      <c r="N93" s="17"/>
      <c r="Y93" s="17"/>
    </row>
    <row r="94" spans="3:25" ht="15.6">
      <c r="C94" s="25"/>
      <c r="D94" s="25"/>
      <c r="E94" s="25"/>
      <c r="F94" s="16"/>
      <c r="G94" s="17"/>
      <c r="H94" s="16"/>
      <c r="I94" s="17"/>
      <c r="J94" s="16"/>
      <c r="K94" s="17"/>
      <c r="L94" s="16"/>
      <c r="M94" s="17"/>
      <c r="N94" s="17"/>
      <c r="Y94" s="17"/>
    </row>
    <row r="95" spans="3:25" ht="15.6">
      <c r="C95" s="27"/>
      <c r="D95" s="27"/>
      <c r="E95" s="27"/>
      <c r="F95" s="16"/>
      <c r="G95" s="17"/>
      <c r="H95" s="16"/>
      <c r="I95" s="17"/>
      <c r="J95" s="16"/>
      <c r="K95" s="17"/>
      <c r="L95" s="16"/>
      <c r="M95" s="17"/>
      <c r="N95" s="17"/>
      <c r="Y95" s="17"/>
    </row>
    <row r="96" spans="3:25" ht="15.6">
      <c r="C96" s="27"/>
      <c r="D96" s="27"/>
      <c r="E96" s="27"/>
      <c r="F96" s="16"/>
      <c r="G96" s="17"/>
      <c r="H96" s="16"/>
      <c r="I96" s="17"/>
      <c r="J96" s="16"/>
      <c r="K96" s="17"/>
      <c r="L96" s="16"/>
      <c r="M96" s="17"/>
      <c r="N96" s="17"/>
      <c r="Y96" s="17"/>
    </row>
    <row r="97" spans="3:25" ht="15.6">
      <c r="C97" s="27"/>
      <c r="D97" s="27"/>
      <c r="E97" s="27"/>
      <c r="F97" s="16"/>
      <c r="G97" s="17"/>
      <c r="H97" s="16"/>
      <c r="I97" s="17"/>
      <c r="J97" s="16"/>
      <c r="K97" s="17"/>
      <c r="L97" s="16"/>
      <c r="M97" s="17"/>
      <c r="N97" s="17"/>
      <c r="Y97" s="17"/>
    </row>
    <row r="98" spans="3:25" ht="15.6">
      <c r="C98" s="27"/>
      <c r="D98" s="27"/>
      <c r="E98" s="27"/>
      <c r="F98" s="16"/>
      <c r="G98" s="17"/>
      <c r="H98" s="16"/>
      <c r="I98" s="17"/>
      <c r="J98" s="16"/>
      <c r="K98" s="17"/>
      <c r="L98" s="16"/>
      <c r="M98" s="17"/>
      <c r="N98" s="17"/>
      <c r="Y98" s="17"/>
    </row>
    <row r="99" spans="3:25" ht="15.6">
      <c r="C99" s="27"/>
      <c r="D99" s="27"/>
      <c r="E99" s="27"/>
      <c r="F99" s="16"/>
      <c r="G99" s="17"/>
      <c r="H99" s="16"/>
      <c r="I99" s="17"/>
      <c r="J99" s="16"/>
      <c r="K99" s="17"/>
      <c r="L99" s="16"/>
      <c r="M99" s="17"/>
      <c r="N99" s="17"/>
      <c r="Y99" s="17"/>
    </row>
    <row r="100" spans="3:25" ht="15.6">
      <c r="C100" s="25"/>
      <c r="D100" s="25"/>
      <c r="E100" s="25"/>
      <c r="F100" s="16"/>
      <c r="G100" s="17"/>
      <c r="H100" s="16"/>
      <c r="I100" s="17"/>
      <c r="J100" s="16"/>
      <c r="K100" s="17"/>
      <c r="L100" s="16"/>
      <c r="M100" s="17"/>
      <c r="N100" s="17"/>
      <c r="Y100" s="17"/>
    </row>
    <row r="101" spans="3:25" ht="15.6">
      <c r="C101" s="25"/>
      <c r="D101" s="25"/>
      <c r="E101" s="25"/>
      <c r="F101" s="16"/>
      <c r="G101" s="17"/>
      <c r="H101" s="16"/>
      <c r="I101" s="17"/>
      <c r="J101" s="16"/>
      <c r="K101" s="17"/>
      <c r="L101" s="16"/>
      <c r="M101" s="17"/>
      <c r="N101" s="17"/>
      <c r="Y101" s="17"/>
    </row>
    <row r="102" spans="3:25" ht="15.6">
      <c r="C102" s="26"/>
      <c r="D102" s="26"/>
      <c r="E102" s="26"/>
      <c r="F102" s="16"/>
      <c r="G102" s="17"/>
      <c r="H102" s="16"/>
      <c r="I102" s="17"/>
      <c r="J102" s="16"/>
      <c r="K102" s="17"/>
      <c r="L102" s="16"/>
      <c r="M102" s="17"/>
      <c r="N102" s="17"/>
      <c r="Y102" s="17"/>
    </row>
    <row r="103" spans="3:25" ht="15.6">
      <c r="C103" s="28"/>
      <c r="D103" s="28"/>
      <c r="E103" s="28"/>
      <c r="F103" s="16"/>
      <c r="G103" s="17"/>
      <c r="H103" s="16"/>
      <c r="I103" s="17"/>
      <c r="J103" s="16"/>
      <c r="K103" s="17"/>
      <c r="L103" s="16"/>
      <c r="M103" s="17"/>
      <c r="N103" s="17"/>
      <c r="Y103" s="17"/>
    </row>
    <row r="104" spans="3:25" ht="15.6">
      <c r="C104" s="25"/>
      <c r="D104" s="25"/>
      <c r="E104" s="25"/>
      <c r="F104" s="16"/>
      <c r="G104" s="17"/>
      <c r="H104" s="16"/>
      <c r="I104" s="17"/>
      <c r="J104" s="16"/>
      <c r="K104" s="17"/>
      <c r="L104" s="16"/>
      <c r="M104" s="17"/>
      <c r="N104" s="17"/>
      <c r="Y104" s="17"/>
    </row>
    <row r="105" spans="3:25" ht="15.6">
      <c r="C105" s="27"/>
      <c r="D105" s="27"/>
      <c r="E105" s="27"/>
      <c r="F105" s="16"/>
      <c r="G105" s="17"/>
      <c r="H105" s="16"/>
      <c r="I105" s="17"/>
      <c r="J105" s="16"/>
      <c r="K105" s="17"/>
      <c r="L105" s="16"/>
      <c r="M105" s="17"/>
      <c r="N105" s="17"/>
      <c r="Y105" s="17"/>
    </row>
    <row r="106" spans="3:25" ht="15.6">
      <c r="C106" s="27"/>
      <c r="D106" s="27"/>
      <c r="E106" s="27"/>
      <c r="F106" s="16"/>
      <c r="G106" s="17"/>
      <c r="H106" s="16"/>
      <c r="I106" s="17"/>
      <c r="J106" s="16"/>
      <c r="K106" s="17"/>
      <c r="L106" s="16"/>
      <c r="M106" s="17"/>
      <c r="N106" s="17"/>
      <c r="Y106" s="17"/>
    </row>
    <row r="107" spans="3:25" ht="15.6">
      <c r="C107" s="26"/>
      <c r="D107" s="26"/>
      <c r="E107" s="26"/>
      <c r="F107" s="16"/>
      <c r="G107" s="17"/>
      <c r="H107" s="16"/>
      <c r="I107" s="17"/>
      <c r="J107" s="16"/>
      <c r="K107" s="17"/>
      <c r="L107" s="16"/>
      <c r="M107" s="17"/>
      <c r="N107" s="17"/>
      <c r="Y107" s="17"/>
    </row>
    <row r="108" spans="3:25" ht="15.6">
      <c r="C108" s="27"/>
      <c r="D108" s="27"/>
      <c r="E108" s="27"/>
      <c r="F108" s="16"/>
      <c r="G108" s="17"/>
      <c r="H108" s="16"/>
      <c r="I108" s="17"/>
      <c r="J108" s="16"/>
      <c r="K108" s="17"/>
      <c r="L108" s="16"/>
      <c r="M108" s="17"/>
      <c r="N108" s="17"/>
      <c r="Y108" s="17"/>
    </row>
    <row r="109" spans="3:25" ht="15.6">
      <c r="C109" s="27"/>
      <c r="D109" s="27"/>
      <c r="E109" s="27"/>
      <c r="F109" s="16"/>
      <c r="G109" s="17"/>
      <c r="H109" s="16"/>
      <c r="I109" s="17"/>
      <c r="J109" s="16"/>
      <c r="K109" s="17"/>
      <c r="L109" s="16"/>
      <c r="M109" s="17"/>
      <c r="N109" s="17"/>
      <c r="Y109" s="17"/>
    </row>
    <row r="110" spans="3:25" ht="15.6">
      <c r="C110" s="28"/>
      <c r="D110" s="28"/>
      <c r="E110" s="28"/>
      <c r="F110" s="16"/>
      <c r="G110" s="17"/>
      <c r="H110" s="16"/>
      <c r="I110" s="17"/>
      <c r="J110" s="16"/>
      <c r="K110" s="17"/>
      <c r="L110" s="16"/>
      <c r="M110" s="17"/>
      <c r="N110" s="17"/>
      <c r="Y110" s="17"/>
    </row>
    <row r="111" spans="3:25" ht="15.6">
      <c r="C111" s="27"/>
      <c r="D111" s="27"/>
      <c r="E111" s="27"/>
      <c r="F111" s="16"/>
      <c r="G111" s="17"/>
      <c r="H111" s="16"/>
      <c r="I111" s="17"/>
      <c r="J111" s="16"/>
      <c r="K111" s="17"/>
      <c r="L111" s="16"/>
      <c r="M111" s="17"/>
      <c r="N111" s="17"/>
      <c r="Y111" s="17"/>
    </row>
    <row r="112" spans="3:25" ht="15.6">
      <c r="C112" s="27"/>
      <c r="D112" s="27"/>
      <c r="E112" s="27"/>
      <c r="F112" s="16"/>
      <c r="G112" s="17"/>
      <c r="H112" s="16"/>
      <c r="I112" s="17"/>
      <c r="J112" s="16"/>
      <c r="K112" s="17"/>
      <c r="L112" s="16"/>
      <c r="M112" s="17"/>
      <c r="N112" s="17"/>
      <c r="Y112" s="17"/>
    </row>
    <row r="113" spans="3:25" ht="15.6">
      <c r="C113" s="27"/>
      <c r="D113" s="27"/>
      <c r="E113" s="27"/>
      <c r="F113" s="16"/>
      <c r="G113" s="17"/>
      <c r="H113" s="16"/>
      <c r="I113" s="17"/>
      <c r="J113" s="16"/>
      <c r="K113" s="17"/>
      <c r="L113" s="16"/>
      <c r="M113" s="17"/>
      <c r="N113" s="17"/>
      <c r="Y113" s="17"/>
    </row>
    <row r="114" spans="3:25" ht="15.6">
      <c r="C114" s="27"/>
      <c r="D114" s="27"/>
      <c r="E114" s="27"/>
      <c r="F114" s="16"/>
      <c r="G114" s="17"/>
      <c r="H114" s="16"/>
      <c r="I114" s="17"/>
      <c r="J114" s="16"/>
      <c r="K114" s="17"/>
      <c r="L114" s="16"/>
      <c r="M114" s="17"/>
      <c r="N114" s="17"/>
      <c r="Y114" s="17"/>
    </row>
    <row r="115" spans="3:25" ht="15.6">
      <c r="C115" s="27"/>
      <c r="D115" s="27"/>
      <c r="E115" s="27"/>
      <c r="F115" s="16"/>
      <c r="G115" s="17"/>
      <c r="H115" s="16"/>
      <c r="I115" s="17"/>
      <c r="J115" s="16"/>
      <c r="K115" s="17"/>
      <c r="L115" s="16"/>
      <c r="M115" s="17"/>
      <c r="N115" s="17"/>
      <c r="Y115" s="17"/>
    </row>
    <row r="116" spans="3:25" ht="15.6">
      <c r="C116" s="27"/>
      <c r="D116" s="27"/>
      <c r="E116" s="27"/>
      <c r="F116" s="16"/>
      <c r="G116" s="17"/>
      <c r="H116" s="16"/>
      <c r="I116" s="17"/>
      <c r="J116" s="16"/>
      <c r="K116" s="17"/>
      <c r="L116" s="16"/>
      <c r="M116" s="17"/>
      <c r="N116" s="17"/>
      <c r="Y116" s="17"/>
    </row>
    <row r="117" spans="3:25" ht="15.6">
      <c r="C117" s="27"/>
      <c r="D117" s="27"/>
      <c r="E117" s="27"/>
      <c r="F117" s="16"/>
      <c r="G117" s="17"/>
      <c r="H117" s="16"/>
      <c r="I117" s="17"/>
      <c r="J117" s="16"/>
      <c r="K117" s="17"/>
      <c r="L117" s="16"/>
      <c r="M117" s="17"/>
      <c r="N117" s="17"/>
      <c r="Y117" s="17"/>
    </row>
    <row r="118" spans="3:25" ht="15.6">
      <c r="C118" s="27"/>
      <c r="D118" s="27"/>
      <c r="E118" s="27"/>
      <c r="F118" s="16"/>
      <c r="G118" s="17"/>
      <c r="H118" s="16"/>
      <c r="I118" s="17"/>
      <c r="J118" s="16"/>
      <c r="K118" s="17"/>
      <c r="L118" s="16"/>
      <c r="M118" s="17"/>
      <c r="N118" s="17"/>
      <c r="Y118" s="17"/>
    </row>
    <row r="119" spans="3:25" ht="15.6">
      <c r="C119" s="27"/>
      <c r="D119" s="27"/>
      <c r="E119" s="27"/>
      <c r="F119" s="16"/>
      <c r="G119" s="17"/>
      <c r="H119" s="16"/>
      <c r="I119" s="17"/>
      <c r="J119" s="16"/>
      <c r="K119" s="17"/>
      <c r="L119" s="16"/>
      <c r="M119" s="17"/>
      <c r="N119" s="17"/>
      <c r="Y119" s="17"/>
    </row>
    <row r="120" spans="3:25" ht="15.6">
      <c r="C120" s="27"/>
      <c r="D120" s="27"/>
      <c r="E120" s="27"/>
      <c r="F120" s="16"/>
      <c r="G120" s="17"/>
      <c r="H120" s="16"/>
      <c r="I120" s="17"/>
      <c r="J120" s="16"/>
      <c r="K120" s="17"/>
      <c r="L120" s="16"/>
      <c r="M120" s="17"/>
      <c r="N120" s="17"/>
      <c r="Y120" s="17"/>
    </row>
    <row r="121" spans="3:25" ht="15.6">
      <c r="C121" s="27"/>
      <c r="D121" s="27"/>
      <c r="E121" s="27"/>
      <c r="F121" s="16"/>
      <c r="G121" s="17"/>
      <c r="H121" s="16"/>
      <c r="I121" s="17"/>
      <c r="J121" s="16"/>
      <c r="K121" s="17"/>
      <c r="L121" s="16"/>
      <c r="M121" s="17"/>
      <c r="N121" s="17"/>
      <c r="Y121" s="17"/>
    </row>
    <row r="122" spans="3:25" ht="15.6">
      <c r="C122" s="27"/>
      <c r="D122" s="27"/>
      <c r="E122" s="27"/>
      <c r="F122" s="16"/>
      <c r="G122" s="17"/>
      <c r="H122" s="16"/>
      <c r="I122" s="17"/>
      <c r="J122" s="16"/>
      <c r="K122" s="17"/>
      <c r="L122" s="16"/>
      <c r="M122" s="17"/>
      <c r="N122" s="17"/>
      <c r="Y122" s="17"/>
    </row>
    <row r="123" spans="3:25" ht="15.6">
      <c r="C123" s="27"/>
      <c r="D123" s="27"/>
      <c r="E123" s="27"/>
      <c r="F123" s="16"/>
      <c r="G123" s="17"/>
      <c r="H123" s="16"/>
      <c r="I123" s="17"/>
      <c r="J123" s="16"/>
      <c r="K123" s="17"/>
      <c r="L123" s="16"/>
      <c r="M123" s="17"/>
      <c r="N123" s="17"/>
      <c r="Y123" s="17"/>
    </row>
    <row r="124" spans="3:25" ht="15.6">
      <c r="C124" s="27"/>
      <c r="D124" s="27"/>
      <c r="E124" s="27"/>
      <c r="F124" s="16"/>
      <c r="G124" s="17"/>
      <c r="H124" s="16"/>
      <c r="I124" s="17"/>
      <c r="J124" s="16"/>
      <c r="K124" s="17"/>
      <c r="L124" s="16"/>
      <c r="M124" s="17"/>
      <c r="N124" s="17"/>
      <c r="Y124" s="17"/>
    </row>
    <row r="125" spans="3:25" ht="15.6">
      <c r="C125" s="27"/>
      <c r="D125" s="27"/>
      <c r="E125" s="27"/>
      <c r="F125" s="16"/>
      <c r="G125" s="17"/>
      <c r="H125" s="16"/>
      <c r="I125" s="17"/>
      <c r="J125" s="16"/>
      <c r="K125" s="17"/>
      <c r="L125" s="16"/>
      <c r="M125" s="17"/>
      <c r="N125" s="17"/>
      <c r="Y125" s="17"/>
    </row>
    <row r="126" spans="3:25" ht="15.6">
      <c r="C126" s="27"/>
      <c r="D126" s="27"/>
      <c r="E126" s="27"/>
      <c r="F126" s="16"/>
      <c r="G126" s="17"/>
      <c r="H126" s="16"/>
      <c r="I126" s="17"/>
      <c r="J126" s="16"/>
      <c r="K126" s="17"/>
      <c r="L126" s="16"/>
      <c r="M126" s="17"/>
      <c r="N126" s="17"/>
      <c r="Y126" s="17"/>
    </row>
    <row r="127" spans="3:25" ht="15.6">
      <c r="C127" s="27"/>
      <c r="D127" s="27"/>
      <c r="E127" s="27"/>
      <c r="F127" s="16"/>
      <c r="G127" s="17"/>
      <c r="H127" s="16"/>
      <c r="I127" s="17"/>
      <c r="J127" s="16"/>
      <c r="K127" s="17"/>
      <c r="L127" s="16"/>
      <c r="M127" s="17"/>
      <c r="N127" s="17"/>
      <c r="Y127" s="17"/>
    </row>
    <row r="128" spans="3:25" ht="15.6">
      <c r="C128" s="27"/>
      <c r="D128" s="27"/>
      <c r="E128" s="27"/>
      <c r="F128" s="16"/>
      <c r="G128" s="17"/>
      <c r="H128" s="16"/>
      <c r="I128" s="17"/>
      <c r="J128" s="16"/>
      <c r="K128" s="17"/>
      <c r="L128" s="16"/>
      <c r="M128" s="17"/>
      <c r="N128" s="17"/>
      <c r="Y128" s="17"/>
    </row>
    <row r="129" spans="3:25" ht="15.6">
      <c r="C129" s="27"/>
      <c r="D129" s="27"/>
      <c r="E129" s="27"/>
      <c r="F129" s="16"/>
      <c r="G129" s="17"/>
      <c r="H129" s="16"/>
      <c r="I129" s="17"/>
      <c r="J129" s="16"/>
      <c r="K129" s="17"/>
      <c r="L129" s="16"/>
      <c r="M129" s="17"/>
      <c r="N129" s="17"/>
      <c r="Y129" s="17"/>
    </row>
    <row r="130" spans="3:25" ht="15.6">
      <c r="C130" s="27"/>
      <c r="D130" s="27"/>
      <c r="E130" s="27"/>
      <c r="F130" s="16"/>
      <c r="G130" s="17"/>
      <c r="H130" s="16"/>
      <c r="I130" s="17"/>
      <c r="J130" s="16"/>
      <c r="K130" s="17"/>
      <c r="L130" s="16"/>
      <c r="M130" s="17"/>
      <c r="N130" s="17"/>
      <c r="Y130" s="17"/>
    </row>
    <row r="131" spans="3:25" ht="15.6">
      <c r="C131" s="27"/>
      <c r="D131" s="27"/>
      <c r="E131" s="27"/>
      <c r="F131" s="16"/>
      <c r="G131" s="17"/>
      <c r="H131" s="16"/>
      <c r="I131" s="17"/>
      <c r="J131" s="16"/>
      <c r="K131" s="17"/>
      <c r="L131" s="16"/>
      <c r="M131" s="17"/>
      <c r="N131" s="17"/>
      <c r="Y131" s="17"/>
    </row>
    <row r="132" spans="3:25" ht="15.6">
      <c r="C132" s="27"/>
      <c r="D132" s="27"/>
      <c r="E132" s="27"/>
      <c r="F132" s="16"/>
      <c r="G132" s="17"/>
      <c r="H132" s="16"/>
      <c r="I132" s="17"/>
      <c r="J132" s="16"/>
      <c r="K132" s="17"/>
      <c r="L132" s="16"/>
      <c r="M132" s="17"/>
      <c r="N132" s="17"/>
      <c r="Y132" s="17"/>
    </row>
    <row r="133" spans="3:25" ht="15.6">
      <c r="C133" s="27"/>
      <c r="D133" s="27"/>
      <c r="E133" s="27"/>
      <c r="F133" s="16"/>
      <c r="G133" s="17"/>
      <c r="H133" s="16"/>
      <c r="I133" s="17"/>
      <c r="J133" s="16"/>
      <c r="K133" s="17"/>
      <c r="L133" s="16"/>
      <c r="M133" s="17"/>
      <c r="N133" s="17"/>
      <c r="Y133" s="17"/>
    </row>
    <row r="134" spans="3:25" ht="15.6">
      <c r="C134" s="27"/>
      <c r="D134" s="27"/>
      <c r="E134" s="27"/>
      <c r="F134" s="16"/>
      <c r="G134" s="17"/>
      <c r="H134" s="16"/>
      <c r="I134" s="17"/>
      <c r="J134" s="16"/>
      <c r="K134" s="17"/>
      <c r="L134" s="16"/>
      <c r="M134" s="17"/>
      <c r="N134" s="17"/>
      <c r="Y134" s="17"/>
    </row>
    <row r="135" spans="3:25" ht="15.6">
      <c r="C135" s="27"/>
      <c r="D135" s="27"/>
      <c r="E135" s="27"/>
      <c r="F135" s="16"/>
      <c r="G135" s="17"/>
      <c r="H135" s="16"/>
      <c r="I135" s="17"/>
      <c r="J135" s="16"/>
      <c r="K135" s="17"/>
      <c r="L135" s="16"/>
      <c r="M135" s="17"/>
      <c r="N135" s="17"/>
      <c r="Y135" s="17"/>
    </row>
    <row r="136" spans="3:25" ht="15.6">
      <c r="C136" s="27"/>
      <c r="D136" s="27"/>
      <c r="E136" s="27"/>
      <c r="F136" s="16"/>
      <c r="G136" s="17"/>
      <c r="H136" s="16"/>
      <c r="I136" s="17"/>
      <c r="J136" s="16"/>
      <c r="K136" s="17"/>
      <c r="L136" s="16"/>
      <c r="M136" s="17"/>
      <c r="N136" s="17"/>
      <c r="Y136" s="17"/>
    </row>
    <row r="137" spans="3:25" ht="15.6">
      <c r="C137" s="27"/>
      <c r="D137" s="27"/>
      <c r="E137" s="27"/>
      <c r="F137" s="16"/>
      <c r="G137" s="17"/>
      <c r="H137" s="16"/>
      <c r="I137" s="17"/>
      <c r="J137" s="16"/>
      <c r="K137" s="17"/>
      <c r="L137" s="16"/>
      <c r="M137" s="17"/>
      <c r="N137" s="17"/>
      <c r="Y137" s="17"/>
    </row>
    <row r="138" spans="3:25" ht="15.6">
      <c r="C138" s="27"/>
      <c r="D138" s="27"/>
      <c r="E138" s="27"/>
      <c r="F138" s="16"/>
      <c r="G138" s="17"/>
      <c r="H138" s="16"/>
      <c r="I138" s="17"/>
      <c r="J138" s="16"/>
      <c r="K138" s="17"/>
      <c r="L138" s="16"/>
      <c r="M138" s="17"/>
      <c r="N138" s="17"/>
      <c r="Y138" s="17"/>
    </row>
    <row r="139" spans="3:25" ht="15.6">
      <c r="C139" s="27"/>
      <c r="D139" s="27"/>
      <c r="E139" s="27"/>
      <c r="F139" s="16"/>
      <c r="G139" s="17"/>
      <c r="H139" s="16"/>
      <c r="I139" s="17"/>
      <c r="J139" s="16"/>
      <c r="K139" s="17"/>
      <c r="L139" s="16"/>
      <c r="M139" s="17"/>
      <c r="N139" s="17"/>
      <c r="Y139" s="17"/>
    </row>
    <row r="140" spans="3:25" ht="15.6">
      <c r="C140" s="27"/>
      <c r="D140" s="27"/>
      <c r="E140" s="27"/>
      <c r="F140" s="16"/>
      <c r="G140" s="17"/>
      <c r="H140" s="16"/>
      <c r="I140" s="17"/>
      <c r="J140" s="16"/>
      <c r="K140" s="17"/>
      <c r="L140" s="16"/>
      <c r="M140" s="17"/>
      <c r="N140" s="17"/>
      <c r="Y140" s="17"/>
    </row>
    <row r="141" spans="3:25" ht="15.6">
      <c r="C141" s="27"/>
      <c r="D141" s="27"/>
      <c r="E141" s="27"/>
      <c r="F141" s="16"/>
      <c r="G141" s="17"/>
      <c r="H141" s="16"/>
      <c r="I141" s="17"/>
      <c r="J141" s="16"/>
      <c r="K141" s="17"/>
      <c r="L141" s="16"/>
      <c r="M141" s="17"/>
      <c r="N141" s="17"/>
      <c r="Y141" s="17"/>
    </row>
    <row r="142" spans="3:25" ht="15.6">
      <c r="C142" s="27"/>
      <c r="D142" s="27"/>
      <c r="E142" s="27"/>
      <c r="F142" s="16"/>
      <c r="G142" s="17"/>
      <c r="H142" s="16"/>
      <c r="I142" s="17"/>
      <c r="J142" s="16"/>
      <c r="K142" s="17"/>
      <c r="L142" s="16"/>
      <c r="M142" s="17"/>
      <c r="N142" s="17"/>
      <c r="Y142" s="17"/>
    </row>
    <row r="143" spans="3:25" ht="15.6">
      <c r="C143" s="27"/>
      <c r="D143" s="27"/>
      <c r="E143" s="27"/>
      <c r="F143" s="16"/>
      <c r="G143" s="17"/>
      <c r="H143" s="16"/>
      <c r="I143" s="17"/>
      <c r="J143" s="16"/>
      <c r="K143" s="17"/>
      <c r="L143" s="16"/>
      <c r="M143" s="17"/>
      <c r="N143" s="17"/>
      <c r="Y143" s="17"/>
    </row>
    <row r="144" spans="3:25" ht="15.6">
      <c r="C144" s="27"/>
      <c r="D144" s="27"/>
      <c r="E144" s="27"/>
      <c r="F144" s="16"/>
      <c r="G144" s="17"/>
      <c r="H144" s="16"/>
      <c r="I144" s="17"/>
      <c r="J144" s="16"/>
      <c r="K144" s="17"/>
      <c r="L144" s="16"/>
      <c r="M144" s="17"/>
      <c r="N144" s="17"/>
      <c r="Y144" s="17"/>
    </row>
    <row r="145" spans="3:25" ht="15.6">
      <c r="C145" s="27"/>
      <c r="D145" s="27"/>
      <c r="E145" s="27"/>
      <c r="F145" s="16"/>
      <c r="G145" s="17"/>
      <c r="H145" s="16"/>
      <c r="I145" s="17"/>
      <c r="J145" s="16"/>
      <c r="K145" s="17"/>
      <c r="L145" s="16"/>
      <c r="M145" s="17"/>
      <c r="N145" s="17"/>
      <c r="Y145" s="17"/>
    </row>
    <row r="146" spans="3:25" ht="15.6">
      <c r="C146" s="27"/>
      <c r="D146" s="27"/>
      <c r="E146" s="27"/>
      <c r="F146" s="16"/>
      <c r="G146" s="17"/>
      <c r="H146" s="16"/>
      <c r="I146" s="17"/>
      <c r="J146" s="16"/>
      <c r="K146" s="17"/>
      <c r="L146" s="16"/>
      <c r="M146" s="17"/>
      <c r="N146" s="17"/>
      <c r="Y146" s="17"/>
    </row>
    <row r="147" spans="3:25" ht="15.6">
      <c r="C147" s="27"/>
      <c r="D147" s="27"/>
      <c r="E147" s="27"/>
      <c r="F147" s="16"/>
      <c r="G147" s="17"/>
      <c r="H147" s="16"/>
      <c r="I147" s="17"/>
      <c r="J147" s="16"/>
      <c r="K147" s="17"/>
      <c r="L147" s="16"/>
      <c r="M147" s="17"/>
      <c r="N147" s="17"/>
      <c r="Y147" s="17"/>
    </row>
    <row r="148" spans="3:25" ht="15.6">
      <c r="C148" s="27"/>
      <c r="D148" s="27"/>
      <c r="E148" s="27"/>
      <c r="F148" s="16"/>
      <c r="G148" s="17"/>
      <c r="H148" s="16"/>
      <c r="I148" s="17"/>
      <c r="J148" s="16"/>
      <c r="K148" s="17"/>
      <c r="L148" s="16"/>
      <c r="M148" s="17"/>
      <c r="N148" s="17"/>
      <c r="Y148" s="17"/>
    </row>
    <row r="149" spans="3:25" ht="15.6">
      <c r="C149" s="27"/>
      <c r="D149" s="27"/>
      <c r="E149" s="27"/>
      <c r="F149" s="16"/>
      <c r="G149" s="17"/>
      <c r="H149" s="16"/>
      <c r="I149" s="17"/>
      <c r="J149" s="16"/>
      <c r="K149" s="17"/>
      <c r="L149" s="16"/>
      <c r="M149" s="17"/>
      <c r="N149" s="17"/>
      <c r="Y149" s="17"/>
    </row>
    <row r="150" spans="3:25" ht="15.6">
      <c r="C150" s="27"/>
      <c r="D150" s="27"/>
      <c r="E150" s="27"/>
      <c r="F150" s="16"/>
      <c r="G150" s="17"/>
      <c r="H150" s="16"/>
      <c r="I150" s="17"/>
      <c r="J150" s="16"/>
      <c r="K150" s="17"/>
      <c r="L150" s="16"/>
      <c r="M150" s="17"/>
      <c r="N150" s="17"/>
      <c r="Y150" s="17"/>
    </row>
    <row r="151" spans="3:25" ht="15.6">
      <c r="C151" s="27"/>
      <c r="D151" s="27"/>
      <c r="E151" s="27"/>
      <c r="F151" s="16"/>
      <c r="G151" s="17"/>
      <c r="H151" s="16"/>
      <c r="I151" s="17"/>
      <c r="J151" s="16"/>
      <c r="K151" s="17"/>
      <c r="L151" s="16"/>
      <c r="M151" s="17"/>
      <c r="N151" s="17"/>
      <c r="Y151" s="17"/>
    </row>
    <row r="152" spans="3:25" ht="15.6">
      <c r="C152" s="27"/>
      <c r="D152" s="27"/>
      <c r="E152" s="27"/>
      <c r="F152" s="16"/>
      <c r="G152" s="17"/>
      <c r="H152" s="16"/>
      <c r="I152" s="17"/>
      <c r="J152" s="16"/>
      <c r="K152" s="17"/>
      <c r="L152" s="16"/>
      <c r="M152" s="17"/>
      <c r="N152" s="17"/>
      <c r="Y152" s="17"/>
    </row>
    <row r="153" spans="3:25" ht="15.6">
      <c r="C153" s="27"/>
      <c r="D153" s="27"/>
      <c r="E153" s="27"/>
      <c r="F153" s="16"/>
      <c r="G153" s="17"/>
      <c r="H153" s="16"/>
      <c r="I153" s="17"/>
      <c r="J153" s="16"/>
      <c r="K153" s="17"/>
      <c r="L153" s="16"/>
      <c r="M153" s="17"/>
      <c r="N153" s="17"/>
      <c r="Y153" s="17"/>
    </row>
    <row r="154" spans="3:25" ht="15.6">
      <c r="C154" s="27"/>
      <c r="D154" s="27"/>
      <c r="E154" s="27"/>
      <c r="F154" s="16"/>
      <c r="G154" s="17"/>
      <c r="H154" s="16"/>
      <c r="I154" s="17"/>
      <c r="J154" s="16"/>
      <c r="K154" s="17"/>
      <c r="L154" s="16"/>
      <c r="M154" s="17"/>
      <c r="N154" s="17"/>
      <c r="Y154" s="17"/>
    </row>
    <row r="155" spans="3:25" ht="15.6">
      <c r="C155" s="27"/>
      <c r="D155" s="27"/>
      <c r="E155" s="27"/>
      <c r="F155" s="16"/>
      <c r="G155" s="17"/>
      <c r="H155" s="16"/>
      <c r="I155" s="17"/>
      <c r="J155" s="16"/>
      <c r="K155" s="17"/>
      <c r="L155" s="16"/>
      <c r="M155" s="17"/>
      <c r="N155" s="17"/>
      <c r="Y155" s="17"/>
    </row>
    <row r="156" spans="3:25" ht="15.6">
      <c r="C156" s="27"/>
      <c r="D156" s="27"/>
      <c r="E156" s="27"/>
      <c r="F156" s="16"/>
      <c r="G156" s="17"/>
      <c r="H156" s="16"/>
      <c r="I156" s="17"/>
      <c r="J156" s="16"/>
      <c r="K156" s="17"/>
      <c r="L156" s="16"/>
      <c r="M156" s="17"/>
      <c r="N156" s="17"/>
      <c r="Y156" s="17"/>
    </row>
    <row r="157" spans="3:25" ht="15.6">
      <c r="C157" s="27"/>
      <c r="D157" s="27"/>
      <c r="E157" s="27"/>
      <c r="F157" s="16"/>
      <c r="G157" s="17"/>
      <c r="H157" s="16"/>
      <c r="I157" s="17"/>
      <c r="J157" s="16"/>
      <c r="K157" s="17"/>
      <c r="L157" s="16"/>
      <c r="M157" s="17"/>
      <c r="N157" s="17"/>
      <c r="Y157" s="17"/>
    </row>
    <row r="158" spans="3:25" ht="15.6">
      <c r="C158" s="27"/>
      <c r="D158" s="27"/>
      <c r="E158" s="27"/>
      <c r="F158" s="16"/>
      <c r="G158" s="17"/>
      <c r="H158" s="16"/>
      <c r="I158" s="17"/>
      <c r="J158" s="16"/>
      <c r="K158" s="17"/>
      <c r="L158" s="16"/>
      <c r="M158" s="17"/>
      <c r="N158" s="17"/>
      <c r="Y158" s="17"/>
    </row>
    <row r="159" spans="3:25" ht="15.6">
      <c r="C159" s="27"/>
      <c r="D159" s="27"/>
      <c r="E159" s="27"/>
      <c r="F159" s="16"/>
      <c r="G159" s="17"/>
      <c r="H159" s="16"/>
      <c r="I159" s="17"/>
      <c r="J159" s="16"/>
      <c r="K159" s="17"/>
      <c r="L159" s="16"/>
      <c r="M159" s="17"/>
      <c r="N159" s="17"/>
      <c r="Y159" s="17"/>
    </row>
    <row r="160" spans="3:25" ht="15.6">
      <c r="C160" s="27"/>
      <c r="D160" s="27"/>
      <c r="E160" s="27"/>
      <c r="F160" s="16"/>
      <c r="G160" s="17"/>
      <c r="H160" s="16"/>
      <c r="I160" s="17"/>
      <c r="J160" s="16"/>
      <c r="K160" s="17"/>
      <c r="L160" s="16"/>
      <c r="M160" s="17"/>
      <c r="N160" s="17"/>
      <c r="Y160" s="17"/>
    </row>
    <row r="161" spans="3:25" ht="15.6">
      <c r="C161" s="27"/>
      <c r="D161" s="27"/>
      <c r="E161" s="27"/>
      <c r="F161" s="16"/>
      <c r="G161" s="17"/>
      <c r="H161" s="16"/>
      <c r="I161" s="17"/>
      <c r="J161" s="16"/>
      <c r="K161" s="17"/>
      <c r="L161" s="16"/>
      <c r="M161" s="17"/>
      <c r="N161" s="17"/>
      <c r="Y161" s="17"/>
    </row>
    <row r="162" spans="3:25" ht="15.6">
      <c r="C162" s="27"/>
      <c r="D162" s="27"/>
      <c r="E162" s="27"/>
      <c r="F162" s="16"/>
      <c r="G162" s="17"/>
      <c r="H162" s="16"/>
      <c r="I162" s="17"/>
      <c r="J162" s="16"/>
      <c r="K162" s="17"/>
      <c r="L162" s="16"/>
      <c r="M162" s="17"/>
      <c r="N162" s="17"/>
      <c r="Y162" s="17"/>
    </row>
    <row r="163" spans="3:25" ht="15.6">
      <c r="C163" s="27"/>
      <c r="D163" s="27"/>
      <c r="E163" s="27"/>
      <c r="F163" s="16"/>
      <c r="G163" s="17"/>
      <c r="H163" s="16"/>
      <c r="I163" s="17"/>
      <c r="J163" s="16"/>
      <c r="K163" s="17"/>
      <c r="L163" s="16"/>
      <c r="M163" s="17"/>
      <c r="N163" s="17"/>
      <c r="Y163" s="17"/>
    </row>
    <row r="164" spans="3:25" ht="15.6">
      <c r="C164" s="27"/>
      <c r="D164" s="27"/>
      <c r="E164" s="27"/>
      <c r="F164" s="16"/>
      <c r="G164" s="17"/>
      <c r="H164" s="16"/>
      <c r="I164" s="17"/>
      <c r="J164" s="16"/>
      <c r="K164" s="17"/>
      <c r="L164" s="16"/>
      <c r="M164" s="17"/>
      <c r="N164" s="17"/>
      <c r="Y164" s="17"/>
    </row>
    <row r="165" spans="3:25" ht="15.6">
      <c r="C165" s="27"/>
      <c r="D165" s="27"/>
      <c r="E165" s="27"/>
      <c r="F165" s="16"/>
      <c r="G165" s="17"/>
      <c r="H165" s="16"/>
      <c r="I165" s="17"/>
      <c r="J165" s="16"/>
      <c r="K165" s="17"/>
      <c r="L165" s="16"/>
      <c r="M165" s="17"/>
      <c r="N165" s="17"/>
      <c r="Y165" s="17"/>
    </row>
    <row r="166" spans="3:25" ht="15.6">
      <c r="C166" s="27"/>
      <c r="D166" s="27"/>
      <c r="E166" s="27"/>
      <c r="F166" s="16"/>
      <c r="G166" s="17"/>
      <c r="H166" s="16"/>
      <c r="I166" s="17"/>
      <c r="J166" s="16"/>
      <c r="K166" s="17"/>
      <c r="L166" s="16"/>
      <c r="M166" s="17"/>
      <c r="N166" s="17"/>
      <c r="Y166" s="17"/>
    </row>
    <row r="167" spans="3:25" ht="15.6">
      <c r="C167" s="27"/>
      <c r="D167" s="27"/>
      <c r="E167" s="27"/>
      <c r="F167" s="16"/>
      <c r="G167" s="17"/>
      <c r="H167" s="16"/>
      <c r="I167" s="17"/>
      <c r="J167" s="16"/>
      <c r="K167" s="17"/>
      <c r="L167" s="16"/>
      <c r="M167" s="17"/>
      <c r="N167" s="17"/>
      <c r="Y167" s="17"/>
    </row>
    <row r="168" spans="3:25" ht="15.6">
      <c r="C168" s="27"/>
      <c r="D168" s="27"/>
      <c r="E168" s="27"/>
      <c r="F168" s="16"/>
      <c r="G168" s="17"/>
      <c r="H168" s="16"/>
      <c r="I168" s="17"/>
      <c r="J168" s="16"/>
      <c r="K168" s="17"/>
      <c r="L168" s="16"/>
      <c r="M168" s="17"/>
      <c r="N168" s="17"/>
      <c r="Y168" s="17"/>
    </row>
    <row r="169" spans="3:25" ht="15.6">
      <c r="C169" s="27"/>
      <c r="D169" s="27"/>
      <c r="E169" s="27"/>
      <c r="F169" s="16"/>
      <c r="G169" s="17"/>
      <c r="H169" s="16"/>
      <c r="I169" s="17"/>
      <c r="J169" s="16"/>
      <c r="K169" s="17"/>
      <c r="L169" s="16"/>
      <c r="M169" s="17"/>
      <c r="N169" s="17"/>
      <c r="Y169" s="17"/>
    </row>
    <row r="170" spans="3:25" ht="15.6">
      <c r="C170" s="27"/>
      <c r="D170" s="27"/>
      <c r="E170" s="27"/>
      <c r="F170" s="16"/>
      <c r="G170" s="17"/>
      <c r="H170" s="16"/>
      <c r="I170" s="17"/>
      <c r="J170" s="16"/>
      <c r="K170" s="17"/>
      <c r="L170" s="16"/>
      <c r="M170" s="17"/>
      <c r="N170" s="17"/>
      <c r="Y170" s="17"/>
    </row>
    <row r="171" spans="3:25" ht="15.6">
      <c r="C171" s="27"/>
      <c r="D171" s="27"/>
      <c r="E171" s="27"/>
      <c r="F171" s="16"/>
      <c r="G171" s="17"/>
      <c r="H171" s="16"/>
      <c r="I171" s="17"/>
      <c r="J171" s="16"/>
      <c r="K171" s="17"/>
      <c r="L171" s="16"/>
      <c r="M171" s="17"/>
      <c r="N171" s="17"/>
      <c r="Y171" s="17"/>
    </row>
    <row r="172" spans="3:25" ht="15.6">
      <c r="C172" s="27"/>
      <c r="D172" s="27"/>
      <c r="E172" s="27"/>
      <c r="F172" s="16"/>
      <c r="G172" s="17"/>
      <c r="H172" s="16"/>
      <c r="I172" s="17"/>
      <c r="J172" s="16"/>
      <c r="K172" s="17"/>
      <c r="L172" s="16"/>
      <c r="M172" s="17"/>
      <c r="N172" s="17"/>
      <c r="Y172" s="17"/>
    </row>
    <row r="173" spans="3:25" ht="15.6">
      <c r="C173" s="27"/>
      <c r="D173" s="27"/>
      <c r="E173" s="27"/>
      <c r="F173" s="16"/>
      <c r="G173" s="17"/>
      <c r="H173" s="16"/>
      <c r="I173" s="17"/>
      <c r="J173" s="16"/>
      <c r="K173" s="17"/>
      <c r="L173" s="16"/>
      <c r="M173" s="17"/>
      <c r="N173" s="17"/>
      <c r="Y173" s="17"/>
    </row>
    <row r="174" spans="3:25" ht="15.6">
      <c r="C174" s="27"/>
      <c r="D174" s="27"/>
      <c r="E174" s="27"/>
      <c r="F174" s="16"/>
      <c r="G174" s="17"/>
      <c r="H174" s="16"/>
      <c r="I174" s="17"/>
      <c r="J174" s="16"/>
      <c r="K174" s="17"/>
      <c r="L174" s="16"/>
      <c r="M174" s="17"/>
      <c r="N174" s="17"/>
      <c r="Y174" s="17"/>
    </row>
    <row r="175" spans="3:25" ht="15.6">
      <c r="C175" s="27"/>
      <c r="D175" s="27"/>
      <c r="E175" s="27"/>
      <c r="F175" s="16"/>
      <c r="G175" s="17"/>
      <c r="H175" s="16"/>
      <c r="I175" s="17"/>
      <c r="J175" s="16"/>
      <c r="K175" s="17"/>
      <c r="L175" s="16"/>
      <c r="M175" s="17"/>
      <c r="N175" s="17"/>
      <c r="Y175" s="17"/>
    </row>
    <row r="176" spans="3:25" ht="15.6">
      <c r="C176" s="27"/>
      <c r="D176" s="27"/>
      <c r="E176" s="27"/>
      <c r="F176" s="16"/>
      <c r="G176" s="17"/>
      <c r="H176" s="16"/>
      <c r="I176" s="17"/>
      <c r="J176" s="16"/>
      <c r="K176" s="17"/>
      <c r="L176" s="16"/>
      <c r="M176" s="17"/>
      <c r="N176" s="17"/>
      <c r="Y176" s="17"/>
    </row>
    <row r="177" spans="3:25" ht="15.6">
      <c r="C177" s="27"/>
      <c r="D177" s="27"/>
      <c r="E177" s="27"/>
      <c r="F177" s="16"/>
      <c r="G177" s="17"/>
      <c r="H177" s="16"/>
      <c r="I177" s="17"/>
      <c r="J177" s="16"/>
      <c r="K177" s="17"/>
      <c r="L177" s="16"/>
      <c r="M177" s="17"/>
      <c r="N177" s="17"/>
      <c r="Y177" s="17"/>
    </row>
    <row r="178" spans="3:25" ht="15.6">
      <c r="C178" s="27"/>
      <c r="D178" s="27"/>
      <c r="E178" s="27"/>
      <c r="F178" s="16"/>
      <c r="G178" s="17"/>
      <c r="H178" s="16"/>
      <c r="I178" s="17"/>
      <c r="J178" s="16"/>
      <c r="K178" s="17"/>
      <c r="L178" s="16"/>
      <c r="M178" s="17"/>
      <c r="N178" s="17"/>
      <c r="Y178" s="17"/>
    </row>
    <row r="179" spans="3:25" ht="15.6">
      <c r="C179" s="27"/>
      <c r="D179" s="27"/>
      <c r="E179" s="27"/>
      <c r="F179" s="16"/>
      <c r="G179" s="17"/>
      <c r="H179" s="16"/>
      <c r="I179" s="17"/>
      <c r="J179" s="16"/>
      <c r="K179" s="17"/>
      <c r="L179" s="16"/>
      <c r="M179" s="17"/>
      <c r="N179" s="17"/>
      <c r="Y179" s="17"/>
    </row>
    <row r="180" spans="3:25" ht="15.6">
      <c r="C180" s="27"/>
      <c r="D180" s="27"/>
      <c r="E180" s="27"/>
      <c r="F180" s="16"/>
      <c r="G180" s="17"/>
      <c r="H180" s="16"/>
      <c r="I180" s="17"/>
      <c r="J180" s="16"/>
      <c r="K180" s="17"/>
      <c r="L180" s="16"/>
      <c r="M180" s="17"/>
      <c r="N180" s="17"/>
      <c r="Y180" s="17"/>
    </row>
    <row r="181" spans="3:25" ht="15.6">
      <c r="C181" s="27"/>
      <c r="D181" s="27"/>
      <c r="E181" s="27"/>
      <c r="F181" s="16"/>
      <c r="G181" s="17"/>
      <c r="H181" s="16"/>
      <c r="I181" s="17"/>
      <c r="J181" s="16"/>
      <c r="K181" s="17"/>
      <c r="L181" s="16"/>
      <c r="M181" s="17"/>
      <c r="N181" s="17"/>
      <c r="Y181" s="17"/>
    </row>
    <row r="182" spans="3:25" ht="15.6">
      <c r="C182" s="27"/>
      <c r="D182" s="27"/>
      <c r="E182" s="27"/>
      <c r="F182" s="16"/>
      <c r="G182" s="17"/>
      <c r="H182" s="16"/>
      <c r="I182" s="17"/>
      <c r="J182" s="16"/>
      <c r="K182" s="17"/>
      <c r="L182" s="16"/>
      <c r="M182" s="17"/>
      <c r="N182" s="17"/>
      <c r="Y182" s="17"/>
    </row>
    <row r="183" spans="3:25" ht="15.6">
      <c r="C183" s="27"/>
      <c r="D183" s="27"/>
      <c r="E183" s="27"/>
      <c r="F183" s="16"/>
      <c r="G183" s="17"/>
      <c r="H183" s="16"/>
      <c r="I183" s="17"/>
      <c r="J183" s="16"/>
      <c r="K183" s="17"/>
      <c r="L183" s="16"/>
      <c r="M183" s="17"/>
      <c r="N183" s="17"/>
      <c r="Y183" s="17"/>
    </row>
    <row r="184" spans="3:25" ht="15.6">
      <c r="C184" s="27"/>
      <c r="D184" s="27"/>
      <c r="E184" s="27"/>
      <c r="F184" s="16"/>
      <c r="G184" s="17"/>
      <c r="H184" s="16"/>
      <c r="I184" s="17"/>
      <c r="J184" s="16"/>
      <c r="K184" s="17"/>
      <c r="L184" s="16"/>
      <c r="M184" s="17"/>
      <c r="N184" s="17"/>
      <c r="Y184" s="17"/>
    </row>
    <row r="185" spans="3:25" ht="15.6">
      <c r="C185" s="27"/>
      <c r="D185" s="27"/>
      <c r="E185" s="27"/>
      <c r="F185" s="16"/>
      <c r="G185" s="17"/>
      <c r="H185" s="16"/>
      <c r="I185" s="17"/>
      <c r="J185" s="16"/>
      <c r="K185" s="17"/>
      <c r="L185" s="16"/>
      <c r="M185" s="17"/>
      <c r="N185" s="17"/>
      <c r="Y185" s="17"/>
    </row>
    <row r="186" spans="3:25" ht="15.6">
      <c r="C186" s="27"/>
      <c r="D186" s="27"/>
      <c r="E186" s="27"/>
      <c r="F186" s="16"/>
      <c r="G186" s="17"/>
      <c r="H186" s="16"/>
      <c r="I186" s="17"/>
      <c r="J186" s="16"/>
      <c r="K186" s="17"/>
      <c r="L186" s="16"/>
      <c r="M186" s="17"/>
      <c r="N186" s="17"/>
      <c r="Y186" s="17"/>
    </row>
    <row r="187" spans="3:25" ht="15.6">
      <c r="C187" s="27"/>
      <c r="D187" s="27"/>
      <c r="E187" s="27"/>
      <c r="F187" s="16"/>
      <c r="G187" s="17"/>
      <c r="H187" s="16"/>
      <c r="I187" s="17"/>
      <c r="J187" s="16"/>
      <c r="K187" s="17"/>
      <c r="L187" s="16"/>
      <c r="M187" s="17"/>
      <c r="N187" s="17"/>
      <c r="Y187" s="17"/>
    </row>
    <row r="188" spans="3:25" ht="15.6">
      <c r="C188" s="27"/>
      <c r="D188" s="27"/>
      <c r="E188" s="27"/>
      <c r="F188" s="16"/>
      <c r="G188" s="17"/>
      <c r="H188" s="16"/>
      <c r="I188" s="17"/>
      <c r="J188" s="16"/>
      <c r="K188" s="17"/>
      <c r="L188" s="16"/>
      <c r="M188" s="17"/>
      <c r="N188" s="17"/>
      <c r="Y188" s="17"/>
    </row>
    <row r="189" spans="3:25" ht="15.6">
      <c r="C189" s="27"/>
      <c r="D189" s="27"/>
      <c r="E189" s="27"/>
      <c r="F189" s="16"/>
      <c r="G189" s="17"/>
      <c r="H189" s="16"/>
      <c r="I189" s="17"/>
      <c r="J189" s="16"/>
      <c r="K189" s="17"/>
      <c r="L189" s="16"/>
      <c r="M189" s="17"/>
      <c r="N189" s="17"/>
      <c r="Y189" s="17"/>
    </row>
    <row r="190" spans="3:25" ht="15.6">
      <c r="C190" s="27"/>
      <c r="D190" s="27"/>
      <c r="E190" s="27"/>
      <c r="F190" s="16"/>
      <c r="G190" s="17"/>
      <c r="H190" s="16"/>
      <c r="I190" s="17"/>
      <c r="J190" s="16"/>
      <c r="K190" s="17"/>
      <c r="L190" s="16"/>
      <c r="M190" s="17"/>
      <c r="N190" s="17"/>
      <c r="Y190" s="17"/>
    </row>
    <row r="191" spans="3:25" ht="15.6">
      <c r="C191" s="27"/>
      <c r="D191" s="27"/>
      <c r="E191" s="27"/>
      <c r="F191" s="16"/>
      <c r="G191" s="17"/>
      <c r="H191" s="16"/>
      <c r="I191" s="17"/>
      <c r="J191" s="16"/>
      <c r="K191" s="17"/>
      <c r="L191" s="16"/>
      <c r="M191" s="17"/>
      <c r="N191" s="17"/>
      <c r="Y191" s="17"/>
    </row>
    <row r="192" spans="3:25" ht="15.6">
      <c r="C192" s="27"/>
      <c r="D192" s="27"/>
      <c r="E192" s="27"/>
      <c r="F192" s="16"/>
      <c r="G192" s="17"/>
      <c r="H192" s="16"/>
      <c r="I192" s="17"/>
      <c r="J192" s="16"/>
      <c r="K192" s="17"/>
      <c r="L192" s="16"/>
      <c r="M192" s="17"/>
      <c r="N192" s="17"/>
      <c r="Y192" s="17"/>
    </row>
    <row r="193" spans="3:25" ht="15.6">
      <c r="C193" s="27"/>
      <c r="D193" s="27"/>
      <c r="E193" s="27"/>
      <c r="F193" s="16"/>
      <c r="G193" s="17"/>
      <c r="H193" s="16"/>
      <c r="I193" s="17"/>
      <c r="J193" s="16"/>
      <c r="K193" s="17"/>
      <c r="L193" s="16"/>
      <c r="M193" s="17"/>
      <c r="N193" s="17"/>
      <c r="Y193" s="17"/>
    </row>
    <row r="194" spans="3:25" ht="15.6">
      <c r="C194" s="27"/>
      <c r="D194" s="27"/>
      <c r="E194" s="27"/>
      <c r="F194" s="16"/>
      <c r="G194" s="17"/>
      <c r="H194" s="16"/>
      <c r="I194" s="17"/>
      <c r="J194" s="16"/>
      <c r="K194" s="17"/>
      <c r="L194" s="16"/>
      <c r="M194" s="17"/>
      <c r="N194" s="17"/>
      <c r="Y194" s="17"/>
    </row>
    <row r="195" spans="3:25" ht="15.6">
      <c r="C195" s="27"/>
      <c r="D195" s="27"/>
      <c r="E195" s="27"/>
      <c r="F195" s="16"/>
      <c r="G195" s="17"/>
      <c r="H195" s="16"/>
      <c r="I195" s="17"/>
      <c r="J195" s="16"/>
      <c r="K195" s="17"/>
      <c r="L195" s="16"/>
      <c r="M195" s="17"/>
      <c r="N195" s="17"/>
      <c r="Y195" s="17"/>
    </row>
    <row r="196" spans="3:25" ht="15.6">
      <c r="C196" s="27"/>
      <c r="D196" s="27"/>
      <c r="E196" s="27"/>
      <c r="F196" s="16"/>
      <c r="G196" s="17"/>
      <c r="H196" s="16"/>
      <c r="I196" s="17"/>
      <c r="J196" s="16"/>
      <c r="K196" s="17"/>
      <c r="L196" s="16"/>
      <c r="M196" s="17"/>
      <c r="N196" s="17"/>
      <c r="Y196" s="17"/>
    </row>
    <row r="197" spans="3:25" ht="15.6">
      <c r="C197" s="27"/>
      <c r="D197" s="27"/>
      <c r="E197" s="27"/>
      <c r="F197" s="16"/>
      <c r="G197" s="17"/>
      <c r="H197" s="16"/>
      <c r="I197" s="17"/>
      <c r="J197" s="16"/>
      <c r="K197" s="17"/>
      <c r="L197" s="16"/>
      <c r="M197" s="17"/>
      <c r="N197" s="17"/>
      <c r="Y197" s="17"/>
    </row>
    <row r="198" spans="3:25" ht="15.6">
      <c r="C198" s="27"/>
      <c r="D198" s="27"/>
      <c r="E198" s="27"/>
      <c r="F198" s="16"/>
      <c r="G198" s="17"/>
      <c r="H198" s="16"/>
      <c r="I198" s="17"/>
      <c r="J198" s="16"/>
      <c r="K198" s="17"/>
      <c r="L198" s="16"/>
      <c r="M198" s="17"/>
      <c r="N198" s="17"/>
      <c r="Y198" s="17"/>
    </row>
    <row r="199" spans="3:25" ht="15.6">
      <c r="C199" s="27"/>
      <c r="D199" s="27"/>
      <c r="E199" s="27"/>
      <c r="F199" s="16"/>
      <c r="G199" s="17"/>
      <c r="H199" s="16"/>
      <c r="I199" s="17"/>
      <c r="J199" s="16"/>
      <c r="K199" s="17"/>
      <c r="L199" s="16"/>
      <c r="M199" s="17"/>
      <c r="N199" s="17"/>
      <c r="Y199" s="17"/>
    </row>
    <row r="200" spans="3:25" ht="15.6">
      <c r="C200" s="27"/>
      <c r="D200" s="27"/>
      <c r="E200" s="27"/>
      <c r="F200" s="16"/>
      <c r="G200" s="17"/>
      <c r="H200" s="16"/>
      <c r="I200" s="17"/>
      <c r="J200" s="16"/>
      <c r="K200" s="17"/>
      <c r="L200" s="16"/>
      <c r="M200" s="17"/>
      <c r="N200" s="17"/>
      <c r="Y200" s="17"/>
    </row>
    <row r="201" spans="3:25" ht="15.6">
      <c r="C201" s="27"/>
      <c r="D201" s="27"/>
      <c r="E201" s="27"/>
      <c r="F201" s="16"/>
      <c r="G201" s="17"/>
      <c r="H201" s="16"/>
      <c r="I201" s="17"/>
      <c r="J201" s="16"/>
      <c r="K201" s="17"/>
      <c r="L201" s="16"/>
      <c r="M201" s="17"/>
      <c r="N201" s="17"/>
      <c r="Y201" s="17"/>
    </row>
    <row r="202" spans="3:25" ht="15.6">
      <c r="C202" s="27"/>
      <c r="D202" s="27"/>
      <c r="E202" s="27"/>
      <c r="F202" s="16"/>
      <c r="G202" s="17"/>
      <c r="H202" s="16"/>
      <c r="I202" s="17"/>
      <c r="J202" s="16"/>
      <c r="K202" s="17"/>
      <c r="L202" s="16"/>
      <c r="M202" s="17"/>
      <c r="N202" s="17"/>
      <c r="Y202" s="17"/>
    </row>
    <row r="203" spans="3:25" ht="15.6">
      <c r="C203" s="27"/>
      <c r="D203" s="27"/>
      <c r="E203" s="27"/>
      <c r="F203" s="16"/>
      <c r="G203" s="17"/>
      <c r="H203" s="16"/>
      <c r="I203" s="17"/>
      <c r="J203" s="16"/>
      <c r="K203" s="17"/>
      <c r="L203" s="16"/>
      <c r="M203" s="17"/>
      <c r="N203" s="17"/>
      <c r="Y203" s="17"/>
    </row>
    <row r="204" spans="3:25" ht="15.6">
      <c r="C204" s="27"/>
      <c r="D204" s="27"/>
      <c r="E204" s="27"/>
      <c r="F204" s="16"/>
      <c r="G204" s="17"/>
      <c r="H204" s="16"/>
      <c r="I204" s="17"/>
      <c r="J204" s="16"/>
      <c r="K204" s="17"/>
      <c r="L204" s="16"/>
      <c r="M204" s="17"/>
      <c r="N204" s="17"/>
      <c r="Y204" s="17"/>
    </row>
    <row r="205" spans="3:25" ht="15.6">
      <c r="C205" s="27"/>
      <c r="D205" s="27"/>
      <c r="E205" s="27"/>
      <c r="F205" s="16"/>
      <c r="G205" s="17"/>
      <c r="H205" s="16"/>
      <c r="I205" s="17"/>
      <c r="J205" s="16"/>
      <c r="K205" s="17"/>
      <c r="L205" s="16"/>
      <c r="M205" s="17"/>
      <c r="N205" s="17"/>
      <c r="Y205" s="17"/>
    </row>
    <row r="206" spans="3:25" ht="15.6">
      <c r="C206" s="27"/>
      <c r="D206" s="27"/>
      <c r="E206" s="27"/>
      <c r="F206" s="16"/>
      <c r="G206" s="17"/>
      <c r="H206" s="16"/>
      <c r="I206" s="17"/>
      <c r="J206" s="16"/>
      <c r="K206" s="17"/>
      <c r="L206" s="16"/>
      <c r="M206" s="17"/>
      <c r="N206" s="17"/>
      <c r="Y206" s="17"/>
    </row>
    <row r="207" spans="3:25" ht="15.6">
      <c r="C207" s="27"/>
      <c r="D207" s="27"/>
      <c r="E207" s="27"/>
      <c r="F207" s="16"/>
      <c r="G207" s="17"/>
      <c r="H207" s="16"/>
      <c r="I207" s="17"/>
      <c r="J207" s="16"/>
      <c r="K207" s="17"/>
      <c r="L207" s="16"/>
      <c r="M207" s="17"/>
      <c r="N207" s="17"/>
      <c r="Y207" s="17"/>
    </row>
    <row r="208" spans="3:25" ht="15.6">
      <c r="C208" s="27"/>
      <c r="D208" s="27"/>
      <c r="E208" s="27"/>
      <c r="F208" s="16"/>
      <c r="G208" s="17"/>
      <c r="H208" s="16"/>
      <c r="I208" s="17"/>
      <c r="J208" s="16"/>
      <c r="K208" s="17"/>
      <c r="L208" s="16"/>
      <c r="M208" s="17"/>
      <c r="N208" s="17"/>
      <c r="Y208" s="17"/>
    </row>
    <row r="209" spans="3:25" ht="15.6">
      <c r="C209" s="27"/>
      <c r="D209" s="27"/>
      <c r="E209" s="27"/>
      <c r="F209" s="16"/>
      <c r="G209" s="17"/>
      <c r="H209" s="16"/>
      <c r="I209" s="17"/>
      <c r="J209" s="16"/>
      <c r="K209" s="17"/>
      <c r="L209" s="16"/>
      <c r="M209" s="17"/>
      <c r="N209" s="17"/>
      <c r="Y209" s="17"/>
    </row>
    <row r="210" spans="3:25" ht="15.6">
      <c r="C210" s="27"/>
      <c r="D210" s="27"/>
      <c r="E210" s="27"/>
      <c r="F210" s="16"/>
      <c r="G210" s="17"/>
      <c r="H210" s="16"/>
      <c r="I210" s="17"/>
      <c r="J210" s="16"/>
      <c r="K210" s="17"/>
      <c r="L210" s="16"/>
      <c r="M210" s="17"/>
      <c r="N210" s="17"/>
      <c r="Y210" s="17"/>
    </row>
    <row r="211" spans="3:25" ht="15.6">
      <c r="C211" s="27"/>
      <c r="D211" s="27"/>
      <c r="E211" s="27"/>
      <c r="F211" s="16"/>
      <c r="G211" s="17"/>
      <c r="H211" s="16"/>
      <c r="I211" s="17"/>
      <c r="J211" s="16"/>
      <c r="K211" s="17"/>
      <c r="L211" s="16"/>
      <c r="M211" s="17"/>
      <c r="N211" s="17"/>
      <c r="Y211" s="17"/>
    </row>
    <row r="212" spans="3:25" ht="15.6">
      <c r="C212" s="27"/>
      <c r="D212" s="27"/>
      <c r="E212" s="27"/>
      <c r="F212" s="16"/>
      <c r="G212" s="17"/>
      <c r="H212" s="16"/>
      <c r="I212" s="17"/>
      <c r="J212" s="16"/>
      <c r="K212" s="17"/>
      <c r="L212" s="16"/>
      <c r="M212" s="17"/>
      <c r="N212" s="17"/>
      <c r="Y212" s="17"/>
    </row>
    <row r="213" spans="3:25" ht="15.6">
      <c r="C213" s="27"/>
      <c r="D213" s="27"/>
      <c r="E213" s="27"/>
      <c r="F213" s="16"/>
      <c r="G213" s="17"/>
      <c r="H213" s="16"/>
      <c r="I213" s="17"/>
      <c r="J213" s="16"/>
      <c r="K213" s="17"/>
      <c r="L213" s="16"/>
      <c r="M213" s="17"/>
      <c r="N213" s="17"/>
      <c r="Y213" s="17"/>
    </row>
    <row r="214" spans="3:25" ht="15.6">
      <c r="C214" s="27"/>
      <c r="D214" s="27"/>
      <c r="E214" s="27"/>
      <c r="F214" s="16"/>
      <c r="G214" s="17"/>
      <c r="H214" s="16"/>
      <c r="I214" s="17"/>
      <c r="J214" s="16"/>
      <c r="K214" s="17"/>
      <c r="L214" s="16"/>
      <c r="M214" s="17"/>
      <c r="N214" s="17"/>
      <c r="Y214" s="17"/>
    </row>
    <row r="215" spans="3:25" ht="15.6">
      <c r="C215" s="27"/>
      <c r="D215" s="27"/>
      <c r="E215" s="27"/>
      <c r="F215" s="16"/>
      <c r="G215" s="17"/>
      <c r="H215" s="16"/>
      <c r="I215" s="17"/>
      <c r="J215" s="16"/>
      <c r="K215" s="17"/>
      <c r="L215" s="16"/>
      <c r="M215" s="17"/>
      <c r="N215" s="17"/>
      <c r="Y215" s="17"/>
    </row>
    <row r="216" spans="3:25" ht="15.6">
      <c r="C216" s="27"/>
      <c r="D216" s="27"/>
      <c r="E216" s="27"/>
      <c r="F216" s="16"/>
      <c r="G216" s="17"/>
      <c r="H216" s="16"/>
      <c r="I216" s="17"/>
      <c r="J216" s="16"/>
      <c r="K216" s="17"/>
      <c r="L216" s="16"/>
      <c r="M216" s="17"/>
      <c r="N216" s="17"/>
      <c r="Y216" s="17"/>
    </row>
    <row r="217" spans="3:25" ht="15.6">
      <c r="C217" s="27"/>
      <c r="D217" s="27"/>
      <c r="E217" s="27"/>
      <c r="F217" s="16"/>
      <c r="G217" s="17"/>
      <c r="H217" s="16"/>
      <c r="I217" s="17"/>
      <c r="J217" s="16"/>
      <c r="K217" s="17"/>
      <c r="L217" s="16"/>
      <c r="M217" s="17"/>
      <c r="N217" s="17"/>
      <c r="Y217" s="17"/>
    </row>
    <row r="218" spans="3:25" ht="15.6">
      <c r="C218" s="27"/>
      <c r="D218" s="27"/>
      <c r="E218" s="27"/>
      <c r="F218" s="16"/>
      <c r="G218" s="17"/>
      <c r="H218" s="16"/>
      <c r="I218" s="17"/>
      <c r="J218" s="16"/>
      <c r="K218" s="17"/>
      <c r="L218" s="16"/>
      <c r="M218" s="17"/>
      <c r="N218" s="17"/>
      <c r="Y218" s="17"/>
    </row>
    <row r="219" spans="3:25" ht="15.6">
      <c r="C219" s="27"/>
      <c r="D219" s="27"/>
      <c r="E219" s="27"/>
      <c r="F219" s="16"/>
      <c r="G219" s="17"/>
      <c r="H219" s="16"/>
      <c r="I219" s="17"/>
      <c r="J219" s="16"/>
      <c r="K219" s="17"/>
      <c r="L219" s="16"/>
      <c r="M219" s="17"/>
      <c r="N219" s="17"/>
      <c r="Y219" s="17"/>
    </row>
    <row r="220" spans="3:25" ht="15.6">
      <c r="C220" s="27"/>
      <c r="D220" s="27"/>
      <c r="E220" s="27"/>
      <c r="F220" s="16"/>
      <c r="G220" s="17"/>
      <c r="H220" s="16"/>
      <c r="I220" s="17"/>
      <c r="J220" s="16"/>
      <c r="K220" s="17"/>
      <c r="L220" s="16"/>
      <c r="M220" s="17"/>
      <c r="N220" s="17"/>
      <c r="Y220" s="17"/>
    </row>
    <row r="221" spans="3:25" ht="15.6">
      <c r="C221" s="27"/>
      <c r="D221" s="27"/>
      <c r="E221" s="27"/>
      <c r="F221" s="16"/>
      <c r="G221" s="17"/>
      <c r="H221" s="16"/>
      <c r="I221" s="17"/>
      <c r="J221" s="16"/>
      <c r="K221" s="17"/>
      <c r="L221" s="16"/>
      <c r="M221" s="17"/>
      <c r="N221" s="17"/>
      <c r="Y221" s="17"/>
    </row>
    <row r="222" spans="3:25" ht="15.6">
      <c r="C222" s="27"/>
      <c r="D222" s="27"/>
      <c r="E222" s="27"/>
      <c r="F222" s="16"/>
      <c r="G222" s="17"/>
      <c r="H222" s="16"/>
      <c r="I222" s="17"/>
      <c r="J222" s="16"/>
      <c r="K222" s="17"/>
      <c r="L222" s="16"/>
      <c r="M222" s="17"/>
      <c r="N222" s="17"/>
      <c r="Y222" s="17"/>
    </row>
    <row r="223" spans="3:25" ht="15.6">
      <c r="C223" s="27"/>
      <c r="D223" s="27"/>
      <c r="E223" s="27"/>
      <c r="F223" s="16"/>
      <c r="G223" s="17"/>
      <c r="H223" s="16"/>
      <c r="I223" s="17"/>
      <c r="J223" s="16"/>
      <c r="K223" s="17"/>
      <c r="L223" s="16"/>
      <c r="M223" s="17"/>
      <c r="N223" s="17"/>
      <c r="Y223" s="17"/>
    </row>
    <row r="224" spans="3:25" ht="15.6">
      <c r="C224" s="27"/>
      <c r="D224" s="27"/>
      <c r="E224" s="27"/>
      <c r="F224" s="16"/>
      <c r="G224" s="17"/>
      <c r="H224" s="16"/>
      <c r="I224" s="17"/>
      <c r="J224" s="16"/>
      <c r="K224" s="17"/>
      <c r="L224" s="16"/>
      <c r="M224" s="17"/>
      <c r="N224" s="17"/>
      <c r="Y224" s="17"/>
    </row>
    <row r="225" spans="3:25" ht="15.6">
      <c r="C225" s="27"/>
      <c r="D225" s="27"/>
      <c r="E225" s="27"/>
      <c r="F225" s="16"/>
      <c r="G225" s="17"/>
      <c r="H225" s="16"/>
      <c r="I225" s="17"/>
      <c r="J225" s="16"/>
      <c r="K225" s="17"/>
      <c r="L225" s="16"/>
      <c r="M225" s="17"/>
      <c r="N225" s="17"/>
      <c r="Y225" s="17"/>
    </row>
    <row r="226" spans="3:25" ht="15.6">
      <c r="C226" s="27"/>
      <c r="D226" s="27"/>
      <c r="E226" s="27"/>
      <c r="F226" s="16"/>
      <c r="G226" s="17"/>
      <c r="H226" s="16"/>
      <c r="I226" s="17"/>
      <c r="J226" s="16"/>
      <c r="K226" s="17"/>
      <c r="L226" s="16"/>
      <c r="M226" s="17"/>
      <c r="N226" s="17"/>
      <c r="Y226" s="17"/>
    </row>
    <row r="227" spans="3:25" ht="15.6">
      <c r="C227" s="27"/>
      <c r="D227" s="27"/>
      <c r="E227" s="27"/>
      <c r="F227" s="16"/>
      <c r="G227" s="17"/>
      <c r="H227" s="16"/>
      <c r="I227" s="17"/>
      <c r="J227" s="16"/>
      <c r="K227" s="17"/>
      <c r="L227" s="16"/>
      <c r="M227" s="17"/>
      <c r="N227" s="17"/>
      <c r="Y227" s="17"/>
    </row>
    <row r="228" spans="3:25" ht="15.6">
      <c r="C228" s="27"/>
      <c r="D228" s="27"/>
      <c r="E228" s="27"/>
      <c r="F228" s="16"/>
      <c r="G228" s="17"/>
      <c r="H228" s="16"/>
      <c r="I228" s="17"/>
      <c r="J228" s="16"/>
      <c r="K228" s="17"/>
      <c r="L228" s="16"/>
      <c r="M228" s="17"/>
      <c r="N228" s="17"/>
      <c r="Y228" s="17"/>
    </row>
  </sheetData>
  <autoFilter ref="O1:W40"/>
  <phoneticPr fontId="9" type="noConversion"/>
  <conditionalFormatting sqref="F1:G1">
    <cfRule type="duplicateValues" dxfId="12" priority="17"/>
  </conditionalFormatting>
  <conditionalFormatting sqref="H1:I1">
    <cfRule type="duplicateValues" dxfId="11" priority="16"/>
  </conditionalFormatting>
  <conditionalFormatting sqref="J1:K1">
    <cfRule type="duplicateValues" dxfId="10" priority="15"/>
  </conditionalFormatting>
  <conditionalFormatting sqref="L1:N1">
    <cfRule type="duplicateValues" dxfId="9" priority="14"/>
  </conditionalFormatting>
  <conditionalFormatting sqref="P1:Q1">
    <cfRule type="duplicateValues" dxfId="8" priority="9"/>
  </conditionalFormatting>
  <conditionalFormatting sqref="R1:S1">
    <cfRule type="duplicateValues" dxfId="7" priority="8"/>
  </conditionalFormatting>
  <conditionalFormatting sqref="T1:U1">
    <cfRule type="duplicateValues" dxfId="6" priority="7"/>
  </conditionalFormatting>
  <conditionalFormatting sqref="V1:W1">
    <cfRule type="duplicateValues" dxfId="5" priority="6"/>
  </conditionalFormatting>
  <conditionalFormatting sqref="Y1">
    <cfRule type="duplicateValues" dxfId="4" priority="1"/>
  </conditionalFormatting>
  <conditionalFormatting sqref="Z1">
    <cfRule type="duplicateValues" dxfId="3" priority="5"/>
  </conditionalFormatting>
  <conditionalFormatting sqref="AA1">
    <cfRule type="duplicateValues" dxfId="2" priority="4"/>
  </conditionalFormatting>
  <conditionalFormatting sqref="AB1">
    <cfRule type="duplicateValues" dxfId="1" priority="3"/>
  </conditionalFormatting>
  <conditionalFormatting sqref="AC1">
    <cfRule type="duplicateValues" dxfId="0" priority="2"/>
  </conditionalFormatting>
  <dataValidations count="1">
    <dataValidation type="list" allowBlank="1" showInputMessage="1" showErrorMessage="1" promptTitle="请选择上新日期" sqref="B2">
      <formula1>$A$2:$A$9</formula1>
    </dataValidation>
  </dataValidations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销售退款情况</vt:lpstr>
      <vt:lpstr>预热下单情况</vt:lpstr>
      <vt:lpstr>时间点及下单数量</vt:lpstr>
      <vt:lpstr>时间点展现</vt:lpstr>
      <vt:lpstr>销售下单rank</vt:lpstr>
      <vt:lpstr>rank展现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Hasee</cp:lastModifiedBy>
  <dcterms:created xsi:type="dcterms:W3CDTF">2018-02-27T11:14:00Z</dcterms:created>
  <dcterms:modified xsi:type="dcterms:W3CDTF">2019-03-18T23:52:43Z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KSOReadingLayout">
    <vt:bool>true</vt:bool>
  </property>
</Properties>
</file>