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kopytko7457_saskpolytech_ca/Documents/214/Document Examples/2 - Planning/"/>
    </mc:Choice>
  </mc:AlternateContent>
  <xr:revisionPtr revIDLastSave="1231" documentId="11_86CCD524E146696E02B7A38ACA0016AE8686955E" xr6:coauthVersionLast="47" xr6:coauthVersionMax="47" xr10:uidLastSave="{33D62137-F936-40EB-9CDE-81EAADF8C067}"/>
  <bookViews>
    <workbookView xWindow="-120" yWindow="-120" windowWidth="29040" windowHeight="17520" xr2:uid="{00000000-000D-0000-FFFF-FFFF00000000}"/>
  </bookViews>
  <sheets>
    <sheet name="Duration Work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9" i="1" l="1"/>
  <c r="H89" i="1"/>
  <c r="L89" i="1"/>
  <c r="K89" i="1"/>
  <c r="M89" i="1"/>
  <c r="J87" i="1"/>
  <c r="I87" i="1"/>
  <c r="G87" i="1"/>
  <c r="D24" i="1"/>
  <c r="J43" i="1"/>
  <c r="J44" i="1"/>
  <c r="J45" i="1"/>
  <c r="J47" i="1"/>
  <c r="J48" i="1"/>
  <c r="J49" i="1"/>
  <c r="J50" i="1"/>
  <c r="J51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3" i="1"/>
  <c r="I34" i="1"/>
  <c r="J34" i="1" s="1"/>
  <c r="I35" i="1"/>
  <c r="J35" i="1" s="1"/>
  <c r="I39" i="1"/>
  <c r="J39" i="1" s="1"/>
  <c r="I33" i="1"/>
  <c r="I51" i="1"/>
  <c r="I49" i="1"/>
  <c r="I44" i="1"/>
  <c r="I45" i="1"/>
  <c r="I47" i="1"/>
  <c r="I43" i="1"/>
  <c r="I13" i="1"/>
  <c r="I14" i="1"/>
  <c r="I15" i="1"/>
  <c r="I16" i="1"/>
  <c r="I17" i="1"/>
  <c r="I18" i="1"/>
  <c r="I19" i="1"/>
  <c r="I20" i="1"/>
  <c r="I21" i="1"/>
  <c r="I27" i="1"/>
  <c r="I28" i="1"/>
  <c r="I30" i="1"/>
  <c r="I31" i="1"/>
  <c r="I48" i="1"/>
  <c r="I50" i="1"/>
  <c r="I53" i="1"/>
  <c r="I54" i="1"/>
  <c r="I55" i="1"/>
  <c r="I56" i="1"/>
  <c r="I5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J27" i="1"/>
  <c r="G25" i="1"/>
  <c r="I25" i="1" s="1"/>
  <c r="G26" i="1"/>
  <c r="G27" i="1"/>
  <c r="G28" i="1"/>
  <c r="J28" i="1" s="1"/>
  <c r="G29" i="1"/>
  <c r="I29" i="1" s="1"/>
  <c r="G30" i="1"/>
  <c r="J30" i="1" s="1"/>
  <c r="G31" i="1"/>
  <c r="J31" i="1" s="1"/>
  <c r="G33" i="1"/>
  <c r="G34" i="1"/>
  <c r="G35" i="1"/>
  <c r="G36" i="1"/>
  <c r="I36" i="1" s="1"/>
  <c r="J36" i="1" s="1"/>
  <c r="G37" i="1"/>
  <c r="I37" i="1" s="1"/>
  <c r="G38" i="1"/>
  <c r="I38" i="1" s="1"/>
  <c r="J38" i="1" s="1"/>
  <c r="G39" i="1"/>
  <c r="G40" i="1"/>
  <c r="I40" i="1" s="1"/>
  <c r="J40" i="1" s="1"/>
  <c r="G43" i="1"/>
  <c r="G44" i="1"/>
  <c r="G45" i="1"/>
  <c r="G46" i="1"/>
  <c r="I46" i="1" s="1"/>
  <c r="G47" i="1"/>
  <c r="G48" i="1"/>
  <c r="G49" i="1"/>
  <c r="G50" i="1"/>
  <c r="G51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I79" i="1" s="1"/>
  <c r="J79" i="1" s="1"/>
  <c r="G80" i="1"/>
  <c r="I80" i="1" s="1"/>
  <c r="J80" i="1" s="1"/>
  <c r="G81" i="1"/>
  <c r="I81" i="1" s="1"/>
  <c r="J81" i="1" s="1"/>
  <c r="G82" i="1"/>
  <c r="I82" i="1" s="1"/>
  <c r="G13" i="1"/>
  <c r="G14" i="1"/>
  <c r="G15" i="1"/>
  <c r="G16" i="1"/>
  <c r="G17" i="1"/>
  <c r="G18" i="1"/>
  <c r="G19" i="1"/>
  <c r="G20" i="1"/>
  <c r="G21" i="1"/>
  <c r="G12" i="1"/>
  <c r="G84" i="1"/>
  <c r="I84" i="1"/>
  <c r="J84" i="1" s="1"/>
  <c r="G85" i="1"/>
  <c r="I85" i="1"/>
  <c r="G86" i="1"/>
  <c r="I86" i="1" s="1"/>
  <c r="J86" i="1" s="1"/>
  <c r="I12" i="1"/>
  <c r="J12" i="1"/>
  <c r="J15" i="1"/>
  <c r="J17" i="1"/>
  <c r="J18" i="1"/>
  <c r="J19" i="1"/>
  <c r="J20" i="1"/>
  <c r="J21" i="1"/>
  <c r="I26" i="1" l="1"/>
  <c r="J26" i="1" s="1"/>
  <c r="I89" i="1"/>
  <c r="J46" i="1"/>
  <c r="J37" i="1"/>
  <c r="J29" i="1"/>
  <c r="J25" i="1"/>
  <c r="J82" i="1"/>
  <c r="J85" i="1"/>
  <c r="D88" i="1"/>
  <c r="D90" i="1" s="1"/>
  <c r="J13" i="1"/>
  <c r="J14" i="1"/>
</calcChain>
</file>

<file path=xl/sharedStrings.xml><?xml version="1.0" encoding="utf-8"?>
<sst xmlns="http://schemas.openxmlformats.org/spreadsheetml/2006/main" count="184" uniqueCount="103">
  <si>
    <t>Duration Estimating Worksheet</t>
  </si>
  <si>
    <t>Project Title: Forbidden Forest</t>
  </si>
  <si>
    <t xml:space="preserve">Date Prepared: </t>
  </si>
  <si>
    <t>Work Package</t>
  </si>
  <si>
    <t>Optimistic Duration</t>
  </si>
  <si>
    <t>Expected Duration</t>
  </si>
  <si>
    <t>Pessimistic Duration</t>
  </si>
  <si>
    <t>Weighted Duration</t>
  </si>
  <si>
    <t>Reserve Analysis (Optional, requires comment)</t>
  </si>
  <si>
    <t>Final Estimate</t>
  </si>
  <si>
    <t>Class Days to Complete</t>
  </si>
  <si>
    <t>Comments</t>
  </si>
  <si>
    <t>Assigned To</t>
  </si>
  <si>
    <t>(o + 4e + p)/6</t>
  </si>
  <si>
    <t>Team Member Name</t>
  </si>
  <si>
    <t>1 Initiating Phase</t>
  </si>
  <si>
    <t>1.1 Project Scope</t>
  </si>
  <si>
    <t>Brendan</t>
  </si>
  <si>
    <t>1.2 Project Charter</t>
  </si>
  <si>
    <t>Osaro</t>
  </si>
  <si>
    <t>1.3 Game proposal</t>
  </si>
  <si>
    <t>1.4 Team Building Activity</t>
  </si>
  <si>
    <t>Adriana</t>
  </si>
  <si>
    <t>2 Planning Phase</t>
  </si>
  <si>
    <t>2.1 Risk analysis</t>
  </si>
  <si>
    <t>Team</t>
  </si>
  <si>
    <t>2.2 Alpha Narrative</t>
  </si>
  <si>
    <t>2.3 Work breakdown structure</t>
  </si>
  <si>
    <t>2.4 Project estimation</t>
  </si>
  <si>
    <t>2.5 Project schedule</t>
  </si>
  <si>
    <t>3 Executing Phase</t>
  </si>
  <si>
    <t xml:space="preserve">3.1  Assets </t>
  </si>
  <si>
    <t>3.1.1 Sprites</t>
  </si>
  <si>
    <t xml:space="preserve">3.1.1.1 Main Character </t>
  </si>
  <si>
    <t> </t>
  </si>
  <si>
    <t>Andon</t>
  </si>
  <si>
    <t>3.1.1.2 Enemy Spirte</t>
  </si>
  <si>
    <t>3.1.1.3 Environment sprites</t>
  </si>
  <si>
    <t>3.1.2 Sound Effects</t>
  </si>
  <si>
    <t>3.1.2.1 Background music</t>
  </si>
  <si>
    <t>3.1.2.2 Enemy hit sound</t>
  </si>
  <si>
    <t>3.1.2.3 Spell Shoot sound</t>
  </si>
  <si>
    <t>3.2 GUI</t>
  </si>
  <si>
    <t>3.2.1 Splash screen</t>
  </si>
  <si>
    <t>3..2.2 Menu Scrren</t>
  </si>
  <si>
    <t>3.2.3 Pause menu</t>
  </si>
  <si>
    <t>3.2.4 Play button</t>
  </si>
  <si>
    <t>3.2.5 High score button</t>
  </si>
  <si>
    <t>3.2.6 Settings button</t>
  </si>
  <si>
    <t>3.2.7 Credits button</t>
  </si>
  <si>
    <t>3.2.8 Quit button</t>
  </si>
  <si>
    <t>3.3 Programming</t>
  </si>
  <si>
    <t>3.3.1 Character</t>
  </si>
  <si>
    <t>3.3.1.1 player movement</t>
  </si>
  <si>
    <t>Brian</t>
  </si>
  <si>
    <t>3.3.1.2 Player action buttons</t>
  </si>
  <si>
    <t>3.3.1.3 player weapon/spirite direction dynamics</t>
  </si>
  <si>
    <t>3.3.1.4 Player solid object dynamics</t>
  </si>
  <si>
    <t>3.3.1.5 Player health</t>
  </si>
  <si>
    <t>3.3.1.6 Ememy Health</t>
  </si>
  <si>
    <t>3.3.1.7 Ememy spawn rate</t>
  </si>
  <si>
    <t>3.3.1.8 Enemy movement speed</t>
  </si>
  <si>
    <t>3.3.1.9  Enemy movement direction towards player</t>
  </si>
  <si>
    <t>3.3.2 Object</t>
  </si>
  <si>
    <t>3.3.2.1 Player projectile collision</t>
  </si>
  <si>
    <t>3.3.2.2 projectile speed</t>
  </si>
  <si>
    <t>3.3.2.3 projectile damage</t>
  </si>
  <si>
    <t>3.3.2.4 map border</t>
  </si>
  <si>
    <t>3.3.2.5 Weapon activation</t>
  </si>
  <si>
    <t xml:space="preserve">3.3.3 Testing </t>
  </si>
  <si>
    <t>3.3.3.1 Player Movement</t>
  </si>
  <si>
    <t>3.3.3.2 Player action button</t>
  </si>
  <si>
    <t>3.3.3.3 Player weapon/spirite direction dynamics</t>
  </si>
  <si>
    <t>3.3.3.4 player solid object dynamics</t>
  </si>
  <si>
    <t>3.3.3.5 Enemy solid object dynamics</t>
  </si>
  <si>
    <t>3.3.3.6 Player health</t>
  </si>
  <si>
    <t>3.3.3.7 Enemy health</t>
  </si>
  <si>
    <t>3.3.3.8 Enemy spawn rate</t>
  </si>
  <si>
    <t>3.3.3.9 Enemy movement speed</t>
  </si>
  <si>
    <t>3.3.3.10  Enemy movement direction towards player</t>
  </si>
  <si>
    <t>3.3.3.11 Player  projectile collision</t>
  </si>
  <si>
    <t>3.3.3.12 Enemy projectile collision</t>
  </si>
  <si>
    <t>3.3.3.13 Projectile speed</t>
  </si>
  <si>
    <t>3.3.3.14 Map border limits</t>
  </si>
  <si>
    <t>3.3.3.15 Weapon Activation</t>
  </si>
  <si>
    <t>3.3.3.16 Health bar</t>
  </si>
  <si>
    <t>3.3.3.14 Pause game</t>
  </si>
  <si>
    <t>3.3.3.18 Kill count</t>
  </si>
  <si>
    <t>3.3.3.19 Help hover section</t>
  </si>
  <si>
    <t xml:space="preserve">3.3.4 Miscellanous </t>
  </si>
  <si>
    <t>3.3.4.1 Health bar</t>
  </si>
  <si>
    <t>3.3.4.2 pause game</t>
  </si>
  <si>
    <t>3.3.4.3 kill count</t>
  </si>
  <si>
    <t>3.3.4.4 Help hover section</t>
  </si>
  <si>
    <t>4 Closing Phase</t>
  </si>
  <si>
    <t>4.1 Individual Lesson learnt document</t>
  </si>
  <si>
    <t>4.2  GroupLesson learnt document</t>
  </si>
  <si>
    <t>4.3 Peer evaluation</t>
  </si>
  <si>
    <t>4.4 Presentation</t>
  </si>
  <si>
    <t>Total Estimate</t>
  </si>
  <si>
    <t>Time Budget</t>
  </si>
  <si>
    <t>Final Estimate
Total</t>
  </si>
  <si>
    <t>Slack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</si>
</sst>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3"/>
      <color rgb="FF2E74B5"/>
      <name val="Calibri Light"/>
      <family val="2"/>
    </font>
    <font>
      <b/>
      <sz val="13"/>
      <color rgb="FF2E74B5"/>
      <name val="Calibri Light"/>
      <family val="2"/>
    </font>
    <font>
      <sz val="16"/>
      <color theme="4" tint="-0.249977111117893"/>
      <name val="Calibri Light"/>
      <family val="2"/>
    </font>
    <font>
      <b/>
      <sz val="16"/>
      <color theme="4" tint="-0.249977111117893"/>
      <name val="Calibri Light"/>
      <family val="2"/>
    </font>
    <font>
      <sz val="14"/>
      <color theme="1"/>
      <name val="Calibri"/>
      <family val="2"/>
      <scheme val="minor"/>
    </font>
    <font>
      <sz val="13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 Light"/>
      <family val="2"/>
    </font>
    <font>
      <b/>
      <sz val="16"/>
      <name val="Calibri"/>
      <family val="2"/>
      <scheme val="minor"/>
    </font>
    <font>
      <b/>
      <sz val="13"/>
      <color rgb="FF2E74B5"/>
      <name val="Calibri Light"/>
    </font>
    <font>
      <b/>
      <sz val="10"/>
      <name val="Calibri Light"/>
    </font>
    <font>
      <b/>
      <sz val="12"/>
      <name val="Calibri Light"/>
    </font>
    <font>
      <sz val="13"/>
      <color rgb="FF2E74B5"/>
      <name val="Calibri Light"/>
    </font>
    <font>
      <b/>
      <sz val="14"/>
      <color rgb="FF000000"/>
      <name val="Calibri Light"/>
    </font>
    <font>
      <b/>
      <sz val="10"/>
      <color rgb="FF000000"/>
      <name val="Calibri Light"/>
    </font>
    <font>
      <b/>
      <sz val="11"/>
      <name val="Calibri Light"/>
    </font>
    <font>
      <b/>
      <sz val="11"/>
      <color rgb="FF000000"/>
      <name val="Calibri Light"/>
    </font>
    <font>
      <b/>
      <sz val="14"/>
      <name val="Calibri Light"/>
    </font>
    <font>
      <sz val="12"/>
      <color rgb="FF2E74B5"/>
      <name val="Calibri Light"/>
    </font>
    <font>
      <b/>
      <sz val="16"/>
      <color rgb="FFFFFFFF"/>
      <name val="Calibri Light"/>
    </font>
    <font>
      <b/>
      <sz val="13"/>
      <color rgb="FFFFFFFF"/>
      <name val="Calibri Light"/>
    </font>
    <font>
      <b/>
      <sz val="11"/>
      <color rgb="FFFFFFFF"/>
      <name val="Calibri"/>
    </font>
    <font>
      <sz val="11"/>
      <color rgb="FFFFFFFF"/>
      <name val="Calibri"/>
      <family val="2"/>
      <scheme val="minor"/>
    </font>
    <font>
      <b/>
      <sz val="14"/>
      <color rgb="FFC24C4E"/>
      <name val="Calibri"/>
      <family val="2"/>
      <scheme val="minor"/>
    </font>
    <font>
      <b/>
      <sz val="12"/>
      <color rgb="FFC24C4E"/>
      <name val="Calibri Light"/>
      <family val="2"/>
    </font>
    <font>
      <b/>
      <sz val="10"/>
      <color rgb="FFC24C4E"/>
      <name val="Calibri Light"/>
      <family val="2"/>
    </font>
    <font>
      <sz val="13"/>
      <color rgb="FFC24C4E"/>
      <name val="Calibri Light"/>
      <family val="2"/>
    </font>
    <font>
      <b/>
      <sz val="12"/>
      <color rgb="FFC24C4E"/>
      <name val="Calibri Light"/>
    </font>
    <font>
      <b/>
      <sz val="10"/>
      <color rgb="FFC24C4E"/>
      <name val="Calibri Light"/>
    </font>
    <font>
      <sz val="13"/>
      <color rgb="FFC24C4E"/>
      <name val="Calibri Light"/>
    </font>
    <font>
      <b/>
      <sz val="14"/>
      <color rgb="FFC24C4E"/>
      <name val="Calibri Light"/>
      <family val="2"/>
    </font>
    <font>
      <b/>
      <sz val="11"/>
      <color rgb="FFC24C4E"/>
      <name val="Calibri Light"/>
      <family val="2"/>
    </font>
    <font>
      <b/>
      <sz val="14"/>
      <color rgb="FFC24C4E"/>
      <name val="Calibri Light"/>
      <family val="2"/>
      <scheme val="major"/>
    </font>
    <font>
      <sz val="12"/>
      <color rgb="FFC24C4E"/>
      <name val="Calibri Light"/>
    </font>
    <font>
      <sz val="11"/>
      <color rgb="FFC24C4E"/>
      <name val="Calibri"/>
      <family val="2"/>
      <scheme val="minor"/>
    </font>
    <font>
      <sz val="12"/>
      <color rgb="FFC24C4E"/>
      <name val="Calibri Light"/>
      <family val="2"/>
    </font>
    <font>
      <sz val="12"/>
      <color rgb="FFC24C4E"/>
      <name val="Calibri"/>
      <family val="2"/>
      <scheme val="minor"/>
    </font>
    <font>
      <b/>
      <sz val="13"/>
      <color rgb="FFC24C4E"/>
      <name val="Calibri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24C4E"/>
        <bgColor indexed="64"/>
      </patternFill>
    </fill>
  </fills>
  <borders count="12">
    <border>
      <left/>
      <right/>
      <top/>
      <bottom/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/>
      <diagonal/>
    </border>
    <border>
      <left style="medium">
        <color rgb="FFBDD6EE"/>
      </left>
      <right style="medium">
        <color rgb="FFBDD6EE"/>
      </right>
      <top/>
      <bottom style="medium">
        <color rgb="FFBDD6EE"/>
      </bottom>
      <diagonal/>
    </border>
    <border>
      <left/>
      <right style="medium">
        <color rgb="FFBDD6EE"/>
      </right>
      <top/>
      <bottom style="medium">
        <color rgb="FFBDD6EE"/>
      </bottom>
      <diagonal/>
    </border>
    <border>
      <left/>
      <right/>
      <top/>
      <bottom style="medium">
        <color rgb="FFBDD6EE"/>
      </bottom>
      <diagonal/>
    </border>
    <border>
      <left/>
      <right style="medium">
        <color rgb="FFBDD6EE"/>
      </right>
      <top/>
      <bottom/>
      <diagonal/>
    </border>
    <border>
      <left style="medium">
        <color rgb="FFBDD6EE"/>
      </left>
      <right style="medium">
        <color rgb="FFBDD6EE"/>
      </right>
      <top/>
      <bottom/>
      <diagonal/>
    </border>
    <border>
      <left/>
      <right style="medium">
        <color rgb="FFBDD6EE"/>
      </right>
      <top style="medium">
        <color rgb="FFBDD6EE"/>
      </top>
      <bottom style="medium">
        <color rgb="FFBDD6EE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>
      <left style="thin">
        <color rgb="FF5B9BD5"/>
      </left>
      <right style="thin">
        <color rgb="FF5B9BD5"/>
      </right>
      <top/>
      <bottom style="thin">
        <color rgb="FF5B9BD5"/>
      </bottom>
      <diagonal/>
    </border>
    <border>
      <left style="medium">
        <color rgb="FFBDD6EE"/>
      </left>
      <right style="medium">
        <color rgb="FFBDD6EE"/>
      </right>
      <top style="medium">
        <color rgb="FFBDD6EE"/>
      </top>
      <bottom style="thin">
        <color rgb="FF5B9BD5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9" fillId="0" borderId="0" xfId="0" applyFont="1"/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17" fillId="0" borderId="0" xfId="0" applyFont="1" applyAlignment="1">
      <alignment wrapText="1"/>
    </xf>
    <xf numFmtId="0" fontId="18" fillId="0" borderId="6" xfId="0" applyFont="1" applyBorder="1" applyAlignment="1">
      <alignment wrapText="1"/>
    </xf>
    <xf numFmtId="0" fontId="19" fillId="0" borderId="8" xfId="0" applyFont="1" applyBorder="1"/>
    <xf numFmtId="0" fontId="19" fillId="0" borderId="9" xfId="0" applyFont="1" applyBorder="1"/>
    <xf numFmtId="0" fontId="13" fillId="0" borderId="2" xfId="0" applyFont="1" applyBorder="1"/>
    <xf numFmtId="0" fontId="20" fillId="0" borderId="2" xfId="0" applyFont="1" applyBorder="1" applyAlignment="1">
      <alignment wrapText="1"/>
    </xf>
    <xf numFmtId="0" fontId="15" fillId="0" borderId="10" xfId="0" applyFont="1" applyBorder="1" applyAlignment="1">
      <alignment wrapText="1"/>
    </xf>
    <xf numFmtId="0" fontId="21" fillId="0" borderId="3" xfId="0" applyFont="1" applyBorder="1" applyAlignment="1">
      <alignment wrapText="1"/>
    </xf>
    <xf numFmtId="0" fontId="1" fillId="0" borderId="0" xfId="0" applyFont="1"/>
    <xf numFmtId="0" fontId="0" fillId="3" borderId="0" xfId="0" applyFill="1" applyAlignment="1">
      <alignment horizontal="center"/>
    </xf>
    <xf numFmtId="0" fontId="25" fillId="3" borderId="0" xfId="0" applyFont="1" applyFill="1" applyAlignment="1">
      <alignment horizontal="center"/>
    </xf>
    <xf numFmtId="0" fontId="28" fillId="0" borderId="0" xfId="0" applyFont="1" applyAlignment="1">
      <alignment horizontal="left" vertical="center" wrapText="1"/>
    </xf>
    <xf numFmtId="0" fontId="37" fillId="0" borderId="0" xfId="0" applyFont="1"/>
    <xf numFmtId="0" fontId="2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4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2" fontId="29" fillId="0" borderId="0" xfId="0" applyNumberFormat="1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2" fillId="0" borderId="0" xfId="0" applyFont="1" applyAlignment="1">
      <alignment wrapText="1"/>
    </xf>
    <xf numFmtId="2" fontId="32" fillId="0" borderId="0" xfId="0" applyNumberFormat="1" applyFont="1" applyAlignment="1">
      <alignment vertical="center" wrapText="1"/>
    </xf>
    <xf numFmtId="0" fontId="8" fillId="0" borderId="0" xfId="0" applyFont="1"/>
    <xf numFmtId="0" fontId="33" fillId="0" borderId="0" xfId="0" applyFont="1" applyAlignment="1">
      <alignment horizontal="left" vertical="center" wrapText="1"/>
    </xf>
    <xf numFmtId="0" fontId="30" fillId="0" borderId="0" xfId="0" applyFont="1" applyAlignment="1">
      <alignment wrapText="1"/>
    </xf>
    <xf numFmtId="2" fontId="32" fillId="0" borderId="0" xfId="0" applyNumberFormat="1" applyFont="1" applyAlignment="1">
      <alignment wrapText="1"/>
    </xf>
    <xf numFmtId="0" fontId="0" fillId="0" borderId="11" xfId="0" applyBorder="1"/>
    <xf numFmtId="0" fontId="34" fillId="0" borderId="0" xfId="0" applyFont="1" applyAlignment="1">
      <alignment vertical="center" wrapText="1"/>
    </xf>
    <xf numFmtId="0" fontId="34" fillId="0" borderId="0" xfId="0" applyFont="1"/>
    <xf numFmtId="0" fontId="35" fillId="0" borderId="0" xfId="0" applyFont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36" fillId="0" borderId="0" xfId="0" applyFont="1" applyAlignment="1">
      <alignment wrapText="1"/>
    </xf>
    <xf numFmtId="0" fontId="34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0" fontId="37" fillId="0" borderId="0" xfId="0" applyFont="1" applyAlignment="1">
      <alignment horizontal="left" vertical="center" wrapText="1"/>
    </xf>
    <xf numFmtId="0" fontId="39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 wrapText="1"/>
    </xf>
    <xf numFmtId="0" fontId="40" fillId="3" borderId="0" xfId="0" applyFont="1" applyFill="1" applyAlignment="1">
      <alignment wrapText="1"/>
    </xf>
    <xf numFmtId="2" fontId="40" fillId="3" borderId="0" xfId="0" applyNumberFormat="1" applyFont="1" applyFill="1" applyAlignment="1">
      <alignment wrapText="1"/>
    </xf>
    <xf numFmtId="0" fontId="37" fillId="0" borderId="0" xfId="0" applyFont="1" applyAlignment="1">
      <alignment wrapText="1"/>
    </xf>
    <xf numFmtId="2" fontId="37" fillId="0" borderId="0" xfId="0" applyNumberFormat="1" applyFont="1"/>
    <xf numFmtId="0" fontId="23" fillId="3" borderId="0" xfId="0" applyFont="1" applyFill="1" applyAlignment="1">
      <alignment wrapText="1"/>
    </xf>
    <xf numFmtId="2" fontId="23" fillId="3" borderId="0" xfId="0" applyNumberFormat="1" applyFont="1" applyFill="1" applyAlignment="1">
      <alignment wrapText="1"/>
    </xf>
    <xf numFmtId="0" fontId="12" fillId="3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3" fillId="0" borderId="0" xfId="0" applyFont="1" applyAlignment="1">
      <alignment horizontal="left" vertical="top"/>
    </xf>
    <xf numFmtId="2" fontId="0" fillId="0" borderId="0" xfId="0" applyNumberFormat="1"/>
    <xf numFmtId="0" fontId="2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23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2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2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4C4E"/>
      <color rgb="FF5C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0</xdr:row>
      <xdr:rowOff>180975</xdr:rowOff>
    </xdr:from>
    <xdr:to>
      <xdr:col>2</xdr:col>
      <xdr:colOff>1276350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E238E2-2779-7743-FB71-73FBFA918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180975"/>
          <a:ext cx="1304925" cy="1066800"/>
        </a:xfrm>
        <a:prstGeom prst="rect">
          <a:avLst/>
        </a:prstGeom>
      </xdr:spPr>
    </xdr:pic>
    <xdr:clientData/>
  </xdr:twoCellAnchor>
  <xdr:twoCellAnchor>
    <xdr:from>
      <xdr:col>2</xdr:col>
      <xdr:colOff>1333500</xdr:colOff>
      <xdr:row>1</xdr:row>
      <xdr:rowOff>57150</xdr:rowOff>
    </xdr:from>
    <xdr:to>
      <xdr:col>3</xdr:col>
      <xdr:colOff>647700</xdr:colOff>
      <xdr:row>2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38542A9-7939-B1B4-DCE4-6F1856F0CB66}"/>
            </a:ext>
            <a:ext uri="{147F2762-F138-4A5C-976F-8EAC2B608ADB}">
              <a16:predDERef xmlns:a16="http://schemas.microsoft.com/office/drawing/2014/main" pred="{01E238E2-2779-7743-FB71-73FBFA91883C}"/>
            </a:ext>
          </a:extLst>
        </xdr:cNvPr>
        <xdr:cNvSpPr txBox="1"/>
      </xdr:nvSpPr>
      <xdr:spPr>
        <a:xfrm>
          <a:off x="2552700" y="247650"/>
          <a:ext cx="2066925" cy="990600"/>
        </a:xfrm>
        <a:prstGeom prst="rect">
          <a:avLst/>
        </a:prstGeom>
        <a:solidFill>
          <a:srgbClr val="C24C4E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800" b="1">
              <a:solidFill>
                <a:srgbClr val="FFFFFF"/>
              </a:solidFill>
              <a:latin typeface="+mn-lt"/>
              <a:ea typeface="+mn-lt"/>
              <a:cs typeface="+mn-lt"/>
            </a:rPr>
            <a:t>ClayBar Studios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77"/>
  <sheetViews>
    <sheetView tabSelected="1" topLeftCell="A7" workbookViewId="0">
      <pane xSplit="3" ySplit="4" topLeftCell="D64" activePane="bottomRight" state="frozen"/>
      <selection pane="topRight"/>
      <selection pane="bottomLeft"/>
      <selection pane="bottomRight" activeCell="C116" sqref="C116"/>
    </sheetView>
  </sheetViews>
  <sheetFormatPr defaultRowHeight="15" customHeight="1" x14ac:dyDescent="0.25"/>
  <cols>
    <col min="1" max="2" width="9.140625" customWidth="1"/>
    <col min="3" max="3" width="41.28515625" customWidth="1"/>
    <col min="4" max="11" width="18.28515625" customWidth="1"/>
    <col min="12" max="12" width="20.7109375" customWidth="1"/>
    <col min="13" max="15" width="16.85546875" bestFit="1" customWidth="1"/>
  </cols>
  <sheetData>
    <row r="2" spans="1:16" ht="69" customHeight="1" x14ac:dyDescent="0.25">
      <c r="C2" s="75" t="s">
        <v>0</v>
      </c>
      <c r="D2" s="76"/>
      <c r="E2" s="76"/>
      <c r="F2" s="76"/>
      <c r="G2" s="76"/>
      <c r="H2" s="76"/>
      <c r="I2" s="76"/>
      <c r="J2" s="76"/>
      <c r="K2" s="76"/>
      <c r="L2" s="76"/>
    </row>
    <row r="3" spans="1:16" ht="15" customHeight="1" x14ac:dyDescent="0.25">
      <c r="A3" s="3"/>
      <c r="B3" s="3"/>
      <c r="C3" s="76"/>
      <c r="D3" s="76"/>
      <c r="E3" s="76"/>
      <c r="F3" s="76"/>
      <c r="G3" s="76"/>
      <c r="H3" s="76"/>
      <c r="I3" s="76"/>
      <c r="J3" s="76"/>
      <c r="K3" s="76"/>
      <c r="L3" s="76"/>
    </row>
    <row r="4" spans="1:16" x14ac:dyDescent="0.25">
      <c r="C4" s="2"/>
    </row>
    <row r="5" spans="1:16" ht="18.75" x14ac:dyDescent="0.25">
      <c r="C5" s="5" t="s">
        <v>1</v>
      </c>
      <c r="D5" s="5"/>
      <c r="E5" s="5"/>
      <c r="F5" s="5"/>
      <c r="G5" s="77" t="s">
        <v>2</v>
      </c>
      <c r="H5" s="77"/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1"/>
    </row>
    <row r="7" spans="1:16" ht="86.25" x14ac:dyDescent="0.25">
      <c r="C7" s="78" t="s">
        <v>3</v>
      </c>
      <c r="D7" s="78" t="s">
        <v>4</v>
      </c>
      <c r="E7" s="78" t="s">
        <v>5</v>
      </c>
      <c r="F7" s="78" t="s">
        <v>6</v>
      </c>
      <c r="G7" s="29" t="s">
        <v>7</v>
      </c>
      <c r="H7" s="29" t="s">
        <v>8</v>
      </c>
      <c r="I7" s="29" t="s">
        <v>9</v>
      </c>
      <c r="J7" s="29" t="s">
        <v>10</v>
      </c>
      <c r="K7" s="29" t="s">
        <v>11</v>
      </c>
      <c r="L7" s="80" t="s">
        <v>12</v>
      </c>
      <c r="M7" s="81"/>
      <c r="N7" s="81"/>
      <c r="O7" s="81"/>
    </row>
    <row r="8" spans="1:16" ht="15.75" customHeight="1" x14ac:dyDescent="0.25">
      <c r="C8" s="79"/>
      <c r="D8" s="79"/>
      <c r="E8" s="79"/>
      <c r="F8" s="79"/>
      <c r="G8" s="31" t="s">
        <v>13</v>
      </c>
      <c r="H8" s="32"/>
      <c r="I8" s="32"/>
      <c r="J8" s="32"/>
      <c r="K8" s="32"/>
      <c r="L8" s="82" t="s">
        <v>14</v>
      </c>
      <c r="M8" s="82"/>
    </row>
    <row r="9" spans="1:16" ht="15.75" customHeight="1" x14ac:dyDescent="0.25">
      <c r="C9" s="30"/>
      <c r="D9" s="30"/>
      <c r="E9" s="30"/>
      <c r="F9" s="30"/>
      <c r="G9" s="32"/>
      <c r="H9" s="32"/>
      <c r="I9" s="32"/>
      <c r="J9" s="32"/>
      <c r="K9" s="32"/>
      <c r="L9" s="25"/>
      <c r="M9" s="25"/>
    </row>
    <row r="10" spans="1:16" ht="15.75" customHeight="1" x14ac:dyDescent="0.25">
      <c r="C10" s="33"/>
      <c r="D10" s="34"/>
      <c r="E10" s="34"/>
      <c r="F10" s="34"/>
      <c r="G10" s="34"/>
      <c r="H10" s="34"/>
      <c r="I10" s="34"/>
      <c r="J10" s="34"/>
      <c r="K10" s="34"/>
      <c r="L10" s="25"/>
      <c r="M10" s="25"/>
    </row>
    <row r="11" spans="1:16" ht="15.75" customHeight="1" x14ac:dyDescent="0.25">
      <c r="C11" s="35" t="s">
        <v>15</v>
      </c>
      <c r="D11" s="36"/>
      <c r="E11" s="36"/>
      <c r="F11" s="36"/>
      <c r="G11" s="36"/>
      <c r="H11" s="36"/>
      <c r="I11" s="36"/>
      <c r="J11" s="36"/>
      <c r="K11" s="36"/>
      <c r="L11" s="25"/>
      <c r="M11" s="25"/>
    </row>
    <row r="12" spans="1:16" ht="15.75" customHeight="1" x14ac:dyDescent="0.25">
      <c r="C12" s="37" t="s">
        <v>16</v>
      </c>
      <c r="D12" s="38">
        <v>1.5</v>
      </c>
      <c r="E12" s="38">
        <v>1.7</v>
      </c>
      <c r="F12" s="38">
        <v>3</v>
      </c>
      <c r="G12" s="39">
        <f t="shared" ref="G12:G21" si="0">(D12+4*E12+F12)/6</f>
        <v>1.8833333333333335</v>
      </c>
      <c r="H12" s="40"/>
      <c r="I12" s="39">
        <f t="shared" ref="I12:I21" si="1">$G12+$H12</f>
        <v>1.8833333333333335</v>
      </c>
      <c r="J12" s="39">
        <f t="shared" ref="J12:J21" si="2">I12/2</f>
        <v>0.94166666666666676</v>
      </c>
      <c r="K12" s="36"/>
      <c r="L12" s="26" t="s">
        <v>17</v>
      </c>
      <c r="M12" s="25"/>
    </row>
    <row r="13" spans="1:16" ht="15.75" customHeight="1" x14ac:dyDescent="0.25">
      <c r="C13" s="37" t="s">
        <v>18</v>
      </c>
      <c r="D13" s="38">
        <v>1.5</v>
      </c>
      <c r="E13" s="38">
        <v>2</v>
      </c>
      <c r="F13" s="38">
        <v>3</v>
      </c>
      <c r="G13" s="39">
        <f t="shared" si="0"/>
        <v>2.0833333333333335</v>
      </c>
      <c r="H13" s="36"/>
      <c r="I13" s="39">
        <f t="shared" si="1"/>
        <v>2.0833333333333335</v>
      </c>
      <c r="J13" s="39">
        <f t="shared" si="2"/>
        <v>1.0416666666666667</v>
      </c>
      <c r="K13" s="36"/>
      <c r="L13" s="26" t="s">
        <v>19</v>
      </c>
      <c r="M13" s="25"/>
    </row>
    <row r="14" spans="1:16" ht="15.75" customHeight="1" x14ac:dyDescent="0.25">
      <c r="C14" s="37" t="s">
        <v>20</v>
      </c>
      <c r="D14" s="38">
        <v>0.7</v>
      </c>
      <c r="E14" s="38">
        <v>0.8</v>
      </c>
      <c r="F14" s="38">
        <v>0.85</v>
      </c>
      <c r="G14" s="39">
        <f t="shared" si="0"/>
        <v>0.79166666666666663</v>
      </c>
      <c r="H14" s="36"/>
      <c r="I14" s="39">
        <f t="shared" si="1"/>
        <v>0.79166666666666663</v>
      </c>
      <c r="J14" s="39">
        <f t="shared" si="2"/>
        <v>0.39583333333333331</v>
      </c>
      <c r="K14" s="36"/>
      <c r="L14" s="26" t="s">
        <v>19</v>
      </c>
      <c r="M14" s="25"/>
    </row>
    <row r="15" spans="1:16" ht="15.75" customHeight="1" x14ac:dyDescent="0.25">
      <c r="C15" s="37" t="s">
        <v>21</v>
      </c>
      <c r="D15" s="38">
        <v>0.5</v>
      </c>
      <c r="E15" s="38">
        <v>1</v>
      </c>
      <c r="F15" s="38">
        <v>1.5</v>
      </c>
      <c r="G15" s="39">
        <f t="shared" si="0"/>
        <v>1</v>
      </c>
      <c r="H15" s="36"/>
      <c r="I15" s="39">
        <f t="shared" si="1"/>
        <v>1</v>
      </c>
      <c r="J15" s="39">
        <f t="shared" si="2"/>
        <v>0.5</v>
      </c>
      <c r="K15" s="36"/>
      <c r="L15" s="26" t="s">
        <v>22</v>
      </c>
      <c r="M15" s="25"/>
      <c r="P15" s="48"/>
    </row>
    <row r="16" spans="1:16" ht="15.75" customHeight="1" x14ac:dyDescent="0.25">
      <c r="C16" s="35" t="s">
        <v>23</v>
      </c>
      <c r="D16" s="38"/>
      <c r="E16" s="38"/>
      <c r="F16" s="38"/>
      <c r="G16" s="39">
        <f t="shared" si="0"/>
        <v>0</v>
      </c>
      <c r="H16" s="36"/>
      <c r="I16" s="39">
        <f t="shared" si="1"/>
        <v>0</v>
      </c>
      <c r="J16" s="39"/>
      <c r="K16" s="36"/>
      <c r="L16" s="25"/>
      <c r="M16" s="25"/>
      <c r="P16" s="48"/>
    </row>
    <row r="17" spans="3:16" ht="15.75" customHeight="1" x14ac:dyDescent="0.25">
      <c r="C17" s="37" t="s">
        <v>24</v>
      </c>
      <c r="D17" s="38">
        <v>0.25</v>
      </c>
      <c r="E17" s="38">
        <v>0.5</v>
      </c>
      <c r="F17" s="38">
        <v>2</v>
      </c>
      <c r="G17" s="39">
        <f t="shared" si="0"/>
        <v>0.70833333333333337</v>
      </c>
      <c r="H17" s="36"/>
      <c r="I17" s="39">
        <f t="shared" si="1"/>
        <v>0.70833333333333337</v>
      </c>
      <c r="J17" s="39">
        <f t="shared" si="2"/>
        <v>0.35416666666666669</v>
      </c>
      <c r="K17" s="36"/>
      <c r="L17" s="26" t="s">
        <v>25</v>
      </c>
      <c r="M17" s="25"/>
      <c r="P17" s="48"/>
    </row>
    <row r="18" spans="3:16" ht="15.75" customHeight="1" x14ac:dyDescent="0.25">
      <c r="C18" s="37" t="s">
        <v>26</v>
      </c>
      <c r="D18" s="38">
        <v>0.3</v>
      </c>
      <c r="E18" s="38">
        <v>0.4</v>
      </c>
      <c r="F18" s="38">
        <v>2</v>
      </c>
      <c r="G18" s="39">
        <f t="shared" si="0"/>
        <v>0.65</v>
      </c>
      <c r="H18" s="36"/>
      <c r="I18" s="39">
        <f t="shared" si="1"/>
        <v>0.65</v>
      </c>
      <c r="J18" s="39">
        <f t="shared" si="2"/>
        <v>0.32500000000000001</v>
      </c>
      <c r="K18" s="36"/>
      <c r="L18" s="26" t="s">
        <v>19</v>
      </c>
      <c r="M18" s="25"/>
      <c r="P18" s="48"/>
    </row>
    <row r="19" spans="3:16" ht="15.75" customHeight="1" x14ac:dyDescent="0.25">
      <c r="C19" s="37" t="s">
        <v>27</v>
      </c>
      <c r="D19" s="38">
        <v>1</v>
      </c>
      <c r="E19" s="38">
        <v>1.2</v>
      </c>
      <c r="F19" s="38">
        <v>1.5</v>
      </c>
      <c r="G19" s="39">
        <f t="shared" si="0"/>
        <v>1.2166666666666666</v>
      </c>
      <c r="H19" s="36"/>
      <c r="I19" s="39">
        <f t="shared" si="1"/>
        <v>1.2166666666666666</v>
      </c>
      <c r="J19" s="39">
        <f t="shared" si="2"/>
        <v>0.60833333333333328</v>
      </c>
      <c r="K19" s="36"/>
      <c r="L19" s="26" t="s">
        <v>17</v>
      </c>
      <c r="M19" s="25"/>
      <c r="P19" s="48"/>
    </row>
    <row r="20" spans="3:16" ht="15.75" customHeight="1" x14ac:dyDescent="0.25">
      <c r="C20" s="37" t="s">
        <v>28</v>
      </c>
      <c r="D20" s="38">
        <v>1</v>
      </c>
      <c r="E20" s="38">
        <v>1.2</v>
      </c>
      <c r="F20" s="38">
        <v>1.5</v>
      </c>
      <c r="G20" s="39">
        <f t="shared" si="0"/>
        <v>1.2166666666666666</v>
      </c>
      <c r="H20" s="36"/>
      <c r="I20" s="39">
        <f t="shared" si="1"/>
        <v>1.2166666666666666</v>
      </c>
      <c r="J20" s="39">
        <f t="shared" si="2"/>
        <v>0.60833333333333328</v>
      </c>
      <c r="K20" s="36"/>
      <c r="L20" s="26" t="s">
        <v>19</v>
      </c>
      <c r="M20" s="25"/>
      <c r="P20" s="48"/>
    </row>
    <row r="21" spans="3:16" ht="15.75" customHeight="1" x14ac:dyDescent="0.25">
      <c r="C21" s="37" t="s">
        <v>29</v>
      </c>
      <c r="D21" s="38">
        <v>1</v>
      </c>
      <c r="E21" s="38">
        <v>1.2</v>
      </c>
      <c r="F21" s="38">
        <v>1.5</v>
      </c>
      <c r="G21" s="39">
        <f t="shared" si="0"/>
        <v>1.2166666666666666</v>
      </c>
      <c r="H21" s="36"/>
      <c r="I21" s="39">
        <f t="shared" si="1"/>
        <v>1.2166666666666666</v>
      </c>
      <c r="J21" s="39">
        <f t="shared" si="2"/>
        <v>0.60833333333333328</v>
      </c>
      <c r="K21" s="36"/>
      <c r="L21" s="26" t="s">
        <v>19</v>
      </c>
      <c r="M21" s="25"/>
      <c r="P21" s="48"/>
    </row>
    <row r="22" spans="3:16" ht="15.75" customHeight="1" x14ac:dyDescent="0.25">
      <c r="C22" s="35" t="s">
        <v>30</v>
      </c>
      <c r="D22" s="38"/>
      <c r="E22" s="38"/>
      <c r="F22" s="38"/>
      <c r="G22" s="39"/>
      <c r="H22" s="36"/>
      <c r="I22" s="39"/>
      <c r="J22" s="39"/>
      <c r="K22" s="36"/>
      <c r="L22" s="25"/>
      <c r="M22" s="25"/>
      <c r="P22" s="48"/>
    </row>
    <row r="23" spans="3:16" ht="15.75" customHeight="1" x14ac:dyDescent="0.25">
      <c r="C23" s="40" t="s">
        <v>31</v>
      </c>
      <c r="D23" s="38"/>
      <c r="E23" s="38"/>
      <c r="F23" s="38"/>
      <c r="G23" s="39"/>
      <c r="H23" s="36"/>
      <c r="I23" s="39"/>
      <c r="J23" s="39"/>
      <c r="K23" s="36"/>
      <c r="L23" s="25"/>
      <c r="M23" s="25"/>
      <c r="P23" s="48"/>
    </row>
    <row r="24" spans="3:16" ht="15.75" customHeight="1" x14ac:dyDescent="0.25">
      <c r="C24" s="41" t="s">
        <v>32</v>
      </c>
      <c r="D24" s="38">
        <f>SUM(D25,D26)</f>
        <v>35</v>
      </c>
      <c r="E24" s="38"/>
      <c r="F24" s="38"/>
      <c r="G24" s="39"/>
      <c r="H24" s="36"/>
      <c r="I24" s="39"/>
      <c r="J24" s="39"/>
      <c r="K24" s="36"/>
      <c r="L24" s="25"/>
      <c r="M24" s="25"/>
      <c r="P24" s="48"/>
    </row>
    <row r="25" spans="3:16" ht="15.75" customHeight="1" x14ac:dyDescent="0.3">
      <c r="C25" s="37" t="s">
        <v>33</v>
      </c>
      <c r="D25" s="42">
        <v>5</v>
      </c>
      <c r="E25" s="42">
        <v>10</v>
      </c>
      <c r="F25" s="42">
        <v>15</v>
      </c>
      <c r="G25" s="43">
        <f t="shared" ref="G25:G31" si="3">(D25+4*E25+F25)/6</f>
        <v>10</v>
      </c>
      <c r="H25" s="42" t="s">
        <v>34</v>
      </c>
      <c r="I25" s="43">
        <f>G25</f>
        <v>10</v>
      </c>
      <c r="J25" s="42">
        <f t="shared" ref="J25:J31" si="4">I25/2</f>
        <v>5</v>
      </c>
      <c r="K25" s="36"/>
      <c r="L25" s="26" t="s">
        <v>35</v>
      </c>
      <c r="M25" s="25"/>
      <c r="P25" s="48"/>
    </row>
    <row r="26" spans="3:16" ht="15.75" customHeight="1" x14ac:dyDescent="0.3">
      <c r="C26" s="37" t="s">
        <v>36</v>
      </c>
      <c r="D26" s="38">
        <v>30</v>
      </c>
      <c r="E26" s="38">
        <v>40</v>
      </c>
      <c r="F26" s="38">
        <v>50</v>
      </c>
      <c r="G26" s="39">
        <f t="shared" si="3"/>
        <v>40</v>
      </c>
      <c r="H26" s="36"/>
      <c r="I26" s="43">
        <f t="shared" ref="I26:I31" si="5">$G26+$H26</f>
        <v>40</v>
      </c>
      <c r="J26" s="42">
        <f t="shared" si="4"/>
        <v>20</v>
      </c>
      <c r="K26" s="36"/>
      <c r="L26" s="26" t="s">
        <v>35</v>
      </c>
      <c r="M26" s="25"/>
      <c r="P26" s="48"/>
    </row>
    <row r="27" spans="3:16" ht="17.25" x14ac:dyDescent="0.3">
      <c r="C27" s="37" t="s">
        <v>37</v>
      </c>
      <c r="D27" s="38">
        <v>3</v>
      </c>
      <c r="E27" s="38">
        <v>4</v>
      </c>
      <c r="F27" s="38">
        <v>5</v>
      </c>
      <c r="G27" s="39">
        <f t="shared" si="3"/>
        <v>4</v>
      </c>
      <c r="H27" s="38"/>
      <c r="I27" s="43">
        <f t="shared" si="5"/>
        <v>4</v>
      </c>
      <c r="J27" s="42">
        <f t="shared" si="4"/>
        <v>2</v>
      </c>
      <c r="K27" s="38"/>
      <c r="L27" s="26" t="s">
        <v>17</v>
      </c>
      <c r="M27" s="25"/>
      <c r="P27" s="48"/>
    </row>
    <row r="28" spans="3:16" ht="17.25" x14ac:dyDescent="0.3">
      <c r="C28" s="37" t="s">
        <v>38</v>
      </c>
      <c r="D28" s="38">
        <v>3</v>
      </c>
      <c r="E28" s="38">
        <v>3.5</v>
      </c>
      <c r="F28" s="38">
        <v>4</v>
      </c>
      <c r="G28" s="39">
        <f t="shared" si="3"/>
        <v>3.5</v>
      </c>
      <c r="H28" s="38"/>
      <c r="I28" s="43">
        <f t="shared" si="5"/>
        <v>3.5</v>
      </c>
      <c r="J28" s="42">
        <f t="shared" si="4"/>
        <v>1.75</v>
      </c>
      <c r="K28" s="38"/>
      <c r="L28" s="26" t="s">
        <v>19</v>
      </c>
      <c r="M28" s="25"/>
      <c r="P28" s="48"/>
    </row>
    <row r="29" spans="3:16" ht="17.25" x14ac:dyDescent="0.3">
      <c r="C29" s="36" t="s">
        <v>39</v>
      </c>
      <c r="D29" s="38">
        <v>2</v>
      </c>
      <c r="E29" s="38">
        <v>3</v>
      </c>
      <c r="F29" s="38">
        <v>4</v>
      </c>
      <c r="G29" s="39">
        <f t="shared" si="3"/>
        <v>3</v>
      </c>
      <c r="H29" s="38"/>
      <c r="I29" s="43">
        <f t="shared" si="5"/>
        <v>3</v>
      </c>
      <c r="J29" s="42">
        <f t="shared" si="4"/>
        <v>1.5</v>
      </c>
      <c r="K29" s="38"/>
      <c r="L29" s="26" t="s">
        <v>19</v>
      </c>
      <c r="M29" s="25"/>
      <c r="O29" s="44"/>
    </row>
    <row r="30" spans="3:16" ht="17.25" x14ac:dyDescent="0.3">
      <c r="C30" s="37" t="s">
        <v>40</v>
      </c>
      <c r="D30" s="38">
        <v>1</v>
      </c>
      <c r="E30" s="38">
        <v>1.2</v>
      </c>
      <c r="F30" s="38">
        <v>2</v>
      </c>
      <c r="G30" s="39">
        <f t="shared" si="3"/>
        <v>1.3</v>
      </c>
      <c r="H30" s="38"/>
      <c r="I30" s="43">
        <f t="shared" si="5"/>
        <v>1.3</v>
      </c>
      <c r="J30" s="42">
        <f t="shared" si="4"/>
        <v>0.65</v>
      </c>
      <c r="K30" s="38"/>
      <c r="L30" s="26" t="s">
        <v>22</v>
      </c>
      <c r="M30" s="25"/>
      <c r="O30" s="44"/>
    </row>
    <row r="31" spans="3:16" ht="17.25" x14ac:dyDescent="0.3">
      <c r="C31" s="37" t="s">
        <v>41</v>
      </c>
      <c r="D31" s="38">
        <v>1</v>
      </c>
      <c r="E31" s="38">
        <v>1.2</v>
      </c>
      <c r="F31" s="38">
        <v>2</v>
      </c>
      <c r="G31" s="39">
        <f t="shared" si="3"/>
        <v>1.3</v>
      </c>
      <c r="H31" s="38"/>
      <c r="I31" s="43">
        <f t="shared" si="5"/>
        <v>1.3</v>
      </c>
      <c r="J31" s="42">
        <f t="shared" si="4"/>
        <v>0.65</v>
      </c>
      <c r="K31" s="38"/>
      <c r="L31" s="26" t="s">
        <v>22</v>
      </c>
      <c r="M31" s="25"/>
      <c r="O31" s="44"/>
    </row>
    <row r="32" spans="3:16" ht="18.75" x14ac:dyDescent="0.3">
      <c r="C32" s="45" t="s">
        <v>42</v>
      </c>
      <c r="D32" s="38"/>
      <c r="E32" s="38"/>
      <c r="F32" s="38"/>
      <c r="G32" s="39"/>
      <c r="H32" s="38"/>
      <c r="I32" s="43"/>
      <c r="J32" s="42"/>
      <c r="K32" s="38"/>
      <c r="L32" s="25"/>
      <c r="M32" s="25"/>
      <c r="O32" s="44"/>
    </row>
    <row r="33" spans="3:15" ht="17.25" x14ac:dyDescent="0.3">
      <c r="C33" s="27" t="s">
        <v>43</v>
      </c>
      <c r="D33" s="42">
        <v>3</v>
      </c>
      <c r="E33" s="42">
        <v>3.6</v>
      </c>
      <c r="F33" s="42">
        <v>4.3</v>
      </c>
      <c r="G33" s="43">
        <f t="shared" ref="G33:G40" si="6">(D33+4*E33+F33)/6</f>
        <v>3.6166666666666667</v>
      </c>
      <c r="H33" s="46" t="s">
        <v>34</v>
      </c>
      <c r="I33" s="43">
        <f t="shared" ref="I33:I39" si="7">G33</f>
        <v>3.6166666666666667</v>
      </c>
      <c r="J33" s="47">
        <f t="shared" ref="J33:J40" si="8">I33/2</f>
        <v>1.8083333333333333</v>
      </c>
      <c r="K33" s="38"/>
      <c r="L33" s="26" t="s">
        <v>19</v>
      </c>
      <c r="M33" s="25"/>
      <c r="O33" s="44"/>
    </row>
    <row r="34" spans="3:15" ht="17.25" x14ac:dyDescent="0.3">
      <c r="C34" s="37" t="s">
        <v>44</v>
      </c>
      <c r="D34" s="42">
        <v>1.5</v>
      </c>
      <c r="E34" s="42">
        <v>2.5</v>
      </c>
      <c r="F34" s="42">
        <v>4</v>
      </c>
      <c r="G34" s="43">
        <f t="shared" si="6"/>
        <v>2.5833333333333335</v>
      </c>
      <c r="H34" s="46" t="s">
        <v>34</v>
      </c>
      <c r="I34" s="43">
        <f t="shared" si="7"/>
        <v>2.5833333333333335</v>
      </c>
      <c r="J34" s="47">
        <f t="shared" si="8"/>
        <v>1.2916666666666667</v>
      </c>
      <c r="K34" s="38"/>
      <c r="L34" s="26" t="s">
        <v>19</v>
      </c>
      <c r="M34" s="25"/>
      <c r="O34" s="44"/>
    </row>
    <row r="35" spans="3:15" ht="17.25" x14ac:dyDescent="0.3">
      <c r="C35" s="37" t="s">
        <v>45</v>
      </c>
      <c r="D35" s="42">
        <v>0.45</v>
      </c>
      <c r="E35" s="42">
        <v>2</v>
      </c>
      <c r="F35" s="42">
        <v>3</v>
      </c>
      <c r="G35" s="43">
        <f t="shared" si="6"/>
        <v>1.9083333333333332</v>
      </c>
      <c r="H35" s="46" t="s">
        <v>34</v>
      </c>
      <c r="I35" s="43">
        <f t="shared" si="7"/>
        <v>1.9083333333333332</v>
      </c>
      <c r="J35" s="47">
        <f t="shared" si="8"/>
        <v>0.95416666666666661</v>
      </c>
      <c r="K35" s="38"/>
      <c r="L35" s="26" t="s">
        <v>19</v>
      </c>
      <c r="M35" s="25"/>
      <c r="O35" s="44"/>
    </row>
    <row r="36" spans="3:15" ht="17.25" x14ac:dyDescent="0.3">
      <c r="C36" s="37" t="s">
        <v>46</v>
      </c>
      <c r="D36" s="42">
        <v>1</v>
      </c>
      <c r="E36" s="42">
        <v>2</v>
      </c>
      <c r="F36" s="42">
        <v>3</v>
      </c>
      <c r="G36" s="43">
        <f t="shared" si="6"/>
        <v>2</v>
      </c>
      <c r="H36" s="46" t="s">
        <v>34</v>
      </c>
      <c r="I36" s="43">
        <f t="shared" si="7"/>
        <v>2</v>
      </c>
      <c r="J36" s="47">
        <f t="shared" si="8"/>
        <v>1</v>
      </c>
      <c r="K36" s="38"/>
      <c r="L36" s="26" t="s">
        <v>19</v>
      </c>
      <c r="M36" s="25"/>
      <c r="O36" s="44"/>
    </row>
    <row r="37" spans="3:15" ht="17.25" x14ac:dyDescent="0.3">
      <c r="C37" s="37" t="s">
        <v>47</v>
      </c>
      <c r="D37" s="42">
        <v>1</v>
      </c>
      <c r="E37" s="42">
        <v>2</v>
      </c>
      <c r="F37" s="42">
        <v>3</v>
      </c>
      <c r="G37" s="43">
        <f t="shared" si="6"/>
        <v>2</v>
      </c>
      <c r="H37" s="46" t="s">
        <v>34</v>
      </c>
      <c r="I37" s="43">
        <f t="shared" si="7"/>
        <v>2</v>
      </c>
      <c r="J37" s="47">
        <f t="shared" si="8"/>
        <v>1</v>
      </c>
      <c r="K37" s="38"/>
      <c r="L37" s="26" t="s">
        <v>19</v>
      </c>
      <c r="M37" s="25"/>
      <c r="O37" s="44"/>
    </row>
    <row r="38" spans="3:15" ht="17.25" x14ac:dyDescent="0.3">
      <c r="C38" s="49" t="s">
        <v>48</v>
      </c>
      <c r="D38" s="42">
        <v>1</v>
      </c>
      <c r="E38" s="42">
        <v>2</v>
      </c>
      <c r="F38" s="42">
        <v>3</v>
      </c>
      <c r="G38" s="43">
        <f t="shared" si="6"/>
        <v>2</v>
      </c>
      <c r="H38" s="42" t="s">
        <v>34</v>
      </c>
      <c r="I38" s="43">
        <f t="shared" si="7"/>
        <v>2</v>
      </c>
      <c r="J38" s="47">
        <f t="shared" si="8"/>
        <v>1</v>
      </c>
      <c r="K38" s="38"/>
      <c r="L38" s="26" t="s">
        <v>19</v>
      </c>
      <c r="M38" s="25"/>
      <c r="N38" s="72"/>
      <c r="O38" s="72"/>
    </row>
    <row r="39" spans="3:15" ht="17.25" x14ac:dyDescent="0.3">
      <c r="C39" s="50" t="s">
        <v>49</v>
      </c>
      <c r="D39" s="42">
        <v>3</v>
      </c>
      <c r="E39" s="42">
        <v>3.5</v>
      </c>
      <c r="F39" s="42">
        <v>4</v>
      </c>
      <c r="G39" s="43">
        <f t="shared" si="6"/>
        <v>3.5</v>
      </c>
      <c r="H39" s="42" t="s">
        <v>34</v>
      </c>
      <c r="I39" s="43">
        <f t="shared" si="7"/>
        <v>3.5</v>
      </c>
      <c r="J39" s="47">
        <f t="shared" si="8"/>
        <v>1.75</v>
      </c>
      <c r="K39" s="38"/>
      <c r="L39" s="26" t="s">
        <v>19</v>
      </c>
      <c r="M39" s="25"/>
    </row>
    <row r="40" spans="3:15" ht="17.25" x14ac:dyDescent="0.3">
      <c r="C40" s="50" t="s">
        <v>50</v>
      </c>
      <c r="D40" s="38">
        <v>1</v>
      </c>
      <c r="E40" s="38">
        <v>2</v>
      </c>
      <c r="F40" s="38">
        <v>3</v>
      </c>
      <c r="G40" s="39">
        <f t="shared" si="6"/>
        <v>2</v>
      </c>
      <c r="H40" s="38"/>
      <c r="I40" s="39">
        <f>$G40+$H40</f>
        <v>2</v>
      </c>
      <c r="J40" s="47">
        <f t="shared" si="8"/>
        <v>1</v>
      </c>
      <c r="K40" s="38"/>
      <c r="L40" s="26" t="s">
        <v>19</v>
      </c>
      <c r="M40" s="25"/>
    </row>
    <row r="41" spans="3:15" ht="18.75" x14ac:dyDescent="0.3">
      <c r="C41" s="51" t="s">
        <v>51</v>
      </c>
      <c r="D41" s="38"/>
      <c r="E41" s="38"/>
      <c r="F41" s="38"/>
      <c r="G41" s="39"/>
      <c r="H41" s="38"/>
      <c r="I41" s="39"/>
      <c r="J41" s="47"/>
      <c r="K41" s="38"/>
      <c r="L41" s="25"/>
      <c r="M41" s="25"/>
    </row>
    <row r="42" spans="3:15" ht="17.25" x14ac:dyDescent="0.3">
      <c r="C42" s="52" t="s">
        <v>52</v>
      </c>
      <c r="D42" s="38"/>
      <c r="E42" s="38"/>
      <c r="F42" s="38"/>
      <c r="G42" s="39"/>
      <c r="H42" s="38"/>
      <c r="I42" s="39"/>
      <c r="J42" s="47"/>
      <c r="K42" s="38"/>
      <c r="L42" s="25"/>
      <c r="M42" s="25"/>
    </row>
    <row r="43" spans="3:15" ht="17.25" x14ac:dyDescent="0.3">
      <c r="C43" s="53" t="s">
        <v>53</v>
      </c>
      <c r="D43" s="42">
        <v>4</v>
      </c>
      <c r="E43" s="42">
        <v>6</v>
      </c>
      <c r="F43" s="42">
        <v>8</v>
      </c>
      <c r="G43" s="43">
        <f t="shared" ref="G43:G51" si="9">(D43+4*E43+F43)/6</f>
        <v>6</v>
      </c>
      <c r="H43" s="42" t="s">
        <v>34</v>
      </c>
      <c r="I43" s="43">
        <f>G43</f>
        <v>6</v>
      </c>
      <c r="J43" s="47">
        <f t="shared" ref="J43:J51" si="10">I43/2</f>
        <v>3</v>
      </c>
      <c r="K43" s="38"/>
      <c r="L43" s="26" t="s">
        <v>54</v>
      </c>
      <c r="M43" s="25"/>
    </row>
    <row r="44" spans="3:15" ht="17.25" x14ac:dyDescent="0.3">
      <c r="C44" s="53" t="s">
        <v>55</v>
      </c>
      <c r="D44" s="54">
        <v>0.5</v>
      </c>
      <c r="E44" s="54">
        <v>0.7</v>
      </c>
      <c r="F44" s="54">
        <v>1.1000000000000001</v>
      </c>
      <c r="G44" s="43">
        <f t="shared" si="9"/>
        <v>0.73333333333333339</v>
      </c>
      <c r="H44" s="54" t="s">
        <v>34</v>
      </c>
      <c r="I44" s="43">
        <f>G44</f>
        <v>0.73333333333333339</v>
      </c>
      <c r="J44" s="47">
        <f t="shared" si="10"/>
        <v>0.3666666666666667</v>
      </c>
      <c r="K44" s="38"/>
      <c r="L44" s="26" t="s">
        <v>54</v>
      </c>
      <c r="M44" s="25"/>
    </row>
    <row r="45" spans="3:15" ht="17.25" x14ac:dyDescent="0.3">
      <c r="C45" s="53" t="s">
        <v>56</v>
      </c>
      <c r="D45" s="42">
        <v>2</v>
      </c>
      <c r="E45" s="42">
        <v>2.9</v>
      </c>
      <c r="F45" s="42">
        <v>4</v>
      </c>
      <c r="G45" s="43">
        <f t="shared" si="9"/>
        <v>2.9333333333333336</v>
      </c>
      <c r="H45" s="42" t="s">
        <v>34</v>
      </c>
      <c r="I45" s="43">
        <f>G45</f>
        <v>2.9333333333333336</v>
      </c>
      <c r="J45" s="47">
        <f t="shared" si="10"/>
        <v>1.4666666666666668</v>
      </c>
      <c r="K45" s="38"/>
      <c r="L45" s="26" t="s">
        <v>54</v>
      </c>
      <c r="M45" s="25"/>
    </row>
    <row r="46" spans="3:15" ht="17.25" x14ac:dyDescent="0.3">
      <c r="C46" s="53" t="s">
        <v>57</v>
      </c>
      <c r="D46" s="42">
        <v>2</v>
      </c>
      <c r="E46" s="42">
        <v>4</v>
      </c>
      <c r="F46" s="42">
        <v>6</v>
      </c>
      <c r="G46" s="43">
        <f t="shared" si="9"/>
        <v>4</v>
      </c>
      <c r="H46" s="42" t="s">
        <v>34</v>
      </c>
      <c r="I46" s="43">
        <f>G46</f>
        <v>4</v>
      </c>
      <c r="J46" s="47">
        <f t="shared" si="10"/>
        <v>2</v>
      </c>
      <c r="K46" s="38"/>
      <c r="L46" s="26" t="s">
        <v>54</v>
      </c>
      <c r="M46" s="25"/>
    </row>
    <row r="47" spans="3:15" ht="17.25" x14ac:dyDescent="0.3">
      <c r="C47" s="53" t="s">
        <v>58</v>
      </c>
      <c r="D47" s="42">
        <v>0.5</v>
      </c>
      <c r="E47" s="42">
        <v>1</v>
      </c>
      <c r="F47" s="42">
        <v>2</v>
      </c>
      <c r="G47" s="43">
        <f t="shared" si="9"/>
        <v>1.0833333333333333</v>
      </c>
      <c r="H47" s="42" t="s">
        <v>34</v>
      </c>
      <c r="I47" s="43">
        <f>G47</f>
        <v>1.0833333333333333</v>
      </c>
      <c r="J47" s="47">
        <f t="shared" si="10"/>
        <v>0.54166666666666663</v>
      </c>
      <c r="K47" s="38"/>
      <c r="L47" s="26" t="s">
        <v>22</v>
      </c>
      <c r="M47" s="25"/>
    </row>
    <row r="48" spans="3:15" ht="17.25" x14ac:dyDescent="0.3">
      <c r="C48" s="53" t="s">
        <v>59</v>
      </c>
      <c r="D48" s="38">
        <v>0.5</v>
      </c>
      <c r="E48" s="38">
        <v>1</v>
      </c>
      <c r="F48" s="38">
        <v>1</v>
      </c>
      <c r="G48" s="39">
        <f t="shared" si="9"/>
        <v>0.91666666666666663</v>
      </c>
      <c r="H48" s="38"/>
      <c r="I48" s="43">
        <f>$G48+$H48</f>
        <v>0.91666666666666663</v>
      </c>
      <c r="J48" s="47">
        <f t="shared" si="10"/>
        <v>0.45833333333333331</v>
      </c>
      <c r="K48" s="38"/>
      <c r="L48" s="26" t="s">
        <v>22</v>
      </c>
      <c r="M48" s="25"/>
    </row>
    <row r="49" spans="3:13" ht="17.25" x14ac:dyDescent="0.3">
      <c r="C49" s="55" t="s">
        <v>60</v>
      </c>
      <c r="D49" s="42">
        <v>1</v>
      </c>
      <c r="E49" s="42">
        <v>2</v>
      </c>
      <c r="F49" s="42">
        <v>3</v>
      </c>
      <c r="G49" s="43">
        <f t="shared" si="9"/>
        <v>2</v>
      </c>
      <c r="H49" s="42" t="s">
        <v>34</v>
      </c>
      <c r="I49" s="43">
        <f>G49</f>
        <v>2</v>
      </c>
      <c r="J49" s="47">
        <f t="shared" si="10"/>
        <v>1</v>
      </c>
      <c r="K49" s="38"/>
      <c r="L49" s="26" t="s">
        <v>54</v>
      </c>
      <c r="M49" s="25"/>
    </row>
    <row r="50" spans="3:13" ht="17.25" x14ac:dyDescent="0.3">
      <c r="C50" s="56" t="s">
        <v>61</v>
      </c>
      <c r="D50" s="38">
        <v>0.5</v>
      </c>
      <c r="E50" s="38">
        <v>1</v>
      </c>
      <c r="F50" s="38">
        <v>1</v>
      </c>
      <c r="G50" s="39">
        <f t="shared" si="9"/>
        <v>0.91666666666666663</v>
      </c>
      <c r="H50" s="38"/>
      <c r="I50" s="43">
        <f>$G50+$H50</f>
        <v>0.91666666666666663</v>
      </c>
      <c r="J50" s="47">
        <f t="shared" si="10"/>
        <v>0.45833333333333331</v>
      </c>
      <c r="K50" s="38"/>
      <c r="L50" s="26" t="s">
        <v>54</v>
      </c>
      <c r="M50" s="25"/>
    </row>
    <row r="51" spans="3:13" ht="17.25" x14ac:dyDescent="0.3">
      <c r="C51" s="57" t="s">
        <v>62</v>
      </c>
      <c r="D51" s="42">
        <v>1</v>
      </c>
      <c r="E51" s="42">
        <v>2</v>
      </c>
      <c r="F51" s="42">
        <v>3</v>
      </c>
      <c r="G51" s="43">
        <f t="shared" si="9"/>
        <v>2</v>
      </c>
      <c r="H51" s="42" t="s">
        <v>34</v>
      </c>
      <c r="I51" s="43">
        <f>G51</f>
        <v>2</v>
      </c>
      <c r="J51" s="47">
        <f t="shared" si="10"/>
        <v>1</v>
      </c>
      <c r="K51" s="38"/>
      <c r="L51" s="26" t="s">
        <v>54</v>
      </c>
      <c r="M51" s="25"/>
    </row>
    <row r="52" spans="3:13" ht="17.25" x14ac:dyDescent="0.3">
      <c r="C52" s="58" t="s">
        <v>63</v>
      </c>
      <c r="D52" s="28"/>
      <c r="E52" s="38"/>
      <c r="F52" s="38"/>
      <c r="G52" s="39"/>
      <c r="H52" s="38"/>
      <c r="I52" s="43"/>
      <c r="J52" s="47"/>
      <c r="K52" s="38"/>
      <c r="L52" s="25"/>
      <c r="M52" s="25"/>
    </row>
    <row r="53" spans="3:13" ht="17.25" x14ac:dyDescent="0.3">
      <c r="C53" s="56" t="s">
        <v>64</v>
      </c>
      <c r="D53" s="38">
        <v>1</v>
      </c>
      <c r="E53" s="38">
        <v>2</v>
      </c>
      <c r="F53" s="38">
        <v>3</v>
      </c>
      <c r="G53" s="39">
        <f>(D53+4*E53+F53)/6</f>
        <v>2</v>
      </c>
      <c r="H53" s="38"/>
      <c r="I53" s="43">
        <f>$G53+$H53</f>
        <v>2</v>
      </c>
      <c r="J53" s="47">
        <f>I53/2</f>
        <v>1</v>
      </c>
      <c r="K53" s="38"/>
      <c r="L53" s="26" t="s">
        <v>54</v>
      </c>
      <c r="M53" s="25"/>
    </row>
    <row r="54" spans="3:13" ht="17.25" x14ac:dyDescent="0.3">
      <c r="C54" s="57" t="s">
        <v>65</v>
      </c>
      <c r="D54" s="38">
        <v>1</v>
      </c>
      <c r="E54" s="38">
        <v>2</v>
      </c>
      <c r="F54" s="38">
        <v>3</v>
      </c>
      <c r="G54" s="39">
        <f>(D54+4*E54+F54)/6</f>
        <v>2</v>
      </c>
      <c r="H54" s="38"/>
      <c r="I54" s="43">
        <f>$G54+$H54</f>
        <v>2</v>
      </c>
      <c r="J54" s="47">
        <f>I54/2</f>
        <v>1</v>
      </c>
      <c r="K54" s="38"/>
      <c r="L54" s="26" t="s">
        <v>54</v>
      </c>
      <c r="M54" s="25"/>
    </row>
    <row r="55" spans="3:13" ht="17.25" x14ac:dyDescent="0.3">
      <c r="C55" s="57" t="s">
        <v>66</v>
      </c>
      <c r="D55" s="38">
        <v>0.5</v>
      </c>
      <c r="E55" s="38">
        <v>1</v>
      </c>
      <c r="F55" s="38">
        <v>2</v>
      </c>
      <c r="G55" s="39">
        <f>(D55+4*E55+F55)/6</f>
        <v>1.0833333333333333</v>
      </c>
      <c r="H55" s="38"/>
      <c r="I55" s="43">
        <f>$G55+$H55</f>
        <v>1.0833333333333333</v>
      </c>
      <c r="J55" s="47">
        <f>I55/2</f>
        <v>0.54166666666666663</v>
      </c>
      <c r="K55" s="38"/>
      <c r="L55" s="26" t="s">
        <v>54</v>
      </c>
      <c r="M55" s="25"/>
    </row>
    <row r="56" spans="3:13" ht="17.25" x14ac:dyDescent="0.3">
      <c r="C56" s="57" t="s">
        <v>67</v>
      </c>
      <c r="D56" s="38">
        <v>1</v>
      </c>
      <c r="E56" s="38">
        <v>2</v>
      </c>
      <c r="F56" s="38">
        <v>3</v>
      </c>
      <c r="G56" s="39">
        <f>(D56+4*E56+F56)/6</f>
        <v>2</v>
      </c>
      <c r="H56" s="38"/>
      <c r="I56" s="43">
        <f>$G56+$H56</f>
        <v>2</v>
      </c>
      <c r="J56" s="47">
        <f>I56/2</f>
        <v>1</v>
      </c>
      <c r="K56" s="38"/>
      <c r="L56" s="26" t="s">
        <v>54</v>
      </c>
      <c r="M56" s="25"/>
    </row>
    <row r="57" spans="3:13" ht="17.25" x14ac:dyDescent="0.3">
      <c r="C57" s="57" t="s">
        <v>68</v>
      </c>
      <c r="D57" s="38">
        <v>3</v>
      </c>
      <c r="E57" s="38">
        <v>4</v>
      </c>
      <c r="F57" s="38">
        <v>5</v>
      </c>
      <c r="G57" s="39">
        <f>(D57+4*E57+F57)/6</f>
        <v>4</v>
      </c>
      <c r="H57" s="38"/>
      <c r="I57" s="43">
        <f>$G57+$H57</f>
        <v>4</v>
      </c>
      <c r="J57" s="47">
        <f>I57/2</f>
        <v>2</v>
      </c>
      <c r="K57" s="38"/>
      <c r="L57" s="26" t="s">
        <v>54</v>
      </c>
      <c r="M57" s="25"/>
    </row>
    <row r="58" spans="3:13" ht="18.75" x14ac:dyDescent="0.3">
      <c r="C58" s="73" t="s">
        <v>69</v>
      </c>
      <c r="D58" s="38"/>
      <c r="E58" s="38"/>
      <c r="F58" s="38"/>
      <c r="G58" s="39"/>
      <c r="H58" s="38"/>
      <c r="I58" s="43"/>
      <c r="J58" s="47"/>
      <c r="K58" s="38"/>
      <c r="L58" s="25"/>
      <c r="M58" s="25"/>
    </row>
    <row r="59" spans="3:13" ht="17.25" x14ac:dyDescent="0.3">
      <c r="C59" s="57" t="s">
        <v>70</v>
      </c>
      <c r="D59" s="38">
        <v>0.5</v>
      </c>
      <c r="E59" s="38">
        <v>1</v>
      </c>
      <c r="F59" s="38">
        <v>2</v>
      </c>
      <c r="G59" s="39">
        <f t="shared" ref="G59:G77" si="11">(D59+4*E59+F59)/6</f>
        <v>1.0833333333333333</v>
      </c>
      <c r="H59" s="38"/>
      <c r="I59" s="43">
        <f t="shared" ref="I59:I77" si="12">$G59+$H59</f>
        <v>1.0833333333333333</v>
      </c>
      <c r="J59" s="47">
        <f t="shared" ref="J59:J77" si="13">I59/2</f>
        <v>0.54166666666666663</v>
      </c>
      <c r="K59" s="38"/>
      <c r="L59" s="26" t="s">
        <v>25</v>
      </c>
      <c r="M59" s="25"/>
    </row>
    <row r="60" spans="3:13" ht="17.25" x14ac:dyDescent="0.3">
      <c r="C60" s="27" t="s">
        <v>71</v>
      </c>
      <c r="D60" s="38">
        <v>0.5</v>
      </c>
      <c r="E60" s="38">
        <v>1</v>
      </c>
      <c r="F60" s="38">
        <v>2</v>
      </c>
      <c r="G60" s="39">
        <f t="shared" si="11"/>
        <v>1.0833333333333333</v>
      </c>
      <c r="H60" s="38"/>
      <c r="I60" s="43">
        <f t="shared" si="12"/>
        <v>1.0833333333333333</v>
      </c>
      <c r="J60" s="47">
        <f t="shared" si="13"/>
        <v>0.54166666666666663</v>
      </c>
      <c r="K60" s="38"/>
      <c r="L60" s="26" t="s">
        <v>25</v>
      </c>
      <c r="M60" s="25"/>
    </row>
    <row r="61" spans="3:13" ht="17.25" x14ac:dyDescent="0.3">
      <c r="C61" s="53" t="s">
        <v>72</v>
      </c>
      <c r="D61" s="38">
        <v>0.5</v>
      </c>
      <c r="E61" s="38">
        <v>1</v>
      </c>
      <c r="F61" s="38">
        <v>2</v>
      </c>
      <c r="G61" s="39">
        <f t="shared" si="11"/>
        <v>1.0833333333333333</v>
      </c>
      <c r="H61" s="38"/>
      <c r="I61" s="43">
        <f t="shared" si="12"/>
        <v>1.0833333333333333</v>
      </c>
      <c r="J61" s="47">
        <f t="shared" si="13"/>
        <v>0.54166666666666663</v>
      </c>
      <c r="K61" s="38"/>
      <c r="L61" s="26" t="s">
        <v>25</v>
      </c>
      <c r="M61" s="25"/>
    </row>
    <row r="62" spans="3:13" ht="17.25" x14ac:dyDescent="0.3">
      <c r="C62" s="53" t="s">
        <v>73</v>
      </c>
      <c r="D62" s="38">
        <v>0.5</v>
      </c>
      <c r="E62" s="38">
        <v>1</v>
      </c>
      <c r="F62" s="38">
        <v>2</v>
      </c>
      <c r="G62" s="39">
        <f t="shared" si="11"/>
        <v>1.0833333333333333</v>
      </c>
      <c r="H62" s="38"/>
      <c r="I62" s="43">
        <f t="shared" si="12"/>
        <v>1.0833333333333333</v>
      </c>
      <c r="J62" s="47">
        <f t="shared" si="13"/>
        <v>0.54166666666666663</v>
      </c>
      <c r="K62" s="38"/>
      <c r="L62" s="26" t="s">
        <v>25</v>
      </c>
      <c r="M62" s="25"/>
    </row>
    <row r="63" spans="3:13" ht="17.25" x14ac:dyDescent="0.3">
      <c r="C63" s="53" t="s">
        <v>74</v>
      </c>
      <c r="D63" s="38">
        <v>0.5</v>
      </c>
      <c r="E63" s="38">
        <v>1</v>
      </c>
      <c r="F63" s="38">
        <v>2</v>
      </c>
      <c r="G63" s="39">
        <f t="shared" si="11"/>
        <v>1.0833333333333333</v>
      </c>
      <c r="H63" s="38"/>
      <c r="I63" s="43">
        <f t="shared" si="12"/>
        <v>1.0833333333333333</v>
      </c>
      <c r="J63" s="47">
        <f t="shared" si="13"/>
        <v>0.54166666666666663</v>
      </c>
      <c r="K63" s="38"/>
      <c r="L63" s="26" t="s">
        <v>25</v>
      </c>
      <c r="M63" s="25"/>
    </row>
    <row r="64" spans="3:13" ht="17.25" x14ac:dyDescent="0.3">
      <c r="C64" s="53" t="s">
        <v>75</v>
      </c>
      <c r="D64" s="38">
        <v>0.5</v>
      </c>
      <c r="E64" s="38">
        <v>1</v>
      </c>
      <c r="F64" s="38">
        <v>2</v>
      </c>
      <c r="G64" s="39">
        <f t="shared" si="11"/>
        <v>1.0833333333333333</v>
      </c>
      <c r="H64" s="38"/>
      <c r="I64" s="43">
        <f t="shared" si="12"/>
        <v>1.0833333333333333</v>
      </c>
      <c r="J64" s="47">
        <f t="shared" si="13"/>
        <v>0.54166666666666663</v>
      </c>
      <c r="K64" s="38"/>
      <c r="L64" s="26" t="s">
        <v>25</v>
      </c>
      <c r="M64" s="25"/>
    </row>
    <row r="65" spans="3:13" ht="17.25" x14ac:dyDescent="0.3">
      <c r="C65" s="59" t="s">
        <v>76</v>
      </c>
      <c r="D65" s="38">
        <v>0.5</v>
      </c>
      <c r="E65" s="38">
        <v>1</v>
      </c>
      <c r="F65" s="38">
        <v>2</v>
      </c>
      <c r="G65" s="39">
        <f t="shared" si="11"/>
        <v>1.0833333333333333</v>
      </c>
      <c r="H65" s="38"/>
      <c r="I65" s="43">
        <f t="shared" si="12"/>
        <v>1.0833333333333333</v>
      </c>
      <c r="J65" s="47">
        <f t="shared" si="13"/>
        <v>0.54166666666666663</v>
      </c>
      <c r="K65" s="38"/>
      <c r="L65" s="26" t="s">
        <v>25</v>
      </c>
      <c r="M65" s="25"/>
    </row>
    <row r="66" spans="3:13" s="4" customFormat="1" ht="17.25" x14ac:dyDescent="0.3">
      <c r="C66" s="59" t="s">
        <v>77</v>
      </c>
      <c r="D66" s="38">
        <v>0.5</v>
      </c>
      <c r="E66" s="38">
        <v>1</v>
      </c>
      <c r="F66" s="38">
        <v>2</v>
      </c>
      <c r="G66" s="39">
        <f t="shared" si="11"/>
        <v>1.0833333333333333</v>
      </c>
      <c r="H66" s="60"/>
      <c r="I66" s="43">
        <f t="shared" si="12"/>
        <v>1.0833333333333333</v>
      </c>
      <c r="J66" s="47">
        <f t="shared" si="13"/>
        <v>0.54166666666666663</v>
      </c>
      <c r="K66" s="60"/>
      <c r="L66" s="26" t="s">
        <v>25</v>
      </c>
      <c r="M66" s="25"/>
    </row>
    <row r="67" spans="3:13" s="4" customFormat="1" ht="17.25" x14ac:dyDescent="0.3">
      <c r="C67" s="59" t="s">
        <v>78</v>
      </c>
      <c r="D67" s="38">
        <v>0.5</v>
      </c>
      <c r="E67" s="38">
        <v>1</v>
      </c>
      <c r="F67" s="38">
        <v>2</v>
      </c>
      <c r="G67" s="39">
        <f t="shared" si="11"/>
        <v>1.0833333333333333</v>
      </c>
      <c r="H67" s="60"/>
      <c r="I67" s="43">
        <f t="shared" si="12"/>
        <v>1.0833333333333333</v>
      </c>
      <c r="J67" s="47">
        <f t="shared" si="13"/>
        <v>0.54166666666666663</v>
      </c>
      <c r="K67" s="60"/>
      <c r="L67" s="26" t="s">
        <v>25</v>
      </c>
      <c r="M67" s="25"/>
    </row>
    <row r="68" spans="3:13" s="4" customFormat="1" ht="17.25" x14ac:dyDescent="0.3">
      <c r="C68" s="59" t="s">
        <v>79</v>
      </c>
      <c r="D68" s="38">
        <v>0.5</v>
      </c>
      <c r="E68" s="38">
        <v>1</v>
      </c>
      <c r="F68" s="38">
        <v>2</v>
      </c>
      <c r="G68" s="39">
        <f t="shared" si="11"/>
        <v>1.0833333333333333</v>
      </c>
      <c r="H68" s="60"/>
      <c r="I68" s="43">
        <f t="shared" si="12"/>
        <v>1.0833333333333333</v>
      </c>
      <c r="J68" s="47">
        <f t="shared" si="13"/>
        <v>0.54166666666666663</v>
      </c>
      <c r="K68" s="60"/>
      <c r="L68" s="26" t="s">
        <v>25</v>
      </c>
      <c r="M68" s="25"/>
    </row>
    <row r="69" spans="3:13" s="4" customFormat="1" ht="17.25" x14ac:dyDescent="0.3">
      <c r="C69" s="59" t="s">
        <v>80</v>
      </c>
      <c r="D69" s="38">
        <v>0.5</v>
      </c>
      <c r="E69" s="38">
        <v>1</v>
      </c>
      <c r="F69" s="38">
        <v>2</v>
      </c>
      <c r="G69" s="39">
        <f t="shared" si="11"/>
        <v>1.0833333333333333</v>
      </c>
      <c r="H69" s="60"/>
      <c r="I69" s="43">
        <f t="shared" si="12"/>
        <v>1.0833333333333333</v>
      </c>
      <c r="J69" s="47">
        <f t="shared" si="13"/>
        <v>0.54166666666666663</v>
      </c>
      <c r="K69" s="60"/>
      <c r="L69" s="26" t="s">
        <v>25</v>
      </c>
      <c r="M69" s="25"/>
    </row>
    <row r="70" spans="3:13" s="4" customFormat="1" ht="17.25" x14ac:dyDescent="0.3">
      <c r="C70" s="59" t="s">
        <v>81</v>
      </c>
      <c r="D70" s="38">
        <v>0.5</v>
      </c>
      <c r="E70" s="38">
        <v>1</v>
      </c>
      <c r="F70" s="38">
        <v>2</v>
      </c>
      <c r="G70" s="39">
        <f t="shared" si="11"/>
        <v>1.0833333333333333</v>
      </c>
      <c r="H70" s="60"/>
      <c r="I70" s="43">
        <f t="shared" si="12"/>
        <v>1.0833333333333333</v>
      </c>
      <c r="J70" s="47">
        <f t="shared" si="13"/>
        <v>0.54166666666666663</v>
      </c>
      <c r="K70" s="60"/>
      <c r="L70" s="26" t="s">
        <v>25</v>
      </c>
      <c r="M70" s="25"/>
    </row>
    <row r="71" spans="3:13" s="4" customFormat="1" ht="17.25" x14ac:dyDescent="0.3">
      <c r="C71" s="59" t="s">
        <v>82</v>
      </c>
      <c r="D71" s="38">
        <v>0.5</v>
      </c>
      <c r="E71" s="38">
        <v>1</v>
      </c>
      <c r="F71" s="38">
        <v>2</v>
      </c>
      <c r="G71" s="39">
        <f t="shared" si="11"/>
        <v>1.0833333333333333</v>
      </c>
      <c r="H71" s="60"/>
      <c r="I71" s="43">
        <f t="shared" si="12"/>
        <v>1.0833333333333333</v>
      </c>
      <c r="J71" s="47">
        <f t="shared" si="13"/>
        <v>0.54166666666666663</v>
      </c>
      <c r="K71" s="60"/>
      <c r="L71" s="26" t="s">
        <v>25</v>
      </c>
      <c r="M71" s="25"/>
    </row>
    <row r="72" spans="3:13" s="4" customFormat="1" ht="17.25" x14ac:dyDescent="0.3">
      <c r="C72" s="59" t="s">
        <v>83</v>
      </c>
      <c r="D72" s="38">
        <v>0.5</v>
      </c>
      <c r="E72" s="38">
        <v>1</v>
      </c>
      <c r="F72" s="38">
        <v>2</v>
      </c>
      <c r="G72" s="39">
        <f t="shared" si="11"/>
        <v>1.0833333333333333</v>
      </c>
      <c r="H72" s="60"/>
      <c r="I72" s="43">
        <f t="shared" si="12"/>
        <v>1.0833333333333333</v>
      </c>
      <c r="J72" s="47">
        <f t="shared" si="13"/>
        <v>0.54166666666666663</v>
      </c>
      <c r="K72" s="60"/>
      <c r="L72" s="26" t="s">
        <v>25</v>
      </c>
      <c r="M72" s="25"/>
    </row>
    <row r="73" spans="3:13" s="4" customFormat="1" ht="17.25" x14ac:dyDescent="0.3">
      <c r="C73" s="59" t="s">
        <v>84</v>
      </c>
      <c r="D73" s="38">
        <v>0.5</v>
      </c>
      <c r="E73" s="38">
        <v>1</v>
      </c>
      <c r="F73" s="38">
        <v>2</v>
      </c>
      <c r="G73" s="39">
        <f t="shared" si="11"/>
        <v>1.0833333333333333</v>
      </c>
      <c r="H73" s="60"/>
      <c r="I73" s="43">
        <f t="shared" si="12"/>
        <v>1.0833333333333333</v>
      </c>
      <c r="J73" s="47">
        <f t="shared" si="13"/>
        <v>0.54166666666666663</v>
      </c>
      <c r="K73" s="60"/>
      <c r="L73" s="26" t="s">
        <v>25</v>
      </c>
      <c r="M73" s="25"/>
    </row>
    <row r="74" spans="3:13" s="4" customFormat="1" ht="17.25" x14ac:dyDescent="0.3">
      <c r="C74" s="59" t="s">
        <v>85</v>
      </c>
      <c r="D74" s="38">
        <v>0.5</v>
      </c>
      <c r="E74" s="38">
        <v>1</v>
      </c>
      <c r="F74" s="38">
        <v>2</v>
      </c>
      <c r="G74" s="39">
        <f t="shared" si="11"/>
        <v>1.0833333333333333</v>
      </c>
      <c r="H74" s="60"/>
      <c r="I74" s="43">
        <f t="shared" si="12"/>
        <v>1.0833333333333333</v>
      </c>
      <c r="J74" s="47">
        <f t="shared" si="13"/>
        <v>0.54166666666666663</v>
      </c>
      <c r="K74" s="60"/>
      <c r="L74" s="26" t="s">
        <v>25</v>
      </c>
      <c r="M74" s="25"/>
    </row>
    <row r="75" spans="3:13" s="4" customFormat="1" ht="17.25" x14ac:dyDescent="0.3">
      <c r="C75" s="59" t="s">
        <v>86</v>
      </c>
      <c r="D75" s="38">
        <v>0.5</v>
      </c>
      <c r="E75" s="38">
        <v>1</v>
      </c>
      <c r="F75" s="38">
        <v>2</v>
      </c>
      <c r="G75" s="39">
        <f t="shared" si="11"/>
        <v>1.0833333333333333</v>
      </c>
      <c r="H75" s="60"/>
      <c r="I75" s="43">
        <f t="shared" si="12"/>
        <v>1.0833333333333333</v>
      </c>
      <c r="J75" s="47">
        <f t="shared" si="13"/>
        <v>0.54166666666666663</v>
      </c>
      <c r="K75" s="60"/>
      <c r="L75" s="26" t="s">
        <v>25</v>
      </c>
      <c r="M75" s="25"/>
    </row>
    <row r="76" spans="3:13" s="4" customFormat="1" ht="17.25" x14ac:dyDescent="0.3">
      <c r="C76" s="59" t="s">
        <v>87</v>
      </c>
      <c r="D76" s="38">
        <v>0.5</v>
      </c>
      <c r="E76" s="38">
        <v>1</v>
      </c>
      <c r="F76" s="38">
        <v>2</v>
      </c>
      <c r="G76" s="39">
        <f t="shared" si="11"/>
        <v>1.0833333333333333</v>
      </c>
      <c r="H76" s="60"/>
      <c r="I76" s="43">
        <f t="shared" si="12"/>
        <v>1.0833333333333333</v>
      </c>
      <c r="J76" s="47">
        <f t="shared" si="13"/>
        <v>0.54166666666666663</v>
      </c>
      <c r="K76" s="60"/>
      <c r="L76" s="26" t="s">
        <v>25</v>
      </c>
      <c r="M76" s="25"/>
    </row>
    <row r="77" spans="3:13" s="4" customFormat="1" ht="17.25" x14ac:dyDescent="0.3">
      <c r="C77" s="59" t="s">
        <v>88</v>
      </c>
      <c r="D77" s="38">
        <v>0.5</v>
      </c>
      <c r="E77" s="38">
        <v>1</v>
      </c>
      <c r="F77" s="38">
        <v>2</v>
      </c>
      <c r="G77" s="39">
        <f t="shared" si="11"/>
        <v>1.0833333333333333</v>
      </c>
      <c r="H77" s="60"/>
      <c r="I77" s="43">
        <f t="shared" si="12"/>
        <v>1.0833333333333333</v>
      </c>
      <c r="J77" s="47">
        <f t="shared" si="13"/>
        <v>0.54166666666666663</v>
      </c>
      <c r="K77" s="60"/>
      <c r="L77" s="26" t="s">
        <v>25</v>
      </c>
      <c r="M77" s="25"/>
    </row>
    <row r="78" spans="3:13" s="4" customFormat="1" ht="17.25" x14ac:dyDescent="0.3">
      <c r="C78" s="61" t="s">
        <v>89</v>
      </c>
      <c r="D78" s="38"/>
      <c r="E78" s="38"/>
      <c r="F78" s="38"/>
      <c r="G78" s="39"/>
      <c r="H78" s="60"/>
      <c r="I78" s="43"/>
      <c r="J78" s="47"/>
      <c r="K78" s="60"/>
      <c r="L78" s="25"/>
      <c r="M78" s="25"/>
    </row>
    <row r="79" spans="3:13" s="4" customFormat="1" ht="17.25" x14ac:dyDescent="0.3">
      <c r="C79" s="59" t="s">
        <v>90</v>
      </c>
      <c r="D79" s="38">
        <v>2</v>
      </c>
      <c r="E79" s="38">
        <v>1</v>
      </c>
      <c r="F79" s="38">
        <v>4</v>
      </c>
      <c r="G79" s="39">
        <f>(D79+4*E79+F79)/6</f>
        <v>1.6666666666666667</v>
      </c>
      <c r="H79" s="60"/>
      <c r="I79" s="43">
        <f>$G79+$H79</f>
        <v>1.6666666666666667</v>
      </c>
      <c r="J79" s="47">
        <f>I79/2</f>
        <v>0.83333333333333337</v>
      </c>
      <c r="K79" s="60"/>
      <c r="L79" s="26" t="s">
        <v>22</v>
      </c>
      <c r="M79" s="25"/>
    </row>
    <row r="80" spans="3:13" s="4" customFormat="1" ht="17.25" x14ac:dyDescent="0.3">
      <c r="C80" s="59" t="s">
        <v>91</v>
      </c>
      <c r="D80" s="38">
        <v>2</v>
      </c>
      <c r="E80" s="38">
        <v>3</v>
      </c>
      <c r="F80" s="38">
        <v>4</v>
      </c>
      <c r="G80" s="39">
        <f>(D80+4*E80+F80)/6</f>
        <v>3</v>
      </c>
      <c r="H80" s="60"/>
      <c r="I80" s="43">
        <f>$G80+$H80</f>
        <v>3</v>
      </c>
      <c r="J80" s="42">
        <f>I80/2</f>
        <v>1.5</v>
      </c>
      <c r="K80" s="60"/>
      <c r="L80" s="26" t="s">
        <v>22</v>
      </c>
      <c r="M80" s="25"/>
    </row>
    <row r="81" spans="3:13" s="4" customFormat="1" ht="17.25" x14ac:dyDescent="0.3">
      <c r="C81" s="59" t="s">
        <v>92</v>
      </c>
      <c r="D81" s="38">
        <v>2</v>
      </c>
      <c r="E81" s="38">
        <v>3</v>
      </c>
      <c r="F81" s="38">
        <v>4</v>
      </c>
      <c r="G81" s="39">
        <f>(D81+4*E81+F81)/6</f>
        <v>3</v>
      </c>
      <c r="H81" s="60"/>
      <c r="I81" s="43">
        <f>$G81+$H81</f>
        <v>3</v>
      </c>
      <c r="J81" s="42">
        <f>I81/2</f>
        <v>1.5</v>
      </c>
      <c r="K81" s="60"/>
      <c r="L81" s="26" t="s">
        <v>22</v>
      </c>
      <c r="M81" s="25"/>
    </row>
    <row r="82" spans="3:13" s="4" customFormat="1" ht="17.25" x14ac:dyDescent="0.3">
      <c r="C82" s="59" t="s">
        <v>93</v>
      </c>
      <c r="D82" s="38">
        <v>2</v>
      </c>
      <c r="E82" s="38">
        <v>3</v>
      </c>
      <c r="F82" s="38">
        <v>4</v>
      </c>
      <c r="G82" s="39">
        <f>(D82+4*E82+F82)/6</f>
        <v>3</v>
      </c>
      <c r="H82" s="60"/>
      <c r="I82" s="43">
        <f>$G82+$H82</f>
        <v>3</v>
      </c>
      <c r="J82" s="42">
        <f>I82/2</f>
        <v>1.5</v>
      </c>
      <c r="K82" s="60"/>
      <c r="L82" s="26" t="s">
        <v>22</v>
      </c>
      <c r="M82" s="25"/>
    </row>
    <row r="83" spans="3:13" ht="18.75" x14ac:dyDescent="0.25">
      <c r="C83" s="35" t="s">
        <v>94</v>
      </c>
      <c r="D83" s="38"/>
      <c r="E83" s="38"/>
      <c r="F83" s="38"/>
      <c r="G83" s="39"/>
      <c r="H83" s="38"/>
      <c r="I83" s="39"/>
      <c r="J83" s="39"/>
      <c r="K83" s="38"/>
      <c r="L83" s="25"/>
      <c r="M83" s="25"/>
    </row>
    <row r="84" spans="3:13" ht="17.25" x14ac:dyDescent="0.25">
      <c r="C84" s="62" t="s">
        <v>95</v>
      </c>
      <c r="D84" s="38">
        <v>0.3</v>
      </c>
      <c r="E84" s="38">
        <v>0.4</v>
      </c>
      <c r="F84" s="38">
        <v>0.5</v>
      </c>
      <c r="G84" s="39">
        <f>(D84+4*E84+F84)/6</f>
        <v>0.40000000000000008</v>
      </c>
      <c r="H84" s="38"/>
      <c r="I84" s="39">
        <f>$G84+$H84</f>
        <v>0.40000000000000008</v>
      </c>
      <c r="J84" s="39">
        <f>I84/2</f>
        <v>0.20000000000000004</v>
      </c>
      <c r="K84" s="38"/>
      <c r="L84" s="26" t="s">
        <v>25</v>
      </c>
      <c r="M84" s="25"/>
    </row>
    <row r="85" spans="3:13" ht="17.25" x14ac:dyDescent="0.25">
      <c r="C85" s="62" t="s">
        <v>96</v>
      </c>
      <c r="D85" s="38">
        <v>12</v>
      </c>
      <c r="E85" s="38">
        <v>13.5</v>
      </c>
      <c r="F85" s="38">
        <v>14</v>
      </c>
      <c r="G85" s="39">
        <f t="shared" ref="G85:G86" si="14">(D85+4*E85+F85)/6</f>
        <v>13.333333333333334</v>
      </c>
      <c r="H85" s="38"/>
      <c r="I85" s="39">
        <f t="shared" ref="I85" si="15">$G85+$H85</f>
        <v>13.333333333333334</v>
      </c>
      <c r="J85" s="39">
        <f t="shared" ref="J85:J86" si="16">I85/2</f>
        <v>6.666666666666667</v>
      </c>
      <c r="K85" s="38"/>
      <c r="L85" s="26" t="s">
        <v>25</v>
      </c>
      <c r="M85" s="25"/>
    </row>
    <row r="86" spans="3:13" ht="17.25" x14ac:dyDescent="0.25">
      <c r="C86" s="63" t="s">
        <v>97</v>
      </c>
      <c r="D86" s="38">
        <v>0.75</v>
      </c>
      <c r="E86" s="38">
        <v>1</v>
      </c>
      <c r="F86" s="38">
        <v>1.25</v>
      </c>
      <c r="G86" s="39">
        <f t="shared" si="14"/>
        <v>1</v>
      </c>
      <c r="H86" s="64"/>
      <c r="I86" s="39">
        <f>$G86+$H86</f>
        <v>1</v>
      </c>
      <c r="J86" s="39">
        <f t="shared" si="16"/>
        <v>0.5</v>
      </c>
      <c r="K86" s="38"/>
      <c r="L86" s="26" t="s">
        <v>25</v>
      </c>
      <c r="M86" s="25"/>
    </row>
    <row r="87" spans="3:13" ht="17.25" x14ac:dyDescent="0.25">
      <c r="C87" s="63" t="s">
        <v>98</v>
      </c>
      <c r="D87" s="38">
        <v>1</v>
      </c>
      <c r="E87" s="38">
        <v>1.1000000000000001</v>
      </c>
      <c r="F87" s="38">
        <v>1.2</v>
      </c>
      <c r="G87" s="39">
        <f>(D87+4*E87+F87)/6</f>
        <v>1.1000000000000001</v>
      </c>
      <c r="H87" s="38"/>
      <c r="I87" s="39">
        <f>$G87+$H87</f>
        <v>1.1000000000000001</v>
      </c>
      <c r="J87" s="39">
        <f>I87/2</f>
        <v>0.55000000000000004</v>
      </c>
      <c r="K87" s="38"/>
      <c r="L87" s="26" t="s">
        <v>25</v>
      </c>
      <c r="M87" s="25"/>
    </row>
    <row r="88" spans="3:13" ht="17.25" x14ac:dyDescent="0.3">
      <c r="C88" s="65" t="s">
        <v>99</v>
      </c>
      <c r="D88" s="66">
        <f>SUM(I12:I86)</f>
        <v>171.12500000000014</v>
      </c>
      <c r="E88" s="66">
        <v>148.63083330000001</v>
      </c>
      <c r="F88" s="28"/>
      <c r="G88" s="28"/>
      <c r="H88" s="28" t="s">
        <v>19</v>
      </c>
      <c r="I88" s="28" t="s">
        <v>54</v>
      </c>
      <c r="J88" s="28" t="s">
        <v>22</v>
      </c>
      <c r="K88" s="28" t="s">
        <v>35</v>
      </c>
      <c r="L88" s="28" t="s">
        <v>17</v>
      </c>
      <c r="M88" s="28" t="s">
        <v>25</v>
      </c>
    </row>
    <row r="89" spans="3:13" ht="30.75" x14ac:dyDescent="0.3">
      <c r="C89" s="65" t="s">
        <v>100</v>
      </c>
      <c r="D89" s="65">
        <v>240</v>
      </c>
      <c r="E89" s="65" t="s">
        <v>34</v>
      </c>
      <c r="F89" s="28"/>
      <c r="G89" s="67" t="s">
        <v>101</v>
      </c>
      <c r="H89" s="68">
        <f>SUM(I13,I14,I18,I20,I21,I28,I29,I33:I40)</f>
        <v>32.066666666666663</v>
      </c>
      <c r="I89" s="68">
        <f>SUM(I43,I44,I45,I46,I49,I50,I51,I53,I54,I55,I56,I57)</f>
        <v>29.666666666666668</v>
      </c>
      <c r="J89" s="68">
        <f>SUM(I15,I30,I31,I47,I48,I79,I80,I81,I82)+4</f>
        <v>20.266666666666666</v>
      </c>
      <c r="K89" s="68">
        <f>SUM(I25,I33,I34,I35)+25</f>
        <v>43.108333333333334</v>
      </c>
      <c r="L89" s="68">
        <f>SUM(I12,I19,I27)+25</f>
        <v>32.1</v>
      </c>
      <c r="M89" s="68">
        <f>SUM(I59:I77,I85,I86,I87)</f>
        <v>36.016666666666666</v>
      </c>
    </row>
    <row r="90" spans="3:13" ht="17.25" x14ac:dyDescent="0.3">
      <c r="C90" s="69" t="s">
        <v>102</v>
      </c>
      <c r="D90" s="70">
        <f>D89-D88</f>
        <v>68.874999999999858</v>
      </c>
      <c r="E90" s="71" t="s">
        <v>34</v>
      </c>
    </row>
    <row r="91" spans="3:13" x14ac:dyDescent="0.25">
      <c r="G91" s="24"/>
      <c r="I91" s="74"/>
    </row>
    <row r="92" spans="3:13" x14ac:dyDescent="0.25"/>
    <row r="93" spans="3:13" x14ac:dyDescent="0.25"/>
    <row r="94" spans="3:13" x14ac:dyDescent="0.25"/>
    <row r="95" spans="3:13" x14ac:dyDescent="0.25"/>
    <row r="96" spans="3:1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22" x14ac:dyDescent="0.25"/>
    <row r="124" x14ac:dyDescent="0.25"/>
    <row r="125" x14ac:dyDescent="0.25"/>
    <row r="128" x14ac:dyDescent="0.25"/>
    <row r="129" spans="3:10" ht="17.25" x14ac:dyDescent="0.3">
      <c r="C129" s="6"/>
      <c r="D129" s="7"/>
      <c r="E129" s="7"/>
      <c r="F129" s="7"/>
      <c r="G129" s="7"/>
      <c r="H129" s="8"/>
      <c r="I129" s="7"/>
      <c r="J129" s="9"/>
    </row>
    <row r="130" spans="3:10" ht="17.25" x14ac:dyDescent="0.3">
      <c r="C130" s="6"/>
      <c r="D130" s="7"/>
      <c r="E130" s="7"/>
      <c r="F130" s="7"/>
      <c r="G130" s="7"/>
      <c r="H130" s="8"/>
      <c r="I130" s="7"/>
      <c r="J130" s="9"/>
    </row>
    <row r="131" spans="3:10" ht="15" customHeight="1" x14ac:dyDescent="0.3">
      <c r="C131" s="6"/>
      <c r="D131" s="7"/>
      <c r="E131" s="7"/>
      <c r="F131" s="7"/>
      <c r="G131" s="7"/>
      <c r="H131" s="8"/>
      <c r="I131" s="7"/>
      <c r="J131" s="9"/>
    </row>
    <row r="132" spans="3:10" ht="15" customHeight="1" x14ac:dyDescent="0.3">
      <c r="C132" s="6"/>
      <c r="D132" s="7"/>
      <c r="E132" s="7"/>
      <c r="F132" s="7"/>
      <c r="G132" s="7"/>
      <c r="H132" s="8"/>
      <c r="I132" s="7"/>
      <c r="J132" s="9"/>
    </row>
    <row r="133" spans="3:10" ht="15" customHeight="1" x14ac:dyDescent="0.3">
      <c r="C133" s="6"/>
      <c r="D133" s="7"/>
      <c r="E133" s="7"/>
      <c r="F133" s="7"/>
      <c r="G133" s="7"/>
      <c r="H133" s="7"/>
      <c r="I133" s="7"/>
      <c r="J133" s="9"/>
    </row>
    <row r="134" spans="3:10" ht="15" customHeight="1" x14ac:dyDescent="0.3">
      <c r="C134" s="6"/>
      <c r="D134" s="7"/>
      <c r="E134" s="7"/>
      <c r="F134" s="7"/>
      <c r="G134" s="7"/>
      <c r="H134" s="7"/>
      <c r="I134" s="7"/>
      <c r="J134" s="9"/>
    </row>
    <row r="135" spans="3:10" ht="15" customHeight="1" x14ac:dyDescent="0.3">
      <c r="C135" s="10"/>
      <c r="D135" s="7"/>
      <c r="E135" s="7"/>
      <c r="F135" s="7"/>
      <c r="G135" s="7"/>
      <c r="H135" s="7"/>
      <c r="I135" s="7"/>
      <c r="J135" s="9"/>
    </row>
    <row r="136" spans="3:10" ht="15" customHeight="1" x14ac:dyDescent="0.3">
      <c r="C136" s="11"/>
      <c r="D136" s="7"/>
      <c r="E136" s="7"/>
      <c r="F136" s="7"/>
      <c r="G136" s="7"/>
      <c r="H136" s="7"/>
      <c r="I136" s="7"/>
      <c r="J136" s="9"/>
    </row>
    <row r="137" spans="3:10" ht="15" customHeight="1" x14ac:dyDescent="0.3">
      <c r="C137" s="12"/>
      <c r="D137" s="13"/>
      <c r="E137" s="7"/>
      <c r="F137" s="7"/>
      <c r="G137" s="7"/>
      <c r="H137" s="7"/>
      <c r="I137" s="7"/>
      <c r="J137" s="9"/>
    </row>
    <row r="138" spans="3:10" ht="15" customHeight="1" x14ac:dyDescent="0.3">
      <c r="C138" s="14"/>
      <c r="D138" s="15"/>
      <c r="E138" s="7"/>
      <c r="F138" s="7"/>
      <c r="G138" s="7"/>
      <c r="H138" s="7"/>
      <c r="I138" s="7"/>
      <c r="J138" s="9"/>
    </row>
    <row r="139" spans="3:10" ht="15" customHeight="1" x14ac:dyDescent="0.3">
      <c r="C139" s="16"/>
      <c r="D139" s="7"/>
      <c r="E139" s="7"/>
      <c r="F139" s="7"/>
      <c r="G139" s="7"/>
      <c r="H139" s="7"/>
      <c r="I139" s="7"/>
      <c r="J139" s="9"/>
    </row>
    <row r="140" spans="3:10" ht="15" customHeight="1" x14ac:dyDescent="0.3">
      <c r="C140" s="6"/>
      <c r="D140" s="7"/>
      <c r="E140" s="7"/>
      <c r="F140" s="7"/>
      <c r="G140" s="7"/>
      <c r="H140" s="7"/>
      <c r="I140" s="7"/>
      <c r="J140" s="9"/>
    </row>
    <row r="141" spans="3:10" ht="15" customHeight="1" x14ac:dyDescent="0.3">
      <c r="C141" s="6"/>
      <c r="D141" s="7"/>
      <c r="E141" s="7"/>
      <c r="F141" s="7"/>
      <c r="G141" s="7"/>
      <c r="H141" s="7"/>
      <c r="I141" s="7"/>
      <c r="J141" s="9"/>
    </row>
    <row r="142" spans="3:10" ht="15" customHeight="1" x14ac:dyDescent="0.3">
      <c r="C142" s="6"/>
      <c r="D142" s="7"/>
      <c r="E142" s="7"/>
      <c r="F142" s="7"/>
      <c r="G142" s="7"/>
      <c r="H142" s="7"/>
      <c r="I142" s="7"/>
      <c r="J142" s="9"/>
    </row>
    <row r="143" spans="3:10" ht="15" customHeight="1" x14ac:dyDescent="0.3">
      <c r="C143" s="6"/>
      <c r="D143" s="7"/>
      <c r="E143" s="7"/>
      <c r="F143" s="7"/>
      <c r="G143" s="7"/>
      <c r="H143" s="7"/>
      <c r="I143" s="7"/>
      <c r="J143" s="9"/>
    </row>
    <row r="144" spans="3:10" ht="15" customHeight="1" x14ac:dyDescent="0.3">
      <c r="C144" s="17"/>
      <c r="D144" s="7"/>
      <c r="E144" s="7"/>
      <c r="F144" s="7"/>
      <c r="G144" s="7"/>
      <c r="H144" s="7"/>
      <c r="I144" s="7"/>
      <c r="J144" s="9"/>
    </row>
    <row r="145" spans="3:10" ht="15" customHeight="1" x14ac:dyDescent="0.3">
      <c r="C145" s="18"/>
      <c r="D145" s="7"/>
      <c r="E145" s="7"/>
      <c r="F145" s="7"/>
      <c r="G145" s="7"/>
      <c r="H145" s="7"/>
      <c r="I145" s="7"/>
      <c r="J145" s="9"/>
    </row>
    <row r="146" spans="3:10" ht="15" customHeight="1" x14ac:dyDescent="0.3">
      <c r="C146" s="19"/>
      <c r="D146" s="7"/>
      <c r="E146" s="7"/>
      <c r="F146" s="7"/>
      <c r="G146" s="7"/>
      <c r="H146" s="7"/>
      <c r="I146" s="7"/>
      <c r="J146" s="9"/>
    </row>
    <row r="147" spans="3:10" ht="15" customHeight="1" x14ac:dyDescent="0.3">
      <c r="C147" s="19"/>
      <c r="D147" s="7"/>
      <c r="E147" s="7"/>
      <c r="F147" s="7"/>
      <c r="G147" s="7"/>
      <c r="H147" s="7"/>
      <c r="I147" s="7"/>
      <c r="J147" s="9"/>
    </row>
    <row r="148" spans="3:10" ht="15" customHeight="1" x14ac:dyDescent="0.3">
      <c r="C148" s="20"/>
      <c r="D148" s="7"/>
      <c r="E148" s="7"/>
      <c r="F148" s="7"/>
      <c r="G148" s="7"/>
      <c r="H148" s="7"/>
      <c r="I148" s="7"/>
      <c r="J148" s="9"/>
    </row>
    <row r="149" spans="3:10" ht="15" customHeight="1" x14ac:dyDescent="0.3">
      <c r="C149" s="20"/>
      <c r="D149" s="7"/>
      <c r="E149" s="7"/>
      <c r="F149" s="7"/>
      <c r="G149" s="7"/>
      <c r="H149" s="7"/>
      <c r="I149" s="7"/>
      <c r="J149" s="9"/>
    </row>
    <row r="150" spans="3:10" ht="15" customHeight="1" x14ac:dyDescent="0.3">
      <c r="C150" s="20"/>
      <c r="D150" s="7"/>
      <c r="E150" s="7"/>
      <c r="F150" s="7"/>
      <c r="G150" s="7"/>
      <c r="H150" s="7"/>
      <c r="I150" s="7"/>
      <c r="J150" s="9"/>
    </row>
    <row r="151" spans="3:10" ht="15" customHeight="1" x14ac:dyDescent="0.3">
      <c r="C151" s="20"/>
      <c r="D151" s="7"/>
      <c r="E151" s="7"/>
      <c r="F151" s="7"/>
      <c r="G151" s="7"/>
      <c r="H151" s="7"/>
      <c r="I151" s="7"/>
      <c r="J151" s="9"/>
    </row>
    <row r="152" spans="3:10" ht="15" customHeight="1" x14ac:dyDescent="0.3">
      <c r="C152" s="20"/>
      <c r="D152" s="7"/>
      <c r="E152" s="7"/>
      <c r="F152" s="7"/>
      <c r="G152" s="7"/>
      <c r="H152" s="7"/>
      <c r="I152" s="7"/>
      <c r="J152" s="9"/>
    </row>
    <row r="153" spans="3:10" ht="15" customHeight="1" x14ac:dyDescent="0.3">
      <c r="C153" s="20"/>
      <c r="D153" s="7"/>
      <c r="E153" s="7"/>
      <c r="F153" s="7"/>
      <c r="G153" s="7"/>
      <c r="H153" s="7"/>
      <c r="I153" s="7"/>
      <c r="J153" s="9"/>
    </row>
    <row r="154" spans="3:10" ht="15" customHeight="1" x14ac:dyDescent="0.3">
      <c r="C154" s="20"/>
      <c r="D154" s="7"/>
      <c r="E154" s="7"/>
      <c r="F154" s="7"/>
      <c r="G154" s="7"/>
      <c r="H154" s="7"/>
      <c r="I154" s="7"/>
      <c r="J154" s="9"/>
    </row>
    <row r="155" spans="3:10" ht="15" customHeight="1" x14ac:dyDescent="0.3">
      <c r="C155" s="21"/>
      <c r="D155" s="7"/>
      <c r="E155" s="7"/>
      <c r="F155" s="7"/>
      <c r="G155" s="7"/>
      <c r="H155" s="7"/>
      <c r="I155" s="7"/>
      <c r="J155" s="9"/>
    </row>
    <row r="156" spans="3:10" ht="15" customHeight="1" x14ac:dyDescent="0.3">
      <c r="C156" s="6"/>
      <c r="D156" s="7"/>
      <c r="E156" s="7"/>
      <c r="F156" s="7"/>
      <c r="G156" s="7"/>
      <c r="H156" s="7"/>
      <c r="I156" s="7"/>
      <c r="J156" s="9"/>
    </row>
    <row r="157" spans="3:10" ht="15" customHeight="1" x14ac:dyDescent="0.3">
      <c r="C157" s="20"/>
      <c r="D157" s="7"/>
      <c r="E157" s="7"/>
      <c r="F157" s="7"/>
      <c r="G157" s="7"/>
      <c r="H157" s="7"/>
      <c r="I157" s="7"/>
      <c r="J157" s="9"/>
    </row>
    <row r="158" spans="3:10" ht="15" customHeight="1" x14ac:dyDescent="0.3">
      <c r="C158" s="6"/>
      <c r="D158" s="7"/>
      <c r="E158" s="7"/>
      <c r="F158" s="7"/>
      <c r="G158" s="7"/>
      <c r="H158" s="7"/>
      <c r="I158" s="7"/>
      <c r="J158" s="9"/>
    </row>
    <row r="159" spans="3:10" ht="15" customHeight="1" x14ac:dyDescent="0.3">
      <c r="C159" s="6"/>
      <c r="D159" s="7"/>
      <c r="E159" s="7"/>
      <c r="F159" s="7"/>
      <c r="G159" s="7"/>
      <c r="H159" s="7"/>
      <c r="I159" s="7"/>
      <c r="J159" s="9"/>
    </row>
    <row r="160" spans="3:10" ht="15" customHeight="1" x14ac:dyDescent="0.3">
      <c r="C160" s="20"/>
      <c r="D160" s="7"/>
      <c r="E160" s="7"/>
      <c r="F160" s="7"/>
      <c r="G160" s="7"/>
      <c r="H160" s="7"/>
      <c r="I160" s="7"/>
      <c r="J160" s="9"/>
    </row>
    <row r="161" spans="3:10" ht="15" customHeight="1" x14ac:dyDescent="0.3">
      <c r="C161" s="20"/>
      <c r="D161" s="7"/>
      <c r="E161" s="7"/>
      <c r="F161" s="7"/>
      <c r="G161" s="7"/>
      <c r="H161" s="7"/>
      <c r="I161" s="7"/>
      <c r="J161" s="9"/>
    </row>
    <row r="162" spans="3:10" ht="15" customHeight="1" x14ac:dyDescent="0.3">
      <c r="C162" s="20"/>
      <c r="D162" s="7"/>
      <c r="E162" s="7"/>
      <c r="F162" s="7"/>
      <c r="G162" s="7"/>
      <c r="H162" s="7"/>
      <c r="I162" s="7"/>
      <c r="J162" s="9"/>
    </row>
    <row r="163" spans="3:10" ht="15" customHeight="1" x14ac:dyDescent="0.3">
      <c r="C163" s="20"/>
      <c r="D163" s="7"/>
      <c r="E163" s="7"/>
      <c r="F163" s="7"/>
      <c r="G163" s="7"/>
      <c r="H163" s="7"/>
      <c r="I163" s="7"/>
      <c r="J163" s="9"/>
    </row>
    <row r="164" spans="3:10" ht="15" customHeight="1" x14ac:dyDescent="0.3">
      <c r="C164" s="20"/>
      <c r="D164" s="7"/>
      <c r="E164" s="7"/>
      <c r="F164" s="13"/>
      <c r="G164" s="7"/>
      <c r="H164" s="7"/>
      <c r="I164" s="7"/>
      <c r="J164" s="9"/>
    </row>
    <row r="165" spans="3:10" ht="15" customHeight="1" x14ac:dyDescent="0.3">
      <c r="C165" s="20"/>
      <c r="D165" s="7"/>
      <c r="E165" s="9"/>
      <c r="F165" s="22"/>
      <c r="G165" s="7"/>
      <c r="H165" s="7"/>
      <c r="I165" s="7"/>
      <c r="J165" s="9"/>
    </row>
    <row r="166" spans="3:10" ht="15" customHeight="1" x14ac:dyDescent="0.3">
      <c r="C166" s="6"/>
      <c r="D166" s="7"/>
      <c r="E166" s="7"/>
      <c r="F166" s="7"/>
      <c r="G166" s="7"/>
      <c r="H166" s="7"/>
      <c r="I166" s="7"/>
      <c r="J166" s="9"/>
    </row>
    <row r="167" spans="3:10" ht="15" customHeight="1" x14ac:dyDescent="0.3">
      <c r="C167" s="20"/>
      <c r="D167" s="7"/>
      <c r="E167" s="7"/>
      <c r="F167" s="7"/>
      <c r="G167" s="7"/>
      <c r="H167" s="7"/>
      <c r="I167" s="7"/>
      <c r="J167" s="9"/>
    </row>
    <row r="168" spans="3:10" ht="15" customHeight="1" x14ac:dyDescent="0.3">
      <c r="C168" s="20"/>
      <c r="D168" s="7"/>
      <c r="E168" s="7"/>
      <c r="F168" s="7"/>
      <c r="G168" s="7"/>
      <c r="H168" s="7"/>
      <c r="I168" s="7"/>
      <c r="J168" s="9"/>
    </row>
    <row r="169" spans="3:10" ht="15" customHeight="1" x14ac:dyDescent="0.3">
      <c r="C169" s="20"/>
      <c r="D169" s="7"/>
      <c r="E169" s="7"/>
      <c r="F169" s="7"/>
      <c r="G169" s="7"/>
      <c r="H169" s="7"/>
      <c r="I169" s="7"/>
      <c r="J169" s="9"/>
    </row>
    <row r="170" spans="3:10" ht="15" customHeight="1" x14ac:dyDescent="0.3">
      <c r="C170" s="20"/>
      <c r="D170" s="7"/>
      <c r="E170" s="7"/>
      <c r="F170" s="7"/>
      <c r="G170" s="7"/>
      <c r="H170" s="7"/>
      <c r="I170" s="7"/>
      <c r="J170" s="9"/>
    </row>
    <row r="171" spans="3:10" ht="15" customHeight="1" x14ac:dyDescent="0.3">
      <c r="C171" s="20"/>
      <c r="D171" s="7"/>
      <c r="E171" s="7"/>
      <c r="F171" s="7"/>
      <c r="G171" s="7"/>
      <c r="H171" s="7"/>
      <c r="I171" s="7"/>
      <c r="J171" s="9"/>
    </row>
    <row r="172" spans="3:10" ht="15" customHeight="1" x14ac:dyDescent="0.3">
      <c r="C172" s="20"/>
      <c r="D172" s="23"/>
      <c r="E172" s="23"/>
      <c r="F172" s="23"/>
      <c r="G172" s="7"/>
      <c r="H172" s="23"/>
      <c r="I172" s="7"/>
      <c r="J172" s="9"/>
    </row>
    <row r="173" spans="3:10" ht="15" customHeight="1" x14ac:dyDescent="0.3">
      <c r="C173" s="20"/>
      <c r="D173" s="23"/>
      <c r="E173" s="23"/>
      <c r="F173" s="23"/>
      <c r="G173" s="7"/>
      <c r="H173" s="23"/>
      <c r="I173" s="7"/>
      <c r="J173" s="9"/>
    </row>
    <row r="174" spans="3:10" ht="15" customHeight="1" x14ac:dyDescent="0.3">
      <c r="C174" s="20"/>
      <c r="D174" s="23"/>
      <c r="E174" s="23"/>
      <c r="F174" s="23"/>
      <c r="G174" s="7"/>
      <c r="H174" s="23"/>
      <c r="I174" s="7"/>
      <c r="J174" s="9"/>
    </row>
    <row r="175" spans="3:10" ht="15" customHeight="1" x14ac:dyDescent="0.3">
      <c r="C175" s="20"/>
      <c r="D175" s="23"/>
      <c r="E175" s="23"/>
      <c r="F175" s="23"/>
      <c r="G175" s="7"/>
      <c r="H175" s="23"/>
      <c r="I175" s="7"/>
      <c r="J175" s="9"/>
    </row>
    <row r="176" spans="3:10" ht="15" customHeight="1" x14ac:dyDescent="0.3">
      <c r="C176" s="6"/>
      <c r="D176" s="23"/>
      <c r="E176" s="23"/>
      <c r="F176" s="23"/>
      <c r="G176" s="7"/>
      <c r="H176" s="23"/>
      <c r="I176" s="7"/>
      <c r="J176" s="9"/>
    </row>
    <row r="177" spans="3:10" ht="15" customHeight="1" x14ac:dyDescent="0.3">
      <c r="C177" s="6"/>
      <c r="D177" s="7"/>
      <c r="E177" s="7"/>
      <c r="F177" s="7"/>
      <c r="G177" s="7"/>
      <c r="H177" s="7"/>
      <c r="I177" s="7"/>
      <c r="J177" s="9"/>
    </row>
  </sheetData>
  <mergeCells count="8">
    <mergeCell ref="C2:L3"/>
    <mergeCell ref="G5:P5"/>
    <mergeCell ref="C7:C8"/>
    <mergeCell ref="D7:D8"/>
    <mergeCell ref="E7:E8"/>
    <mergeCell ref="F7:F8"/>
    <mergeCell ref="L7:O7"/>
    <mergeCell ref="L8:M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a0a5b70-032b-4121-a4c1-5b1275581157">
      <Terms xmlns="http://schemas.microsoft.com/office/infopath/2007/PartnerControls"/>
    </lcf76f155ced4ddcb4097134ff3c332f>
    <TaxCatchAll xmlns="906ba92d-599e-4b69-b48c-622f8dfa89d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4955ACD9FEFB44A18E67FBE725F399" ma:contentTypeVersion="18" ma:contentTypeDescription="Create a new document." ma:contentTypeScope="" ma:versionID="7605e6369f7da79e6f52e7e35090ab70">
  <xsd:schema xmlns:xsd="http://www.w3.org/2001/XMLSchema" xmlns:xs="http://www.w3.org/2001/XMLSchema" xmlns:p="http://schemas.microsoft.com/office/2006/metadata/properties" xmlns:ns2="fa0a5b70-032b-4121-a4c1-5b1275581157" xmlns:ns3="906ba92d-599e-4b69-b48c-622f8dfa89d0" targetNamespace="http://schemas.microsoft.com/office/2006/metadata/properties" ma:root="true" ma:fieldsID="f7e9b037779b5ef7cee3cc9a76366a55" ns2:_="" ns3:_="">
    <xsd:import namespace="fa0a5b70-032b-4121-a4c1-5b1275581157"/>
    <xsd:import namespace="906ba92d-599e-4b69-b48c-622f8dfa89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0a5b70-032b-4121-a4c1-5b12755811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827ba9f-3fdc-4f5c-b3b0-c25303c8b6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6ba92d-599e-4b69-b48c-622f8dfa89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144d50d-8692-4f1e-bb49-e701d6fca262}" ma:internalName="TaxCatchAll" ma:showField="CatchAllData" ma:web="906ba92d-599e-4b69-b48c-622f8dfa89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0E2B95-E982-4FC0-9321-E7FA9883E76D}">
  <ds:schemaRefs>
    <ds:schemaRef ds:uri="http://schemas.microsoft.com/office/2006/metadata/properties"/>
    <ds:schemaRef ds:uri="http://schemas.microsoft.com/office/infopath/2007/PartnerControls"/>
    <ds:schemaRef ds:uri="fa0a5b70-032b-4121-a4c1-5b1275581157"/>
    <ds:schemaRef ds:uri="906ba92d-599e-4b69-b48c-622f8dfa89d0"/>
  </ds:schemaRefs>
</ds:datastoreItem>
</file>

<file path=customXml/itemProps2.xml><?xml version="1.0" encoding="utf-8"?>
<ds:datastoreItem xmlns:ds="http://schemas.openxmlformats.org/officeDocument/2006/customXml" ds:itemID="{753BC109-4154-4E0C-ADB6-5986DE7185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0a5b70-032b-4121-a4c1-5b1275581157"/>
    <ds:schemaRef ds:uri="906ba92d-599e-4b69-b48c-622f8dfa89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788741-A641-4846-9488-0192EF31BF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Duration Worksheet</vt:lpstr>
    </vt:vector>
  </TitlesOfParts>
  <Manager/>
  <Company>SIAST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Palliser Template</dc:creator>
  <cp:keywords/>
  <dc:description/>
  <cp:lastModifiedBy>Kopytko, Hannah</cp:lastModifiedBy>
  <cp:revision/>
  <dcterms:created xsi:type="dcterms:W3CDTF">2014-10-30T18:54:36Z</dcterms:created>
  <dcterms:modified xsi:type="dcterms:W3CDTF">2025-08-27T17:42:19Z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0x0101003A4955ACD9FEFB44A18E67FBE725F399</vt:lpwstr>
  </property>
  <property fmtid="{D5CDD505-2E9C-101B-9397-08002B2CF9AE}" pid="3" name="AuthorIds_UIVersion_2560">
    <vt:lpwstr>12</vt:lpwstr>
  </property>
  <property fmtid="{D5CDD505-2E9C-101B-9397-08002B2CF9AE}" pid="4" name="MediaServiceImageTags">
    <vt:lpwstr/>
  </property>
  <property fmtid="{D5CDD505-2E9C-101B-9397-08002B2CF9AE}" pid="5" name="Order">
    <vt:r8>1029000</vt:r8>
  </property>
  <property fmtid="{D5CDD505-2E9C-101B-9397-08002B2CF9AE}" pid="6" name="_ExtendedDescription">
    <vt:lpwstr/>
  </property>
</Properties>
</file>