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DI\OneDrive\Documents\"/>
    </mc:Choice>
  </mc:AlternateContent>
  <xr:revisionPtr revIDLastSave="0" documentId="13_ncr:1_{83927DE8-0F94-44F6-9D00-089F933FA531}" xr6:coauthVersionLast="47" xr6:coauthVersionMax="47" xr10:uidLastSave="{00000000-0000-0000-0000-000000000000}"/>
  <workbookProtection workbookAlgorithmName="SHA-512" workbookHashValue="4Z2lmSDAKZ9gU36XtTBWqe4zBAiGTpCILtZSgrSMS2rypNM/2Roafj503B84EOQTDpLo4arbQ/fJPWd/FYtKBg==" workbookSaltValue="RV0m7+FuiYumB3E1+utMlQ==" workbookSpinCount="100000" lockStructure="1"/>
  <bookViews>
    <workbookView xWindow="-98" yWindow="-98" windowWidth="21795" windowHeight="12975" firstSheet="1" activeTab="4" xr2:uid="{00000000-000D-0000-FFFF-FFFF00000000}"/>
  </bookViews>
  <sheets>
    <sheet name="INFO UPDATE EXCEL" sheetId="11" r:id="rId1"/>
    <sheet name="INFO PAJAK" sheetId="12" r:id="rId2"/>
    <sheet name="TARIF PAJAK" sheetId="5" r:id="rId3"/>
    <sheet name="TER pph 21" sheetId="15" r:id="rId4"/>
    <sheet name="Hitung PPh 21, 22, 23, 4(2)" sheetId="1" r:id="rId5"/>
    <sheet name="%REF" sheetId="3" r:id="rId6"/>
  </sheets>
  <definedNames>
    <definedName name="_xlnm._FilterDatabase" localSheetId="3" hidden="1">'TER pph 21'!$N$3:$AF$3</definedName>
    <definedName name="_xlnm.Print_Area" localSheetId="1">'INFO PAJAK'!$B$1:$H$230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J47" i="15" l="1"/>
  <c r="CY47" i="15"/>
  <c r="CN47" i="15"/>
  <c r="CC47" i="15"/>
  <c r="BR47" i="15"/>
  <c r="BG47" i="15"/>
  <c r="AV47" i="15"/>
  <c r="AK47" i="15"/>
  <c r="Y1" i="15"/>
  <c r="AB1" i="15" s="1"/>
  <c r="Z2" i="15" s="1"/>
  <c r="Z47" i="15"/>
  <c r="Q1" i="15"/>
  <c r="E4" i="15"/>
  <c r="E5" i="15" s="1"/>
  <c r="E6" i="15" s="1"/>
  <c r="E7" i="15" s="1"/>
  <c r="E8" i="15" s="1"/>
  <c r="E9" i="15" s="1"/>
  <c r="E10" i="15" s="1"/>
  <c r="E11" i="15" s="1"/>
  <c r="E12" i="15" s="1"/>
  <c r="E13" i="15" s="1"/>
  <c r="O47" i="15"/>
  <c r="D26" i="1"/>
  <c r="E26" i="1" s="1"/>
  <c r="O26" i="1"/>
  <c r="O12" i="1"/>
  <c r="N12" i="1"/>
  <c r="D12" i="1"/>
  <c r="F43" i="1"/>
  <c r="F30" i="1"/>
  <c r="F26" i="1" l="1"/>
  <c r="G26" i="1" s="1"/>
  <c r="P2" i="15"/>
  <c r="U125" i="15" s="1"/>
  <c r="O2" i="15"/>
  <c r="S98" i="15" s="1"/>
  <c r="AA2" i="15"/>
  <c r="AE75" i="15" s="1"/>
  <c r="AJ1" i="15"/>
  <c r="AD106" i="15"/>
  <c r="AD86" i="15"/>
  <c r="AD54" i="15"/>
  <c r="AD102" i="15"/>
  <c r="AD46" i="15"/>
  <c r="AD42" i="15"/>
  <c r="AD38" i="15"/>
  <c r="AD34" i="15"/>
  <c r="AD22" i="15"/>
  <c r="AD6" i="15"/>
  <c r="AD24" i="15"/>
  <c r="AD8" i="15"/>
  <c r="AD44" i="15"/>
  <c r="AD113" i="15"/>
  <c r="AD109" i="15"/>
  <c r="AD105" i="15"/>
  <c r="AD101" i="15"/>
  <c r="AD97" i="15"/>
  <c r="AD85" i="15"/>
  <c r="AD69" i="15"/>
  <c r="AD65" i="15"/>
  <c r="AD61" i="15"/>
  <c r="AD57" i="15"/>
  <c r="AD37" i="15"/>
  <c r="AD33" i="15"/>
  <c r="AD29" i="15"/>
  <c r="AD25" i="15"/>
  <c r="AD21" i="15"/>
  <c r="AD9" i="15"/>
  <c r="AD4" i="15"/>
  <c r="AD128" i="15"/>
  <c r="AD124" i="15"/>
  <c r="AD120" i="15"/>
  <c r="AD96" i="15"/>
  <c r="AD92" i="15"/>
  <c r="AD88" i="15"/>
  <c r="AD84" i="15"/>
  <c r="AD80" i="15"/>
  <c r="AD68" i="15"/>
  <c r="AD52" i="15"/>
  <c r="AD48" i="15"/>
  <c r="AD40" i="15"/>
  <c r="AD32" i="15"/>
  <c r="AD111" i="15"/>
  <c r="AD107" i="15"/>
  <c r="AD103" i="15"/>
  <c r="AD99" i="15"/>
  <c r="AD95" i="15"/>
  <c r="AD83" i="15"/>
  <c r="AD67" i="15"/>
  <c r="AD63" i="15"/>
  <c r="AD59" i="15"/>
  <c r="AD55" i="15"/>
  <c r="AD31" i="15"/>
  <c r="AD27" i="15"/>
  <c r="AD23" i="15"/>
  <c r="AD19" i="15"/>
  <c r="AD15" i="15"/>
  <c r="AD90" i="15"/>
  <c r="AD82" i="15"/>
  <c r="AD62" i="15"/>
  <c r="AD78" i="15"/>
  <c r="AD94" i="15"/>
  <c r="AD110" i="15"/>
  <c r="AD126" i="15"/>
  <c r="AD98" i="15"/>
  <c r="AD50" i="15"/>
  <c r="AD70" i="15"/>
  <c r="K26" i="1"/>
  <c r="E12" i="1"/>
  <c r="I12" i="1" s="1"/>
  <c r="F49" i="1"/>
  <c r="G49" i="1" s="1"/>
  <c r="J49" i="1" s="1"/>
  <c r="F36" i="1"/>
  <c r="G36" i="1" s="1"/>
  <c r="J36" i="1" s="1"/>
  <c r="F46" i="1"/>
  <c r="G46" i="1" s="1"/>
  <c r="J46" i="1" s="1"/>
  <c r="F48" i="1"/>
  <c r="G48" i="1" s="1"/>
  <c r="J48" i="1" s="1"/>
  <c r="F45" i="1"/>
  <c r="G45" i="1" s="1"/>
  <c r="J45" i="1" s="1"/>
  <c r="F47" i="1"/>
  <c r="G47" i="1" s="1"/>
  <c r="J47" i="1" s="1"/>
  <c r="F35" i="1"/>
  <c r="G35" i="1" s="1"/>
  <c r="J35" i="1" s="1"/>
  <c r="F33" i="1"/>
  <c r="G33" i="1" s="1"/>
  <c r="J33" i="1" s="1"/>
  <c r="F32" i="1"/>
  <c r="G32" i="1" s="1"/>
  <c r="J32" i="1" s="1"/>
  <c r="F34" i="1"/>
  <c r="G34" i="1" s="1"/>
  <c r="J34" i="1" s="1"/>
  <c r="F12" i="1" l="1"/>
  <c r="AE108" i="15"/>
  <c r="AE4" i="15"/>
  <c r="AF112" i="15"/>
  <c r="AF29" i="15"/>
  <c r="AE125" i="15"/>
  <c r="AE25" i="15"/>
  <c r="AF37" i="15"/>
  <c r="AE73" i="15"/>
  <c r="AE121" i="15"/>
  <c r="AF49" i="15"/>
  <c r="AE99" i="15"/>
  <c r="AF126" i="15"/>
  <c r="S60" i="15"/>
  <c r="S40" i="15"/>
  <c r="S8" i="15"/>
  <c r="S55" i="15"/>
  <c r="S100" i="15"/>
  <c r="S21" i="15"/>
  <c r="S117" i="15"/>
  <c r="S29" i="15"/>
  <c r="S125" i="15"/>
  <c r="AF90" i="15"/>
  <c r="AF111" i="15"/>
  <c r="AF22" i="15"/>
  <c r="AE43" i="15"/>
  <c r="AF107" i="15"/>
  <c r="AE36" i="15"/>
  <c r="AE72" i="15"/>
  <c r="U123" i="15"/>
  <c r="U15" i="15"/>
  <c r="T115" i="15"/>
  <c r="T110" i="15"/>
  <c r="T50" i="15"/>
  <c r="U93" i="15"/>
  <c r="T22" i="15"/>
  <c r="U91" i="15"/>
  <c r="U66" i="15"/>
  <c r="T46" i="15"/>
  <c r="U71" i="15"/>
  <c r="U31" i="15"/>
  <c r="U5" i="15"/>
  <c r="T105" i="15"/>
  <c r="U51" i="15"/>
  <c r="T107" i="15"/>
  <c r="T97" i="15"/>
  <c r="T12" i="15"/>
  <c r="U10" i="15"/>
  <c r="T29" i="15"/>
  <c r="T87" i="15"/>
  <c r="T55" i="15"/>
  <c r="U73" i="15"/>
  <c r="U20" i="15"/>
  <c r="T119" i="15"/>
  <c r="T128" i="15"/>
  <c r="T57" i="15"/>
  <c r="T45" i="15"/>
  <c r="U24" i="15"/>
  <c r="T124" i="15"/>
  <c r="U63" i="15"/>
  <c r="U28" i="15"/>
  <c r="U29" i="15"/>
  <c r="U8" i="15"/>
  <c r="U38" i="15"/>
  <c r="U37" i="15"/>
  <c r="U126" i="15"/>
  <c r="AE86" i="15"/>
  <c r="AF121" i="15"/>
  <c r="U56" i="15"/>
  <c r="T40" i="15"/>
  <c r="T42" i="15"/>
  <c r="T30" i="15"/>
  <c r="U105" i="15"/>
  <c r="U74" i="15"/>
  <c r="U61" i="15"/>
  <c r="T89" i="15"/>
  <c r="T69" i="15"/>
  <c r="U75" i="15"/>
  <c r="U52" i="15"/>
  <c r="U11" i="15"/>
  <c r="U9" i="15"/>
  <c r="U39" i="15"/>
  <c r="T49" i="15"/>
  <c r="U65" i="15"/>
  <c r="U83" i="15"/>
  <c r="T31" i="15"/>
  <c r="U49" i="15"/>
  <c r="U55" i="15"/>
  <c r="U16" i="15"/>
  <c r="U19" i="15"/>
  <c r="T99" i="15"/>
  <c r="T35" i="15"/>
  <c r="U14" i="15"/>
  <c r="T114" i="15"/>
  <c r="U53" i="15"/>
  <c r="U128" i="15"/>
  <c r="U108" i="15"/>
  <c r="U88" i="15"/>
  <c r="U117" i="15"/>
  <c r="U116" i="15"/>
  <c r="U4" i="15"/>
  <c r="T104" i="15"/>
  <c r="T43" i="15"/>
  <c r="T9" i="15"/>
  <c r="T38" i="15"/>
  <c r="T98" i="15"/>
  <c r="U106" i="15"/>
  <c r="U94" i="15"/>
  <c r="U104" i="15"/>
  <c r="T94" i="15"/>
  <c r="T33" i="15"/>
  <c r="T108" i="15"/>
  <c r="T109" i="15"/>
  <c r="T58" i="15"/>
  <c r="U17" i="15"/>
  <c r="T59" i="15"/>
  <c r="U96" i="15"/>
  <c r="AF66" i="15"/>
  <c r="U115" i="15"/>
  <c r="T61" i="15"/>
  <c r="T106" i="15"/>
  <c r="U124" i="15"/>
  <c r="U113" i="15"/>
  <c r="T117" i="15"/>
  <c r="U103" i="15"/>
  <c r="T80" i="15"/>
  <c r="T95" i="15"/>
  <c r="T41" i="15"/>
  <c r="T85" i="15"/>
  <c r="U48" i="15"/>
  <c r="T39" i="15"/>
  <c r="T25" i="15"/>
  <c r="U78" i="15"/>
  <c r="U57" i="15"/>
  <c r="U122" i="15"/>
  <c r="U64" i="15"/>
  <c r="T84" i="15"/>
  <c r="T23" i="15"/>
  <c r="U127" i="15"/>
  <c r="U98" i="15"/>
  <c r="U97" i="15"/>
  <c r="T37" i="15"/>
  <c r="U68" i="15"/>
  <c r="U86" i="15"/>
  <c r="AE102" i="15"/>
  <c r="U69" i="15"/>
  <c r="T116" i="15"/>
  <c r="U45" i="15"/>
  <c r="T6" i="15"/>
  <c r="U42" i="15"/>
  <c r="T17" i="15"/>
  <c r="T118" i="15"/>
  <c r="T62" i="15"/>
  <c r="T52" i="15"/>
  <c r="U59" i="15"/>
  <c r="T10" i="15"/>
  <c r="U87" i="15"/>
  <c r="U82" i="15"/>
  <c r="T54" i="15"/>
  <c r="U12" i="15"/>
  <c r="T36" i="15"/>
  <c r="T96" i="15"/>
  <c r="T16" i="15"/>
  <c r="T4" i="15"/>
  <c r="T111" i="15"/>
  <c r="U23" i="15"/>
  <c r="U32" i="15"/>
  <c r="T71" i="15"/>
  <c r="T76" i="15"/>
  <c r="U81" i="15"/>
  <c r="T125" i="15"/>
  <c r="U41" i="15"/>
  <c r="T51" i="15"/>
  <c r="T20" i="15"/>
  <c r="T19" i="15"/>
  <c r="T127" i="15"/>
  <c r="U95" i="15"/>
  <c r="U85" i="15"/>
  <c r="U21" i="15"/>
  <c r="U102" i="15"/>
  <c r="T44" i="15"/>
  <c r="T74" i="15"/>
  <c r="T13" i="15"/>
  <c r="T68" i="15"/>
  <c r="T27" i="15"/>
  <c r="T120" i="15"/>
  <c r="T28" i="15"/>
  <c r="U76" i="15"/>
  <c r="U92" i="15"/>
  <c r="T34" i="15"/>
  <c r="T64" i="15"/>
  <c r="T113" i="15"/>
  <c r="U77" i="15"/>
  <c r="T26" i="15"/>
  <c r="T48" i="15"/>
  <c r="T8" i="15"/>
  <c r="T14" i="15"/>
  <c r="T121" i="15"/>
  <c r="U62" i="15"/>
  <c r="U43" i="15"/>
  <c r="T102" i="15"/>
  <c r="T126" i="15"/>
  <c r="U120" i="15"/>
  <c r="U109" i="15"/>
  <c r="T78" i="15"/>
  <c r="T32" i="15"/>
  <c r="T93" i="15"/>
  <c r="U33" i="15"/>
  <c r="T92" i="15"/>
  <c r="U121" i="15"/>
  <c r="T101" i="15"/>
  <c r="U110" i="15"/>
  <c r="U99" i="15"/>
  <c r="U7" i="15"/>
  <c r="T7" i="15"/>
  <c r="U112" i="15"/>
  <c r="T82" i="15"/>
  <c r="U111" i="15"/>
  <c r="T91" i="15"/>
  <c r="U100" i="15"/>
  <c r="U89" i="15"/>
  <c r="U107" i="15"/>
  <c r="U26" i="15"/>
  <c r="U72" i="15"/>
  <c r="T123" i="15"/>
  <c r="T72" i="15"/>
  <c r="U101" i="15"/>
  <c r="T81" i="15"/>
  <c r="U70" i="15"/>
  <c r="U79" i="15"/>
  <c r="U47" i="15"/>
  <c r="T86" i="15"/>
  <c r="AF96" i="15"/>
  <c r="AF14" i="15"/>
  <c r="AE44" i="15"/>
  <c r="AE37" i="15"/>
  <c r="AF53" i="15"/>
  <c r="AF106" i="15"/>
  <c r="T15" i="15"/>
  <c r="T75" i="15"/>
  <c r="U114" i="15"/>
  <c r="U13" i="15"/>
  <c r="T83" i="15"/>
  <c r="U58" i="15"/>
  <c r="T21" i="15"/>
  <c r="U40" i="15"/>
  <c r="U90" i="15"/>
  <c r="U67" i="15"/>
  <c r="T129" i="15"/>
  <c r="T77" i="15"/>
  <c r="T66" i="15"/>
  <c r="AF16" i="15"/>
  <c r="AE41" i="15"/>
  <c r="AF61" i="15"/>
  <c r="AF74" i="15"/>
  <c r="T5" i="15"/>
  <c r="T65" i="15"/>
  <c r="U84" i="15"/>
  <c r="T47" i="15"/>
  <c r="T53" i="15"/>
  <c r="T18" i="15"/>
  <c r="T11" i="15"/>
  <c r="U30" i="15"/>
  <c r="U80" i="15"/>
  <c r="U6" i="15"/>
  <c r="T79" i="15"/>
  <c r="T67" i="15"/>
  <c r="T56" i="15"/>
  <c r="AF67" i="15"/>
  <c r="AF32" i="15"/>
  <c r="AE45" i="15"/>
  <c r="AF93" i="15"/>
  <c r="AF18" i="15"/>
  <c r="AF83" i="15"/>
  <c r="AF36" i="15"/>
  <c r="AF60" i="15"/>
  <c r="AF97" i="15"/>
  <c r="AE106" i="15"/>
  <c r="AE82" i="15"/>
  <c r="T63" i="15"/>
  <c r="U44" i="15"/>
  <c r="U54" i="15"/>
  <c r="T103" i="15"/>
  <c r="T122" i="15"/>
  <c r="T88" i="15"/>
  <c r="T100" i="15"/>
  <c r="T90" i="15"/>
  <c r="U60" i="15"/>
  <c r="U129" i="15"/>
  <c r="U18" i="15"/>
  <c r="U46" i="15"/>
  <c r="U35" i="15"/>
  <c r="AF99" i="15"/>
  <c r="AF40" i="15"/>
  <c r="AF21" i="15"/>
  <c r="AF101" i="15"/>
  <c r="AF55" i="15"/>
  <c r="U22" i="15"/>
  <c r="U34" i="15"/>
  <c r="T24" i="15"/>
  <c r="T73" i="15"/>
  <c r="T112" i="15"/>
  <c r="U27" i="15"/>
  <c r="T60" i="15"/>
  <c r="T70" i="15"/>
  <c r="U50" i="15"/>
  <c r="U119" i="15"/>
  <c r="U118" i="15"/>
  <c r="U36" i="15"/>
  <c r="U25" i="15"/>
  <c r="AE51" i="15"/>
  <c r="AF44" i="15"/>
  <c r="AF25" i="15"/>
  <c r="AF105" i="15"/>
  <c r="AE30" i="15"/>
  <c r="AE119" i="15"/>
  <c r="AE103" i="15"/>
  <c r="AE80" i="15"/>
  <c r="S19" i="15"/>
  <c r="AF7" i="15"/>
  <c r="AE84" i="15"/>
  <c r="AE53" i="15"/>
  <c r="AF27" i="15"/>
  <c r="AE59" i="15"/>
  <c r="AE88" i="15"/>
  <c r="AE69" i="15"/>
  <c r="AF115" i="15"/>
  <c r="AF95" i="15"/>
  <c r="AF31" i="15"/>
  <c r="AE124" i="15"/>
  <c r="AE77" i="15"/>
  <c r="AE67" i="15"/>
  <c r="AE128" i="15"/>
  <c r="AE55" i="15"/>
  <c r="AE34" i="15"/>
  <c r="AF79" i="15"/>
  <c r="AE15" i="15"/>
  <c r="S70" i="15"/>
  <c r="AF63" i="15"/>
  <c r="AE35" i="15"/>
  <c r="AF56" i="15"/>
  <c r="AE109" i="15"/>
  <c r="AF15" i="15"/>
  <c r="AE81" i="15"/>
  <c r="S38" i="15"/>
  <c r="AE95" i="15"/>
  <c r="AE39" i="15"/>
  <c r="AF72" i="15"/>
  <c r="AE117" i="15"/>
  <c r="AF102" i="15"/>
  <c r="AF110" i="15"/>
  <c r="AE28" i="15"/>
  <c r="AF120" i="15"/>
  <c r="AF80" i="15"/>
  <c r="AF23" i="15"/>
  <c r="AF94" i="15"/>
  <c r="AE32" i="15"/>
  <c r="AE5" i="15"/>
  <c r="AF116" i="15"/>
  <c r="AF123" i="15"/>
  <c r="S18" i="15"/>
  <c r="S110" i="15"/>
  <c r="S124" i="15"/>
  <c r="S36" i="15"/>
  <c r="S52" i="15"/>
  <c r="S112" i="15"/>
  <c r="S58" i="15"/>
  <c r="S53" i="15"/>
  <c r="S106" i="15"/>
  <c r="S78" i="15"/>
  <c r="S104" i="15"/>
  <c r="S77" i="15"/>
  <c r="S84" i="15"/>
  <c r="S26" i="15"/>
  <c r="S57" i="15"/>
  <c r="S76" i="15"/>
  <c r="S64" i="15"/>
  <c r="S82" i="15"/>
  <c r="S129" i="15"/>
  <c r="S67" i="15"/>
  <c r="S31" i="15"/>
  <c r="S75" i="15"/>
  <c r="S43" i="15"/>
  <c r="S10" i="15"/>
  <c r="S108" i="15"/>
  <c r="S7" i="15"/>
  <c r="S122" i="15"/>
  <c r="S93" i="15"/>
  <c r="S44" i="15"/>
  <c r="S42" i="15"/>
  <c r="S97" i="15"/>
  <c r="S35" i="15"/>
  <c r="S114" i="15"/>
  <c r="S74" i="15"/>
  <c r="S91" i="15"/>
  <c r="S79" i="15"/>
  <c r="S23" i="15"/>
  <c r="S32" i="15"/>
  <c r="S62" i="15"/>
  <c r="S27" i="15"/>
  <c r="S99" i="15"/>
  <c r="S71" i="15"/>
  <c r="S9" i="15"/>
  <c r="S88" i="15"/>
  <c r="S73" i="15"/>
  <c r="S4" i="15"/>
  <c r="S101" i="15"/>
  <c r="S39" i="15"/>
  <c r="S118" i="15"/>
  <c r="S56" i="15"/>
  <c r="S51" i="15"/>
  <c r="S45" i="15"/>
  <c r="S107" i="15"/>
  <c r="S68" i="15"/>
  <c r="S115" i="15"/>
  <c r="S20" i="15"/>
  <c r="S89" i="15"/>
  <c r="S24" i="15"/>
  <c r="S102" i="15"/>
  <c r="S30" i="15"/>
  <c r="S25" i="15"/>
  <c r="S126" i="15"/>
  <c r="S5" i="15"/>
  <c r="S80" i="15"/>
  <c r="S119" i="15"/>
  <c r="S81" i="15"/>
  <c r="S13" i="15"/>
  <c r="S50" i="15"/>
  <c r="S22" i="15"/>
  <c r="S61" i="15"/>
  <c r="S128" i="15"/>
  <c r="S66" i="15"/>
  <c r="S113" i="15"/>
  <c r="S49" i="15"/>
  <c r="S12" i="15"/>
  <c r="S11" i="15"/>
  <c r="S6" i="15"/>
  <c r="S121" i="15"/>
  <c r="S92" i="15"/>
  <c r="S120" i="15"/>
  <c r="S41" i="15"/>
  <c r="S96" i="15"/>
  <c r="S34" i="15"/>
  <c r="S87" i="15"/>
  <c r="S47" i="15"/>
  <c r="S48" i="15"/>
  <c r="S123" i="15"/>
  <c r="S72" i="15"/>
  <c r="S127" i="15"/>
  <c r="S59" i="15"/>
  <c r="S86" i="15"/>
  <c r="S17" i="15"/>
  <c r="S105" i="15"/>
  <c r="S103" i="15"/>
  <c r="S46" i="15"/>
  <c r="S95" i="15"/>
  <c r="S33" i="15"/>
  <c r="S54" i="15"/>
  <c r="S16" i="15"/>
  <c r="S85" i="15"/>
  <c r="S83" i="15"/>
  <c r="S14" i="15"/>
  <c r="S69" i="15"/>
  <c r="S116" i="15"/>
  <c r="S28" i="15"/>
  <c r="S15" i="15"/>
  <c r="S65" i="15"/>
  <c r="S63" i="15"/>
  <c r="S94" i="15"/>
  <c r="S37" i="15"/>
  <c r="S90" i="15"/>
  <c r="S111" i="15"/>
  <c r="S109" i="15"/>
  <c r="AE70" i="15"/>
  <c r="AF35" i="15"/>
  <c r="AE27" i="15"/>
  <c r="AE120" i="15"/>
  <c r="AE65" i="15"/>
  <c r="AF87" i="15"/>
  <c r="AE126" i="15"/>
  <c r="AE48" i="15"/>
  <c r="AF76" i="15"/>
  <c r="AF65" i="15"/>
  <c r="AF91" i="15"/>
  <c r="AM1" i="15"/>
  <c r="AU1" i="15"/>
  <c r="AF62" i="15"/>
  <c r="AE110" i="15"/>
  <c r="AE8" i="15"/>
  <c r="AE52" i="15"/>
  <c r="AF88" i="15"/>
  <c r="AF100" i="15"/>
  <c r="AE89" i="15"/>
  <c r="AF69" i="15"/>
  <c r="AE91" i="15"/>
  <c r="AF75" i="15"/>
  <c r="AD35" i="15"/>
  <c r="AD115" i="15"/>
  <c r="AD100" i="15"/>
  <c r="AD41" i="15"/>
  <c r="AD117" i="15"/>
  <c r="AE6" i="15"/>
  <c r="AE87" i="15"/>
  <c r="AE47" i="15"/>
  <c r="AE94" i="15"/>
  <c r="AE12" i="15"/>
  <c r="AE56" i="15"/>
  <c r="AF104" i="15"/>
  <c r="AF128" i="15"/>
  <c r="AE93" i="15"/>
  <c r="AF73" i="15"/>
  <c r="AE46" i="15"/>
  <c r="AF46" i="15"/>
  <c r="AD39" i="15"/>
  <c r="AD119" i="15"/>
  <c r="AD104" i="15"/>
  <c r="AD45" i="15"/>
  <c r="AD121" i="15"/>
  <c r="AE122" i="15"/>
  <c r="AF42" i="15"/>
  <c r="AE22" i="15"/>
  <c r="AE78" i="15"/>
  <c r="AE16" i="15"/>
  <c r="AE60" i="15"/>
  <c r="AF124" i="15"/>
  <c r="AF9" i="15"/>
  <c r="AE97" i="15"/>
  <c r="AF77" i="15"/>
  <c r="AF122" i="15"/>
  <c r="AF19" i="15"/>
  <c r="AD43" i="15"/>
  <c r="AD123" i="15"/>
  <c r="AD108" i="15"/>
  <c r="AD28" i="15"/>
  <c r="AD125" i="15"/>
  <c r="AD58" i="15"/>
  <c r="AF86" i="15"/>
  <c r="AF118" i="15"/>
  <c r="AE62" i="15"/>
  <c r="AE20" i="15"/>
  <c r="AE64" i="15"/>
  <c r="AF48" i="15"/>
  <c r="AF13" i="15"/>
  <c r="AE101" i="15"/>
  <c r="AF81" i="15"/>
  <c r="AD74" i="15"/>
  <c r="AF6" i="15"/>
  <c r="AD47" i="15"/>
  <c r="AD127" i="15"/>
  <c r="AD112" i="15"/>
  <c r="AD49" i="15"/>
  <c r="AD129" i="15"/>
  <c r="AE71" i="15"/>
  <c r="AE42" i="15"/>
  <c r="AF127" i="15"/>
  <c r="AF54" i="15"/>
  <c r="AF34" i="15"/>
  <c r="AE24" i="15"/>
  <c r="AE68" i="15"/>
  <c r="AF84" i="15"/>
  <c r="AF17" i="15"/>
  <c r="AE105" i="15"/>
  <c r="AF89" i="15"/>
  <c r="AF30" i="15"/>
  <c r="AE107" i="15"/>
  <c r="AD51" i="15"/>
  <c r="AD12" i="15"/>
  <c r="AD116" i="15"/>
  <c r="AD53" i="15"/>
  <c r="AD20" i="15"/>
  <c r="AF70" i="15"/>
  <c r="AE118" i="15"/>
  <c r="AE10" i="15"/>
  <c r="AE115" i="15"/>
  <c r="AE90" i="15"/>
  <c r="AF4" i="15"/>
  <c r="AE92" i="15"/>
  <c r="AE9" i="15"/>
  <c r="AF41" i="15"/>
  <c r="AE129" i="15"/>
  <c r="AF109" i="15"/>
  <c r="AD118" i="15"/>
  <c r="AE58" i="15"/>
  <c r="AD71" i="15"/>
  <c r="AD56" i="15"/>
  <c r="AD16" i="15"/>
  <c r="AD73" i="15"/>
  <c r="AD10" i="15"/>
  <c r="AE83" i="15"/>
  <c r="AF114" i="15"/>
  <c r="AE127" i="15"/>
  <c r="AF98" i="15"/>
  <c r="AE7" i="15"/>
  <c r="AF8" i="15"/>
  <c r="AE96" i="15"/>
  <c r="AE17" i="15"/>
  <c r="AF45" i="15"/>
  <c r="AF52" i="15"/>
  <c r="AF113" i="15"/>
  <c r="AE14" i="15"/>
  <c r="AE18" i="15"/>
  <c r="AD75" i="15"/>
  <c r="AD60" i="15"/>
  <c r="AD36" i="15"/>
  <c r="AD77" i="15"/>
  <c r="AD14" i="15"/>
  <c r="AF82" i="15"/>
  <c r="AD114" i="15"/>
  <c r="AE111" i="15"/>
  <c r="AF38" i="15"/>
  <c r="AE11" i="15"/>
  <c r="AF12" i="15"/>
  <c r="AE100" i="15"/>
  <c r="AE21" i="15"/>
  <c r="AE49" i="15"/>
  <c r="AF68" i="15"/>
  <c r="AF117" i="15"/>
  <c r="AF51" i="15"/>
  <c r="AD122" i="15"/>
  <c r="AD79" i="15"/>
  <c r="AD64" i="15"/>
  <c r="AD5" i="15"/>
  <c r="AD81" i="15"/>
  <c r="AD18" i="15"/>
  <c r="AD66" i="15"/>
  <c r="AE114" i="15"/>
  <c r="AE79" i="15"/>
  <c r="AF10" i="15"/>
  <c r="AE19" i="15"/>
  <c r="AF20" i="15"/>
  <c r="AE112" i="15"/>
  <c r="AE29" i="15"/>
  <c r="AE57" i="15"/>
  <c r="AF92" i="15"/>
  <c r="AF125" i="15"/>
  <c r="AF50" i="15"/>
  <c r="AD7" i="15"/>
  <c r="AD87" i="15"/>
  <c r="AD72" i="15"/>
  <c r="AD13" i="15"/>
  <c r="AD89" i="15"/>
  <c r="AD26" i="15"/>
  <c r="AF119" i="15"/>
  <c r="AF47" i="15"/>
  <c r="AE54" i="15"/>
  <c r="AE23" i="15"/>
  <c r="AF28" i="15"/>
  <c r="AE116" i="15"/>
  <c r="AE33" i="15"/>
  <c r="AE61" i="15"/>
  <c r="AF108" i="15"/>
  <c r="AF129" i="15"/>
  <c r="AF11" i="15"/>
  <c r="AD11" i="15"/>
  <c r="AD91" i="15"/>
  <c r="AD76" i="15"/>
  <c r="AD17" i="15"/>
  <c r="AD93" i="15"/>
  <c r="AD30" i="15"/>
  <c r="AF103" i="15"/>
  <c r="AE63" i="15"/>
  <c r="AE98" i="15"/>
  <c r="AE74" i="15"/>
  <c r="AE40" i="15"/>
  <c r="AE76" i="15"/>
  <c r="AF64" i="15"/>
  <c r="AF5" i="15"/>
  <c r="AE85" i="15"/>
  <c r="AF57" i="15"/>
  <c r="AE66" i="15"/>
  <c r="AF43" i="15"/>
  <c r="AE38" i="15"/>
  <c r="AF26" i="15"/>
  <c r="AF39" i="15"/>
  <c r="AE26" i="15"/>
  <c r="AF78" i="15"/>
  <c r="AE50" i="15"/>
  <c r="AE31" i="15"/>
  <c r="AF24" i="15"/>
  <c r="AE104" i="15"/>
  <c r="AE13" i="15"/>
  <c r="AF33" i="15"/>
  <c r="AE113" i="15"/>
  <c r="AF85" i="15"/>
  <c r="AF58" i="15"/>
  <c r="AF59" i="15"/>
  <c r="AE123" i="15"/>
  <c r="AF71" i="15"/>
  <c r="L26" i="1"/>
  <c r="M26" i="1" s="1"/>
  <c r="F51" i="1"/>
  <c r="J37" i="1"/>
  <c r="F38" i="1"/>
  <c r="J50" i="1"/>
  <c r="G50" i="1"/>
  <c r="G37" i="1"/>
  <c r="AG4" i="15" l="1"/>
  <c r="AH4" i="15" s="1"/>
  <c r="AG29" i="15"/>
  <c r="AH29" i="15" s="1"/>
  <c r="V38" i="15"/>
  <c r="W38" i="15" s="1"/>
  <c r="AG99" i="15"/>
  <c r="AH99" i="15" s="1"/>
  <c r="AG37" i="15"/>
  <c r="AH37" i="15" s="1"/>
  <c r="AG25" i="15"/>
  <c r="AH25" i="15" s="1"/>
  <c r="V80" i="15"/>
  <c r="W80" i="15" s="1"/>
  <c r="AG126" i="15"/>
  <c r="AH126" i="15" s="1"/>
  <c r="V125" i="15"/>
  <c r="W125" i="15" s="1"/>
  <c r="V35" i="15"/>
  <c r="W35" i="15" s="1"/>
  <c r="AG106" i="15"/>
  <c r="AH106" i="15" s="1"/>
  <c r="AG34" i="15"/>
  <c r="AH34" i="15" s="1"/>
  <c r="V109" i="15"/>
  <c r="W109" i="15" s="1"/>
  <c r="V117" i="15"/>
  <c r="W117" i="15" s="1"/>
  <c r="AG22" i="15"/>
  <c r="AH22" i="15" s="1"/>
  <c r="V20" i="15"/>
  <c r="W20" i="15" s="1"/>
  <c r="AG96" i="15"/>
  <c r="AH96" i="15" s="1"/>
  <c r="AG90" i="15"/>
  <c r="AH90" i="15" s="1"/>
  <c r="V100" i="15"/>
  <c r="W100" i="15" s="1"/>
  <c r="V91" i="15"/>
  <c r="W91" i="15" s="1"/>
  <c r="V55" i="15"/>
  <c r="W55" i="15" s="1"/>
  <c r="AG107" i="15"/>
  <c r="AH107" i="15" s="1"/>
  <c r="AG63" i="15"/>
  <c r="AH63" i="15" s="1"/>
  <c r="AG21" i="15"/>
  <c r="AH21" i="15" s="1"/>
  <c r="V51" i="15"/>
  <c r="W51" i="15" s="1"/>
  <c r="V61" i="15"/>
  <c r="W61" i="15" s="1"/>
  <c r="AG111" i="15"/>
  <c r="AH111" i="15" s="1"/>
  <c r="V127" i="15"/>
  <c r="W127" i="15" s="1"/>
  <c r="V72" i="15"/>
  <c r="W72" i="15" s="1"/>
  <c r="V50" i="15"/>
  <c r="W50" i="15" s="1"/>
  <c r="V93" i="15"/>
  <c r="W93" i="15" s="1"/>
  <c r="V60" i="15"/>
  <c r="W60" i="15" s="1"/>
  <c r="AG59" i="15"/>
  <c r="AH59" i="15" s="1"/>
  <c r="V52" i="15"/>
  <c r="W52" i="15" s="1"/>
  <c r="V86" i="15"/>
  <c r="W86" i="15" s="1"/>
  <c r="V43" i="15"/>
  <c r="W43" i="15" s="1"/>
  <c r="V27" i="15"/>
  <c r="W27" i="15" s="1"/>
  <c r="V30" i="15"/>
  <c r="W30" i="15" s="1"/>
  <c r="V115" i="15"/>
  <c r="W115" i="15" s="1"/>
  <c r="V37" i="15"/>
  <c r="W37" i="15" s="1"/>
  <c r="V19" i="15"/>
  <c r="W19" i="15" s="1"/>
  <c r="V22" i="15"/>
  <c r="W22" i="15" s="1"/>
  <c r="V44" i="15"/>
  <c r="W44" i="15" s="1"/>
  <c r="V106" i="15"/>
  <c r="W106" i="15" s="1"/>
  <c r="V36" i="15"/>
  <c r="W36" i="15" s="1"/>
  <c r="V34" i="15"/>
  <c r="W34" i="15" s="1"/>
  <c r="V124" i="15"/>
  <c r="W124" i="15" s="1"/>
  <c r="V120" i="15"/>
  <c r="W120" i="15" s="1"/>
  <c r="AG109" i="15"/>
  <c r="AH109" i="15" s="1"/>
  <c r="V12" i="15"/>
  <c r="W12" i="15" s="1"/>
  <c r="V57" i="15"/>
  <c r="W57" i="15" s="1"/>
  <c r="V42" i="15"/>
  <c r="W42" i="15" s="1"/>
  <c r="AG110" i="15"/>
  <c r="AH110" i="15" s="1"/>
  <c r="AG82" i="15"/>
  <c r="AH82" i="15" s="1"/>
  <c r="AG97" i="15"/>
  <c r="AH97" i="15" s="1"/>
  <c r="V65" i="15"/>
  <c r="W65" i="15" s="1"/>
  <c r="V122" i="15"/>
  <c r="W122" i="15" s="1"/>
  <c r="V58" i="15"/>
  <c r="W58" i="15" s="1"/>
  <c r="V94" i="15"/>
  <c r="W94" i="15" s="1"/>
  <c r="V76" i="15"/>
  <c r="W76" i="15" s="1"/>
  <c r="V63" i="15"/>
  <c r="W63" i="15" s="1"/>
  <c r="V53" i="15"/>
  <c r="W53" i="15" s="1"/>
  <c r="V67" i="15"/>
  <c r="W67" i="15" s="1"/>
  <c r="AG23" i="15"/>
  <c r="AH23" i="15" s="1"/>
  <c r="V4" i="15"/>
  <c r="W4" i="15" s="1"/>
  <c r="V7" i="15"/>
  <c r="W7" i="15" s="1"/>
  <c r="V98" i="15"/>
  <c r="W98" i="15" s="1"/>
  <c r="V88" i="15"/>
  <c r="W88" i="15" s="1"/>
  <c r="V21" i="15"/>
  <c r="W21" i="15" s="1"/>
  <c r="V25" i="15"/>
  <c r="W25" i="15" s="1"/>
  <c r="V99" i="15"/>
  <c r="W99" i="15" s="1"/>
  <c r="V89" i="15"/>
  <c r="W89" i="15" s="1"/>
  <c r="V23" i="15"/>
  <c r="W23" i="15" s="1"/>
  <c r="V64" i="15"/>
  <c r="W64" i="15" s="1"/>
  <c r="AG32" i="15"/>
  <c r="AH32" i="15" s="1"/>
  <c r="AG15" i="15"/>
  <c r="AH15" i="15" s="1"/>
  <c r="V14" i="15"/>
  <c r="W14" i="15" s="1"/>
  <c r="V69" i="15"/>
  <c r="W69" i="15" s="1"/>
  <c r="V121" i="15"/>
  <c r="W121" i="15" s="1"/>
  <c r="V70" i="15"/>
  <c r="W70" i="15" s="1"/>
  <c r="AG27" i="15"/>
  <c r="AH27" i="15" s="1"/>
  <c r="V11" i="15"/>
  <c r="W11" i="15" s="1"/>
  <c r="V8" i="15"/>
  <c r="W8" i="15" s="1"/>
  <c r="V18" i="15"/>
  <c r="W18" i="15" s="1"/>
  <c r="V46" i="15"/>
  <c r="W46" i="15" s="1"/>
  <c r="V59" i="15"/>
  <c r="W59" i="15" s="1"/>
  <c r="V103" i="15"/>
  <c r="W103" i="15" s="1"/>
  <c r="V68" i="15"/>
  <c r="W68" i="15" s="1"/>
  <c r="V74" i="15"/>
  <c r="W74" i="15" s="1"/>
  <c r="V26" i="15"/>
  <c r="W26" i="15" s="1"/>
  <c r="V105" i="15"/>
  <c r="W105" i="15" s="1"/>
  <c r="V113" i="15"/>
  <c r="W113" i="15" s="1"/>
  <c r="V104" i="15"/>
  <c r="W104" i="15" s="1"/>
  <c r="V29" i="15"/>
  <c r="W29" i="15" s="1"/>
  <c r="V71" i="15"/>
  <c r="W71" i="15" s="1"/>
  <c r="V123" i="15"/>
  <c r="W123" i="15" s="1"/>
  <c r="V13" i="15"/>
  <c r="W13" i="15" s="1"/>
  <c r="V101" i="15"/>
  <c r="W101" i="15" s="1"/>
  <c r="V119" i="15"/>
  <c r="W119" i="15" s="1"/>
  <c r="V15" i="15"/>
  <c r="W15" i="15" s="1"/>
  <c r="V48" i="15"/>
  <c r="W48" i="15" s="1"/>
  <c r="V81" i="15"/>
  <c r="W81" i="15" s="1"/>
  <c r="V112" i="15"/>
  <c r="W112" i="15" s="1"/>
  <c r="V40" i="15"/>
  <c r="W40" i="15" s="1"/>
  <c r="V39" i="15"/>
  <c r="W39" i="15" s="1"/>
  <c r="AG124" i="15"/>
  <c r="AH124" i="15" s="1"/>
  <c r="V28" i="15"/>
  <c r="W28" i="15" s="1"/>
  <c r="AG102" i="15"/>
  <c r="AH102" i="15" s="1"/>
  <c r="V47" i="15"/>
  <c r="W47" i="15" s="1"/>
  <c r="V78" i="15"/>
  <c r="W78" i="15" s="1"/>
  <c r="V107" i="15"/>
  <c r="W107" i="15" s="1"/>
  <c r="V87" i="15"/>
  <c r="W87" i="15" s="1"/>
  <c r="V9" i="15"/>
  <c r="W9" i="15" s="1"/>
  <c r="AG36" i="15"/>
  <c r="AH36" i="15" s="1"/>
  <c r="V10" i="15"/>
  <c r="W10" i="15" s="1"/>
  <c r="V96" i="15"/>
  <c r="W96" i="15" s="1"/>
  <c r="V126" i="15"/>
  <c r="W126" i="15" s="1"/>
  <c r="V75" i="15"/>
  <c r="W75" i="15" s="1"/>
  <c r="V110" i="15"/>
  <c r="W110" i="15" s="1"/>
  <c r="V108" i="15"/>
  <c r="W108" i="15" s="1"/>
  <c r="V41" i="15"/>
  <c r="W41" i="15" s="1"/>
  <c r="AG95" i="15"/>
  <c r="AH95" i="15" s="1"/>
  <c r="V116" i="15"/>
  <c r="W116" i="15" s="1"/>
  <c r="V31" i="15"/>
  <c r="W31" i="15" s="1"/>
  <c r="V85" i="15"/>
  <c r="W85" i="15" s="1"/>
  <c r="V83" i="15"/>
  <c r="W83" i="15" s="1"/>
  <c r="AG121" i="15"/>
  <c r="AH121" i="15" s="1"/>
  <c r="V16" i="15"/>
  <c r="W16" i="15" s="1"/>
  <c r="V92" i="15"/>
  <c r="W92" i="15" s="1"/>
  <c r="V102" i="15"/>
  <c r="W102" i="15" s="1"/>
  <c r="V62" i="15"/>
  <c r="W62" i="15" s="1"/>
  <c r="V56" i="15"/>
  <c r="W56" i="15" s="1"/>
  <c r="AG86" i="15"/>
  <c r="AH86" i="15" s="1"/>
  <c r="V32" i="15"/>
  <c r="W32" i="15" s="1"/>
  <c r="V82" i="15"/>
  <c r="W82" i="15" s="1"/>
  <c r="V6" i="15"/>
  <c r="W6" i="15" s="1"/>
  <c r="V79" i="15"/>
  <c r="W79" i="15" s="1"/>
  <c r="V118" i="15"/>
  <c r="W118" i="15" s="1"/>
  <c r="V49" i="15"/>
  <c r="W49" i="15" s="1"/>
  <c r="AG80" i="15"/>
  <c r="AH80" i="15" s="1"/>
  <c r="V114" i="15"/>
  <c r="W114" i="15" s="1"/>
  <c r="V84" i="15"/>
  <c r="W84" i="15" s="1"/>
  <c r="AG55" i="15"/>
  <c r="AH55" i="15" s="1"/>
  <c r="AG88" i="15"/>
  <c r="AH88" i="15" s="1"/>
  <c r="V111" i="15"/>
  <c r="W111" i="15" s="1"/>
  <c r="V17" i="15"/>
  <c r="W17" i="15" s="1"/>
  <c r="V66" i="15"/>
  <c r="W66" i="15" s="1"/>
  <c r="V45" i="15"/>
  <c r="W45" i="15" s="1"/>
  <c r="V77" i="15"/>
  <c r="W77" i="15" s="1"/>
  <c r="AG67" i="15"/>
  <c r="AH67" i="15" s="1"/>
  <c r="AG44" i="15"/>
  <c r="AH44" i="15" s="1"/>
  <c r="V90" i="15"/>
  <c r="W90" i="15" s="1"/>
  <c r="V33" i="15"/>
  <c r="W33" i="15" s="1"/>
  <c r="V95" i="15"/>
  <c r="W95" i="15" s="1"/>
  <c r="V128" i="15"/>
  <c r="W128" i="15" s="1"/>
  <c r="V97" i="15"/>
  <c r="W97" i="15" s="1"/>
  <c r="AG83" i="15"/>
  <c r="AH83" i="15" s="1"/>
  <c r="AG53" i="15"/>
  <c r="AH53" i="15" s="1"/>
  <c r="AG128" i="15"/>
  <c r="AH128" i="15" s="1"/>
  <c r="AG94" i="15"/>
  <c r="AH94" i="15" s="1"/>
  <c r="AG101" i="15"/>
  <c r="AH101" i="15" s="1"/>
  <c r="AG103" i="15"/>
  <c r="AH103" i="15" s="1"/>
  <c r="AG84" i="15"/>
  <c r="AH84" i="15" s="1"/>
  <c r="V73" i="15"/>
  <c r="W73" i="15" s="1"/>
  <c r="AG98" i="15"/>
  <c r="AH98" i="15" s="1"/>
  <c r="AG72" i="15"/>
  <c r="AH72" i="15" s="1"/>
  <c r="AG31" i="15"/>
  <c r="AH31" i="15" s="1"/>
  <c r="V5" i="15"/>
  <c r="W5" i="15" s="1"/>
  <c r="AG40" i="15"/>
  <c r="AH40" i="15" s="1"/>
  <c r="AG105" i="15"/>
  <c r="AH105" i="15" s="1"/>
  <c r="AG69" i="15"/>
  <c r="AH69" i="15" s="1"/>
  <c r="V129" i="15"/>
  <c r="W129" i="15" s="1"/>
  <c r="V54" i="15"/>
  <c r="W54" i="15" s="1"/>
  <c r="V24" i="15"/>
  <c r="W24" i="15" s="1"/>
  <c r="AG120" i="15"/>
  <c r="AH120" i="15" s="1"/>
  <c r="AG70" i="15"/>
  <c r="AH70" i="15" s="1"/>
  <c r="AG61" i="15"/>
  <c r="AH61" i="15" s="1"/>
  <c r="AG35" i="15"/>
  <c r="AH35" i="15" s="1"/>
  <c r="AG65" i="15"/>
  <c r="AH65" i="15" s="1"/>
  <c r="AG48" i="15"/>
  <c r="AH48" i="15" s="1"/>
  <c r="AX1" i="15"/>
  <c r="BF1" i="15"/>
  <c r="AL2" i="15"/>
  <c r="AK2" i="15"/>
  <c r="AG112" i="15"/>
  <c r="AH112" i="15" s="1"/>
  <c r="AG7" i="15"/>
  <c r="AH7" i="15" s="1"/>
  <c r="AG91" i="15"/>
  <c r="AH91" i="15" s="1"/>
  <c r="AG46" i="15"/>
  <c r="AH46" i="15" s="1"/>
  <c r="AG19" i="15"/>
  <c r="AH19" i="15" s="1"/>
  <c r="AG11" i="15"/>
  <c r="AH11" i="15" s="1"/>
  <c r="AG81" i="15"/>
  <c r="AH81" i="15" s="1"/>
  <c r="AG38" i="15"/>
  <c r="AH38" i="15" s="1"/>
  <c r="AG78" i="15"/>
  <c r="AH78" i="15" s="1"/>
  <c r="AG6" i="15"/>
  <c r="AH6" i="15" s="1"/>
  <c r="AG129" i="15"/>
  <c r="AH129" i="15" s="1"/>
  <c r="AG20" i="15"/>
  <c r="AH20" i="15" s="1"/>
  <c r="AG57" i="15"/>
  <c r="AH57" i="15" s="1"/>
  <c r="AG122" i="15"/>
  <c r="AH122" i="15" s="1"/>
  <c r="AG68" i="15"/>
  <c r="AH68" i="15" s="1"/>
  <c r="AG9" i="15"/>
  <c r="AH9" i="15" s="1"/>
  <c r="AG62" i="15"/>
  <c r="AH62" i="15" s="1"/>
  <c r="AG92" i="15"/>
  <c r="AH92" i="15" s="1"/>
  <c r="AG115" i="15"/>
  <c r="AH115" i="15" s="1"/>
  <c r="AG76" i="15"/>
  <c r="AH76" i="15" s="1"/>
  <c r="AG33" i="15"/>
  <c r="AH33" i="15" s="1"/>
  <c r="AG43" i="15"/>
  <c r="AH43" i="15" s="1"/>
  <c r="AG75" i="15"/>
  <c r="AH75" i="15" s="1"/>
  <c r="AG117" i="15"/>
  <c r="AH117" i="15" s="1"/>
  <c r="AG42" i="15"/>
  <c r="AH42" i="15" s="1"/>
  <c r="AG93" i="15"/>
  <c r="AH93" i="15" s="1"/>
  <c r="AG87" i="15"/>
  <c r="AH87" i="15" s="1"/>
  <c r="AG52" i="15"/>
  <c r="AH52" i="15" s="1"/>
  <c r="AG113" i="15"/>
  <c r="AH113" i="15" s="1"/>
  <c r="AG50" i="15"/>
  <c r="AH50" i="15" s="1"/>
  <c r="AG125" i="15"/>
  <c r="AH125" i="15" s="1"/>
  <c r="AG108" i="15"/>
  <c r="AH108" i="15" s="1"/>
  <c r="AG127" i="15"/>
  <c r="AH127" i="15" s="1"/>
  <c r="AG79" i="15"/>
  <c r="AH79" i="15" s="1"/>
  <c r="AG49" i="15"/>
  <c r="AH49" i="15" s="1"/>
  <c r="AG114" i="15"/>
  <c r="AH114" i="15" s="1"/>
  <c r="AG8" i="15"/>
  <c r="AH8" i="15" s="1"/>
  <c r="AG73" i="15"/>
  <c r="AH73" i="15" s="1"/>
  <c r="AG123" i="15"/>
  <c r="AH123" i="15" s="1"/>
  <c r="AG39" i="15"/>
  <c r="AH39" i="15" s="1"/>
  <c r="AG51" i="15"/>
  <c r="AH51" i="15" s="1"/>
  <c r="AG54" i="15"/>
  <c r="AH54" i="15" s="1"/>
  <c r="AG77" i="15"/>
  <c r="AH77" i="15" s="1"/>
  <c r="AG56" i="15"/>
  <c r="AH56" i="15" s="1"/>
  <c r="AG18" i="15"/>
  <c r="AH18" i="15" s="1"/>
  <c r="AG71" i="15"/>
  <c r="AH71" i="15" s="1"/>
  <c r="AG89" i="15"/>
  <c r="AH89" i="15" s="1"/>
  <c r="AG118" i="15"/>
  <c r="AH118" i="15" s="1"/>
  <c r="AG30" i="15"/>
  <c r="AH30" i="15" s="1"/>
  <c r="AG85" i="15"/>
  <c r="AH85" i="15" s="1"/>
  <c r="AG64" i="15"/>
  <c r="AH64" i="15" s="1"/>
  <c r="AG17" i="15"/>
  <c r="AH17" i="15" s="1"/>
  <c r="AG24" i="15"/>
  <c r="AH24" i="15" s="1"/>
  <c r="AG28" i="15"/>
  <c r="AH28" i="15" s="1"/>
  <c r="AG60" i="15"/>
  <c r="AH60" i="15" s="1"/>
  <c r="AG10" i="15"/>
  <c r="AH10" i="15" s="1"/>
  <c r="AG116" i="15"/>
  <c r="AH116" i="15" s="1"/>
  <c r="AG47" i="15"/>
  <c r="AH47" i="15" s="1"/>
  <c r="AG12" i="15"/>
  <c r="AH12" i="15" s="1"/>
  <c r="AG14" i="15"/>
  <c r="AH14" i="15" s="1"/>
  <c r="AG16" i="15"/>
  <c r="AH16" i="15" s="1"/>
  <c r="AG58" i="15"/>
  <c r="AH58" i="15" s="1"/>
  <c r="AG66" i="15"/>
  <c r="AH66" i="15" s="1"/>
  <c r="AG41" i="15"/>
  <c r="AH41" i="15" s="1"/>
  <c r="AG5" i="15"/>
  <c r="AH5" i="15" s="1"/>
  <c r="AG100" i="15"/>
  <c r="AH100" i="15" s="1"/>
  <c r="AG13" i="15"/>
  <c r="AH13" i="15" s="1"/>
  <c r="AG104" i="15"/>
  <c r="AH104" i="15" s="1"/>
  <c r="AG45" i="15"/>
  <c r="AH45" i="15" s="1"/>
  <c r="AG26" i="15"/>
  <c r="AH26" i="15" s="1"/>
  <c r="AG74" i="15"/>
  <c r="AH74" i="15" s="1"/>
  <c r="AG119" i="15"/>
  <c r="AH119" i="15" s="1"/>
  <c r="P26" i="1"/>
  <c r="Q26" i="1" s="1"/>
  <c r="O25" i="1"/>
  <c r="O24" i="1"/>
  <c r="O23" i="1"/>
  <c r="O22" i="1"/>
  <c r="O21" i="1"/>
  <c r="O20" i="1"/>
  <c r="O19" i="1"/>
  <c r="O18" i="1"/>
  <c r="O17" i="1"/>
  <c r="D25" i="1"/>
  <c r="E25" i="1" s="1"/>
  <c r="D24" i="1"/>
  <c r="E24" i="1" s="1"/>
  <c r="F24" i="1" s="1"/>
  <c r="G24" i="1" s="1"/>
  <c r="D23" i="1"/>
  <c r="E23" i="1" s="1"/>
  <c r="F23" i="1" s="1"/>
  <c r="G23" i="1" s="1"/>
  <c r="D22" i="1"/>
  <c r="E22" i="1" s="1"/>
  <c r="F22" i="1" s="1"/>
  <c r="G22" i="1" s="1"/>
  <c r="D21" i="1"/>
  <c r="E21" i="1" s="1"/>
  <c r="F21" i="1" s="1"/>
  <c r="G21" i="1" s="1"/>
  <c r="D20" i="1"/>
  <c r="E20" i="1" s="1"/>
  <c r="F20" i="1" s="1"/>
  <c r="G20" i="1" s="1"/>
  <c r="D19" i="1"/>
  <c r="E19" i="1" s="1"/>
  <c r="F19" i="1" s="1"/>
  <c r="G19" i="1" s="1"/>
  <c r="D18" i="1"/>
  <c r="E18" i="1" s="1"/>
  <c r="F18" i="1" s="1"/>
  <c r="G18" i="1" s="1"/>
  <c r="D17" i="1"/>
  <c r="E17" i="1" s="1"/>
  <c r="F17" i="1" s="1"/>
  <c r="G17" i="1" s="1"/>
  <c r="K25" i="1" l="1"/>
  <c r="L25" i="1" s="1"/>
  <c r="M25" i="1" s="1"/>
  <c r="F25" i="1"/>
  <c r="Q2" i="15"/>
  <c r="AP53" i="15"/>
  <c r="AP17" i="15"/>
  <c r="AQ76" i="15"/>
  <c r="AQ84" i="15"/>
  <c r="AQ124" i="15"/>
  <c r="AP56" i="15"/>
  <c r="AP28" i="15"/>
  <c r="AQ79" i="15"/>
  <c r="AQ108" i="15"/>
  <c r="AQ127" i="15"/>
  <c r="AP50" i="15"/>
  <c r="AQ103" i="15"/>
  <c r="AQ51" i="15"/>
  <c r="AQ93" i="15"/>
  <c r="AP111" i="15"/>
  <c r="AP129" i="15"/>
  <c r="AP49" i="15"/>
  <c r="AP13" i="15"/>
  <c r="AP67" i="15"/>
  <c r="AP79" i="15"/>
  <c r="AQ58" i="15"/>
  <c r="AP7" i="15"/>
  <c r="AP18" i="15"/>
  <c r="AP63" i="15"/>
  <c r="AP70" i="15"/>
  <c r="AP122" i="15"/>
  <c r="AP39" i="15"/>
  <c r="AQ75" i="15"/>
  <c r="AP48" i="15"/>
  <c r="AP59" i="15"/>
  <c r="AP108" i="15"/>
  <c r="AP64" i="15"/>
  <c r="AP125" i="15"/>
  <c r="AQ45" i="15"/>
  <c r="AP9" i="15"/>
  <c r="AQ53" i="15"/>
  <c r="AP68" i="15"/>
  <c r="AQ107" i="15"/>
  <c r="AQ126" i="15"/>
  <c r="AP110" i="15"/>
  <c r="AP36" i="15"/>
  <c r="AQ22" i="15"/>
  <c r="AQ116" i="15"/>
  <c r="AP34" i="15"/>
  <c r="AQ6" i="15"/>
  <c r="AP121" i="15"/>
  <c r="AP91" i="15"/>
  <c r="AQ117" i="15"/>
  <c r="AP99" i="15"/>
  <c r="AQ41" i="15"/>
  <c r="AP117" i="15"/>
  <c r="AQ37" i="15"/>
  <c r="AQ128" i="15"/>
  <c r="AP35" i="15"/>
  <c r="AQ46" i="15"/>
  <c r="AQ74" i="15"/>
  <c r="AQ16" i="15"/>
  <c r="AQ43" i="15"/>
  <c r="AQ106" i="15"/>
  <c r="AQ97" i="15"/>
  <c r="AQ94" i="15"/>
  <c r="AP88" i="15"/>
  <c r="AP27" i="15"/>
  <c r="AP105" i="15"/>
  <c r="AQ25" i="15"/>
  <c r="AP100" i="15"/>
  <c r="AQ123" i="15"/>
  <c r="AQ82" i="15"/>
  <c r="AQ20" i="15"/>
  <c r="AP32" i="15"/>
  <c r="AP120" i="15"/>
  <c r="AQ19" i="15"/>
  <c r="AQ96" i="15"/>
  <c r="AQ72" i="15"/>
  <c r="AQ60" i="15"/>
  <c r="AQ118" i="15"/>
  <c r="AP101" i="15"/>
  <c r="AQ21" i="15"/>
  <c r="AQ86" i="15"/>
  <c r="AP114" i="15"/>
  <c r="AP115" i="15"/>
  <c r="AQ10" i="15"/>
  <c r="AP16" i="15"/>
  <c r="AQ70" i="15"/>
  <c r="AQ14" i="15"/>
  <c r="AP107" i="15"/>
  <c r="AQ61" i="15"/>
  <c r="AP55" i="15"/>
  <c r="AQ85" i="15"/>
  <c r="AP97" i="15"/>
  <c r="AQ17" i="15"/>
  <c r="AQ67" i="15"/>
  <c r="AQ104" i="15"/>
  <c r="AQ98" i="15"/>
  <c r="AQ68" i="15"/>
  <c r="AP6" i="15"/>
  <c r="AQ64" i="15"/>
  <c r="AQ23" i="15"/>
  <c r="AP20" i="15"/>
  <c r="AQ50" i="15"/>
  <c r="AP104" i="15"/>
  <c r="AQ15" i="15"/>
  <c r="AP93" i="15"/>
  <c r="AQ13" i="15"/>
  <c r="AP58" i="15"/>
  <c r="AP95" i="15"/>
  <c r="AQ54" i="15"/>
  <c r="AP31" i="15"/>
  <c r="AQ125" i="15"/>
  <c r="AQ27" i="15"/>
  <c r="AQ18" i="15"/>
  <c r="AQ122" i="15"/>
  <c r="AQ34" i="15"/>
  <c r="AP71" i="15"/>
  <c r="AP118" i="15"/>
  <c r="AP89" i="15"/>
  <c r="AQ9" i="15"/>
  <c r="AQ48" i="15"/>
  <c r="AQ81" i="15"/>
  <c r="AP38" i="15"/>
  <c r="AP84" i="15"/>
  <c r="AQ42" i="15"/>
  <c r="AQ11" i="15"/>
  <c r="AQ12" i="15"/>
  <c r="AQ111" i="15"/>
  <c r="AP127" i="15"/>
  <c r="AP60" i="15"/>
  <c r="AP74" i="15"/>
  <c r="AP77" i="15"/>
  <c r="AP41" i="15"/>
  <c r="AP22" i="15"/>
  <c r="AQ39" i="15"/>
  <c r="AP103" i="15"/>
  <c r="AP51" i="15"/>
  <c r="AQ90" i="15"/>
  <c r="AQ119" i="15"/>
  <c r="AQ38" i="15"/>
  <c r="AQ89" i="15"/>
  <c r="AP94" i="15"/>
  <c r="AP12" i="15"/>
  <c r="AP57" i="15"/>
  <c r="AP21" i="15"/>
  <c r="AP86" i="15"/>
  <c r="AP90" i="15"/>
  <c r="AP42" i="15"/>
  <c r="AQ101" i="15"/>
  <c r="AQ77" i="15"/>
  <c r="AP96" i="15"/>
  <c r="AP54" i="15"/>
  <c r="AP14" i="15"/>
  <c r="AQ55" i="15"/>
  <c r="AP43" i="15"/>
  <c r="AQ29" i="15"/>
  <c r="AP26" i="15"/>
  <c r="AP75" i="15"/>
  <c r="AQ120" i="15"/>
  <c r="AQ71" i="15"/>
  <c r="AP37" i="15"/>
  <c r="AQ115" i="15"/>
  <c r="AP10" i="15"/>
  <c r="AQ92" i="15"/>
  <c r="AQ5" i="15"/>
  <c r="AP8" i="15"/>
  <c r="AQ47" i="15"/>
  <c r="AQ87" i="15"/>
  <c r="AP66" i="15"/>
  <c r="AP87" i="15"/>
  <c r="AQ57" i="15"/>
  <c r="AQ110" i="15"/>
  <c r="AQ113" i="15"/>
  <c r="AP45" i="15"/>
  <c r="AP123" i="15"/>
  <c r="AP102" i="15"/>
  <c r="AP98" i="15"/>
  <c r="AQ44" i="15"/>
  <c r="AP112" i="15"/>
  <c r="AQ112" i="15"/>
  <c r="AQ28" i="15"/>
  <c r="AP33" i="15"/>
  <c r="AP29" i="15"/>
  <c r="AQ49" i="15"/>
  <c r="AP25" i="15"/>
  <c r="AQ73" i="15"/>
  <c r="AP126" i="15"/>
  <c r="AQ30" i="15"/>
  <c r="AP52" i="15"/>
  <c r="AP106" i="15"/>
  <c r="AP5" i="15"/>
  <c r="AQ59" i="15"/>
  <c r="AQ121" i="15"/>
  <c r="AQ100" i="15"/>
  <c r="AQ65" i="15"/>
  <c r="AP119" i="15"/>
  <c r="AP92" i="15"/>
  <c r="AQ109" i="15"/>
  <c r="AQ78" i="15"/>
  <c r="AP80" i="15"/>
  <c r="AQ105" i="15"/>
  <c r="AQ32" i="15"/>
  <c r="AP82" i="15"/>
  <c r="AP40" i="15"/>
  <c r="AQ91" i="15"/>
  <c r="AP113" i="15"/>
  <c r="AQ52" i="15"/>
  <c r="AP47" i="15"/>
  <c r="AP19" i="15"/>
  <c r="AQ83" i="15"/>
  <c r="AP76" i="15"/>
  <c r="AQ66" i="15"/>
  <c r="AP44" i="15"/>
  <c r="AQ80" i="15"/>
  <c r="AP11" i="15"/>
  <c r="AP24" i="15"/>
  <c r="AP15" i="15"/>
  <c r="AQ35" i="15"/>
  <c r="AP72" i="15"/>
  <c r="AQ33" i="15"/>
  <c r="AP109" i="15"/>
  <c r="AP4" i="15"/>
  <c r="AQ36" i="15"/>
  <c r="AQ102" i="15"/>
  <c r="AP85" i="15"/>
  <c r="AP128" i="15"/>
  <c r="AQ31" i="15"/>
  <c r="AQ69" i="15"/>
  <c r="AP78" i="15"/>
  <c r="AP69" i="15"/>
  <c r="AP46" i="15"/>
  <c r="AQ88" i="15"/>
  <c r="AP30" i="15"/>
  <c r="AP61" i="15"/>
  <c r="AQ7" i="15"/>
  <c r="AQ129" i="15"/>
  <c r="AP81" i="15"/>
  <c r="AQ114" i="15"/>
  <c r="AP62" i="15"/>
  <c r="AP124" i="15"/>
  <c r="AP116" i="15"/>
  <c r="AQ26" i="15"/>
  <c r="AQ8" i="15"/>
  <c r="AP83" i="15"/>
  <c r="AQ4" i="15"/>
  <c r="AP23" i="15"/>
  <c r="AP73" i="15"/>
  <c r="AQ95" i="15"/>
  <c r="AQ56" i="15"/>
  <c r="AQ63" i="15"/>
  <c r="AQ99" i="15"/>
  <c r="AQ40" i="15"/>
  <c r="AP65" i="15"/>
  <c r="AQ24" i="15"/>
  <c r="AQ62" i="15"/>
  <c r="BI1" i="15"/>
  <c r="BQ1" i="15"/>
  <c r="AO77" i="15"/>
  <c r="AO86" i="15"/>
  <c r="AO75" i="15"/>
  <c r="AO59" i="15"/>
  <c r="AO73" i="15"/>
  <c r="AO67" i="15"/>
  <c r="AO27" i="15"/>
  <c r="AO64" i="15"/>
  <c r="AO45" i="15"/>
  <c r="AO125" i="15"/>
  <c r="AO110" i="15"/>
  <c r="AO74" i="15"/>
  <c r="AO105" i="15"/>
  <c r="AO119" i="15"/>
  <c r="AO20" i="15"/>
  <c r="AO81" i="15"/>
  <c r="AO118" i="15"/>
  <c r="AO84" i="15"/>
  <c r="AO9" i="15"/>
  <c r="AO116" i="15"/>
  <c r="AO21" i="15"/>
  <c r="AO63" i="15"/>
  <c r="AO50" i="15"/>
  <c r="AO69" i="15"/>
  <c r="AO107" i="15"/>
  <c r="AO62" i="15"/>
  <c r="AO71" i="15"/>
  <c r="AO94" i="15"/>
  <c r="AO61" i="15"/>
  <c r="AO12" i="15"/>
  <c r="AO65" i="15"/>
  <c r="AO96" i="15"/>
  <c r="AO51" i="15"/>
  <c r="AO60" i="15"/>
  <c r="AO83" i="15"/>
  <c r="AO46" i="15"/>
  <c r="AO57" i="15"/>
  <c r="AO41" i="15"/>
  <c r="AO30" i="15"/>
  <c r="AO43" i="15"/>
  <c r="AO39" i="15"/>
  <c r="AO91" i="15"/>
  <c r="AO15" i="15"/>
  <c r="AO104" i="15"/>
  <c r="AO6" i="15"/>
  <c r="AO88" i="15"/>
  <c r="AO72" i="15"/>
  <c r="AO10" i="15"/>
  <c r="AO76" i="15"/>
  <c r="AO42" i="15"/>
  <c r="AO66" i="15"/>
  <c r="AO31" i="15"/>
  <c r="AO28" i="15"/>
  <c r="AO23" i="15"/>
  <c r="AO106" i="15"/>
  <c r="AO55" i="15"/>
  <c r="AO129" i="15"/>
  <c r="AO13" i="15"/>
  <c r="AO115" i="15"/>
  <c r="AO87" i="15"/>
  <c r="AO40" i="15"/>
  <c r="AO33" i="15"/>
  <c r="AO121" i="15"/>
  <c r="AO100" i="15"/>
  <c r="AO54" i="15"/>
  <c r="AO32" i="15"/>
  <c r="AO29" i="15"/>
  <c r="AO18" i="15"/>
  <c r="AO109" i="15"/>
  <c r="AO22" i="15"/>
  <c r="AO123" i="15"/>
  <c r="AO47" i="15"/>
  <c r="AO14" i="15"/>
  <c r="AO82" i="15"/>
  <c r="AO85" i="15"/>
  <c r="AO17" i="15"/>
  <c r="AO95" i="15"/>
  <c r="AO56" i="15"/>
  <c r="AO127" i="15"/>
  <c r="AO37" i="15"/>
  <c r="AO25" i="15"/>
  <c r="AO122" i="15"/>
  <c r="AO79" i="15"/>
  <c r="AO68" i="15"/>
  <c r="AO108" i="15"/>
  <c r="AO111" i="15"/>
  <c r="AO112" i="15"/>
  <c r="AO117" i="15"/>
  <c r="AO7" i="15"/>
  <c r="AO126" i="15"/>
  <c r="AO124" i="15"/>
  <c r="AO78" i="15"/>
  <c r="AO34" i="15"/>
  <c r="AO90" i="15"/>
  <c r="AO99" i="15"/>
  <c r="AO113" i="15"/>
  <c r="AO101" i="15"/>
  <c r="AO103" i="15"/>
  <c r="AO38" i="15"/>
  <c r="AO97" i="15"/>
  <c r="AO16" i="15"/>
  <c r="AO120" i="15"/>
  <c r="AO93" i="15"/>
  <c r="AO11" i="15"/>
  <c r="AO98" i="15"/>
  <c r="AO53" i="15"/>
  <c r="AO52" i="15"/>
  <c r="AO89" i="15"/>
  <c r="AO80" i="15"/>
  <c r="AO114" i="15"/>
  <c r="AO26" i="15"/>
  <c r="AO49" i="15"/>
  <c r="AO58" i="15"/>
  <c r="AO5" i="15"/>
  <c r="AO70" i="15"/>
  <c r="AO24" i="15"/>
  <c r="AO19" i="15"/>
  <c r="AO44" i="15"/>
  <c r="AO102" i="15"/>
  <c r="AO48" i="15"/>
  <c r="AO35" i="15"/>
  <c r="AO36" i="15"/>
  <c r="AO4" i="15"/>
  <c r="AO92" i="15"/>
  <c r="AO128" i="15"/>
  <c r="AO8" i="15"/>
  <c r="AW2" i="15"/>
  <c r="AV2" i="15"/>
  <c r="AB2" i="15"/>
  <c r="K19" i="1"/>
  <c r="P19" i="1" s="1"/>
  <c r="K17" i="1"/>
  <c r="P17" i="1" s="1"/>
  <c r="K20" i="1"/>
  <c r="P20" i="1" s="1"/>
  <c r="K18" i="1"/>
  <c r="K22" i="1"/>
  <c r="K24" i="1"/>
  <c r="P24" i="1" s="1"/>
  <c r="K21" i="1"/>
  <c r="P21" i="1" s="1"/>
  <c r="K23" i="1"/>
  <c r="P23" i="1" s="1"/>
  <c r="O11" i="1"/>
  <c r="N11" i="1"/>
  <c r="O10" i="1"/>
  <c r="O9" i="1"/>
  <c r="N10" i="1"/>
  <c r="N9" i="1"/>
  <c r="D11" i="1"/>
  <c r="D10" i="1"/>
  <c r="D9" i="1"/>
  <c r="E9" i="1" s="1"/>
  <c r="J9" i="1" s="1"/>
  <c r="D8" i="1"/>
  <c r="E8" i="1" s="1"/>
  <c r="H8" i="1" s="1"/>
  <c r="D7" i="1"/>
  <c r="E7" i="1" s="1"/>
  <c r="H7" i="1" s="1"/>
  <c r="D6" i="1"/>
  <c r="E6" i="1" s="1"/>
  <c r="F6" i="1" s="1"/>
  <c r="D5" i="1"/>
  <c r="D4" i="1"/>
  <c r="P25" i="1" l="1"/>
  <c r="Q25" i="1" s="1"/>
  <c r="G12" i="1"/>
  <c r="F7" i="1"/>
  <c r="F8" i="1"/>
  <c r="F9" i="1"/>
  <c r="AR68" i="15"/>
  <c r="AS68" i="15" s="1"/>
  <c r="AR98" i="15"/>
  <c r="AS98" i="15" s="1"/>
  <c r="AR128" i="15"/>
  <c r="AS128" i="15" s="1"/>
  <c r="AR47" i="15"/>
  <c r="AS47" i="15" s="1"/>
  <c r="AR108" i="15"/>
  <c r="AS108" i="15" s="1"/>
  <c r="AR54" i="15"/>
  <c r="AS54" i="15" s="1"/>
  <c r="AR6" i="15"/>
  <c r="AS6" i="15" s="1"/>
  <c r="AR73" i="15"/>
  <c r="AS73" i="15" s="1"/>
  <c r="AR63" i="15"/>
  <c r="AS63" i="15" s="1"/>
  <c r="AR41" i="15"/>
  <c r="AS41" i="15" s="1"/>
  <c r="AR70" i="15"/>
  <c r="AS70" i="15" s="1"/>
  <c r="AR11" i="15"/>
  <c r="AS11" i="15" s="1"/>
  <c r="AR100" i="15"/>
  <c r="AS100" i="15" s="1"/>
  <c r="AR104" i="15"/>
  <c r="AS104" i="15" s="1"/>
  <c r="AR69" i="15"/>
  <c r="AS69" i="15" s="1"/>
  <c r="AR59" i="15"/>
  <c r="AS59" i="15" s="1"/>
  <c r="AR93" i="15"/>
  <c r="AS93" i="15" s="1"/>
  <c r="AR121" i="15"/>
  <c r="AS121" i="15" s="1"/>
  <c r="AR75" i="15"/>
  <c r="AS75" i="15" s="1"/>
  <c r="AR77" i="15"/>
  <c r="AS77" i="15" s="1"/>
  <c r="AR87" i="15"/>
  <c r="AS87" i="15" s="1"/>
  <c r="AR56" i="15"/>
  <c r="AS56" i="15" s="1"/>
  <c r="AR95" i="15"/>
  <c r="AS95" i="15" s="1"/>
  <c r="AR113" i="15"/>
  <c r="AS113" i="15" s="1"/>
  <c r="AR15" i="15"/>
  <c r="AS15" i="15" s="1"/>
  <c r="AR91" i="15"/>
  <c r="AS91" i="15" s="1"/>
  <c r="AR35" i="15"/>
  <c r="AS35" i="15" s="1"/>
  <c r="AR25" i="15"/>
  <c r="AS25" i="15" s="1"/>
  <c r="AR40" i="15"/>
  <c r="AS40" i="15" s="1"/>
  <c r="AR102" i="15"/>
  <c r="AS102" i="15" s="1"/>
  <c r="AR120" i="15"/>
  <c r="AS120" i="15" s="1"/>
  <c r="AR85" i="15"/>
  <c r="AS85" i="15" s="1"/>
  <c r="AR5" i="15"/>
  <c r="AS5" i="15" s="1"/>
  <c r="AR58" i="15"/>
  <c r="AS58" i="15" s="1"/>
  <c r="AR92" i="15"/>
  <c r="AS92" i="15" s="1"/>
  <c r="AR84" i="15"/>
  <c r="AS84" i="15" s="1"/>
  <c r="AR44" i="15"/>
  <c r="AS44" i="15" s="1"/>
  <c r="AR4" i="15"/>
  <c r="AS4" i="15" s="1"/>
  <c r="AR50" i="15"/>
  <c r="AS50" i="15" s="1"/>
  <c r="AR86" i="15"/>
  <c r="AS86" i="15" s="1"/>
  <c r="AR106" i="15"/>
  <c r="AS106" i="15" s="1"/>
  <c r="AR83" i="15"/>
  <c r="AS83" i="15" s="1"/>
  <c r="AR20" i="15"/>
  <c r="AS20" i="15" s="1"/>
  <c r="AR115" i="15"/>
  <c r="AS115" i="15" s="1"/>
  <c r="AR55" i="15"/>
  <c r="AS55" i="15" s="1"/>
  <c r="AR79" i="15"/>
  <c r="AS79" i="15" s="1"/>
  <c r="AR36" i="15"/>
  <c r="AS36" i="15" s="1"/>
  <c r="AR17" i="15"/>
  <c r="AS17" i="15" s="1"/>
  <c r="AR90" i="15"/>
  <c r="AS90" i="15" s="1"/>
  <c r="AR126" i="15"/>
  <c r="AS126" i="15" s="1"/>
  <c r="AR22" i="15"/>
  <c r="AS22" i="15" s="1"/>
  <c r="AR42" i="15"/>
  <c r="AS42" i="15" s="1"/>
  <c r="AR12" i="15"/>
  <c r="AS12" i="15" s="1"/>
  <c r="AR81" i="15"/>
  <c r="AS81" i="15" s="1"/>
  <c r="AR61" i="15"/>
  <c r="AS61" i="15" s="1"/>
  <c r="AR45" i="15"/>
  <c r="AS45" i="15" s="1"/>
  <c r="AR24" i="15"/>
  <c r="AS24" i="15" s="1"/>
  <c r="AR46" i="15"/>
  <c r="AS46" i="15" s="1"/>
  <c r="AR60" i="15"/>
  <c r="AS60" i="15" s="1"/>
  <c r="AR103" i="15"/>
  <c r="AS103" i="15" s="1"/>
  <c r="AR82" i="15"/>
  <c r="AS82" i="15" s="1"/>
  <c r="AR119" i="15"/>
  <c r="AS119" i="15" s="1"/>
  <c r="AR34" i="15"/>
  <c r="AS34" i="15" s="1"/>
  <c r="AR107" i="15"/>
  <c r="AS107" i="15" s="1"/>
  <c r="AR122" i="15"/>
  <c r="AS122" i="15" s="1"/>
  <c r="AR33" i="15"/>
  <c r="AS33" i="15" s="1"/>
  <c r="AR16" i="15"/>
  <c r="AS16" i="15" s="1"/>
  <c r="AR39" i="15"/>
  <c r="AS39" i="15" s="1"/>
  <c r="AR21" i="15"/>
  <c r="AS21" i="15" s="1"/>
  <c r="AR48" i="15"/>
  <c r="AS48" i="15" s="1"/>
  <c r="AR97" i="15"/>
  <c r="AS97" i="15" s="1"/>
  <c r="AR37" i="15"/>
  <c r="AS37" i="15" s="1"/>
  <c r="AR43" i="15"/>
  <c r="AS43" i="15" s="1"/>
  <c r="AR116" i="15"/>
  <c r="AS116" i="15" s="1"/>
  <c r="BT1" i="15"/>
  <c r="CB1" i="15"/>
  <c r="AR38" i="15"/>
  <c r="AS38" i="15" s="1"/>
  <c r="AR127" i="15"/>
  <c r="AS127" i="15" s="1"/>
  <c r="AR30" i="15"/>
  <c r="AS30" i="15" s="1"/>
  <c r="AR9" i="15"/>
  <c r="AS9" i="15" s="1"/>
  <c r="BH2" i="15"/>
  <c r="BG2" i="15"/>
  <c r="AR19" i="15"/>
  <c r="AS19" i="15" s="1"/>
  <c r="AR101" i="15"/>
  <c r="AS101" i="15" s="1"/>
  <c r="AR129" i="15"/>
  <c r="AS129" i="15" s="1"/>
  <c r="AR57" i="15"/>
  <c r="AS57" i="15" s="1"/>
  <c r="AR118" i="15"/>
  <c r="AS118" i="15" s="1"/>
  <c r="AR99" i="15"/>
  <c r="AS99" i="15" s="1"/>
  <c r="AR14" i="15"/>
  <c r="AS14" i="15" s="1"/>
  <c r="AR28" i="15"/>
  <c r="AS28" i="15" s="1"/>
  <c r="AR51" i="15"/>
  <c r="AS51" i="15" s="1"/>
  <c r="AR105" i="15"/>
  <c r="AS105" i="15" s="1"/>
  <c r="AR49" i="15"/>
  <c r="AS49" i="15" s="1"/>
  <c r="AR78" i="15"/>
  <c r="AS78" i="15" s="1"/>
  <c r="AR31" i="15"/>
  <c r="AS31" i="15" s="1"/>
  <c r="AR96" i="15"/>
  <c r="AS96" i="15" s="1"/>
  <c r="AR74" i="15"/>
  <c r="AS74" i="15" s="1"/>
  <c r="AR13" i="15"/>
  <c r="AS13" i="15" s="1"/>
  <c r="AR23" i="15"/>
  <c r="AS23" i="15" s="1"/>
  <c r="L23" i="1"/>
  <c r="M23" i="1" s="1"/>
  <c r="AR26" i="15"/>
  <c r="AS26" i="15" s="1"/>
  <c r="AR124" i="15"/>
  <c r="AS124" i="15" s="1"/>
  <c r="AR123" i="15"/>
  <c r="AS123" i="15" s="1"/>
  <c r="AR66" i="15"/>
  <c r="AS66" i="15" s="1"/>
  <c r="AR65" i="15"/>
  <c r="AS65" i="15" s="1"/>
  <c r="AR110" i="15"/>
  <c r="AS110" i="15" s="1"/>
  <c r="AR114" i="15"/>
  <c r="AS114" i="15" s="1"/>
  <c r="AR125" i="15"/>
  <c r="AS125" i="15" s="1"/>
  <c r="AR7" i="15"/>
  <c r="AS7" i="15" s="1"/>
  <c r="AR76" i="15"/>
  <c r="AS76" i="15" s="1"/>
  <c r="AZ97" i="15"/>
  <c r="AZ17" i="15"/>
  <c r="AZ27" i="15"/>
  <c r="AZ94" i="15"/>
  <c r="AZ60" i="15"/>
  <c r="AZ78" i="15"/>
  <c r="AZ46" i="15"/>
  <c r="AZ93" i="15"/>
  <c r="AZ13" i="15"/>
  <c r="AZ122" i="15"/>
  <c r="AZ74" i="15"/>
  <c r="AZ51" i="15"/>
  <c r="AZ116" i="15"/>
  <c r="AZ18" i="15"/>
  <c r="AZ65" i="15"/>
  <c r="AZ19" i="15"/>
  <c r="AZ15" i="15"/>
  <c r="AZ7" i="15"/>
  <c r="AZ71" i="15"/>
  <c r="AZ125" i="15"/>
  <c r="AZ45" i="15"/>
  <c r="AZ107" i="15"/>
  <c r="AZ50" i="15"/>
  <c r="AZ76" i="15"/>
  <c r="AZ92" i="15"/>
  <c r="AZ117" i="15"/>
  <c r="AZ21" i="15"/>
  <c r="AZ88" i="15"/>
  <c r="AZ126" i="15"/>
  <c r="AZ35" i="15"/>
  <c r="AZ44" i="15"/>
  <c r="AZ23" i="15"/>
  <c r="AZ113" i="15"/>
  <c r="AZ9" i="15"/>
  <c r="AZ56" i="15"/>
  <c r="AZ99" i="15"/>
  <c r="AZ12" i="15"/>
  <c r="AZ105" i="15"/>
  <c r="AZ108" i="15"/>
  <c r="AZ109" i="15"/>
  <c r="AZ5" i="15"/>
  <c r="AZ32" i="15"/>
  <c r="AZ52" i="15"/>
  <c r="AZ104" i="15"/>
  <c r="AZ111" i="15"/>
  <c r="AZ101" i="15"/>
  <c r="AZ24" i="15"/>
  <c r="AZ82" i="15"/>
  <c r="AZ84" i="15"/>
  <c r="AZ54" i="15"/>
  <c r="AZ81" i="15"/>
  <c r="AZ128" i="15"/>
  <c r="AZ20" i="15"/>
  <c r="AZ124" i="15"/>
  <c r="AZ11" i="15"/>
  <c r="AZ77" i="15"/>
  <c r="AZ123" i="15"/>
  <c r="AZ127" i="15"/>
  <c r="AZ98" i="15"/>
  <c r="AZ103" i="15"/>
  <c r="AZ42" i="15"/>
  <c r="AZ73" i="15"/>
  <c r="AZ118" i="15"/>
  <c r="AZ100" i="15"/>
  <c r="AZ28" i="15"/>
  <c r="AZ64" i="15"/>
  <c r="AZ38" i="15"/>
  <c r="AZ69" i="15"/>
  <c r="AZ112" i="15"/>
  <c r="AZ62" i="15"/>
  <c r="AZ59" i="15"/>
  <c r="AZ34" i="15"/>
  <c r="AZ61" i="15"/>
  <c r="AZ102" i="15"/>
  <c r="AZ43" i="15"/>
  <c r="AZ110" i="15"/>
  <c r="AZ30" i="15"/>
  <c r="AZ22" i="15"/>
  <c r="AZ49" i="15"/>
  <c r="AZ86" i="15"/>
  <c r="AZ114" i="15"/>
  <c r="AZ83" i="15"/>
  <c r="AZ121" i="15"/>
  <c r="AZ25" i="15"/>
  <c r="AZ115" i="15"/>
  <c r="AZ106" i="15"/>
  <c r="AZ58" i="15"/>
  <c r="AZ39" i="15"/>
  <c r="AZ119" i="15"/>
  <c r="AZ80" i="15"/>
  <c r="AZ26" i="15"/>
  <c r="AZ96" i="15"/>
  <c r="AZ79" i="15"/>
  <c r="AZ91" i="15"/>
  <c r="AZ70" i="15"/>
  <c r="AZ66" i="15"/>
  <c r="AZ95" i="15"/>
  <c r="AZ75" i="15"/>
  <c r="AZ63" i="15"/>
  <c r="AZ90" i="15"/>
  <c r="AZ4" i="15"/>
  <c r="AZ14" i="15"/>
  <c r="AZ68" i="15"/>
  <c r="AZ10" i="15"/>
  <c r="AZ8" i="15"/>
  <c r="AZ6" i="15"/>
  <c r="AZ120" i="15"/>
  <c r="AZ89" i="15"/>
  <c r="AZ87" i="15"/>
  <c r="AZ55" i="15"/>
  <c r="AZ129" i="15"/>
  <c r="AZ48" i="15"/>
  <c r="AZ85" i="15"/>
  <c r="AZ57" i="15"/>
  <c r="AZ31" i="15"/>
  <c r="AZ37" i="15"/>
  <c r="AZ33" i="15"/>
  <c r="AZ29" i="15"/>
  <c r="AZ36" i="15"/>
  <c r="AZ16" i="15"/>
  <c r="AZ53" i="15"/>
  <c r="AZ67" i="15"/>
  <c r="AZ40" i="15"/>
  <c r="AZ41" i="15"/>
  <c r="AZ72" i="15"/>
  <c r="AZ47" i="15"/>
  <c r="AR89" i="15"/>
  <c r="AS89" i="15" s="1"/>
  <c r="AR117" i="15"/>
  <c r="AS117" i="15" s="1"/>
  <c r="AR18" i="15"/>
  <c r="AS18" i="15" s="1"/>
  <c r="AR10" i="15"/>
  <c r="AS10" i="15" s="1"/>
  <c r="AR94" i="15"/>
  <c r="AS94" i="15" s="1"/>
  <c r="AR64" i="15"/>
  <c r="AS64" i="15" s="1"/>
  <c r="AR80" i="15"/>
  <c r="AS80" i="15" s="1"/>
  <c r="AR109" i="15"/>
  <c r="AS109" i="15" s="1"/>
  <c r="BB105" i="15"/>
  <c r="BA25" i="15"/>
  <c r="BB75" i="15"/>
  <c r="BA64" i="15"/>
  <c r="BA56" i="15"/>
  <c r="BB26" i="15"/>
  <c r="BB13" i="15"/>
  <c r="BB119" i="15"/>
  <c r="BA42" i="15"/>
  <c r="BA117" i="15"/>
  <c r="BA109" i="15"/>
  <c r="BA51" i="15"/>
  <c r="BB18" i="15"/>
  <c r="BA54" i="15"/>
  <c r="BA12" i="15"/>
  <c r="BA124" i="15"/>
  <c r="BB101" i="15"/>
  <c r="BA21" i="15"/>
  <c r="BB70" i="15"/>
  <c r="BA59" i="15"/>
  <c r="BB44" i="15"/>
  <c r="BA20" i="15"/>
  <c r="BA114" i="15"/>
  <c r="BA99" i="15"/>
  <c r="BA77" i="15"/>
  <c r="BA4" i="15"/>
  <c r="BB122" i="15"/>
  <c r="BA60" i="15"/>
  <c r="BA30" i="15"/>
  <c r="BB97" i="15"/>
  <c r="BA127" i="15"/>
  <c r="BA16" i="15"/>
  <c r="BB93" i="15"/>
  <c r="BA13" i="15"/>
  <c r="BB59" i="15"/>
  <c r="BA48" i="15"/>
  <c r="BA32" i="15"/>
  <c r="BB120" i="15"/>
  <c r="BB67" i="15"/>
  <c r="BB126" i="15"/>
  <c r="BB103" i="15"/>
  <c r="BB23" i="15"/>
  <c r="BA125" i="15"/>
  <c r="BB89" i="15"/>
  <c r="BA9" i="15"/>
  <c r="BB54" i="15"/>
  <c r="BB28" i="15"/>
  <c r="BA15" i="15"/>
  <c r="BA100" i="15"/>
  <c r="BA61" i="15"/>
  <c r="BA113" i="15"/>
  <c r="BB11" i="15"/>
  <c r="BA35" i="15"/>
  <c r="BB27" i="15"/>
  <c r="BB29" i="15"/>
  <c r="BB21" i="15"/>
  <c r="BB85" i="15"/>
  <c r="BA5" i="15"/>
  <c r="BB48" i="15"/>
  <c r="BB8" i="15"/>
  <c r="BB9" i="15"/>
  <c r="BB94" i="15"/>
  <c r="BA55" i="15"/>
  <c r="BB99" i="15"/>
  <c r="BB33" i="15"/>
  <c r="BB46" i="15"/>
  <c r="BA71" i="15"/>
  <c r="BA40" i="15"/>
  <c r="BB30" i="15"/>
  <c r="BB81" i="15"/>
  <c r="BA39" i="15"/>
  <c r="BA34" i="15"/>
  <c r="BA129" i="15"/>
  <c r="BA121" i="15"/>
  <c r="BA81" i="15"/>
  <c r="BA31" i="15"/>
  <c r="BB60" i="15"/>
  <c r="BA53" i="15"/>
  <c r="BA69" i="15"/>
  <c r="BA83" i="15"/>
  <c r="BB51" i="15"/>
  <c r="BA76" i="15"/>
  <c r="BB77" i="15"/>
  <c r="BB34" i="15"/>
  <c r="BA14" i="15"/>
  <c r="BA122" i="15"/>
  <c r="BA108" i="15"/>
  <c r="BB74" i="15"/>
  <c r="BB25" i="15"/>
  <c r="BA36" i="15"/>
  <c r="BA66" i="15"/>
  <c r="BB104" i="15"/>
  <c r="BB16" i="15"/>
  <c r="BA63" i="15"/>
  <c r="BB73" i="15"/>
  <c r="BA19" i="15"/>
  <c r="BA128" i="15"/>
  <c r="BB115" i="15"/>
  <c r="BA82" i="15"/>
  <c r="BA62" i="15"/>
  <c r="BB7" i="15"/>
  <c r="BB12" i="15"/>
  <c r="BB90" i="15"/>
  <c r="BB4" i="15"/>
  <c r="BB39" i="15"/>
  <c r="BA72" i="15"/>
  <c r="BB69" i="15"/>
  <c r="BB14" i="15"/>
  <c r="BA123" i="15"/>
  <c r="BA95" i="15"/>
  <c r="BA68" i="15"/>
  <c r="BA43" i="15"/>
  <c r="BB106" i="15"/>
  <c r="BA126" i="15"/>
  <c r="BA116" i="15"/>
  <c r="BA24" i="15"/>
  <c r="BA47" i="15"/>
  <c r="BA84" i="15"/>
  <c r="BA96" i="15"/>
  <c r="BA37" i="15"/>
  <c r="BB62" i="15"/>
  <c r="BA46" i="15"/>
  <c r="BB86" i="15"/>
  <c r="BA49" i="15"/>
  <c r="BA111" i="15"/>
  <c r="BB65" i="15"/>
  <c r="BB128" i="15"/>
  <c r="BA118" i="15"/>
  <c r="BB88" i="15"/>
  <c r="BB50" i="15"/>
  <c r="BB37" i="15"/>
  <c r="BA93" i="15"/>
  <c r="BB41" i="15"/>
  <c r="BB45" i="15"/>
  <c r="BB35" i="15"/>
  <c r="BB71" i="15"/>
  <c r="BB98" i="15"/>
  <c r="BA115" i="15"/>
  <c r="BA80" i="15"/>
  <c r="BA103" i="15"/>
  <c r="BB84" i="15"/>
  <c r="BA57" i="15"/>
  <c r="BB61" i="15"/>
  <c r="BB123" i="15"/>
  <c r="BA112" i="15"/>
  <c r="BB56" i="15"/>
  <c r="BA44" i="15"/>
  <c r="BA26" i="15"/>
  <c r="BB79" i="15"/>
  <c r="BA52" i="15"/>
  <c r="BB66" i="15"/>
  <c r="BA58" i="15"/>
  <c r="BB83" i="15"/>
  <c r="BB124" i="15"/>
  <c r="BA94" i="15"/>
  <c r="BB91" i="15"/>
  <c r="BB6" i="15"/>
  <c r="BA33" i="15"/>
  <c r="BA75" i="15"/>
  <c r="BA79" i="15"/>
  <c r="BB57" i="15"/>
  <c r="BB118" i="15"/>
  <c r="BA107" i="15"/>
  <c r="BB32" i="15"/>
  <c r="BA38" i="15"/>
  <c r="BA120" i="15"/>
  <c r="BA73" i="15"/>
  <c r="BB76" i="15"/>
  <c r="BA78" i="15"/>
  <c r="BA92" i="15"/>
  <c r="BA110" i="15"/>
  <c r="BA10" i="15"/>
  <c r="BB129" i="15"/>
  <c r="BB49" i="15"/>
  <c r="BA8" i="15"/>
  <c r="BA22" i="15"/>
  <c r="BB78" i="15"/>
  <c r="BB47" i="15"/>
  <c r="BB40" i="15"/>
  <c r="BA88" i="15"/>
  <c r="BB82" i="15"/>
  <c r="BA27" i="15"/>
  <c r="BB53" i="15"/>
  <c r="BB112" i="15"/>
  <c r="BA102" i="15"/>
  <c r="BB15" i="15"/>
  <c r="BB20" i="15"/>
  <c r="BB114" i="15"/>
  <c r="BA67" i="15"/>
  <c r="BA89" i="15"/>
  <c r="BB116" i="15"/>
  <c r="BB24" i="15"/>
  <c r="BA6" i="15"/>
  <c r="BA18" i="15"/>
  <c r="BB107" i="15"/>
  <c r="BB36" i="15"/>
  <c r="BB58" i="15"/>
  <c r="BB55" i="15"/>
  <c r="BB113" i="15"/>
  <c r="BA11" i="15"/>
  <c r="BA106" i="15"/>
  <c r="BB125" i="15"/>
  <c r="BA45" i="15"/>
  <c r="BB102" i="15"/>
  <c r="BA91" i="15"/>
  <c r="BB108" i="15"/>
  <c r="BB127" i="15"/>
  <c r="BB87" i="15"/>
  <c r="BB19" i="15"/>
  <c r="BB52" i="15"/>
  <c r="BB92" i="15"/>
  <c r="BA97" i="15"/>
  <c r="BB63" i="15"/>
  <c r="BB121" i="15"/>
  <c r="BA41" i="15"/>
  <c r="BB96" i="15"/>
  <c r="BA86" i="15"/>
  <c r="BA101" i="15"/>
  <c r="BB100" i="15"/>
  <c r="BA74" i="15"/>
  <c r="BA7" i="15"/>
  <c r="BA65" i="15"/>
  <c r="BA23" i="15"/>
  <c r="BA105" i="15"/>
  <c r="BB110" i="15"/>
  <c r="BB72" i="15"/>
  <c r="BB117" i="15"/>
  <c r="BA119" i="15"/>
  <c r="BA50" i="15"/>
  <c r="BB17" i="15"/>
  <c r="BB109" i="15"/>
  <c r="BA29" i="15"/>
  <c r="BB80" i="15"/>
  <c r="BA70" i="15"/>
  <c r="BB68" i="15"/>
  <c r="BB43" i="15"/>
  <c r="BB31" i="15"/>
  <c r="BB42" i="15"/>
  <c r="BB22" i="15"/>
  <c r="BA104" i="15"/>
  <c r="BB95" i="15"/>
  <c r="BA28" i="15"/>
  <c r="BB10" i="15"/>
  <c r="BA17" i="15"/>
  <c r="BB64" i="15"/>
  <c r="BB38" i="15"/>
  <c r="BA87" i="15"/>
  <c r="BA85" i="15"/>
  <c r="BA90" i="15"/>
  <c r="BB5" i="15"/>
  <c r="BA98" i="15"/>
  <c r="BB111" i="15"/>
  <c r="AR52" i="15"/>
  <c r="AS52" i="15" s="1"/>
  <c r="AR112" i="15"/>
  <c r="AS112" i="15" s="1"/>
  <c r="AR29" i="15"/>
  <c r="AS29" i="15" s="1"/>
  <c r="AR72" i="15"/>
  <c r="AS72" i="15" s="1"/>
  <c r="AR71" i="15"/>
  <c r="AS71" i="15" s="1"/>
  <c r="AR27" i="15"/>
  <c r="AS27" i="15" s="1"/>
  <c r="AR8" i="15"/>
  <c r="AS8" i="15" s="1"/>
  <c r="AR53" i="15"/>
  <c r="AS53" i="15" s="1"/>
  <c r="AR111" i="15"/>
  <c r="AS111" i="15" s="1"/>
  <c r="AR32" i="15"/>
  <c r="AS32" i="15" s="1"/>
  <c r="AR88" i="15"/>
  <c r="AS88" i="15" s="1"/>
  <c r="AR62" i="15"/>
  <c r="AS62" i="15" s="1"/>
  <c r="AR67" i="15"/>
  <c r="AS67" i="15" s="1"/>
  <c r="Q20" i="1"/>
  <c r="Q17" i="1"/>
  <c r="L19" i="1"/>
  <c r="M19" i="1" s="1"/>
  <c r="Q24" i="1"/>
  <c r="L21" i="1"/>
  <c r="M21" i="1" s="1"/>
  <c r="L20" i="1"/>
  <c r="M20" i="1" s="1"/>
  <c r="Q21" i="1"/>
  <c r="L24" i="1"/>
  <c r="M24" i="1" s="1"/>
  <c r="Q23" i="1"/>
  <c r="Q19" i="1"/>
  <c r="L17" i="1"/>
  <c r="M17" i="1" s="1"/>
  <c r="E4" i="1"/>
  <c r="E5" i="1"/>
  <c r="I5" i="1" s="1"/>
  <c r="E10" i="1"/>
  <c r="I10" i="1" s="1"/>
  <c r="E11" i="1"/>
  <c r="I11" i="1" s="1"/>
  <c r="L18" i="1"/>
  <c r="M18" i="1" s="1"/>
  <c r="P22" i="1"/>
  <c r="Q22" i="1" s="1"/>
  <c r="P18" i="1"/>
  <c r="Q18" i="1" s="1"/>
  <c r="L22" i="1"/>
  <c r="M22" i="1" s="1"/>
  <c r="F4" i="1" l="1"/>
  <c r="G4" i="1" s="1"/>
  <c r="J4" i="1"/>
  <c r="F11" i="1"/>
  <c r="G11" i="1" s="1"/>
  <c r="P10" i="1"/>
  <c r="Q10" i="1" s="1"/>
  <c r="F10" i="1"/>
  <c r="F5" i="1"/>
  <c r="G5" i="1" s="1"/>
  <c r="BC64" i="15"/>
  <c r="BD64" i="15" s="1"/>
  <c r="BC115" i="15"/>
  <c r="BD115" i="15" s="1"/>
  <c r="BC53" i="15"/>
  <c r="BD53" i="15" s="1"/>
  <c r="BC4" i="15"/>
  <c r="BD4" i="15" s="1"/>
  <c r="BC103" i="15"/>
  <c r="BD103" i="15" s="1"/>
  <c r="BC120" i="15"/>
  <c r="BD120" i="15" s="1"/>
  <c r="BC38" i="15"/>
  <c r="BD38" i="15" s="1"/>
  <c r="BC46" i="15"/>
  <c r="BD46" i="15" s="1"/>
  <c r="BC72" i="15"/>
  <c r="BD72" i="15" s="1"/>
  <c r="AM2" i="15"/>
  <c r="BC33" i="15"/>
  <c r="BD33" i="15" s="1"/>
  <c r="BC14" i="15"/>
  <c r="BD14" i="15" s="1"/>
  <c r="BC44" i="15"/>
  <c r="BD44" i="15" s="1"/>
  <c r="BC26" i="15"/>
  <c r="BD26" i="15" s="1"/>
  <c r="BC55" i="15"/>
  <c r="BD55" i="15" s="1"/>
  <c r="BC80" i="15"/>
  <c r="BD80" i="15" s="1"/>
  <c r="BC62" i="15"/>
  <c r="BD62" i="15" s="1"/>
  <c r="BC54" i="15"/>
  <c r="BD54" i="15" s="1"/>
  <c r="BC35" i="15"/>
  <c r="BD35" i="15" s="1"/>
  <c r="BC122" i="15"/>
  <c r="BD122" i="15" s="1"/>
  <c r="BC129" i="15"/>
  <c r="BD129" i="15" s="1"/>
  <c r="BC87" i="15"/>
  <c r="BD87" i="15" s="1"/>
  <c r="BC119" i="15"/>
  <c r="BD119" i="15" s="1"/>
  <c r="BC112" i="15"/>
  <c r="BD112" i="15" s="1"/>
  <c r="BC84" i="15"/>
  <c r="BD84" i="15" s="1"/>
  <c r="BC126" i="15"/>
  <c r="BD126" i="15" s="1"/>
  <c r="BC13" i="15"/>
  <c r="BD13" i="15" s="1"/>
  <c r="BC89" i="15"/>
  <c r="BD89" i="15" s="1"/>
  <c r="BC39" i="15"/>
  <c r="BD39" i="15" s="1"/>
  <c r="BC69" i="15"/>
  <c r="BD69" i="15" s="1"/>
  <c r="BC82" i="15"/>
  <c r="BD82" i="15" s="1"/>
  <c r="BC88" i="15"/>
  <c r="BD88" i="15" s="1"/>
  <c r="BC59" i="15"/>
  <c r="BD59" i="15" s="1"/>
  <c r="BC81" i="15"/>
  <c r="BD81" i="15" s="1"/>
  <c r="BC74" i="15"/>
  <c r="BD74" i="15" s="1"/>
  <c r="BK26" i="15"/>
  <c r="BK52" i="15"/>
  <c r="BK81" i="15"/>
  <c r="BK37" i="15"/>
  <c r="BK111" i="15"/>
  <c r="BK28" i="15"/>
  <c r="BK50" i="15"/>
  <c r="BK42" i="15"/>
  <c r="BK64" i="15"/>
  <c r="BK107" i="15"/>
  <c r="BK91" i="15"/>
  <c r="BK55" i="15"/>
  <c r="BK73" i="15"/>
  <c r="BK38" i="15"/>
  <c r="BK60" i="15"/>
  <c r="BK87" i="15"/>
  <c r="BK126" i="15"/>
  <c r="BK24" i="15"/>
  <c r="BK59" i="15"/>
  <c r="BK6" i="15"/>
  <c r="BK80" i="15"/>
  <c r="BK54" i="15"/>
  <c r="BK58" i="15"/>
  <c r="BK103" i="15"/>
  <c r="BK71" i="15"/>
  <c r="BK120" i="15"/>
  <c r="BK101" i="15"/>
  <c r="BK96" i="15"/>
  <c r="BK57" i="15"/>
  <c r="BK7" i="15"/>
  <c r="BK78" i="15"/>
  <c r="BK79" i="15"/>
  <c r="BK20" i="15"/>
  <c r="BK92" i="15"/>
  <c r="BK45" i="15"/>
  <c r="BK84" i="15"/>
  <c r="BK75" i="15"/>
  <c r="BK56" i="15"/>
  <c r="BK23" i="15"/>
  <c r="BK98" i="15"/>
  <c r="BK93" i="15"/>
  <c r="BK25" i="15"/>
  <c r="BK48" i="15"/>
  <c r="BK8" i="15"/>
  <c r="BK66" i="15"/>
  <c r="BK11" i="15"/>
  <c r="BK116" i="15"/>
  <c r="BK41" i="15"/>
  <c r="BK124" i="15"/>
  <c r="BK102" i="15"/>
  <c r="BK35" i="15"/>
  <c r="BK115" i="15"/>
  <c r="BK110" i="15"/>
  <c r="BK108" i="15"/>
  <c r="BK53" i="15"/>
  <c r="BK123" i="15"/>
  <c r="BK90" i="15"/>
  <c r="BK34" i="15"/>
  <c r="BK82" i="15"/>
  <c r="BK109" i="15"/>
  <c r="BK86" i="15"/>
  <c r="BK105" i="15"/>
  <c r="BK30" i="15"/>
  <c r="BK63" i="15"/>
  <c r="BK99" i="15"/>
  <c r="BK97" i="15"/>
  <c r="BK85" i="15"/>
  <c r="BK22" i="15"/>
  <c r="BK32" i="15"/>
  <c r="BK117" i="15"/>
  <c r="BK49" i="15"/>
  <c r="BK83" i="15"/>
  <c r="BK18" i="15"/>
  <c r="BK69" i="15"/>
  <c r="BK125" i="15"/>
  <c r="BK122" i="15"/>
  <c r="BK21" i="15"/>
  <c r="BK14" i="15"/>
  <c r="BK44" i="15"/>
  <c r="BK129" i="15"/>
  <c r="BK33" i="15"/>
  <c r="BK19" i="15"/>
  <c r="BK119" i="15"/>
  <c r="BK10" i="15"/>
  <c r="BK127" i="15"/>
  <c r="BK89" i="15"/>
  <c r="BK9" i="15"/>
  <c r="BK128" i="15"/>
  <c r="BK114" i="15"/>
  <c r="BK67" i="15"/>
  <c r="BK12" i="15"/>
  <c r="BK51" i="15"/>
  <c r="BK112" i="15"/>
  <c r="BK94" i="15"/>
  <c r="BK36" i="15"/>
  <c r="BK31" i="15"/>
  <c r="BK65" i="15"/>
  <c r="BK68" i="15"/>
  <c r="BK39" i="15"/>
  <c r="BK5" i="15"/>
  <c r="BK29" i="15"/>
  <c r="BK88" i="15"/>
  <c r="BK74" i="15"/>
  <c r="BK100" i="15"/>
  <c r="BK76" i="15"/>
  <c r="BK40" i="15"/>
  <c r="BK113" i="15"/>
  <c r="BK104" i="15"/>
  <c r="BK72" i="15"/>
  <c r="BK106" i="15"/>
  <c r="BK121" i="15"/>
  <c r="BK77" i="15"/>
  <c r="BK70" i="15"/>
  <c r="BK61" i="15"/>
  <c r="BK15" i="15"/>
  <c r="BK27" i="15"/>
  <c r="BK95" i="15"/>
  <c r="BK118" i="15"/>
  <c r="BK17" i="15"/>
  <c r="BK47" i="15"/>
  <c r="BK62" i="15"/>
  <c r="BK46" i="15"/>
  <c r="BK43" i="15"/>
  <c r="BK16" i="15"/>
  <c r="BK13" i="15"/>
  <c r="BK4" i="15"/>
  <c r="BC93" i="15"/>
  <c r="BD93" i="15" s="1"/>
  <c r="BC58" i="15"/>
  <c r="BD58" i="15" s="1"/>
  <c r="BC24" i="15"/>
  <c r="BD24" i="15" s="1"/>
  <c r="BC21" i="15"/>
  <c r="BD21" i="15" s="1"/>
  <c r="BC47" i="15"/>
  <c r="BD47" i="15" s="1"/>
  <c r="BC6" i="15"/>
  <c r="BD6" i="15" s="1"/>
  <c r="BC106" i="15"/>
  <c r="BD106" i="15" s="1"/>
  <c r="BC101" i="15"/>
  <c r="BD101" i="15" s="1"/>
  <c r="BC117" i="15"/>
  <c r="BD117" i="15" s="1"/>
  <c r="BC78" i="15"/>
  <c r="BD78" i="15" s="1"/>
  <c r="BC8" i="15"/>
  <c r="BD8" i="15" s="1"/>
  <c r="BC28" i="15"/>
  <c r="BD28" i="15" s="1"/>
  <c r="BC111" i="15"/>
  <c r="BD111" i="15" s="1"/>
  <c r="BC92" i="15"/>
  <c r="BD92" i="15" s="1"/>
  <c r="BC60" i="15"/>
  <c r="BD60" i="15" s="1"/>
  <c r="CE1" i="15"/>
  <c r="CM1" i="15"/>
  <c r="BC41" i="15"/>
  <c r="BD41" i="15" s="1"/>
  <c r="BC10" i="15"/>
  <c r="BD10" i="15" s="1"/>
  <c r="BC25" i="15"/>
  <c r="BD25" i="15" s="1"/>
  <c r="BC100" i="15"/>
  <c r="BD100" i="15" s="1"/>
  <c r="BC104" i="15"/>
  <c r="BD104" i="15" s="1"/>
  <c r="BC76" i="15"/>
  <c r="BD76" i="15" s="1"/>
  <c r="BC94" i="15"/>
  <c r="BD94" i="15" s="1"/>
  <c r="BS2" i="15"/>
  <c r="BR2" i="15"/>
  <c r="BC40" i="15"/>
  <c r="BD40" i="15" s="1"/>
  <c r="BC68" i="15"/>
  <c r="BD68" i="15" s="1"/>
  <c r="BC121" i="15"/>
  <c r="BD121" i="15" s="1"/>
  <c r="BC118" i="15"/>
  <c r="BD118" i="15" s="1"/>
  <c r="BC52" i="15"/>
  <c r="BD52" i="15" s="1"/>
  <c r="BC50" i="15"/>
  <c r="BD50" i="15" s="1"/>
  <c r="BC27" i="15"/>
  <c r="BD27" i="15" s="1"/>
  <c r="BC67" i="15"/>
  <c r="BD67" i="15" s="1"/>
  <c r="BC83" i="15"/>
  <c r="BD83" i="15" s="1"/>
  <c r="BC73" i="15"/>
  <c r="BD73" i="15" s="1"/>
  <c r="BC32" i="15"/>
  <c r="BD32" i="15" s="1"/>
  <c r="BC107" i="15"/>
  <c r="BD107" i="15" s="1"/>
  <c r="BC17" i="15"/>
  <c r="BD17" i="15" s="1"/>
  <c r="BC114" i="15"/>
  <c r="BD114" i="15" s="1"/>
  <c r="BC42" i="15"/>
  <c r="BD42" i="15" s="1"/>
  <c r="BC5" i="15"/>
  <c r="BD5" i="15" s="1"/>
  <c r="BC45" i="15"/>
  <c r="BD45" i="15" s="1"/>
  <c r="BC97" i="15"/>
  <c r="BD97" i="15" s="1"/>
  <c r="BC16" i="15"/>
  <c r="BD16" i="15" s="1"/>
  <c r="BC90" i="15"/>
  <c r="BD90" i="15" s="1"/>
  <c r="BC86" i="15"/>
  <c r="BD86" i="15" s="1"/>
  <c r="BC109" i="15"/>
  <c r="BD109" i="15" s="1"/>
  <c r="BC125" i="15"/>
  <c r="BD125" i="15" s="1"/>
  <c r="BC36" i="15"/>
  <c r="BD36" i="15" s="1"/>
  <c r="BC63" i="15"/>
  <c r="BD63" i="15" s="1"/>
  <c r="BC49" i="15"/>
  <c r="BD49" i="15" s="1"/>
  <c r="BC98" i="15"/>
  <c r="BD98" i="15" s="1"/>
  <c r="BC108" i="15"/>
  <c r="BD108" i="15" s="1"/>
  <c r="BC71" i="15"/>
  <c r="BD71" i="15" s="1"/>
  <c r="BC29" i="15"/>
  <c r="BD29" i="15" s="1"/>
  <c r="BC75" i="15"/>
  <c r="BD75" i="15" s="1"/>
  <c r="BC22" i="15"/>
  <c r="BD22" i="15" s="1"/>
  <c r="BC127" i="15"/>
  <c r="BD127" i="15" s="1"/>
  <c r="BC105" i="15"/>
  <c r="BD105" i="15" s="1"/>
  <c r="BC7" i="15"/>
  <c r="BD7" i="15" s="1"/>
  <c r="BC95" i="15"/>
  <c r="BD95" i="15" s="1"/>
  <c r="BC30" i="15"/>
  <c r="BD30" i="15" s="1"/>
  <c r="BC123" i="15"/>
  <c r="BD123" i="15" s="1"/>
  <c r="BC12" i="15"/>
  <c r="BD12" i="15" s="1"/>
  <c r="BC15" i="15"/>
  <c r="BD15" i="15" s="1"/>
  <c r="BC37" i="15"/>
  <c r="BD37" i="15" s="1"/>
  <c r="BC66" i="15"/>
  <c r="BD66" i="15" s="1"/>
  <c r="BC110" i="15"/>
  <c r="BD110" i="15" s="1"/>
  <c r="BC77" i="15"/>
  <c r="BD77" i="15" s="1"/>
  <c r="BC99" i="15"/>
  <c r="BD99" i="15" s="1"/>
  <c r="BC19" i="15"/>
  <c r="BD19" i="15" s="1"/>
  <c r="BC31" i="15"/>
  <c r="BD31" i="15" s="1"/>
  <c r="BC70" i="15"/>
  <c r="BD70" i="15" s="1"/>
  <c r="BC43" i="15"/>
  <c r="BD43" i="15" s="1"/>
  <c r="BC11" i="15"/>
  <c r="BD11" i="15" s="1"/>
  <c r="BC56" i="15"/>
  <c r="BD56" i="15" s="1"/>
  <c r="BC65" i="15"/>
  <c r="BD65" i="15" s="1"/>
  <c r="BM49" i="15"/>
  <c r="BL96" i="15"/>
  <c r="BM12" i="15"/>
  <c r="BM88" i="15"/>
  <c r="BM14" i="15"/>
  <c r="BM31" i="15"/>
  <c r="BM91" i="15"/>
  <c r="BM22" i="15"/>
  <c r="BM111" i="15"/>
  <c r="BM117" i="15"/>
  <c r="BL117" i="15"/>
  <c r="BL76" i="15"/>
  <c r="BL28" i="15"/>
  <c r="BM60" i="15"/>
  <c r="BL14" i="15"/>
  <c r="BL70" i="15"/>
  <c r="BM83" i="15"/>
  <c r="BL47" i="15"/>
  <c r="BL86" i="15"/>
  <c r="BM79" i="15"/>
  <c r="BL41" i="15"/>
  <c r="BM34" i="15"/>
  <c r="BM113" i="15"/>
  <c r="BL113" i="15"/>
  <c r="BL72" i="15"/>
  <c r="BL24" i="15"/>
  <c r="BM56" i="15"/>
  <c r="BL114" i="15"/>
  <c r="BL61" i="15"/>
  <c r="BM67" i="15"/>
  <c r="BM5" i="15"/>
  <c r="BM74" i="15"/>
  <c r="BL63" i="15"/>
  <c r="BM10" i="15"/>
  <c r="BM85" i="15"/>
  <c r="BM125" i="15"/>
  <c r="BM44" i="15"/>
  <c r="BM112" i="15"/>
  <c r="BM127" i="15"/>
  <c r="BM7" i="15"/>
  <c r="BM15" i="15"/>
  <c r="BM45" i="15"/>
  <c r="BM123" i="15"/>
  <c r="BM82" i="15"/>
  <c r="BL29" i="15"/>
  <c r="BL106" i="15"/>
  <c r="BM65" i="15"/>
  <c r="BL108" i="15"/>
  <c r="BM24" i="15"/>
  <c r="BM92" i="15"/>
  <c r="BL127" i="15"/>
  <c r="BL19" i="15"/>
  <c r="BM37" i="15"/>
  <c r="BM6" i="15"/>
  <c r="BL123" i="15"/>
  <c r="BL82" i="15"/>
  <c r="BL59" i="15"/>
  <c r="BM21" i="15"/>
  <c r="BM97" i="15"/>
  <c r="BL120" i="15"/>
  <c r="BM8" i="15"/>
  <c r="BM64" i="15"/>
  <c r="BL26" i="15"/>
  <c r="BL110" i="15"/>
  <c r="BM47" i="15"/>
  <c r="BL4" i="15"/>
  <c r="BL62" i="15"/>
  <c r="BL22" i="15"/>
  <c r="BM81" i="15"/>
  <c r="BL128" i="15"/>
  <c r="BL6" i="15"/>
  <c r="BM59" i="15"/>
  <c r="BM93" i="15"/>
  <c r="BL116" i="15"/>
  <c r="BM4" i="15"/>
  <c r="BM52" i="15"/>
  <c r="BM19" i="15"/>
  <c r="BL53" i="15"/>
  <c r="BL27" i="15"/>
  <c r="BL65" i="15"/>
  <c r="BL43" i="15"/>
  <c r="BM9" i="15"/>
  <c r="BL104" i="15"/>
  <c r="BM30" i="15"/>
  <c r="BL74" i="15"/>
  <c r="BM89" i="15"/>
  <c r="BL112" i="15"/>
  <c r="BL44" i="15"/>
  <c r="BM48" i="15"/>
  <c r="BM13" i="15"/>
  <c r="BM46" i="15"/>
  <c r="BL17" i="15"/>
  <c r="BM43" i="15"/>
  <c r="BL95" i="15"/>
  <c r="BL85" i="15"/>
  <c r="BM62" i="15"/>
  <c r="BL9" i="15"/>
  <c r="BL40" i="15"/>
  <c r="BM77" i="15"/>
  <c r="BL100" i="15"/>
  <c r="BL32" i="15"/>
  <c r="BM20" i="15"/>
  <c r="BL50" i="15"/>
  <c r="BL15" i="15"/>
  <c r="BM78" i="15"/>
  <c r="BL35" i="15"/>
  <c r="BM11" i="15"/>
  <c r="BM51" i="15"/>
  <c r="BM61" i="15"/>
  <c r="BL84" i="15"/>
  <c r="BM128" i="15"/>
  <c r="BM107" i="15"/>
  <c r="BL13" i="15"/>
  <c r="BL99" i="15"/>
  <c r="BM66" i="15"/>
  <c r="BL49" i="15"/>
  <c r="BL11" i="15"/>
  <c r="BM39" i="15"/>
  <c r="BM57" i="15"/>
  <c r="BL80" i="15"/>
  <c r="BM124" i="15"/>
  <c r="BM87" i="15"/>
  <c r="BL7" i="15"/>
  <c r="BL91" i="15"/>
  <c r="BL57" i="15"/>
  <c r="BL34" i="15"/>
  <c r="BL115" i="15"/>
  <c r="BM70" i="15"/>
  <c r="BM53" i="15"/>
  <c r="BL68" i="15"/>
  <c r="BM120" i="15"/>
  <c r="BL75" i="15"/>
  <c r="BM119" i="15"/>
  <c r="BL46" i="15"/>
  <c r="BM35" i="15"/>
  <c r="BL122" i="15"/>
  <c r="BM42" i="15"/>
  <c r="BL129" i="15"/>
  <c r="BL64" i="15"/>
  <c r="BM116" i="15"/>
  <c r="BL69" i="15"/>
  <c r="BM99" i="15"/>
  <c r="BL37" i="15"/>
  <c r="BL5" i="15"/>
  <c r="BL103" i="15"/>
  <c r="BL42" i="15"/>
  <c r="BL125" i="15"/>
  <c r="BL60" i="15"/>
  <c r="BM108" i="15"/>
  <c r="BM114" i="15"/>
  <c r="BM102" i="15"/>
  <c r="BL30" i="15"/>
  <c r="BL98" i="15"/>
  <c r="BM33" i="15"/>
  <c r="BM41" i="15"/>
  <c r="BL121" i="15"/>
  <c r="BM104" i="15"/>
  <c r="BL77" i="15"/>
  <c r="BL66" i="15"/>
  <c r="BM90" i="15"/>
  <c r="BL107" i="15"/>
  <c r="BL33" i="15"/>
  <c r="BL109" i="15"/>
  <c r="BL52" i="15"/>
  <c r="BM100" i="15"/>
  <c r="BM94" i="15"/>
  <c r="BL54" i="15"/>
  <c r="BL83" i="15"/>
  <c r="BM55" i="15"/>
  <c r="BM18" i="15"/>
  <c r="BL105" i="15"/>
  <c r="BL48" i="15"/>
  <c r="BM96" i="15"/>
  <c r="BL87" i="15"/>
  <c r="BL39" i="15"/>
  <c r="BL67" i="15"/>
  <c r="BL25" i="15"/>
  <c r="BL119" i="15"/>
  <c r="BL90" i="15"/>
  <c r="BM101" i="15"/>
  <c r="BL124" i="15"/>
  <c r="BM16" i="15"/>
  <c r="BM68" i="15"/>
  <c r="BM38" i="15"/>
  <c r="BM118" i="15"/>
  <c r="BL58" i="15"/>
  <c r="BL45" i="15"/>
  <c r="BL79" i="15"/>
  <c r="BL71" i="15"/>
  <c r="BL20" i="15"/>
  <c r="BL126" i="15"/>
  <c r="BM71" i="15"/>
  <c r="BM98" i="15"/>
  <c r="BL16" i="15"/>
  <c r="BM29" i="15"/>
  <c r="BM54" i="15"/>
  <c r="BM80" i="15"/>
  <c r="BM109" i="15"/>
  <c r="BL51" i="15"/>
  <c r="BM84" i="15"/>
  <c r="BM58" i="15"/>
  <c r="BM23" i="15"/>
  <c r="BM129" i="15"/>
  <c r="BM27" i="15"/>
  <c r="BL10" i="15"/>
  <c r="BM72" i="15"/>
  <c r="BM121" i="15"/>
  <c r="BM76" i="15"/>
  <c r="BM17" i="15"/>
  <c r="BL21" i="15"/>
  <c r="BM28" i="15"/>
  <c r="BM105" i="15"/>
  <c r="BL36" i="15"/>
  <c r="BL78" i="15"/>
  <c r="BM106" i="15"/>
  <c r="BM73" i="15"/>
  <c r="BL12" i="15"/>
  <c r="BL111" i="15"/>
  <c r="BM69" i="15"/>
  <c r="BL81" i="15"/>
  <c r="BM86" i="15"/>
  <c r="BL101" i="15"/>
  <c r="BM26" i="15"/>
  <c r="BM75" i="15"/>
  <c r="BL93" i="15"/>
  <c r="BM50" i="15"/>
  <c r="BM122" i="15"/>
  <c r="BL97" i="15"/>
  <c r="BL94" i="15"/>
  <c r="BL55" i="15"/>
  <c r="BL89" i="15"/>
  <c r="BL38" i="15"/>
  <c r="BM103" i="15"/>
  <c r="BL92" i="15"/>
  <c r="BM25" i="15"/>
  <c r="BM63" i="15"/>
  <c r="BM40" i="15"/>
  <c r="BM95" i="15"/>
  <c r="BL102" i="15"/>
  <c r="BM126" i="15"/>
  <c r="BL73" i="15"/>
  <c r="BL88" i="15"/>
  <c r="BL23" i="15"/>
  <c r="BL18" i="15"/>
  <c r="BM110" i="15"/>
  <c r="BM115" i="15"/>
  <c r="BM32" i="15"/>
  <c r="BL118" i="15"/>
  <c r="BL56" i="15"/>
  <c r="BL8" i="15"/>
  <c r="BL31" i="15"/>
  <c r="BM36" i="15"/>
  <c r="BC57" i="15"/>
  <c r="BD57" i="15" s="1"/>
  <c r="BC91" i="15"/>
  <c r="BD91" i="15" s="1"/>
  <c r="BC102" i="15"/>
  <c r="BD102" i="15" s="1"/>
  <c r="BC124" i="15"/>
  <c r="BD124" i="15" s="1"/>
  <c r="BC9" i="15"/>
  <c r="BD9" i="15" s="1"/>
  <c r="BC18" i="15"/>
  <c r="BD18" i="15" s="1"/>
  <c r="BC85" i="15"/>
  <c r="BD85" i="15" s="1"/>
  <c r="BC79" i="15"/>
  <c r="BD79" i="15" s="1"/>
  <c r="BC61" i="15"/>
  <c r="BD61" i="15" s="1"/>
  <c r="BC20" i="15"/>
  <c r="BD20" i="15" s="1"/>
  <c r="BC113" i="15"/>
  <c r="BD113" i="15" s="1"/>
  <c r="BC116" i="15"/>
  <c r="BD116" i="15" s="1"/>
  <c r="BC48" i="15"/>
  <c r="BD48" i="15" s="1"/>
  <c r="BC96" i="15"/>
  <c r="BD96" i="15" s="1"/>
  <c r="BC34" i="15"/>
  <c r="BD34" i="15" s="1"/>
  <c r="BC128" i="15"/>
  <c r="BD128" i="15" s="1"/>
  <c r="BC23" i="15"/>
  <c r="BD23" i="15" s="1"/>
  <c r="BC51" i="15"/>
  <c r="BD51" i="15" s="1"/>
  <c r="P11" i="1"/>
  <c r="P12" i="1"/>
  <c r="L8" i="1"/>
  <c r="M8" i="1" s="1"/>
  <c r="L7" i="1"/>
  <c r="M7" i="1" s="1"/>
  <c r="L9" i="1"/>
  <c r="M9" i="1" s="1"/>
  <c r="P9" i="1"/>
  <c r="Q9" i="1" s="1"/>
  <c r="L10" i="1" l="1"/>
  <c r="M10" i="1" s="1"/>
  <c r="BN110" i="15"/>
  <c r="BO110" i="15" s="1"/>
  <c r="BN28" i="15"/>
  <c r="BO28" i="15" s="1"/>
  <c r="BN20" i="15"/>
  <c r="BO20" i="15" s="1"/>
  <c r="BN73" i="15"/>
  <c r="BO73" i="15" s="1"/>
  <c r="BN12" i="15"/>
  <c r="BO12" i="15" s="1"/>
  <c r="BN49" i="15"/>
  <c r="BO49" i="15" s="1"/>
  <c r="BN18" i="15"/>
  <c r="BO18" i="15" s="1"/>
  <c r="BN112" i="15"/>
  <c r="BO112" i="15" s="1"/>
  <c r="BN104" i="15"/>
  <c r="BO104" i="15" s="1"/>
  <c r="BN41" i="15"/>
  <c r="BO41" i="15" s="1"/>
  <c r="AX2" i="15"/>
  <c r="BN77" i="15"/>
  <c r="BO77" i="15" s="1"/>
  <c r="BN123" i="15"/>
  <c r="BO123" i="15" s="1"/>
  <c r="BN15" i="15"/>
  <c r="BO15" i="15" s="1"/>
  <c r="BN36" i="15"/>
  <c r="BO36" i="15" s="1"/>
  <c r="BN125" i="15"/>
  <c r="BO125" i="15" s="1"/>
  <c r="BN45" i="15"/>
  <c r="BO45" i="15" s="1"/>
  <c r="BN60" i="15"/>
  <c r="BO60" i="15" s="1"/>
  <c r="BN69" i="15"/>
  <c r="BO69" i="15" s="1"/>
  <c r="BN92" i="15"/>
  <c r="BO92" i="15" s="1"/>
  <c r="BN38" i="15"/>
  <c r="BO38" i="15" s="1"/>
  <c r="BN27" i="15"/>
  <c r="BO27" i="15" s="1"/>
  <c r="BN31" i="15"/>
  <c r="BO31" i="15" s="1"/>
  <c r="BN122" i="15"/>
  <c r="BO122" i="15" s="1"/>
  <c r="BN84" i="15"/>
  <c r="BO84" i="15" s="1"/>
  <c r="BN87" i="15"/>
  <c r="BO87" i="15" s="1"/>
  <c r="BN61" i="15"/>
  <c r="BO61" i="15" s="1"/>
  <c r="BV39" i="15"/>
  <c r="BV114" i="15"/>
  <c r="BV127" i="15"/>
  <c r="BV112" i="15"/>
  <c r="BV23" i="15"/>
  <c r="BV83" i="15"/>
  <c r="BV124" i="15"/>
  <c r="BV122" i="15"/>
  <c r="BV82" i="15"/>
  <c r="BV17" i="15"/>
  <c r="BV16" i="15"/>
  <c r="BV72" i="15"/>
  <c r="BV113" i="15"/>
  <c r="BV95" i="15"/>
  <c r="BV38" i="15"/>
  <c r="BV126" i="15"/>
  <c r="BV111" i="15"/>
  <c r="BV51" i="15"/>
  <c r="BV60" i="15"/>
  <c r="BV74" i="15"/>
  <c r="BV62" i="15"/>
  <c r="BV90" i="15"/>
  <c r="BV4" i="15"/>
  <c r="BV119" i="15"/>
  <c r="BV49" i="15"/>
  <c r="BV100" i="15"/>
  <c r="BV29" i="15"/>
  <c r="BV61" i="15"/>
  <c r="BV80" i="15"/>
  <c r="BV54" i="15"/>
  <c r="BV33" i="15"/>
  <c r="BV48" i="15"/>
  <c r="BV109" i="15"/>
  <c r="BV73" i="15"/>
  <c r="BV87" i="15"/>
  <c r="BV35" i="15"/>
  <c r="BV12" i="15"/>
  <c r="BV117" i="15"/>
  <c r="BV102" i="15"/>
  <c r="BV128" i="15"/>
  <c r="BV55" i="15"/>
  <c r="BV24" i="15"/>
  <c r="BV18" i="15"/>
  <c r="BV71" i="15"/>
  <c r="BV63" i="15"/>
  <c r="BV101" i="15"/>
  <c r="BV120" i="15"/>
  <c r="BV89" i="15"/>
  <c r="BV79" i="15"/>
  <c r="BV47" i="15"/>
  <c r="BV45" i="15"/>
  <c r="BV14" i="15"/>
  <c r="BV53" i="15"/>
  <c r="BV84" i="15"/>
  <c r="BV75" i="15"/>
  <c r="BV20" i="15"/>
  <c r="BV40" i="15"/>
  <c r="BV27" i="15"/>
  <c r="BV94" i="15"/>
  <c r="BV86" i="15"/>
  <c r="BV30" i="15"/>
  <c r="BV5" i="15"/>
  <c r="BV10" i="15"/>
  <c r="BV37" i="15"/>
  <c r="BV34" i="15"/>
  <c r="BV105" i="15"/>
  <c r="BV21" i="15"/>
  <c r="BV13" i="15"/>
  <c r="BV123" i="15"/>
  <c r="BV7" i="15"/>
  <c r="BV26" i="15"/>
  <c r="BV58" i="15"/>
  <c r="BV64" i="15"/>
  <c r="BV8" i="15"/>
  <c r="BV116" i="15"/>
  <c r="BV98" i="15"/>
  <c r="BV31" i="15"/>
  <c r="BV36" i="15"/>
  <c r="BV52" i="15"/>
  <c r="BV129" i="15"/>
  <c r="BV93" i="15"/>
  <c r="BV57" i="15"/>
  <c r="BV91" i="15"/>
  <c r="BV108" i="15"/>
  <c r="BV115" i="15"/>
  <c r="BV25" i="15"/>
  <c r="BV70" i="15"/>
  <c r="BV125" i="15"/>
  <c r="BV97" i="15"/>
  <c r="BV44" i="15"/>
  <c r="BV106" i="15"/>
  <c r="BV92" i="15"/>
  <c r="BV15" i="15"/>
  <c r="BV103" i="15"/>
  <c r="BV96" i="15"/>
  <c r="BV81" i="15"/>
  <c r="BV121" i="15"/>
  <c r="BV78" i="15"/>
  <c r="BV11" i="15"/>
  <c r="BV69" i="15"/>
  <c r="BV32" i="15"/>
  <c r="BV66" i="15"/>
  <c r="BV22" i="15"/>
  <c r="BV43" i="15"/>
  <c r="BV107" i="15"/>
  <c r="BV104" i="15"/>
  <c r="BV67" i="15"/>
  <c r="BV88" i="15"/>
  <c r="BV56" i="15"/>
  <c r="BV68" i="15"/>
  <c r="BV50" i="15"/>
  <c r="BV46" i="15"/>
  <c r="BV6" i="15"/>
  <c r="BV99" i="15"/>
  <c r="BV85" i="15"/>
  <c r="BV77" i="15"/>
  <c r="BV42" i="15"/>
  <c r="BV118" i="15"/>
  <c r="BV65" i="15"/>
  <c r="BV9" i="15"/>
  <c r="BV59" i="15"/>
  <c r="BV41" i="15"/>
  <c r="BV28" i="15"/>
  <c r="BV76" i="15"/>
  <c r="BV110" i="15"/>
  <c r="BV19" i="15"/>
  <c r="BN51" i="15"/>
  <c r="BO51" i="15" s="1"/>
  <c r="BN83" i="15"/>
  <c r="BO83" i="15" s="1"/>
  <c r="BN115" i="15"/>
  <c r="BO115" i="15" s="1"/>
  <c r="BN79" i="15"/>
  <c r="BO79" i="15" s="1"/>
  <c r="BN55" i="15"/>
  <c r="BO55" i="15" s="1"/>
  <c r="BX84" i="15"/>
  <c r="BW84" i="15"/>
  <c r="BX117" i="15"/>
  <c r="BW121" i="15"/>
  <c r="BX123" i="15"/>
  <c r="BW124" i="15"/>
  <c r="BX86" i="15"/>
  <c r="BW128" i="15"/>
  <c r="BW79" i="15"/>
  <c r="BX80" i="15"/>
  <c r="BX7" i="15"/>
  <c r="BX64" i="15"/>
  <c r="BW90" i="15"/>
  <c r="BX22" i="15"/>
  <c r="BW76" i="15"/>
  <c r="BX125" i="15"/>
  <c r="BW119" i="15"/>
  <c r="BX113" i="15"/>
  <c r="BW117" i="15"/>
  <c r="BX119" i="15"/>
  <c r="BW108" i="15"/>
  <c r="BX70" i="15"/>
  <c r="BW115" i="15"/>
  <c r="BW54" i="15"/>
  <c r="BX74" i="15"/>
  <c r="BX112" i="15"/>
  <c r="BW23" i="15"/>
  <c r="BW103" i="15"/>
  <c r="BW22" i="15"/>
  <c r="BX109" i="15"/>
  <c r="BW113" i="15"/>
  <c r="BX115" i="15"/>
  <c r="BW92" i="15"/>
  <c r="BX54" i="15"/>
  <c r="BX82" i="15"/>
  <c r="BW68" i="15"/>
  <c r="BX42" i="15"/>
  <c r="BX10" i="15"/>
  <c r="BW63" i="15"/>
  <c r="BX105" i="15"/>
  <c r="BW109" i="15"/>
  <c r="BW44" i="15"/>
  <c r="BX38" i="15"/>
  <c r="BW82" i="15"/>
  <c r="BW62" i="15"/>
  <c r="BW41" i="15"/>
  <c r="BX124" i="15"/>
  <c r="BX6" i="15"/>
  <c r="BX17" i="15"/>
  <c r="BX72" i="15"/>
  <c r="BX101" i="15"/>
  <c r="BW105" i="15"/>
  <c r="BX107" i="15"/>
  <c r="BW60" i="15"/>
  <c r="BW34" i="15"/>
  <c r="BW15" i="15"/>
  <c r="BX56" i="15"/>
  <c r="BW43" i="15"/>
  <c r="BW110" i="15"/>
  <c r="BW5" i="15"/>
  <c r="BW27" i="15"/>
  <c r="BW28" i="15"/>
  <c r="BX96" i="15"/>
  <c r="BX97" i="15"/>
  <c r="BW101" i="15"/>
  <c r="BX103" i="15"/>
  <c r="BX39" i="15"/>
  <c r="BW24" i="15"/>
  <c r="BX114" i="15"/>
  <c r="BX50" i="15"/>
  <c r="BX37" i="15"/>
  <c r="BX122" i="15"/>
  <c r="BX23" i="15"/>
  <c r="BX46" i="15"/>
  <c r="BW49" i="15"/>
  <c r="BX28" i="15"/>
  <c r="BW47" i="15"/>
  <c r="BX93" i="15"/>
  <c r="BW97" i="15"/>
  <c r="BX99" i="15"/>
  <c r="BX29" i="15"/>
  <c r="BW14" i="15"/>
  <c r="BW37" i="15"/>
  <c r="BW38" i="15"/>
  <c r="BW26" i="15"/>
  <c r="BW45" i="15"/>
  <c r="BX78" i="15"/>
  <c r="BX36" i="15"/>
  <c r="BX18" i="15"/>
  <c r="BX89" i="15"/>
  <c r="BW93" i="15"/>
  <c r="BX95" i="15"/>
  <c r="BX19" i="15"/>
  <c r="BW4" i="15"/>
  <c r="BW20" i="15"/>
  <c r="BX32" i="15"/>
  <c r="BW8" i="15"/>
  <c r="BW12" i="15"/>
  <c r="BW111" i="15"/>
  <c r="BX90" i="15"/>
  <c r="BX21" i="15"/>
  <c r="BW58" i="15"/>
  <c r="BW40" i="15"/>
  <c r="BX85" i="15"/>
  <c r="BW89" i="15"/>
  <c r="BX91" i="15"/>
  <c r="BX9" i="15"/>
  <c r="BW123" i="15"/>
  <c r="BW114" i="15"/>
  <c r="BX108" i="15"/>
  <c r="BX100" i="15"/>
  <c r="BX41" i="15"/>
  <c r="BX5" i="15"/>
  <c r="BX27" i="15"/>
  <c r="BX58" i="15"/>
  <c r="BX40" i="15"/>
  <c r="BX81" i="15"/>
  <c r="BW85" i="15"/>
  <c r="BX87" i="15"/>
  <c r="BX44" i="15"/>
  <c r="BW118" i="15"/>
  <c r="BW100" i="15"/>
  <c r="BW88" i="15"/>
  <c r="BW94" i="15"/>
  <c r="BW52" i="15"/>
  <c r="BW16" i="15"/>
  <c r="BW36" i="15"/>
  <c r="BX129" i="15"/>
  <c r="BX4" i="15"/>
  <c r="BX98" i="15"/>
  <c r="BX126" i="15"/>
  <c r="BW70" i="15"/>
  <c r="BW30" i="15"/>
  <c r="BX77" i="15"/>
  <c r="BW81" i="15"/>
  <c r="BX83" i="15"/>
  <c r="BW39" i="15"/>
  <c r="BW107" i="15"/>
  <c r="BW87" i="15"/>
  <c r="BX68" i="15"/>
  <c r="BW80" i="15"/>
  <c r="BW98" i="15"/>
  <c r="BX45" i="15"/>
  <c r="BW116" i="15"/>
  <c r="BW59" i="15"/>
  <c r="BX55" i="15"/>
  <c r="BX8" i="15"/>
  <c r="BX35" i="15"/>
  <c r="BX20" i="15"/>
  <c r="BX92" i="15"/>
  <c r="BW11" i="15"/>
  <c r="BX73" i="15"/>
  <c r="BW77" i="15"/>
  <c r="BX79" i="15"/>
  <c r="BX34" i="15"/>
  <c r="BW102" i="15"/>
  <c r="BX48" i="15"/>
  <c r="BX62" i="15"/>
  <c r="BW74" i="15"/>
  <c r="BX110" i="15"/>
  <c r="BW66" i="15"/>
  <c r="BW126" i="15"/>
  <c r="BX116" i="15"/>
  <c r="BW75" i="15"/>
  <c r="BW127" i="15"/>
  <c r="BW104" i="15"/>
  <c r="BX30" i="15"/>
  <c r="BX69" i="15"/>
  <c r="BW73" i="15"/>
  <c r="BX75" i="15"/>
  <c r="BW29" i="15"/>
  <c r="BW91" i="15"/>
  <c r="BX25" i="15"/>
  <c r="BW56" i="15"/>
  <c r="BX31" i="15"/>
  <c r="BX12" i="15"/>
  <c r="BW99" i="15"/>
  <c r="BW72" i="15"/>
  <c r="BX61" i="15"/>
  <c r="BX67" i="15"/>
  <c r="BW19" i="15"/>
  <c r="BX128" i="15"/>
  <c r="BX43" i="15"/>
  <c r="BX120" i="15"/>
  <c r="BW35" i="15"/>
  <c r="BW7" i="15"/>
  <c r="BX118" i="15"/>
  <c r="BW46" i="15"/>
  <c r="BX104" i="15"/>
  <c r="BW51" i="15"/>
  <c r="BX65" i="15"/>
  <c r="BW69" i="15"/>
  <c r="BX71" i="15"/>
  <c r="BX24" i="15"/>
  <c r="BW86" i="15"/>
  <c r="BW13" i="15"/>
  <c r="BW50" i="15"/>
  <c r="BX13" i="15"/>
  <c r="BW33" i="15"/>
  <c r="BX16" i="15"/>
  <c r="BW65" i="15"/>
  <c r="BW67" i="15"/>
  <c r="BX52" i="15"/>
  <c r="BX49" i="15"/>
  <c r="BX106" i="15"/>
  <c r="BW21" i="15"/>
  <c r="BW18" i="15"/>
  <c r="BW10" i="15"/>
  <c r="BW71" i="15"/>
  <c r="BW96" i="15"/>
  <c r="BX57" i="15"/>
  <c r="BW61" i="15"/>
  <c r="BX63" i="15"/>
  <c r="BX14" i="15"/>
  <c r="BW122" i="15"/>
  <c r="BW48" i="15"/>
  <c r="BW32" i="15"/>
  <c r="BW55" i="15"/>
  <c r="BW64" i="15"/>
  <c r="BX66" i="15"/>
  <c r="BW17" i="15"/>
  <c r="BW83" i="15"/>
  <c r="BX11" i="15"/>
  <c r="BX53" i="15"/>
  <c r="BW57" i="15"/>
  <c r="BX59" i="15"/>
  <c r="BW9" i="15"/>
  <c r="BW95" i="15"/>
  <c r="BW25" i="15"/>
  <c r="BX26" i="15"/>
  <c r="BW120" i="15"/>
  <c r="BX76" i="15"/>
  <c r="BW6" i="15"/>
  <c r="BW53" i="15"/>
  <c r="BX51" i="15"/>
  <c r="BX33" i="15"/>
  <c r="BW129" i="15"/>
  <c r="BX60" i="15"/>
  <c r="BX121" i="15"/>
  <c r="BW125" i="15"/>
  <c r="BX127" i="15"/>
  <c r="BX47" i="15"/>
  <c r="BX102" i="15"/>
  <c r="BX15" i="15"/>
  <c r="BW106" i="15"/>
  <c r="BX94" i="15"/>
  <c r="BW31" i="15"/>
  <c r="BW42" i="15"/>
  <c r="BW78" i="15"/>
  <c r="BX88" i="15"/>
  <c r="BW112" i="15"/>
  <c r="BX111" i="15"/>
  <c r="BN121" i="15"/>
  <c r="BO121" i="15" s="1"/>
  <c r="BN35" i="15"/>
  <c r="BO35" i="15" s="1"/>
  <c r="BN78" i="15"/>
  <c r="BO78" i="15" s="1"/>
  <c r="BN91" i="15"/>
  <c r="BO91" i="15" s="1"/>
  <c r="BN106" i="15"/>
  <c r="BO106" i="15" s="1"/>
  <c r="BN67" i="15"/>
  <c r="BO67" i="15" s="1"/>
  <c r="BN117" i="15"/>
  <c r="BO117" i="15" s="1"/>
  <c r="BN102" i="15"/>
  <c r="BO102" i="15" s="1"/>
  <c r="BN7" i="15"/>
  <c r="BO7" i="15" s="1"/>
  <c r="BN107" i="15"/>
  <c r="BO107" i="15" s="1"/>
  <c r="BN53" i="15"/>
  <c r="BO53" i="15" s="1"/>
  <c r="BN72" i="15"/>
  <c r="BO72" i="15" s="1"/>
  <c r="BN114" i="15"/>
  <c r="BO114" i="15" s="1"/>
  <c r="BN32" i="15"/>
  <c r="BO32" i="15" s="1"/>
  <c r="BN124" i="15"/>
  <c r="BO124" i="15" s="1"/>
  <c r="BN57" i="15"/>
  <c r="BO57" i="15" s="1"/>
  <c r="BN64" i="15"/>
  <c r="BO64" i="15" s="1"/>
  <c r="BN94" i="15"/>
  <c r="BO94" i="15" s="1"/>
  <c r="BN128" i="15"/>
  <c r="BO128" i="15" s="1"/>
  <c r="BN22" i="15"/>
  <c r="BO22" i="15" s="1"/>
  <c r="BN96" i="15"/>
  <c r="BO96" i="15" s="1"/>
  <c r="BN42" i="15"/>
  <c r="BO42" i="15" s="1"/>
  <c r="BN113" i="15"/>
  <c r="BO113" i="15" s="1"/>
  <c r="BN9" i="15"/>
  <c r="BO9" i="15" s="1"/>
  <c r="BN85" i="15"/>
  <c r="BO85" i="15" s="1"/>
  <c r="BN116" i="15"/>
  <c r="BO116" i="15" s="1"/>
  <c r="BN101" i="15"/>
  <c r="BO101" i="15" s="1"/>
  <c r="BN50" i="15"/>
  <c r="BO50" i="15" s="1"/>
  <c r="BN4" i="15"/>
  <c r="BO4" i="15" s="1"/>
  <c r="BN40" i="15"/>
  <c r="BO40" i="15" s="1"/>
  <c r="BN89" i="15"/>
  <c r="BO89" i="15" s="1"/>
  <c r="BN97" i="15"/>
  <c r="BO97" i="15" s="1"/>
  <c r="BN11" i="15"/>
  <c r="BO11" i="15" s="1"/>
  <c r="BN120" i="15"/>
  <c r="BO120" i="15" s="1"/>
  <c r="BN70" i="15"/>
  <c r="BO70" i="15" s="1"/>
  <c r="BN13" i="15"/>
  <c r="BO13" i="15" s="1"/>
  <c r="BN76" i="15"/>
  <c r="BO76" i="15" s="1"/>
  <c r="BN127" i="15"/>
  <c r="BO127" i="15" s="1"/>
  <c r="BN99" i="15"/>
  <c r="BO99" i="15" s="1"/>
  <c r="BN66" i="15"/>
  <c r="BO66" i="15" s="1"/>
  <c r="BN71" i="15"/>
  <c r="BO71" i="15" s="1"/>
  <c r="BN111" i="15"/>
  <c r="BO111" i="15" s="1"/>
  <c r="BN16" i="15"/>
  <c r="BO16" i="15" s="1"/>
  <c r="BN100" i="15"/>
  <c r="BO100" i="15" s="1"/>
  <c r="BN10" i="15"/>
  <c r="BO10" i="15" s="1"/>
  <c r="BN63" i="15"/>
  <c r="BO63" i="15" s="1"/>
  <c r="BN8" i="15"/>
  <c r="BO8" i="15" s="1"/>
  <c r="BN103" i="15"/>
  <c r="BO103" i="15" s="1"/>
  <c r="BN37" i="15"/>
  <c r="BO37" i="15" s="1"/>
  <c r="CP1" i="15"/>
  <c r="CX1" i="15"/>
  <c r="BN43" i="15"/>
  <c r="BO43" i="15" s="1"/>
  <c r="BN74" i="15"/>
  <c r="BO74" i="15" s="1"/>
  <c r="BN119" i="15"/>
  <c r="BO119" i="15" s="1"/>
  <c r="BN30" i="15"/>
  <c r="BO30" i="15" s="1"/>
  <c r="BN48" i="15"/>
  <c r="BO48" i="15" s="1"/>
  <c r="BN58" i="15"/>
  <c r="BO58" i="15" s="1"/>
  <c r="BN81" i="15"/>
  <c r="BO81" i="15" s="1"/>
  <c r="CC2" i="15"/>
  <c r="CD2" i="15"/>
  <c r="BN46" i="15"/>
  <c r="BO46" i="15" s="1"/>
  <c r="BN88" i="15"/>
  <c r="BO88" i="15" s="1"/>
  <c r="BN19" i="15"/>
  <c r="BO19" i="15" s="1"/>
  <c r="BN105" i="15"/>
  <c r="BO105" i="15" s="1"/>
  <c r="BN25" i="15"/>
  <c r="BO25" i="15" s="1"/>
  <c r="BN54" i="15"/>
  <c r="BO54" i="15" s="1"/>
  <c r="BN52" i="15"/>
  <c r="BO52" i="15" s="1"/>
  <c r="BN62" i="15"/>
  <c r="BO62" i="15" s="1"/>
  <c r="BN29" i="15"/>
  <c r="BO29" i="15" s="1"/>
  <c r="BN33" i="15"/>
  <c r="BO33" i="15" s="1"/>
  <c r="BN86" i="15"/>
  <c r="BO86" i="15" s="1"/>
  <c r="BN93" i="15"/>
  <c r="BO93" i="15" s="1"/>
  <c r="BN80" i="15"/>
  <c r="BO80" i="15" s="1"/>
  <c r="BN26" i="15"/>
  <c r="BO26" i="15" s="1"/>
  <c r="BN47" i="15"/>
  <c r="BO47" i="15" s="1"/>
  <c r="BN5" i="15"/>
  <c r="BO5" i="15" s="1"/>
  <c r="BN129" i="15"/>
  <c r="BO129" i="15" s="1"/>
  <c r="BN109" i="15"/>
  <c r="BO109" i="15" s="1"/>
  <c r="BN98" i="15"/>
  <c r="BO98" i="15" s="1"/>
  <c r="BN6" i="15"/>
  <c r="BO6" i="15" s="1"/>
  <c r="BN17" i="15"/>
  <c r="BO17" i="15" s="1"/>
  <c r="BN39" i="15"/>
  <c r="BO39" i="15" s="1"/>
  <c r="BN44" i="15"/>
  <c r="BO44" i="15" s="1"/>
  <c r="BN82" i="15"/>
  <c r="BO82" i="15" s="1"/>
  <c r="BN23" i="15"/>
  <c r="BO23" i="15" s="1"/>
  <c r="BN59" i="15"/>
  <c r="BO59" i="15" s="1"/>
  <c r="BN118" i="15"/>
  <c r="BO118" i="15" s="1"/>
  <c r="BN68" i="15"/>
  <c r="BO68" i="15" s="1"/>
  <c r="BN14" i="15"/>
  <c r="BO14" i="15" s="1"/>
  <c r="BN34" i="15"/>
  <c r="BO34" i="15" s="1"/>
  <c r="BN56" i="15"/>
  <c r="BO56" i="15" s="1"/>
  <c r="BN24" i="15"/>
  <c r="BO24" i="15" s="1"/>
  <c r="BN108" i="15"/>
  <c r="BO108" i="15" s="1"/>
  <c r="BN95" i="15"/>
  <c r="BO95" i="15" s="1"/>
  <c r="BN65" i="15"/>
  <c r="BO65" i="15" s="1"/>
  <c r="BN21" i="15"/>
  <c r="BO21" i="15" s="1"/>
  <c r="BN90" i="15"/>
  <c r="BO90" i="15" s="1"/>
  <c r="BN75" i="15"/>
  <c r="BO75" i="15" s="1"/>
  <c r="BN126" i="15"/>
  <c r="BO126" i="15" s="1"/>
  <c r="L12" i="1"/>
  <c r="M12" i="1" s="1"/>
  <c r="Q12" i="1"/>
  <c r="L11" i="1"/>
  <c r="M11" i="1" s="1"/>
  <c r="Q11" i="1"/>
  <c r="BY6" i="15" l="1"/>
  <c r="BZ6" i="15" s="1"/>
  <c r="BY64" i="15"/>
  <c r="BZ64" i="15" s="1"/>
  <c r="BY46" i="15"/>
  <c r="BZ46" i="15" s="1"/>
  <c r="BY48" i="15"/>
  <c r="BZ48" i="15" s="1"/>
  <c r="BY15" i="15"/>
  <c r="BZ15" i="15" s="1"/>
  <c r="BY53" i="15"/>
  <c r="BZ53" i="15" s="1"/>
  <c r="BY109" i="15"/>
  <c r="BZ109" i="15" s="1"/>
  <c r="BY113" i="15"/>
  <c r="BZ113" i="15" s="1"/>
  <c r="BY92" i="15"/>
  <c r="BZ92" i="15" s="1"/>
  <c r="BY50" i="15"/>
  <c r="BZ50" i="15" s="1"/>
  <c r="BY106" i="15"/>
  <c r="BZ106" i="15" s="1"/>
  <c r="BY26" i="15"/>
  <c r="BZ26" i="15" s="1"/>
  <c r="BY45" i="15"/>
  <c r="BZ45" i="15" s="1"/>
  <c r="BY33" i="15"/>
  <c r="BZ33" i="15" s="1"/>
  <c r="BY16" i="15"/>
  <c r="BZ16" i="15" s="1"/>
  <c r="BY72" i="15"/>
  <c r="BZ72" i="15" s="1"/>
  <c r="BY124" i="15"/>
  <c r="BZ124" i="15" s="1"/>
  <c r="BY115" i="15"/>
  <c r="BZ115" i="15" s="1"/>
  <c r="CO2" i="15"/>
  <c r="CN2" i="15"/>
  <c r="BY68" i="15"/>
  <c r="BZ68" i="15" s="1"/>
  <c r="BY44" i="15"/>
  <c r="BZ44" i="15" s="1"/>
  <c r="BY7" i="15"/>
  <c r="BZ7" i="15" s="1"/>
  <c r="BY47" i="15"/>
  <c r="BZ47" i="15" s="1"/>
  <c r="BY54" i="15"/>
  <c r="BZ54" i="15" s="1"/>
  <c r="BY17" i="15"/>
  <c r="BZ17" i="15" s="1"/>
  <c r="BY56" i="15"/>
  <c r="BZ56" i="15" s="1"/>
  <c r="BY97" i="15"/>
  <c r="BZ97" i="15" s="1"/>
  <c r="BY123" i="15"/>
  <c r="BZ123" i="15" s="1"/>
  <c r="BY79" i="15"/>
  <c r="BZ79" i="15" s="1"/>
  <c r="BY80" i="15"/>
  <c r="BZ80" i="15" s="1"/>
  <c r="BY82" i="15"/>
  <c r="BZ82" i="15" s="1"/>
  <c r="BY88" i="15"/>
  <c r="BZ88" i="15" s="1"/>
  <c r="BY125" i="15"/>
  <c r="BZ125" i="15" s="1"/>
  <c r="BY13" i="15"/>
  <c r="BZ13" i="15" s="1"/>
  <c r="BY89" i="15"/>
  <c r="BZ89" i="15" s="1"/>
  <c r="BY61" i="15"/>
  <c r="BZ61" i="15" s="1"/>
  <c r="BY122" i="15"/>
  <c r="BZ122" i="15" s="1"/>
  <c r="BY67" i="15"/>
  <c r="BZ67" i="15" s="1"/>
  <c r="BY70" i="15"/>
  <c r="BZ70" i="15" s="1"/>
  <c r="BY21" i="15"/>
  <c r="BZ21" i="15" s="1"/>
  <c r="BY120" i="15"/>
  <c r="BZ120" i="15" s="1"/>
  <c r="BY29" i="15"/>
  <c r="BZ29" i="15" s="1"/>
  <c r="BY19" i="15"/>
  <c r="BZ19" i="15" s="1"/>
  <c r="BY104" i="15"/>
  <c r="BZ104" i="15" s="1"/>
  <c r="BY25" i="15"/>
  <c r="BZ25" i="15" s="1"/>
  <c r="BY105" i="15"/>
  <c r="BZ105" i="15" s="1"/>
  <c r="BY101" i="15"/>
  <c r="BZ101" i="15" s="1"/>
  <c r="BY100" i="15"/>
  <c r="BZ100" i="15" s="1"/>
  <c r="BY83" i="15"/>
  <c r="BZ83" i="15" s="1"/>
  <c r="BY110" i="15"/>
  <c r="BZ110" i="15" s="1"/>
  <c r="BY107" i="15"/>
  <c r="BZ107" i="15" s="1"/>
  <c r="BY34" i="15"/>
  <c r="BZ34" i="15" s="1"/>
  <c r="BY63" i="15"/>
  <c r="BZ63" i="15" s="1"/>
  <c r="BY49" i="15"/>
  <c r="BZ49" i="15" s="1"/>
  <c r="BY23" i="15"/>
  <c r="BZ23" i="15" s="1"/>
  <c r="BY76" i="15"/>
  <c r="BZ76" i="15" s="1"/>
  <c r="BY43" i="15"/>
  <c r="BZ43" i="15" s="1"/>
  <c r="BY108" i="15"/>
  <c r="BZ108" i="15" s="1"/>
  <c r="BY37" i="15"/>
  <c r="BZ37" i="15" s="1"/>
  <c r="BY71" i="15"/>
  <c r="BZ71" i="15" s="1"/>
  <c r="BY119" i="15"/>
  <c r="BZ119" i="15" s="1"/>
  <c r="BY112" i="15"/>
  <c r="BZ112" i="15" s="1"/>
  <c r="BY28" i="15"/>
  <c r="BZ28" i="15" s="1"/>
  <c r="BY22" i="15"/>
  <c r="BZ22" i="15" s="1"/>
  <c r="BY91" i="15"/>
  <c r="BZ91" i="15" s="1"/>
  <c r="BY10" i="15"/>
  <c r="BZ10" i="15" s="1"/>
  <c r="BY18" i="15"/>
  <c r="BZ18" i="15" s="1"/>
  <c r="BY4" i="15"/>
  <c r="BZ4" i="15" s="1"/>
  <c r="BY127" i="15"/>
  <c r="BZ127" i="15" s="1"/>
  <c r="CG100" i="15"/>
  <c r="CG14" i="15"/>
  <c r="CG71" i="15"/>
  <c r="CG57" i="15"/>
  <c r="CG43" i="15"/>
  <c r="CG28" i="15"/>
  <c r="CG81" i="15"/>
  <c r="CG8" i="15"/>
  <c r="CG60" i="15"/>
  <c r="CG25" i="15"/>
  <c r="CG12" i="15"/>
  <c r="CG58" i="15"/>
  <c r="CG122" i="15"/>
  <c r="CG49" i="15"/>
  <c r="CG123" i="15"/>
  <c r="CG38" i="15"/>
  <c r="CG30" i="15"/>
  <c r="CG90" i="15"/>
  <c r="CG44" i="15"/>
  <c r="CG111" i="15"/>
  <c r="CG109" i="15"/>
  <c r="CG41" i="15"/>
  <c r="CG79" i="15"/>
  <c r="CG73" i="15"/>
  <c r="CG120" i="15"/>
  <c r="CG22" i="15"/>
  <c r="CG78" i="15"/>
  <c r="CG114" i="15"/>
  <c r="CG16" i="15"/>
  <c r="CG20" i="15"/>
  <c r="CG15" i="15"/>
  <c r="CG24" i="15"/>
  <c r="CG4" i="15"/>
  <c r="CG127" i="15"/>
  <c r="CG59" i="15"/>
  <c r="CG97" i="15"/>
  <c r="CG62" i="15"/>
  <c r="CG52" i="15"/>
  <c r="CG128" i="15"/>
  <c r="CG116" i="15"/>
  <c r="CG35" i="15"/>
  <c r="CG126" i="15"/>
  <c r="CG85" i="15"/>
  <c r="CG74" i="15"/>
  <c r="CG10" i="15"/>
  <c r="CG124" i="15"/>
  <c r="CG117" i="15"/>
  <c r="CG94" i="15"/>
  <c r="CG17" i="15"/>
  <c r="CG70" i="15"/>
  <c r="CG107" i="15"/>
  <c r="CG129" i="15"/>
  <c r="CG105" i="15"/>
  <c r="CG95" i="15"/>
  <c r="CG83" i="15"/>
  <c r="CG68" i="15"/>
  <c r="CG36" i="15"/>
  <c r="CG23" i="15"/>
  <c r="CG101" i="15"/>
  <c r="CG13" i="15"/>
  <c r="CG82" i="15"/>
  <c r="CG84" i="15"/>
  <c r="CG50" i="15"/>
  <c r="CG51" i="15"/>
  <c r="CG125" i="15"/>
  <c r="CG86" i="15"/>
  <c r="CG37" i="15"/>
  <c r="CG29" i="15"/>
  <c r="CG63" i="15"/>
  <c r="CG89" i="15"/>
  <c r="CG39" i="15"/>
  <c r="CG33" i="15"/>
  <c r="CG108" i="15"/>
  <c r="CG112" i="15"/>
  <c r="CG54" i="15"/>
  <c r="CG55" i="15"/>
  <c r="CG40" i="15"/>
  <c r="CG67" i="15"/>
  <c r="CG34" i="15"/>
  <c r="CG26" i="15"/>
  <c r="CG80" i="15"/>
  <c r="CG5" i="15"/>
  <c r="CG76" i="15"/>
  <c r="CG96" i="15"/>
  <c r="CG18" i="15"/>
  <c r="CG56" i="15"/>
  <c r="CG121" i="15"/>
  <c r="CG113" i="15"/>
  <c r="CG69" i="15"/>
  <c r="CG27" i="15"/>
  <c r="CG102" i="15"/>
  <c r="CG91" i="15"/>
  <c r="CG61" i="15"/>
  <c r="CG75" i="15"/>
  <c r="CG32" i="15"/>
  <c r="CG64" i="15"/>
  <c r="CG110" i="15"/>
  <c r="CG9" i="15"/>
  <c r="CG99" i="15"/>
  <c r="CG103" i="15"/>
  <c r="CG46" i="15"/>
  <c r="CG87" i="15"/>
  <c r="CG98" i="15"/>
  <c r="CG88" i="15"/>
  <c r="CG115" i="15"/>
  <c r="CG31" i="15"/>
  <c r="CG48" i="15"/>
  <c r="CG72" i="15"/>
  <c r="CG106" i="15"/>
  <c r="CG77" i="15"/>
  <c r="CG42" i="15"/>
  <c r="CG21" i="15"/>
  <c r="CG6" i="15"/>
  <c r="CG53" i="15"/>
  <c r="CG45" i="15"/>
  <c r="CG66" i="15"/>
  <c r="CG65" i="15"/>
  <c r="CG11" i="15"/>
  <c r="CG47" i="15"/>
  <c r="CG119" i="15"/>
  <c r="CG19" i="15"/>
  <c r="CG93" i="15"/>
  <c r="CG92" i="15"/>
  <c r="CG7" i="15"/>
  <c r="CG118" i="15"/>
  <c r="CG104" i="15"/>
  <c r="BY41" i="15"/>
  <c r="BZ41" i="15" s="1"/>
  <c r="BY66" i="15"/>
  <c r="BZ66" i="15" s="1"/>
  <c r="BY57" i="15"/>
  <c r="BZ57" i="15" s="1"/>
  <c r="BY5" i="15"/>
  <c r="BZ5" i="15" s="1"/>
  <c r="BY24" i="15"/>
  <c r="BZ24" i="15" s="1"/>
  <c r="BY90" i="15"/>
  <c r="BZ90" i="15" s="1"/>
  <c r="BY114" i="15"/>
  <c r="BZ114" i="15" s="1"/>
  <c r="BY59" i="15"/>
  <c r="BZ59" i="15" s="1"/>
  <c r="BY32" i="15"/>
  <c r="BZ32" i="15" s="1"/>
  <c r="BY93" i="15"/>
  <c r="BZ93" i="15" s="1"/>
  <c r="BY30" i="15"/>
  <c r="BZ30" i="15" s="1"/>
  <c r="BY55" i="15"/>
  <c r="BZ55" i="15" s="1"/>
  <c r="BY62" i="15"/>
  <c r="BZ62" i="15" s="1"/>
  <c r="BY39" i="15"/>
  <c r="BZ39" i="15" s="1"/>
  <c r="BI2" i="15"/>
  <c r="BY9" i="15"/>
  <c r="BZ9" i="15" s="1"/>
  <c r="BY69" i="15"/>
  <c r="BZ69" i="15" s="1"/>
  <c r="BY129" i="15"/>
  <c r="BZ129" i="15" s="1"/>
  <c r="BY86" i="15"/>
  <c r="BZ86" i="15" s="1"/>
  <c r="BY128" i="15"/>
  <c r="BZ128" i="15" s="1"/>
  <c r="BY74" i="15"/>
  <c r="BZ74" i="15" s="1"/>
  <c r="BY65" i="15"/>
  <c r="BZ65" i="15" s="1"/>
  <c r="BY11" i="15"/>
  <c r="BZ11" i="15" s="1"/>
  <c r="BY52" i="15"/>
  <c r="BZ52" i="15" s="1"/>
  <c r="BY94" i="15"/>
  <c r="BZ94" i="15" s="1"/>
  <c r="BY102" i="15"/>
  <c r="BZ102" i="15" s="1"/>
  <c r="BY60" i="15"/>
  <c r="BZ60" i="15" s="1"/>
  <c r="BY118" i="15"/>
  <c r="BZ118" i="15" s="1"/>
  <c r="BY78" i="15"/>
  <c r="BZ78" i="15" s="1"/>
  <c r="BY36" i="15"/>
  <c r="BZ36" i="15" s="1"/>
  <c r="BY27" i="15"/>
  <c r="BZ27" i="15" s="1"/>
  <c r="BY117" i="15"/>
  <c r="BZ117" i="15" s="1"/>
  <c r="BY51" i="15"/>
  <c r="BZ51" i="15" s="1"/>
  <c r="BY42" i="15"/>
  <c r="BZ42" i="15" s="1"/>
  <c r="BY121" i="15"/>
  <c r="BZ121" i="15" s="1"/>
  <c r="BY31" i="15"/>
  <c r="BZ31" i="15" s="1"/>
  <c r="BY40" i="15"/>
  <c r="BZ40" i="15" s="1"/>
  <c r="BY12" i="15"/>
  <c r="BZ12" i="15" s="1"/>
  <c r="BY111" i="15"/>
  <c r="BZ111" i="15" s="1"/>
  <c r="BY77" i="15"/>
  <c r="BZ77" i="15" s="1"/>
  <c r="BY81" i="15"/>
  <c r="BZ81" i="15" s="1"/>
  <c r="BY98" i="15"/>
  <c r="BZ98" i="15" s="1"/>
  <c r="BY20" i="15"/>
  <c r="BZ20" i="15" s="1"/>
  <c r="BY35" i="15"/>
  <c r="BZ35" i="15" s="1"/>
  <c r="BY126" i="15"/>
  <c r="BZ126" i="15" s="1"/>
  <c r="BY14" i="15"/>
  <c r="BZ14" i="15" s="1"/>
  <c r="BY85" i="15"/>
  <c r="BZ85" i="15" s="1"/>
  <c r="BY96" i="15"/>
  <c r="BZ96" i="15" s="1"/>
  <c r="BY116" i="15"/>
  <c r="BZ116" i="15" s="1"/>
  <c r="BY75" i="15"/>
  <c r="BZ75" i="15" s="1"/>
  <c r="BY87" i="15"/>
  <c r="BZ87" i="15" s="1"/>
  <c r="BY38" i="15"/>
  <c r="BZ38" i="15" s="1"/>
  <c r="BY58" i="15"/>
  <c r="BZ58" i="15" s="1"/>
  <c r="CI117" i="15"/>
  <c r="CH121" i="15"/>
  <c r="CH110" i="15"/>
  <c r="CI17" i="15"/>
  <c r="CI122" i="15"/>
  <c r="CI39" i="15"/>
  <c r="CH55" i="15"/>
  <c r="CI103" i="15"/>
  <c r="CI41" i="15"/>
  <c r="CH70" i="15"/>
  <c r="CH43" i="15"/>
  <c r="CH30" i="15"/>
  <c r="CH112" i="15"/>
  <c r="CI129" i="15"/>
  <c r="CH129" i="15"/>
  <c r="CI119" i="15"/>
  <c r="CH4" i="15"/>
  <c r="CH106" i="15"/>
  <c r="CH116" i="15"/>
  <c r="CI33" i="15"/>
  <c r="CI42" i="15"/>
  <c r="CI32" i="15"/>
  <c r="CI11" i="15"/>
  <c r="CH107" i="15"/>
  <c r="CI6" i="15"/>
  <c r="CI125" i="15"/>
  <c r="CH125" i="15"/>
  <c r="CI100" i="15"/>
  <c r="CH128" i="15"/>
  <c r="CI78" i="15"/>
  <c r="CI99" i="15"/>
  <c r="CI28" i="15"/>
  <c r="CH26" i="15"/>
  <c r="CH16" i="15"/>
  <c r="CH108" i="15"/>
  <c r="CH79" i="15"/>
  <c r="CH6" i="15"/>
  <c r="CI93" i="15"/>
  <c r="CH93" i="15"/>
  <c r="CH13" i="15"/>
  <c r="CH35" i="15"/>
  <c r="CH8" i="15"/>
  <c r="CH39" i="15"/>
  <c r="CH33" i="15"/>
  <c r="CI92" i="15"/>
  <c r="CH9" i="15"/>
  <c r="CH96" i="15"/>
  <c r="CH74" i="15"/>
  <c r="CH114" i="15"/>
  <c r="CI89" i="15"/>
  <c r="CH89" i="15"/>
  <c r="CI4" i="15"/>
  <c r="CI26" i="15"/>
  <c r="CI127" i="15"/>
  <c r="CH34" i="15"/>
  <c r="CH28" i="15"/>
  <c r="CI84" i="15"/>
  <c r="CI120" i="15"/>
  <c r="CH56" i="15"/>
  <c r="CH52" i="15"/>
  <c r="CI63" i="15"/>
  <c r="CI85" i="15"/>
  <c r="CH85" i="15"/>
  <c r="CI128" i="15"/>
  <c r="CH17" i="15"/>
  <c r="CH122" i="15"/>
  <c r="CI13" i="15"/>
  <c r="CH23" i="15"/>
  <c r="CI25" i="15"/>
  <c r="CH126" i="15"/>
  <c r="CH120" i="15"/>
  <c r="CH15" i="15"/>
  <c r="CH5" i="15"/>
  <c r="CI73" i="15"/>
  <c r="CH73" i="15"/>
  <c r="CI86" i="15"/>
  <c r="CI45" i="15"/>
  <c r="CI94" i="15"/>
  <c r="CH88" i="15"/>
  <c r="CH7" i="15"/>
  <c r="CH92" i="15"/>
  <c r="CI36" i="15"/>
  <c r="CI107" i="15"/>
  <c r="CI90" i="15"/>
  <c r="CH62" i="15"/>
  <c r="CI69" i="15"/>
  <c r="CH69" i="15"/>
  <c r="CI67" i="15"/>
  <c r="CI40" i="15"/>
  <c r="CI83" i="15"/>
  <c r="CI71" i="15"/>
  <c r="CI126" i="15"/>
  <c r="CH84" i="15"/>
  <c r="CH59" i="15"/>
  <c r="CI91" i="15"/>
  <c r="CI51" i="15"/>
  <c r="CI38" i="15"/>
  <c r="CI65" i="15"/>
  <c r="CH65" i="15"/>
  <c r="CH58" i="15"/>
  <c r="CI29" i="15"/>
  <c r="CH78" i="15"/>
  <c r="CH66" i="15"/>
  <c r="CI115" i="15"/>
  <c r="CH25" i="15"/>
  <c r="CH36" i="15"/>
  <c r="CI79" i="15"/>
  <c r="CI61" i="15"/>
  <c r="CH61" i="15"/>
  <c r="CI48" i="15"/>
  <c r="CI24" i="15"/>
  <c r="CI72" i="15"/>
  <c r="CI60" i="15"/>
  <c r="CH95" i="15"/>
  <c r="CI16" i="15"/>
  <c r="CI108" i="15"/>
  <c r="CI68" i="15"/>
  <c r="CH90" i="15"/>
  <c r="CH38" i="15"/>
  <c r="CI49" i="15"/>
  <c r="CH49" i="15"/>
  <c r="CH22" i="15"/>
  <c r="CI111" i="15"/>
  <c r="CH127" i="15"/>
  <c r="CH60" i="15"/>
  <c r="CH77" i="15"/>
  <c r="CI106" i="15"/>
  <c r="CH99" i="15"/>
  <c r="CH10" i="15"/>
  <c r="CH21" i="15"/>
  <c r="CI87" i="15"/>
  <c r="CI121" i="15"/>
  <c r="CH45" i="15"/>
  <c r="CI54" i="15"/>
  <c r="CH57" i="15"/>
  <c r="CI19" i="15"/>
  <c r="CH104" i="15"/>
  <c r="CI123" i="15"/>
  <c r="CH11" i="15"/>
  <c r="CI27" i="15"/>
  <c r="CI23" i="15"/>
  <c r="CH27" i="15"/>
  <c r="CH53" i="15"/>
  <c r="CI14" i="15"/>
  <c r="CH71" i="15"/>
  <c r="CH123" i="15"/>
  <c r="CI43" i="15"/>
  <c r="CH87" i="15"/>
  <c r="CI82" i="15"/>
  <c r="CH91" i="15"/>
  <c r="CI113" i="15"/>
  <c r="CH72" i="15"/>
  <c r="CH40" i="15"/>
  <c r="CI18" i="15"/>
  <c r="CH41" i="15"/>
  <c r="CH54" i="15"/>
  <c r="CI5" i="15"/>
  <c r="CI109" i="15"/>
  <c r="CI58" i="15"/>
  <c r="CH29" i="15"/>
  <c r="CI12" i="15"/>
  <c r="CI9" i="15"/>
  <c r="CI31" i="15"/>
  <c r="CH63" i="15"/>
  <c r="CI105" i="15"/>
  <c r="CI44" i="15"/>
  <c r="CI101" i="15"/>
  <c r="CH31" i="15"/>
  <c r="CH19" i="15"/>
  <c r="CI110" i="15"/>
  <c r="CI102" i="15"/>
  <c r="CI64" i="15"/>
  <c r="CH20" i="15"/>
  <c r="CI97" i="15"/>
  <c r="CI22" i="15"/>
  <c r="CH14" i="15"/>
  <c r="CH76" i="15"/>
  <c r="CH82" i="15"/>
  <c r="CI30" i="15"/>
  <c r="CH102" i="15"/>
  <c r="CI81" i="15"/>
  <c r="CH119" i="15"/>
  <c r="CI116" i="15"/>
  <c r="CH18" i="15"/>
  <c r="CI74" i="15"/>
  <c r="CH37" i="15"/>
  <c r="CI37" i="15"/>
  <c r="CI77" i="15"/>
  <c r="CH100" i="15"/>
  <c r="CH111" i="15"/>
  <c r="CH12" i="15"/>
  <c r="CH32" i="15"/>
  <c r="CI52" i="15"/>
  <c r="CI57" i="15"/>
  <c r="CH44" i="15"/>
  <c r="CI50" i="15"/>
  <c r="CI75" i="15"/>
  <c r="CI70" i="15"/>
  <c r="CI15" i="15"/>
  <c r="CI53" i="15"/>
  <c r="CI35" i="15"/>
  <c r="CI34" i="15"/>
  <c r="CH68" i="15"/>
  <c r="CI59" i="15"/>
  <c r="CI98" i="15"/>
  <c r="CH117" i="15"/>
  <c r="CI114" i="15"/>
  <c r="CH94" i="15"/>
  <c r="CH51" i="15"/>
  <c r="CI80" i="15"/>
  <c r="CH98" i="15"/>
  <c r="CH113" i="15"/>
  <c r="CI95" i="15"/>
  <c r="CI88" i="15"/>
  <c r="CI124" i="15"/>
  <c r="CI46" i="15"/>
  <c r="CI118" i="15"/>
  <c r="CH81" i="15"/>
  <c r="CI8" i="15"/>
  <c r="CI104" i="15"/>
  <c r="CH124" i="15"/>
  <c r="CH46" i="15"/>
  <c r="CH115" i="15"/>
  <c r="CH103" i="15"/>
  <c r="CH75" i="15"/>
  <c r="CI10" i="15"/>
  <c r="CI21" i="15"/>
  <c r="CH42" i="15"/>
  <c r="CI96" i="15"/>
  <c r="CI112" i="15"/>
  <c r="CH109" i="15"/>
  <c r="CH105" i="15"/>
  <c r="CH80" i="15"/>
  <c r="CH101" i="15"/>
  <c r="CI56" i="15"/>
  <c r="CH97" i="15"/>
  <c r="CI20" i="15"/>
  <c r="CI76" i="15"/>
  <c r="CI47" i="15"/>
  <c r="CH86" i="15"/>
  <c r="CH118" i="15"/>
  <c r="CI7" i="15"/>
  <c r="CH67" i="15"/>
  <c r="CH64" i="15"/>
  <c r="CH48" i="15"/>
  <c r="CH47" i="15"/>
  <c r="CI55" i="15"/>
  <c r="CH50" i="15"/>
  <c r="CH24" i="15"/>
  <c r="CI62" i="15"/>
  <c r="CI66" i="15"/>
  <c r="CH83" i="15"/>
  <c r="DA1" i="15"/>
  <c r="DI1" i="15"/>
  <c r="DL1" i="15" s="1"/>
  <c r="BY99" i="15"/>
  <c r="BZ99" i="15" s="1"/>
  <c r="BY103" i="15"/>
  <c r="BZ103" i="15" s="1"/>
  <c r="BY8" i="15"/>
  <c r="BZ8" i="15" s="1"/>
  <c r="BY84" i="15"/>
  <c r="BZ84" i="15" s="1"/>
  <c r="BY73" i="15"/>
  <c r="BZ73" i="15" s="1"/>
  <c r="BY95" i="15"/>
  <c r="BZ95" i="15" s="1"/>
  <c r="O4" i="1"/>
  <c r="O5" i="1"/>
  <c r="P5" i="1" s="1"/>
  <c r="O6" i="1"/>
  <c r="O7" i="1"/>
  <c r="P7" i="1" s="1"/>
  <c r="O8" i="1"/>
  <c r="P8" i="1" s="1"/>
  <c r="N8" i="1"/>
  <c r="N7" i="1"/>
  <c r="N6" i="1"/>
  <c r="N5" i="1"/>
  <c r="N4" i="1"/>
  <c r="CJ56" i="15" l="1"/>
  <c r="CK56" i="15" s="1"/>
  <c r="F4" i="15"/>
  <c r="G4" i="15" s="1"/>
  <c r="CJ115" i="15"/>
  <c r="CK115" i="15" s="1"/>
  <c r="CJ18" i="15"/>
  <c r="CK18" i="15" s="1"/>
  <c r="CJ73" i="15"/>
  <c r="CK73" i="15" s="1"/>
  <c r="CJ57" i="15"/>
  <c r="CK57" i="15" s="1"/>
  <c r="F6" i="15"/>
  <c r="G6" i="15" s="1"/>
  <c r="CJ22" i="15"/>
  <c r="CK22" i="15" s="1"/>
  <c r="CJ43" i="15"/>
  <c r="CK43" i="15" s="1"/>
  <c r="F8" i="15"/>
  <c r="G8" i="15" s="1"/>
  <c r="F7" i="15"/>
  <c r="G7" i="15" s="1"/>
  <c r="CJ104" i="15"/>
  <c r="CK104" i="15" s="1"/>
  <c r="CJ28" i="15"/>
  <c r="CK28" i="15" s="1"/>
  <c r="CJ120" i="15"/>
  <c r="CK120" i="15" s="1"/>
  <c r="CJ7" i="15"/>
  <c r="CK7" i="15" s="1"/>
  <c r="CJ88" i="15"/>
  <c r="CK88" i="15" s="1"/>
  <c r="CJ96" i="15"/>
  <c r="CK96" i="15" s="1"/>
  <c r="CJ51" i="15"/>
  <c r="CK51" i="15" s="1"/>
  <c r="CJ31" i="15"/>
  <c r="CK31" i="15" s="1"/>
  <c r="CJ86" i="15"/>
  <c r="CK86" i="15" s="1"/>
  <c r="CJ118" i="15"/>
  <c r="CK118" i="15" s="1"/>
  <c r="CJ76" i="15"/>
  <c r="CK76" i="15" s="1"/>
  <c r="CJ50" i="15"/>
  <c r="CK50" i="15" s="1"/>
  <c r="CJ79" i="15"/>
  <c r="CK79" i="15" s="1"/>
  <c r="CJ124" i="15"/>
  <c r="CK124" i="15" s="1"/>
  <c r="CJ26" i="15"/>
  <c r="CK26" i="15" s="1"/>
  <c r="CJ93" i="15"/>
  <c r="CK93" i="15" s="1"/>
  <c r="CJ87" i="15"/>
  <c r="CK87" i="15" s="1"/>
  <c r="CJ5" i="15"/>
  <c r="CK5" i="15" s="1"/>
  <c r="CJ84" i="15"/>
  <c r="CK84" i="15" s="1"/>
  <c r="CJ126" i="15"/>
  <c r="CK126" i="15" s="1"/>
  <c r="CJ41" i="15"/>
  <c r="CK41" i="15" s="1"/>
  <c r="CJ14" i="15"/>
  <c r="CK14" i="15" s="1"/>
  <c r="CJ74" i="15"/>
  <c r="CK74" i="15" s="1"/>
  <c r="CJ19" i="15"/>
  <c r="CK19" i="15" s="1"/>
  <c r="CJ46" i="15"/>
  <c r="CK46" i="15" s="1"/>
  <c r="CJ80" i="15"/>
  <c r="CK80" i="15" s="1"/>
  <c r="CJ82" i="15"/>
  <c r="CK82" i="15" s="1"/>
  <c r="CJ35" i="15"/>
  <c r="CK35" i="15" s="1"/>
  <c r="CJ109" i="15"/>
  <c r="CK109" i="15" s="1"/>
  <c r="CJ100" i="15"/>
  <c r="CK100" i="15" s="1"/>
  <c r="CJ125" i="15"/>
  <c r="CK125" i="15" s="1"/>
  <c r="CJ119" i="15"/>
  <c r="CK119" i="15" s="1"/>
  <c r="CJ103" i="15"/>
  <c r="CK103" i="15" s="1"/>
  <c r="CJ13" i="15"/>
  <c r="CK13" i="15" s="1"/>
  <c r="CJ116" i="15"/>
  <c r="CK116" i="15" s="1"/>
  <c r="CJ111" i="15"/>
  <c r="CK111" i="15" s="1"/>
  <c r="CJ47" i="15"/>
  <c r="CK47" i="15" s="1"/>
  <c r="CJ99" i="15"/>
  <c r="CK99" i="15" s="1"/>
  <c r="CJ34" i="15"/>
  <c r="CK34" i="15" s="1"/>
  <c r="CJ101" i="15"/>
  <c r="CK101" i="15" s="1"/>
  <c r="CJ128" i="15"/>
  <c r="CK128" i="15" s="1"/>
  <c r="CJ44" i="15"/>
  <c r="CK44" i="15" s="1"/>
  <c r="BT2" i="15"/>
  <c r="F9" i="15" s="1"/>
  <c r="G9" i="15" s="1"/>
  <c r="CJ98" i="15"/>
  <c r="CK98" i="15" s="1"/>
  <c r="CJ11" i="15"/>
  <c r="CK11" i="15" s="1"/>
  <c r="CJ9" i="15"/>
  <c r="CK9" i="15" s="1"/>
  <c r="CJ67" i="15"/>
  <c r="CK67" i="15" s="1"/>
  <c r="CJ23" i="15"/>
  <c r="CK23" i="15" s="1"/>
  <c r="CJ52" i="15"/>
  <c r="CK52" i="15" s="1"/>
  <c r="CJ90" i="15"/>
  <c r="CK90" i="15" s="1"/>
  <c r="CJ110" i="15"/>
  <c r="CK110" i="15" s="1"/>
  <c r="CJ40" i="15"/>
  <c r="CK40" i="15" s="1"/>
  <c r="CJ36" i="15"/>
  <c r="CK36" i="15" s="1"/>
  <c r="CJ62" i="15"/>
  <c r="CK62" i="15" s="1"/>
  <c r="CJ30" i="15"/>
  <c r="CK30" i="15" s="1"/>
  <c r="CJ85" i="15"/>
  <c r="CK85" i="15" s="1"/>
  <c r="CJ65" i="15"/>
  <c r="CK65" i="15" s="1"/>
  <c r="CJ66" i="15"/>
  <c r="CK66" i="15" s="1"/>
  <c r="CJ64" i="15"/>
  <c r="CK64" i="15" s="1"/>
  <c r="CJ55" i="15"/>
  <c r="CK55" i="15" s="1"/>
  <c r="CJ68" i="15"/>
  <c r="CK68" i="15" s="1"/>
  <c r="CJ97" i="15"/>
  <c r="CK97" i="15" s="1"/>
  <c r="CJ38" i="15"/>
  <c r="CK38" i="15" s="1"/>
  <c r="CJ45" i="15"/>
  <c r="CK45" i="15" s="1"/>
  <c r="CJ32" i="15"/>
  <c r="CK32" i="15" s="1"/>
  <c r="CJ54" i="15"/>
  <c r="CK54" i="15" s="1"/>
  <c r="CJ83" i="15"/>
  <c r="CK83" i="15" s="1"/>
  <c r="CJ59" i="15"/>
  <c r="CK59" i="15" s="1"/>
  <c r="CJ123" i="15"/>
  <c r="CK123" i="15" s="1"/>
  <c r="CJ53" i="15"/>
  <c r="CK53" i="15" s="1"/>
  <c r="CJ75" i="15"/>
  <c r="CK75" i="15" s="1"/>
  <c r="CJ112" i="15"/>
  <c r="CK112" i="15" s="1"/>
  <c r="CJ95" i="15"/>
  <c r="CK95" i="15" s="1"/>
  <c r="CJ127" i="15"/>
  <c r="CK127" i="15" s="1"/>
  <c r="CJ49" i="15"/>
  <c r="CK49" i="15" s="1"/>
  <c r="CJ92" i="15"/>
  <c r="CK92" i="15" s="1"/>
  <c r="DJ2" i="15"/>
  <c r="DK2" i="15"/>
  <c r="CZ2" i="15"/>
  <c r="CY2" i="15"/>
  <c r="CJ6" i="15"/>
  <c r="CK6" i="15" s="1"/>
  <c r="CJ61" i="15"/>
  <c r="CK61" i="15" s="1"/>
  <c r="CJ108" i="15"/>
  <c r="CK108" i="15" s="1"/>
  <c r="CJ105" i="15"/>
  <c r="CK105" i="15" s="1"/>
  <c r="CJ4" i="15"/>
  <c r="CK4" i="15" s="1"/>
  <c r="CJ122" i="15"/>
  <c r="CK122" i="15" s="1"/>
  <c r="CJ21" i="15"/>
  <c r="CK21" i="15" s="1"/>
  <c r="CJ91" i="15"/>
  <c r="CK91" i="15" s="1"/>
  <c r="CJ33" i="15"/>
  <c r="CK33" i="15" s="1"/>
  <c r="CJ129" i="15"/>
  <c r="CK129" i="15" s="1"/>
  <c r="CJ24" i="15"/>
  <c r="CK24" i="15" s="1"/>
  <c r="CJ58" i="15"/>
  <c r="CK58" i="15" s="1"/>
  <c r="CJ42" i="15"/>
  <c r="CK42" i="15" s="1"/>
  <c r="CJ102" i="15"/>
  <c r="CK102" i="15" s="1"/>
  <c r="CJ39" i="15"/>
  <c r="CK39" i="15" s="1"/>
  <c r="CJ107" i="15"/>
  <c r="CK107" i="15" s="1"/>
  <c r="CJ15" i="15"/>
  <c r="CK15" i="15" s="1"/>
  <c r="CJ12" i="15"/>
  <c r="CK12" i="15" s="1"/>
  <c r="CJ77" i="15"/>
  <c r="CK77" i="15" s="1"/>
  <c r="CJ27" i="15"/>
  <c r="CK27" i="15" s="1"/>
  <c r="CJ89" i="15"/>
  <c r="CK89" i="15" s="1"/>
  <c r="CJ70" i="15"/>
  <c r="CK70" i="15" s="1"/>
  <c r="CJ20" i="15"/>
  <c r="CK20" i="15" s="1"/>
  <c r="CJ25" i="15"/>
  <c r="CK25" i="15" s="1"/>
  <c r="CJ10" i="15"/>
  <c r="CK10" i="15" s="1"/>
  <c r="CJ106" i="15"/>
  <c r="CK106" i="15" s="1"/>
  <c r="CJ69" i="15"/>
  <c r="CK69" i="15" s="1"/>
  <c r="CJ63" i="15"/>
  <c r="CK63" i="15" s="1"/>
  <c r="CJ17" i="15"/>
  <c r="CK17" i="15" s="1"/>
  <c r="CJ16" i="15"/>
  <c r="CK16" i="15" s="1"/>
  <c r="CJ60" i="15"/>
  <c r="CK60" i="15" s="1"/>
  <c r="F5" i="15"/>
  <c r="G5" i="15" s="1"/>
  <c r="CJ72" i="15"/>
  <c r="CK72" i="15" s="1"/>
  <c r="CJ113" i="15"/>
  <c r="CK113" i="15" s="1"/>
  <c r="CJ29" i="15"/>
  <c r="CK29" i="15" s="1"/>
  <c r="CJ94" i="15"/>
  <c r="CK94" i="15" s="1"/>
  <c r="CJ114" i="15"/>
  <c r="CK114" i="15" s="1"/>
  <c r="CJ8" i="15"/>
  <c r="CK8" i="15" s="1"/>
  <c r="CR91" i="15"/>
  <c r="CR107" i="15"/>
  <c r="CR43" i="15"/>
  <c r="CR93" i="15"/>
  <c r="CR46" i="15"/>
  <c r="CR105" i="15"/>
  <c r="CR95" i="15"/>
  <c r="CR81" i="15"/>
  <c r="CR20" i="15"/>
  <c r="CR114" i="15"/>
  <c r="CR55" i="15"/>
  <c r="CR60" i="15"/>
  <c r="CR16" i="15"/>
  <c r="CR22" i="15"/>
  <c r="CR129" i="15"/>
  <c r="CR70" i="15"/>
  <c r="CR27" i="15"/>
  <c r="CR45" i="15"/>
  <c r="CR71" i="15"/>
  <c r="CR4" i="15"/>
  <c r="CR128" i="15"/>
  <c r="CR101" i="15"/>
  <c r="CR108" i="15"/>
  <c r="CR110" i="15"/>
  <c r="CR36" i="15"/>
  <c r="CR59" i="15"/>
  <c r="CR33" i="15"/>
  <c r="CR5" i="15"/>
  <c r="CR50" i="15"/>
  <c r="CR72" i="15"/>
  <c r="CR25" i="15"/>
  <c r="CR97" i="15"/>
  <c r="CR26" i="15"/>
  <c r="CR122" i="15"/>
  <c r="CR106" i="15"/>
  <c r="CR44" i="15"/>
  <c r="CR117" i="15"/>
  <c r="CR69" i="15"/>
  <c r="CR32" i="15"/>
  <c r="CR56" i="15"/>
  <c r="CR109" i="15"/>
  <c r="CR126" i="15"/>
  <c r="CR62" i="15"/>
  <c r="CR6" i="15"/>
  <c r="CR29" i="15"/>
  <c r="CR86" i="15"/>
  <c r="CR115" i="15"/>
  <c r="CR47" i="15"/>
  <c r="CR124" i="15"/>
  <c r="CR42" i="15"/>
  <c r="CR35" i="15"/>
  <c r="CR120" i="15"/>
  <c r="CR77" i="15"/>
  <c r="CR12" i="15"/>
  <c r="CR51" i="15"/>
  <c r="CR17" i="15"/>
  <c r="CR98" i="15"/>
  <c r="CR34" i="15"/>
  <c r="CR111" i="15"/>
  <c r="CR80" i="15"/>
  <c r="CR118" i="15"/>
  <c r="CR87" i="15"/>
  <c r="CR61" i="15"/>
  <c r="CR49" i="15"/>
  <c r="CR66" i="15"/>
  <c r="CR96" i="15"/>
  <c r="CR54" i="15"/>
  <c r="CR76" i="15"/>
  <c r="CR23" i="15"/>
  <c r="CR37" i="15"/>
  <c r="CR41" i="15"/>
  <c r="CR92" i="15"/>
  <c r="CR68" i="15"/>
  <c r="CR73" i="15"/>
  <c r="CR65" i="15"/>
  <c r="CR38" i="15"/>
  <c r="CR89" i="15"/>
  <c r="CR57" i="15"/>
  <c r="CR125" i="15"/>
  <c r="CR94" i="15"/>
  <c r="CR103" i="15"/>
  <c r="CR9" i="15"/>
  <c r="CR75" i="15"/>
  <c r="CR53" i="15"/>
  <c r="CR31" i="15"/>
  <c r="CR64" i="15"/>
  <c r="CR121" i="15"/>
  <c r="CR13" i="15"/>
  <c r="CR127" i="15"/>
  <c r="CR104" i="15"/>
  <c r="CR119" i="15"/>
  <c r="CR102" i="15"/>
  <c r="CR88" i="15"/>
  <c r="CR100" i="15"/>
  <c r="CR78" i="15"/>
  <c r="CR30" i="15"/>
  <c r="CR58" i="15"/>
  <c r="CR8" i="15"/>
  <c r="CR18" i="15"/>
  <c r="CR67" i="15"/>
  <c r="CR28" i="15"/>
  <c r="CR85" i="15"/>
  <c r="CR48" i="15"/>
  <c r="CR84" i="15"/>
  <c r="CR113" i="15"/>
  <c r="CR74" i="15"/>
  <c r="CR40" i="15"/>
  <c r="CR11" i="15"/>
  <c r="CR63" i="15"/>
  <c r="CR14" i="15"/>
  <c r="CR24" i="15"/>
  <c r="CR15" i="15"/>
  <c r="CR7" i="15"/>
  <c r="CR21" i="15"/>
  <c r="CR10" i="15"/>
  <c r="CR116" i="15"/>
  <c r="CR112" i="15"/>
  <c r="CR99" i="15"/>
  <c r="CR82" i="15"/>
  <c r="CR19" i="15"/>
  <c r="CR83" i="15"/>
  <c r="CR90" i="15"/>
  <c r="CR79" i="15"/>
  <c r="CR39" i="15"/>
  <c r="CR123" i="15"/>
  <c r="CR52" i="15"/>
  <c r="CJ71" i="15"/>
  <c r="CK71" i="15" s="1"/>
  <c r="CJ48" i="15"/>
  <c r="CK48" i="15" s="1"/>
  <c r="CJ121" i="15"/>
  <c r="CK121" i="15" s="1"/>
  <c r="CJ37" i="15"/>
  <c r="CK37" i="15" s="1"/>
  <c r="CJ117" i="15"/>
  <c r="CK117" i="15" s="1"/>
  <c r="CJ78" i="15"/>
  <c r="CK78" i="15" s="1"/>
  <c r="CJ81" i="15"/>
  <c r="CK81" i="15" s="1"/>
  <c r="CT69" i="15"/>
  <c r="CS73" i="15"/>
  <c r="CT114" i="15"/>
  <c r="CS123" i="15"/>
  <c r="CS92" i="15"/>
  <c r="CS21" i="15"/>
  <c r="CT20" i="15"/>
  <c r="CS39" i="15"/>
  <c r="CT74" i="15"/>
  <c r="CS63" i="15"/>
  <c r="CS56" i="15"/>
  <c r="CS66" i="15"/>
  <c r="CT121" i="15"/>
  <c r="CS125" i="15"/>
  <c r="CT128" i="15"/>
  <c r="CT26" i="15"/>
  <c r="CT46" i="15"/>
  <c r="CT27" i="15"/>
  <c r="CT42" i="15"/>
  <c r="CT7" i="15"/>
  <c r="CS52" i="15"/>
  <c r="CS74" i="15"/>
  <c r="CT18" i="15"/>
  <c r="CT119" i="15"/>
  <c r="CT50" i="15"/>
  <c r="CT109" i="15"/>
  <c r="CS113" i="15"/>
  <c r="CT86" i="15"/>
  <c r="CT123" i="15"/>
  <c r="CS120" i="15"/>
  <c r="CT11" i="15"/>
  <c r="CT55" i="15"/>
  <c r="CT99" i="15"/>
  <c r="CS13" i="15"/>
  <c r="CT122" i="15"/>
  <c r="CT49" i="15"/>
  <c r="CS100" i="15"/>
  <c r="CS95" i="15"/>
  <c r="CT59" i="15"/>
  <c r="CS27" i="15"/>
  <c r="CS40" i="15"/>
  <c r="CT60" i="15"/>
  <c r="CS111" i="15"/>
  <c r="CT4" i="15"/>
  <c r="CS51" i="15"/>
  <c r="CS129" i="15"/>
  <c r="CT67" i="15"/>
  <c r="CS76" i="15"/>
  <c r="CS54" i="15"/>
  <c r="CS16" i="15"/>
  <c r="CT33" i="15"/>
  <c r="CT25" i="15"/>
  <c r="CT94" i="15"/>
  <c r="CT72" i="15"/>
  <c r="CS41" i="15"/>
  <c r="CT101" i="15"/>
  <c r="CS93" i="15"/>
  <c r="CS4" i="15"/>
  <c r="CS90" i="15"/>
  <c r="CT37" i="15"/>
  <c r="CS62" i="15"/>
  <c r="CS7" i="15"/>
  <c r="CS25" i="15"/>
  <c r="CT127" i="15"/>
  <c r="CS29" i="15"/>
  <c r="CS24" i="15"/>
  <c r="CT97" i="15"/>
  <c r="CS89" i="15"/>
  <c r="CS128" i="15"/>
  <c r="CT84" i="15"/>
  <c r="CT32" i="15"/>
  <c r="CT34" i="15"/>
  <c r="CS116" i="15"/>
  <c r="CS19" i="15"/>
  <c r="CS127" i="15"/>
  <c r="CT120" i="15"/>
  <c r="CS96" i="15"/>
  <c r="CT93" i="15"/>
  <c r="CS85" i="15"/>
  <c r="CT95" i="15"/>
  <c r="CS79" i="15"/>
  <c r="CT22" i="15"/>
  <c r="CS28" i="15"/>
  <c r="CS99" i="15"/>
  <c r="CT12" i="15"/>
  <c r="CS122" i="15"/>
  <c r="CT87" i="15"/>
  <c r="CT112" i="15"/>
  <c r="CT81" i="15"/>
  <c r="CS69" i="15"/>
  <c r="CS67" i="15"/>
  <c r="CT30" i="15"/>
  <c r="CS108" i="15"/>
  <c r="CS55" i="15"/>
  <c r="CT54" i="15"/>
  <c r="CS12" i="15"/>
  <c r="CT58" i="15"/>
  <c r="CT102" i="15"/>
  <c r="CT36" i="15"/>
  <c r="CT77" i="15"/>
  <c r="CS65" i="15"/>
  <c r="CS48" i="15"/>
  <c r="CS84" i="15"/>
  <c r="CT80" i="15"/>
  <c r="CS34" i="15"/>
  <c r="CS46" i="15"/>
  <c r="CT5" i="15"/>
  <c r="CS31" i="15"/>
  <c r="CS102" i="15"/>
  <c r="CT10" i="15"/>
  <c r="CT73" i="15"/>
  <c r="CS61" i="15"/>
  <c r="CS35" i="15"/>
  <c r="CT103" i="15"/>
  <c r="CS75" i="15"/>
  <c r="CS110" i="15"/>
  <c r="CT13" i="15"/>
  <c r="CT115" i="15"/>
  <c r="CS104" i="15"/>
  <c r="CT41" i="15"/>
  <c r="CT111" i="15"/>
  <c r="CT65" i="15"/>
  <c r="CS57" i="15"/>
  <c r="CS17" i="15"/>
  <c r="CS98" i="15"/>
  <c r="CS64" i="15"/>
  <c r="CT100" i="15"/>
  <c r="CT124" i="15"/>
  <c r="CS106" i="15"/>
  <c r="CS88" i="15"/>
  <c r="CT15" i="15"/>
  <c r="CS36" i="15"/>
  <c r="CT53" i="15"/>
  <c r="CS119" i="15"/>
  <c r="CT104" i="15"/>
  <c r="CT70" i="15"/>
  <c r="CS32" i="15"/>
  <c r="CT126" i="15"/>
  <c r="CS83" i="15"/>
  <c r="CS5" i="15"/>
  <c r="CS18" i="15"/>
  <c r="CT66" i="15"/>
  <c r="CS78" i="15"/>
  <c r="CT85" i="15"/>
  <c r="CT76" i="15"/>
  <c r="CT6" i="15"/>
  <c r="CT83" i="15"/>
  <c r="CT88" i="15"/>
  <c r="CS50" i="15"/>
  <c r="CT62" i="15"/>
  <c r="CT19" i="15"/>
  <c r="CT61" i="15"/>
  <c r="CT8" i="15"/>
  <c r="CT47" i="15"/>
  <c r="CT107" i="15"/>
  <c r="CT44" i="15"/>
  <c r="CT23" i="15"/>
  <c r="CS121" i="15"/>
  <c r="CS11" i="15"/>
  <c r="CS72" i="15"/>
  <c r="CT57" i="15"/>
  <c r="CS114" i="15"/>
  <c r="CS37" i="15"/>
  <c r="CS91" i="15"/>
  <c r="CS30" i="15"/>
  <c r="CS10" i="15"/>
  <c r="CS117" i="15"/>
  <c r="CT39" i="15"/>
  <c r="CS6" i="15"/>
  <c r="CS124" i="15"/>
  <c r="CT56" i="15"/>
  <c r="CS109" i="15"/>
  <c r="CS26" i="15"/>
  <c r="CS80" i="15"/>
  <c r="CS107" i="15"/>
  <c r="CT43" i="15"/>
  <c r="CS105" i="15"/>
  <c r="CT21" i="15"/>
  <c r="CT52" i="15"/>
  <c r="CT90" i="15"/>
  <c r="CT29" i="15"/>
  <c r="CS101" i="15"/>
  <c r="CS8" i="15"/>
  <c r="CS47" i="15"/>
  <c r="CS60" i="15"/>
  <c r="CT71" i="15"/>
  <c r="CS97" i="15"/>
  <c r="CS112" i="15"/>
  <c r="CT118" i="15"/>
  <c r="CT45" i="15"/>
  <c r="CS43" i="15"/>
  <c r="CS81" i="15"/>
  <c r="CS68" i="15"/>
  <c r="CS118" i="15"/>
  <c r="CT106" i="15"/>
  <c r="CS71" i="15"/>
  <c r="CS77" i="15"/>
  <c r="CT51" i="15"/>
  <c r="CT110" i="15"/>
  <c r="CS45" i="15"/>
  <c r="CS42" i="15"/>
  <c r="CS53" i="15"/>
  <c r="CT92" i="15"/>
  <c r="CT40" i="15"/>
  <c r="CT98" i="15"/>
  <c r="CS115" i="15"/>
  <c r="CS49" i="15"/>
  <c r="CS87" i="15"/>
  <c r="CT14" i="15"/>
  <c r="CT38" i="15"/>
  <c r="CT82" i="15"/>
  <c r="CS58" i="15"/>
  <c r="CT108" i="15"/>
  <c r="CS20" i="15"/>
  <c r="CS23" i="15"/>
  <c r="CT28" i="15"/>
  <c r="CT129" i="15"/>
  <c r="CT48" i="15"/>
  <c r="CS103" i="15"/>
  <c r="CS14" i="15"/>
  <c r="CT9" i="15"/>
  <c r="CS15" i="15"/>
  <c r="CT125" i="15"/>
  <c r="CS44" i="15"/>
  <c r="CT75" i="15"/>
  <c r="CS126" i="15"/>
  <c r="CS94" i="15"/>
  <c r="CS82" i="15"/>
  <c r="CT89" i="15"/>
  <c r="CS86" i="15"/>
  <c r="CT16" i="15"/>
  <c r="CT91" i="15"/>
  <c r="CT31" i="15"/>
  <c r="CT79" i="15"/>
  <c r="CT78" i="15"/>
  <c r="CT63" i="15"/>
  <c r="CT96" i="15"/>
  <c r="CS9" i="15"/>
  <c r="CS38" i="15"/>
  <c r="CT24" i="15"/>
  <c r="CT117" i="15"/>
  <c r="CT113" i="15"/>
  <c r="CT35" i="15"/>
  <c r="CT105" i="15"/>
  <c r="CS22" i="15"/>
  <c r="CS33" i="15"/>
  <c r="CT17" i="15"/>
  <c r="CS70" i="15"/>
  <c r="CS59" i="15"/>
  <c r="CT64" i="15"/>
  <c r="CT116" i="15"/>
  <c r="CT68" i="15"/>
  <c r="L5" i="1"/>
  <c r="M5" i="1" s="1"/>
  <c r="CU88" i="15" l="1"/>
  <c r="CV88" i="15" s="1"/>
  <c r="CU26" i="15"/>
  <c r="CV26" i="15" s="1"/>
  <c r="CU16" i="15"/>
  <c r="CV16" i="15" s="1"/>
  <c r="CU116" i="15"/>
  <c r="CV116" i="15" s="1"/>
  <c r="CU51" i="15"/>
  <c r="CV51" i="15" s="1"/>
  <c r="CU30" i="15"/>
  <c r="CV30" i="15" s="1"/>
  <c r="CU10" i="15"/>
  <c r="CV10" i="15" s="1"/>
  <c r="CU78" i="15"/>
  <c r="CV78" i="15" s="1"/>
  <c r="CU106" i="15"/>
  <c r="CV106" i="15" s="1"/>
  <c r="CU129" i="15"/>
  <c r="CV129" i="15" s="1"/>
  <c r="CU17" i="15"/>
  <c r="CV17" i="15" s="1"/>
  <c r="CU21" i="15"/>
  <c r="CV21" i="15" s="1"/>
  <c r="CU100" i="15"/>
  <c r="CV100" i="15" s="1"/>
  <c r="CU12" i="15"/>
  <c r="CV12" i="15" s="1"/>
  <c r="CU122" i="15"/>
  <c r="CV122" i="15" s="1"/>
  <c r="CU68" i="15"/>
  <c r="CV68" i="15" s="1"/>
  <c r="CU102" i="15"/>
  <c r="CV102" i="15" s="1"/>
  <c r="CU120" i="15"/>
  <c r="CV120" i="15" s="1"/>
  <c r="CU97" i="15"/>
  <c r="CV97" i="15" s="1"/>
  <c r="CU13" i="15"/>
  <c r="CV13" i="15" s="1"/>
  <c r="CU76" i="15"/>
  <c r="CV76" i="15" s="1"/>
  <c r="CU81" i="15"/>
  <c r="CV81" i="15" s="1"/>
  <c r="CU33" i="15"/>
  <c r="CV33" i="15" s="1"/>
  <c r="CU38" i="15"/>
  <c r="CV38" i="15" s="1"/>
  <c r="CU44" i="15"/>
  <c r="CV44" i="15" s="1"/>
  <c r="CU70" i="15"/>
  <c r="CV70" i="15" s="1"/>
  <c r="CU24" i="15"/>
  <c r="CV24" i="15" s="1"/>
  <c r="CU119" i="15"/>
  <c r="CV119" i="15" s="1"/>
  <c r="CU41" i="15"/>
  <c r="CV41" i="15" s="1"/>
  <c r="CU35" i="15"/>
  <c r="CV35" i="15" s="1"/>
  <c r="CU25" i="15"/>
  <c r="CV25" i="15" s="1"/>
  <c r="CU55" i="15"/>
  <c r="CV55" i="15" s="1"/>
  <c r="CU14" i="15"/>
  <c r="CV14" i="15" s="1"/>
  <c r="CU104" i="15"/>
  <c r="CV104" i="15" s="1"/>
  <c r="CU37" i="15"/>
  <c r="CV37" i="15" s="1"/>
  <c r="CU42" i="15"/>
  <c r="CV42" i="15" s="1"/>
  <c r="CU72" i="15"/>
  <c r="CV72" i="15" s="1"/>
  <c r="CU114" i="15"/>
  <c r="CV114" i="15" s="1"/>
  <c r="CU63" i="15"/>
  <c r="CV63" i="15" s="1"/>
  <c r="CU127" i="15"/>
  <c r="CV127" i="15" s="1"/>
  <c r="CU23" i="15"/>
  <c r="CV23" i="15" s="1"/>
  <c r="CU124" i="15"/>
  <c r="CV124" i="15" s="1"/>
  <c r="CU50" i="15"/>
  <c r="CV50" i="15" s="1"/>
  <c r="CU20" i="15"/>
  <c r="CV20" i="15" s="1"/>
  <c r="CU15" i="15"/>
  <c r="CV15" i="15" s="1"/>
  <c r="CU47" i="15"/>
  <c r="CV47" i="15" s="1"/>
  <c r="CU5" i="15"/>
  <c r="CV5" i="15" s="1"/>
  <c r="CU73" i="15"/>
  <c r="CV73" i="15" s="1"/>
  <c r="CU121" i="15"/>
  <c r="CV121" i="15" s="1"/>
  <c r="CE2" i="15"/>
  <c r="F10" i="15" s="1"/>
  <c r="G10" i="15" s="1"/>
  <c r="CU52" i="15"/>
  <c r="CV52" i="15" s="1"/>
  <c r="CU74" i="15"/>
  <c r="CV74" i="15" s="1"/>
  <c r="CU64" i="15"/>
  <c r="CV64" i="15" s="1"/>
  <c r="CU96" i="15"/>
  <c r="CV96" i="15" s="1"/>
  <c r="CU86" i="15"/>
  <c r="CV86" i="15" s="1"/>
  <c r="CU59" i="15"/>
  <c r="CV59" i="15" s="1"/>
  <c r="CU105" i="15"/>
  <c r="CV105" i="15" s="1"/>
  <c r="CU77" i="15"/>
  <c r="CV77" i="15" s="1"/>
  <c r="CU11" i="15"/>
  <c r="CV11" i="15" s="1"/>
  <c r="CU123" i="15"/>
  <c r="CV123" i="15" s="1"/>
  <c r="CU113" i="15"/>
  <c r="CV113" i="15" s="1"/>
  <c r="CU31" i="15"/>
  <c r="CV31" i="15" s="1"/>
  <c r="CU66" i="15"/>
  <c r="CV66" i="15" s="1"/>
  <c r="CU29" i="15"/>
  <c r="CV29" i="15" s="1"/>
  <c r="CU36" i="15"/>
  <c r="CV36" i="15" s="1"/>
  <c r="CU46" i="15"/>
  <c r="CV46" i="15" s="1"/>
  <c r="CU65" i="15"/>
  <c r="CV65" i="15" s="1"/>
  <c r="CU92" i="15"/>
  <c r="CV92" i="15" s="1"/>
  <c r="CU39" i="15"/>
  <c r="CV39" i="15" s="1"/>
  <c r="CU84" i="15"/>
  <c r="CV84" i="15" s="1"/>
  <c r="CU53" i="15"/>
  <c r="CV53" i="15" s="1"/>
  <c r="CU49" i="15"/>
  <c r="CV49" i="15" s="1"/>
  <c r="CU6" i="15"/>
  <c r="CV6" i="15" s="1"/>
  <c r="CU110" i="15"/>
  <c r="CV110" i="15" s="1"/>
  <c r="CU93" i="15"/>
  <c r="CV93" i="15" s="1"/>
  <c r="CU95" i="15"/>
  <c r="CV95" i="15" s="1"/>
  <c r="CU79" i="15"/>
  <c r="CV79" i="15" s="1"/>
  <c r="CU48" i="15"/>
  <c r="CV48" i="15" s="1"/>
  <c r="CU75" i="15"/>
  <c r="CV75" i="15" s="1"/>
  <c r="CU61" i="15"/>
  <c r="CV61" i="15" s="1"/>
  <c r="CU62" i="15"/>
  <c r="CV62" i="15" s="1"/>
  <c r="CU108" i="15"/>
  <c r="CV108" i="15" s="1"/>
  <c r="CU43" i="15"/>
  <c r="CV43" i="15" s="1"/>
  <c r="CU90" i="15"/>
  <c r="CV90" i="15" s="1"/>
  <c r="CU85" i="15"/>
  <c r="CV85" i="15" s="1"/>
  <c r="CU9" i="15"/>
  <c r="CV9" i="15" s="1"/>
  <c r="CU87" i="15"/>
  <c r="CV87" i="15" s="1"/>
  <c r="CU126" i="15"/>
  <c r="CV126" i="15" s="1"/>
  <c r="CU101" i="15"/>
  <c r="CV101" i="15" s="1"/>
  <c r="CU107" i="15"/>
  <c r="CV107" i="15" s="1"/>
  <c r="DC93" i="15"/>
  <c r="DC69" i="15"/>
  <c r="DC99" i="15"/>
  <c r="DC45" i="15"/>
  <c r="DC76" i="15"/>
  <c r="DC101" i="15"/>
  <c r="DC22" i="15"/>
  <c r="DC88" i="15"/>
  <c r="DC35" i="15"/>
  <c r="DC65" i="15"/>
  <c r="DC126" i="15"/>
  <c r="DC51" i="15"/>
  <c r="DC10" i="15"/>
  <c r="DC29" i="15"/>
  <c r="DC94" i="15"/>
  <c r="DC117" i="15"/>
  <c r="DC125" i="15"/>
  <c r="DC57" i="15"/>
  <c r="DC6" i="15"/>
  <c r="DC123" i="15"/>
  <c r="DC74" i="15"/>
  <c r="DC82" i="15"/>
  <c r="DC80" i="15"/>
  <c r="DC32" i="15"/>
  <c r="DC110" i="15"/>
  <c r="DC103" i="15"/>
  <c r="DC54" i="15"/>
  <c r="DC72" i="15"/>
  <c r="DC87" i="15"/>
  <c r="DC121" i="15"/>
  <c r="DC90" i="15"/>
  <c r="DC83" i="15"/>
  <c r="DC15" i="15"/>
  <c r="DC28" i="15"/>
  <c r="DC50" i="15"/>
  <c r="DC118" i="15"/>
  <c r="DC58" i="15"/>
  <c r="DC81" i="15"/>
  <c r="DC105" i="15"/>
  <c r="DC111" i="15"/>
  <c r="DC53" i="15"/>
  <c r="DC78" i="15"/>
  <c r="DC62" i="15"/>
  <c r="DC86" i="15"/>
  <c r="DC39" i="15"/>
  <c r="DC43" i="15"/>
  <c r="DC52" i="15"/>
  <c r="DC4" i="15"/>
  <c r="DC38" i="15"/>
  <c r="DC98" i="15"/>
  <c r="DC25" i="15"/>
  <c r="DC60" i="15"/>
  <c r="DC92" i="15"/>
  <c r="DC34" i="15"/>
  <c r="DC129" i="15"/>
  <c r="DC120" i="15"/>
  <c r="DC41" i="15"/>
  <c r="DC85" i="15"/>
  <c r="DC30" i="15"/>
  <c r="DC109" i="15"/>
  <c r="DC75" i="15"/>
  <c r="DC112" i="15"/>
  <c r="DC47" i="15"/>
  <c r="DC14" i="15"/>
  <c r="DC7" i="15"/>
  <c r="DC91" i="15"/>
  <c r="DC27" i="15"/>
  <c r="DC70" i="15"/>
  <c r="DC124" i="15"/>
  <c r="DC19" i="15"/>
  <c r="DC33" i="15"/>
  <c r="DC40" i="15"/>
  <c r="DC104" i="15"/>
  <c r="DC12" i="15"/>
  <c r="DC77" i="15"/>
  <c r="DC21" i="15"/>
  <c r="DC84" i="15"/>
  <c r="DC100" i="15"/>
  <c r="DC106" i="15"/>
  <c r="DC73" i="15"/>
  <c r="DC114" i="15"/>
  <c r="DC97" i="15"/>
  <c r="DC122" i="15"/>
  <c r="DC49" i="15"/>
  <c r="DC116" i="15"/>
  <c r="DC64" i="15"/>
  <c r="DC96" i="15"/>
  <c r="DC16" i="15"/>
  <c r="DC8" i="15"/>
  <c r="DC24" i="15"/>
  <c r="DC66" i="15"/>
  <c r="DC5" i="15"/>
  <c r="DC31" i="15"/>
  <c r="DC119" i="15"/>
  <c r="DC23" i="15"/>
  <c r="DC79" i="15"/>
  <c r="DC102" i="15"/>
  <c r="DC46" i="15"/>
  <c r="DC59" i="15"/>
  <c r="DC95" i="15"/>
  <c r="DC42" i="15"/>
  <c r="DC44" i="15"/>
  <c r="DC56" i="15"/>
  <c r="DC26" i="15"/>
  <c r="DC37" i="15"/>
  <c r="DC13" i="15"/>
  <c r="DC18" i="15"/>
  <c r="DC127" i="15"/>
  <c r="DC11" i="15"/>
  <c r="DC55" i="15"/>
  <c r="DC113" i="15"/>
  <c r="DC107" i="15"/>
  <c r="DC20" i="15"/>
  <c r="DC36" i="15"/>
  <c r="DC128" i="15"/>
  <c r="DC9" i="15"/>
  <c r="DC108" i="15"/>
  <c r="DC71" i="15"/>
  <c r="DC89" i="15"/>
  <c r="DC67" i="15"/>
  <c r="DC17" i="15"/>
  <c r="DC68" i="15"/>
  <c r="DC63" i="15"/>
  <c r="DC48" i="15"/>
  <c r="DC61" i="15"/>
  <c r="DC115" i="15"/>
  <c r="CU22" i="15"/>
  <c r="CV22" i="15" s="1"/>
  <c r="CU40" i="15"/>
  <c r="CV40" i="15" s="1"/>
  <c r="CU83" i="15"/>
  <c r="CV83" i="15" s="1"/>
  <c r="CU28" i="15"/>
  <c r="CV28" i="15" s="1"/>
  <c r="CU103" i="15"/>
  <c r="CV103" i="15" s="1"/>
  <c r="CU118" i="15"/>
  <c r="CV118" i="15" s="1"/>
  <c r="CU109" i="15"/>
  <c r="CV109" i="15" s="1"/>
  <c r="CU128" i="15"/>
  <c r="CV128" i="15" s="1"/>
  <c r="CU91" i="15"/>
  <c r="CV91" i="15" s="1"/>
  <c r="DD73" i="15"/>
  <c r="DE81" i="15"/>
  <c r="DE29" i="15"/>
  <c r="DE78" i="15"/>
  <c r="DD124" i="15"/>
  <c r="DD44" i="15"/>
  <c r="DD11" i="15"/>
  <c r="DD12" i="15"/>
  <c r="DD116" i="15"/>
  <c r="DD51" i="15"/>
  <c r="DD41" i="15"/>
  <c r="DE111" i="15"/>
  <c r="DD125" i="15"/>
  <c r="DE45" i="15"/>
  <c r="DE53" i="15"/>
  <c r="DD88" i="15"/>
  <c r="DE5" i="15"/>
  <c r="DE59" i="15"/>
  <c r="DD123" i="15"/>
  <c r="DD127" i="15"/>
  <c r="DD45" i="15"/>
  <c r="DD80" i="15"/>
  <c r="DE23" i="15"/>
  <c r="DD76" i="15"/>
  <c r="DD102" i="15"/>
  <c r="DD113" i="15"/>
  <c r="DE121" i="15"/>
  <c r="DE124" i="15"/>
  <c r="DE63" i="15"/>
  <c r="DD78" i="15"/>
  <c r="DE25" i="15"/>
  <c r="DE10" i="15"/>
  <c r="DD72" i="15"/>
  <c r="DE126" i="15"/>
  <c r="DE96" i="15"/>
  <c r="DD95" i="15"/>
  <c r="DE40" i="15"/>
  <c r="DE22" i="15"/>
  <c r="DD109" i="15"/>
  <c r="DE117" i="15"/>
  <c r="DE104" i="15"/>
  <c r="DD48" i="15"/>
  <c r="DD43" i="15"/>
  <c r="DD16" i="15"/>
  <c r="DE112" i="15"/>
  <c r="DD28" i="15"/>
  <c r="DE116" i="15"/>
  <c r="DD87" i="15"/>
  <c r="DE87" i="15"/>
  <c r="DD40" i="15"/>
  <c r="DD92" i="15"/>
  <c r="DD105" i="15"/>
  <c r="DE113" i="15"/>
  <c r="DE84" i="15"/>
  <c r="DE34" i="15"/>
  <c r="DE33" i="15"/>
  <c r="DD119" i="15"/>
  <c r="DD33" i="15"/>
  <c r="DD21" i="15"/>
  <c r="DD107" i="15"/>
  <c r="DE51" i="15"/>
  <c r="DE17" i="15"/>
  <c r="DE4" i="15"/>
  <c r="DD22" i="15"/>
  <c r="DD77" i="15"/>
  <c r="DE61" i="15"/>
  <c r="DE15" i="15"/>
  <c r="DD10" i="15"/>
  <c r="DE88" i="15"/>
  <c r="DE110" i="15"/>
  <c r="DD126" i="15"/>
  <c r="DE76" i="15"/>
  <c r="DE75" i="15"/>
  <c r="DD69" i="15"/>
  <c r="DE57" i="15"/>
  <c r="DD6" i="15"/>
  <c r="DE119" i="15"/>
  <c r="DE68" i="15"/>
  <c r="DE100" i="15"/>
  <c r="DE90" i="15"/>
  <c r="DD67" i="15"/>
  <c r="DD38" i="15"/>
  <c r="DE125" i="15"/>
  <c r="DD7" i="15"/>
  <c r="DE43" i="15"/>
  <c r="DD35" i="15"/>
  <c r="DE39" i="15"/>
  <c r="DD55" i="15"/>
  <c r="DE106" i="15"/>
  <c r="DD60" i="15"/>
  <c r="DE31" i="15"/>
  <c r="DE109" i="15"/>
  <c r="DE48" i="15"/>
  <c r="DD34" i="15"/>
  <c r="DE114" i="15"/>
  <c r="DD30" i="15"/>
  <c r="DD46" i="15"/>
  <c r="DE42" i="15"/>
  <c r="DE122" i="15"/>
  <c r="DD66" i="15"/>
  <c r="DE105" i="15"/>
  <c r="DD39" i="15"/>
  <c r="DE24" i="15"/>
  <c r="DD99" i="15"/>
  <c r="DE20" i="15"/>
  <c r="DE107" i="15"/>
  <c r="DD17" i="15"/>
  <c r="DE67" i="15"/>
  <c r="DD31" i="15"/>
  <c r="DD117" i="15"/>
  <c r="DE93" i="15"/>
  <c r="DD128" i="15"/>
  <c r="DD98" i="15"/>
  <c r="DE74" i="15"/>
  <c r="DE82" i="15"/>
  <c r="DE9" i="15"/>
  <c r="DD96" i="15"/>
  <c r="DE86" i="15"/>
  <c r="DD56" i="15"/>
  <c r="DD101" i="15"/>
  <c r="DE89" i="15"/>
  <c r="DE123" i="15"/>
  <c r="DD5" i="15"/>
  <c r="DD59" i="15"/>
  <c r="DD37" i="15"/>
  <c r="DE71" i="15"/>
  <c r="DE70" i="15"/>
  <c r="DD32" i="15"/>
  <c r="DD50" i="15"/>
  <c r="DD97" i="15"/>
  <c r="DE85" i="15"/>
  <c r="DD108" i="15"/>
  <c r="DE92" i="15"/>
  <c r="DE54" i="15"/>
  <c r="DE28" i="15"/>
  <c r="DD62" i="15"/>
  <c r="DE60" i="15"/>
  <c r="DE95" i="15"/>
  <c r="DD14" i="15"/>
  <c r="DD93" i="15"/>
  <c r="DE77" i="15"/>
  <c r="DE103" i="15"/>
  <c r="DE72" i="15"/>
  <c r="DE30" i="15"/>
  <c r="DE21" i="15"/>
  <c r="DD52" i="15"/>
  <c r="DD115" i="15"/>
  <c r="DD86" i="15"/>
  <c r="DE47" i="15"/>
  <c r="DD81" i="15"/>
  <c r="DE65" i="15"/>
  <c r="DD29" i="15"/>
  <c r="DE19" i="15"/>
  <c r="DE108" i="15"/>
  <c r="DE12" i="15"/>
  <c r="DD9" i="15"/>
  <c r="DD112" i="15"/>
  <c r="DE120" i="15"/>
  <c r="DD13" i="15"/>
  <c r="DE97" i="15"/>
  <c r="DD118" i="15"/>
  <c r="DE127" i="15"/>
  <c r="DD106" i="15"/>
  <c r="DE56" i="15"/>
  <c r="DD91" i="15"/>
  <c r="DE73" i="15"/>
  <c r="DE52" i="15"/>
  <c r="DE91" i="15"/>
  <c r="DD70" i="15"/>
  <c r="DE13" i="15"/>
  <c r="DE49" i="15"/>
  <c r="DD23" i="15"/>
  <c r="DE69" i="15"/>
  <c r="DE38" i="15"/>
  <c r="DD82" i="15"/>
  <c r="DE41" i="15"/>
  <c r="DD47" i="15"/>
  <c r="DD104" i="15"/>
  <c r="DD129" i="15"/>
  <c r="DE99" i="15"/>
  <c r="DE55" i="15"/>
  <c r="DE7" i="15"/>
  <c r="DE64" i="15"/>
  <c r="DD84" i="15"/>
  <c r="DE46" i="15"/>
  <c r="DE115" i="15"/>
  <c r="DE35" i="15"/>
  <c r="DE79" i="15"/>
  <c r="DD19" i="15"/>
  <c r="DD42" i="15"/>
  <c r="DD26" i="15"/>
  <c r="DD64" i="15"/>
  <c r="DD110" i="15"/>
  <c r="DE26" i="15"/>
  <c r="DE16" i="15"/>
  <c r="DE44" i="15"/>
  <c r="DD100" i="15"/>
  <c r="DD8" i="15"/>
  <c r="DD20" i="15"/>
  <c r="DE94" i="15"/>
  <c r="DE62" i="15"/>
  <c r="DE32" i="15"/>
  <c r="DE27" i="15"/>
  <c r="DD121" i="15"/>
  <c r="DE6" i="15"/>
  <c r="DD79" i="15"/>
  <c r="DE36" i="15"/>
  <c r="DD122" i="15"/>
  <c r="DD89" i="15"/>
  <c r="DE83" i="15"/>
  <c r="DD25" i="15"/>
  <c r="DD36" i="15"/>
  <c r="DE50" i="15"/>
  <c r="DD85" i="15"/>
  <c r="DD68" i="15"/>
  <c r="DE11" i="15"/>
  <c r="DE14" i="15"/>
  <c r="DD65" i="15"/>
  <c r="DE118" i="15"/>
  <c r="DD58" i="15"/>
  <c r="DE80" i="15"/>
  <c r="DD4" i="15"/>
  <c r="DD61" i="15"/>
  <c r="DD103" i="15"/>
  <c r="DD24" i="15"/>
  <c r="DD71" i="15"/>
  <c r="DD120" i="15"/>
  <c r="DD57" i="15"/>
  <c r="DE98" i="15"/>
  <c r="DD114" i="15"/>
  <c r="DD27" i="15"/>
  <c r="DD75" i="15"/>
  <c r="DE101" i="15"/>
  <c r="DD15" i="15"/>
  <c r="DE128" i="15"/>
  <c r="DE8" i="15"/>
  <c r="DE102" i="15"/>
  <c r="DD111" i="15"/>
  <c r="DE37" i="15"/>
  <c r="DE66" i="15"/>
  <c r="DD53" i="15"/>
  <c r="DD49" i="15"/>
  <c r="DE129" i="15"/>
  <c r="DD83" i="15"/>
  <c r="DD63" i="15"/>
  <c r="DE58" i="15"/>
  <c r="DD94" i="15"/>
  <c r="DE18" i="15"/>
  <c r="DD74" i="15"/>
  <c r="DD90" i="15"/>
  <c r="DD18" i="15"/>
  <c r="DD54" i="15"/>
  <c r="CU7" i="15"/>
  <c r="CV7" i="15" s="1"/>
  <c r="CU115" i="15"/>
  <c r="CV115" i="15" s="1"/>
  <c r="CU67" i="15"/>
  <c r="CV67" i="15" s="1"/>
  <c r="CU80" i="15"/>
  <c r="CV80" i="15" s="1"/>
  <c r="CU56" i="15"/>
  <c r="CV56" i="15" s="1"/>
  <c r="CU4" i="15"/>
  <c r="CV4" i="15" s="1"/>
  <c r="DP129" i="15"/>
  <c r="DP58" i="15"/>
  <c r="DO128" i="15"/>
  <c r="DP127" i="15"/>
  <c r="DO83" i="15"/>
  <c r="DP92" i="15"/>
  <c r="DP126" i="15"/>
  <c r="DO62" i="15"/>
  <c r="DP46" i="15"/>
  <c r="DO48" i="15"/>
  <c r="DO104" i="15"/>
  <c r="DP37" i="15"/>
  <c r="DO64" i="15"/>
  <c r="DO63" i="15"/>
  <c r="DO119" i="15"/>
  <c r="DP14" i="15"/>
  <c r="DO78" i="15"/>
  <c r="DP109" i="15"/>
  <c r="DP95" i="15"/>
  <c r="DP26" i="15"/>
  <c r="DO108" i="15"/>
  <c r="DO46" i="15"/>
  <c r="DP17" i="15"/>
  <c r="DO103" i="15"/>
  <c r="DO50" i="15"/>
  <c r="DO41" i="15"/>
  <c r="DP31" i="15"/>
  <c r="DP86" i="15"/>
  <c r="DO117" i="15"/>
  <c r="DP45" i="15"/>
  <c r="DP87" i="15"/>
  <c r="DO34" i="15"/>
  <c r="DP102" i="15"/>
  <c r="DP76" i="15"/>
  <c r="DP123" i="15"/>
  <c r="DP16" i="15"/>
  <c r="DO42" i="15"/>
  <c r="DP97" i="15"/>
  <c r="DO37" i="15"/>
  <c r="DO18" i="15"/>
  <c r="DO77" i="15"/>
  <c r="DP111" i="15"/>
  <c r="DP39" i="15"/>
  <c r="DP65" i="15"/>
  <c r="DP27" i="15"/>
  <c r="DO70" i="15"/>
  <c r="DO53" i="15"/>
  <c r="DO99" i="15"/>
  <c r="DO90" i="15"/>
  <c r="DO28" i="15"/>
  <c r="DP80" i="15"/>
  <c r="DO33" i="15"/>
  <c r="DP9" i="15"/>
  <c r="DP67" i="15"/>
  <c r="DO106" i="15"/>
  <c r="DP34" i="15"/>
  <c r="DP54" i="15"/>
  <c r="DP7" i="15"/>
  <c r="DO26" i="15"/>
  <c r="DO32" i="15"/>
  <c r="DO84" i="15"/>
  <c r="DP74" i="15"/>
  <c r="DO15" i="15"/>
  <c r="DP36" i="15"/>
  <c r="DO29" i="15"/>
  <c r="DO129" i="15"/>
  <c r="DO58" i="15"/>
  <c r="DP89" i="15"/>
  <c r="DP29" i="15"/>
  <c r="DO43" i="15"/>
  <c r="DO95" i="15"/>
  <c r="DO102" i="15"/>
  <c r="DP124" i="15"/>
  <c r="DP75" i="15"/>
  <c r="DO30" i="15"/>
  <c r="DP115" i="15"/>
  <c r="DP112" i="15"/>
  <c r="DO25" i="15"/>
  <c r="DP119" i="15"/>
  <c r="DO21" i="15"/>
  <c r="DO110" i="15"/>
  <c r="DO44" i="15"/>
  <c r="DO73" i="15"/>
  <c r="DO116" i="15"/>
  <c r="DO120" i="15"/>
  <c r="DO55" i="15"/>
  <c r="DP33" i="15"/>
  <c r="DO85" i="15"/>
  <c r="DP38" i="15"/>
  <c r="DP104" i="15"/>
  <c r="DO114" i="15"/>
  <c r="DO80" i="15"/>
  <c r="DO17" i="15"/>
  <c r="DP100" i="15"/>
  <c r="DP35" i="15"/>
  <c r="DO40" i="15"/>
  <c r="DP24" i="15"/>
  <c r="DO94" i="15"/>
  <c r="DO54" i="15"/>
  <c r="DP108" i="15"/>
  <c r="DP18" i="15"/>
  <c r="DO88" i="15"/>
  <c r="DO113" i="15"/>
  <c r="DO91" i="15"/>
  <c r="DP19" i="15"/>
  <c r="DP88" i="15"/>
  <c r="DO71" i="15"/>
  <c r="DP53" i="15"/>
  <c r="DP11" i="15"/>
  <c r="DP57" i="15"/>
  <c r="DO97" i="15"/>
  <c r="DP4" i="15"/>
  <c r="DO8" i="15"/>
  <c r="DP98" i="15"/>
  <c r="DP118" i="15"/>
  <c r="DP85" i="15"/>
  <c r="DP21" i="15"/>
  <c r="DO68" i="15"/>
  <c r="DO45" i="15"/>
  <c r="DP128" i="15"/>
  <c r="DO122" i="15"/>
  <c r="DO93" i="15"/>
  <c r="DO86" i="15"/>
  <c r="DO92" i="15"/>
  <c r="DP107" i="15"/>
  <c r="DO67" i="15"/>
  <c r="DO13" i="15"/>
  <c r="DP105" i="15"/>
  <c r="DP116" i="15"/>
  <c r="DO38" i="15"/>
  <c r="DO79" i="15"/>
  <c r="DO76" i="15"/>
  <c r="DO75" i="15"/>
  <c r="DP51" i="15"/>
  <c r="DO124" i="15"/>
  <c r="DO22" i="15"/>
  <c r="DO89" i="15"/>
  <c r="DP103" i="15"/>
  <c r="DP41" i="15"/>
  <c r="DP52" i="15"/>
  <c r="DP90" i="15"/>
  <c r="DP23" i="15"/>
  <c r="DP110" i="15"/>
  <c r="DP13" i="15"/>
  <c r="DP83" i="15"/>
  <c r="DO98" i="15"/>
  <c r="DO20" i="15"/>
  <c r="DP25" i="15"/>
  <c r="DP30" i="15"/>
  <c r="DP82" i="15"/>
  <c r="DO101" i="15"/>
  <c r="DO4" i="15"/>
  <c r="DP61" i="15"/>
  <c r="DO87" i="15"/>
  <c r="DO118" i="15"/>
  <c r="DP101" i="15"/>
  <c r="DO16" i="15"/>
  <c r="DO23" i="15"/>
  <c r="DP91" i="15"/>
  <c r="DP117" i="15"/>
  <c r="DP50" i="15"/>
  <c r="DP81" i="15"/>
  <c r="DP62" i="15"/>
  <c r="DP84" i="15"/>
  <c r="DO74" i="15"/>
  <c r="DP10" i="15"/>
  <c r="DP49" i="15"/>
  <c r="DP40" i="15"/>
  <c r="DP99" i="15"/>
  <c r="DP59" i="15"/>
  <c r="DP125" i="15"/>
  <c r="DO52" i="15"/>
  <c r="DO121" i="15"/>
  <c r="DO10" i="15"/>
  <c r="DP48" i="15"/>
  <c r="DO109" i="15"/>
  <c r="DP60" i="15"/>
  <c r="DO51" i="15"/>
  <c r="DP8" i="15"/>
  <c r="DP106" i="15"/>
  <c r="DP70" i="15"/>
  <c r="DO69" i="15"/>
  <c r="DP113" i="15"/>
  <c r="DO56" i="15"/>
  <c r="DP73" i="15"/>
  <c r="DO65" i="15"/>
  <c r="DO60" i="15"/>
  <c r="DO81" i="15"/>
  <c r="DP64" i="15"/>
  <c r="DP122" i="15"/>
  <c r="DP79" i="15"/>
  <c r="DO11" i="15"/>
  <c r="DO36" i="15"/>
  <c r="DP78" i="15"/>
  <c r="DP47" i="15"/>
  <c r="DP5" i="15"/>
  <c r="DO112" i="15"/>
  <c r="DO24" i="15"/>
  <c r="DO27" i="15"/>
  <c r="DO123" i="15"/>
  <c r="DP96" i="15"/>
  <c r="DO19" i="15"/>
  <c r="DP20" i="15"/>
  <c r="DO96" i="15"/>
  <c r="DO14" i="15"/>
  <c r="DO7" i="15"/>
  <c r="DO35" i="15"/>
  <c r="DO9" i="15"/>
  <c r="DO111" i="15"/>
  <c r="DP63" i="15"/>
  <c r="DO107" i="15"/>
  <c r="DO5" i="15"/>
  <c r="DP94" i="15"/>
  <c r="DO47" i="15"/>
  <c r="DO59" i="15"/>
  <c r="DP43" i="15"/>
  <c r="DO82" i="15"/>
  <c r="DO127" i="15"/>
  <c r="DP12" i="15"/>
  <c r="DP121" i="15"/>
  <c r="DP72" i="15"/>
  <c r="DO105" i="15"/>
  <c r="DP6" i="15"/>
  <c r="DP77" i="15"/>
  <c r="DP66" i="15"/>
  <c r="DO39" i="15"/>
  <c r="DO57" i="15"/>
  <c r="DO72" i="15"/>
  <c r="DO61" i="15"/>
  <c r="DP32" i="15"/>
  <c r="DP42" i="15"/>
  <c r="DO49" i="15"/>
  <c r="DP55" i="15"/>
  <c r="DO12" i="15"/>
  <c r="DP28" i="15"/>
  <c r="DO100" i="15"/>
  <c r="DP114" i="15"/>
  <c r="DP69" i="15"/>
  <c r="DO66" i="15"/>
  <c r="DP68" i="15"/>
  <c r="DP56" i="15"/>
  <c r="DP44" i="15"/>
  <c r="DP22" i="15"/>
  <c r="DO31" i="15"/>
  <c r="DO126" i="15"/>
  <c r="DP120" i="15"/>
  <c r="DP93" i="15"/>
  <c r="DP15" i="15"/>
  <c r="DP71" i="15"/>
  <c r="DO115" i="15"/>
  <c r="DO6" i="15"/>
  <c r="DO125" i="15"/>
  <c r="CU54" i="15"/>
  <c r="CV54" i="15" s="1"/>
  <c r="CU94" i="15"/>
  <c r="CV94" i="15" s="1"/>
  <c r="CU82" i="15"/>
  <c r="CV82" i="15" s="1"/>
  <c r="CU18" i="15"/>
  <c r="CV18" i="15" s="1"/>
  <c r="CU125" i="15"/>
  <c r="CV125" i="15" s="1"/>
  <c r="CU111" i="15"/>
  <c r="CV111" i="15" s="1"/>
  <c r="CU32" i="15"/>
  <c r="CV32" i="15" s="1"/>
  <c r="CU71" i="15"/>
  <c r="CV71" i="15" s="1"/>
  <c r="DN90" i="15"/>
  <c r="DN22" i="15"/>
  <c r="DN16" i="15"/>
  <c r="DN53" i="15"/>
  <c r="DN40" i="15"/>
  <c r="DN38" i="15"/>
  <c r="DN6" i="15"/>
  <c r="DN64" i="15"/>
  <c r="DN110" i="15"/>
  <c r="DN50" i="15"/>
  <c r="DN129" i="15"/>
  <c r="DN49" i="15"/>
  <c r="DN18" i="15"/>
  <c r="DN103" i="15"/>
  <c r="DN116" i="15"/>
  <c r="DN112" i="15"/>
  <c r="DN87" i="15"/>
  <c r="DN23" i="15"/>
  <c r="DN125" i="15"/>
  <c r="DN45" i="15"/>
  <c r="DN128" i="15"/>
  <c r="DN51" i="15"/>
  <c r="DN121" i="15"/>
  <c r="DN41" i="15"/>
  <c r="DN91" i="15"/>
  <c r="DN71" i="15"/>
  <c r="DN32" i="15"/>
  <c r="DN66" i="15"/>
  <c r="DN117" i="15"/>
  <c r="DN37" i="15"/>
  <c r="DN72" i="15"/>
  <c r="DN34" i="15"/>
  <c r="DN92" i="15"/>
  <c r="DN98" i="15"/>
  <c r="DN113" i="15"/>
  <c r="DN33" i="15"/>
  <c r="DN31" i="15"/>
  <c r="DN95" i="15"/>
  <c r="DN76" i="15"/>
  <c r="DN114" i="15"/>
  <c r="DN109" i="15"/>
  <c r="DN29" i="15"/>
  <c r="DN100" i="15"/>
  <c r="DN55" i="15"/>
  <c r="DN60" i="15"/>
  <c r="DN11" i="15"/>
  <c r="DN105" i="15"/>
  <c r="DN25" i="15"/>
  <c r="DN67" i="15"/>
  <c r="DN7" i="15"/>
  <c r="DN52" i="15"/>
  <c r="DN68" i="15"/>
  <c r="DN101" i="15"/>
  <c r="DN21" i="15"/>
  <c r="DN56" i="15"/>
  <c r="DN94" i="15"/>
  <c r="DN46" i="15"/>
  <c r="DN83" i="15"/>
  <c r="DN97" i="15"/>
  <c r="DN17" i="15"/>
  <c r="DN106" i="15"/>
  <c r="DN86" i="15"/>
  <c r="DN30" i="15"/>
  <c r="DN96" i="15"/>
  <c r="DN48" i="15"/>
  <c r="DN82" i="15"/>
  <c r="DN15" i="15"/>
  <c r="DN93" i="15"/>
  <c r="DN13" i="15"/>
  <c r="DN24" i="15"/>
  <c r="DN79" i="15"/>
  <c r="DN99" i="15"/>
  <c r="DN124" i="15"/>
  <c r="DN80" i="15"/>
  <c r="DN28" i="15"/>
  <c r="DN89" i="15"/>
  <c r="DN9" i="15"/>
  <c r="DN19" i="15"/>
  <c r="DN47" i="15"/>
  <c r="DN58" i="15"/>
  <c r="DN104" i="15"/>
  <c r="DN126" i="15"/>
  <c r="DN42" i="15"/>
  <c r="DN85" i="15"/>
  <c r="DN5" i="15"/>
  <c r="DN14" i="15"/>
  <c r="DN20" i="15"/>
  <c r="DN4" i="15"/>
  <c r="DN122" i="15"/>
  <c r="DN70" i="15"/>
  <c r="DN65" i="15"/>
  <c r="DN120" i="15"/>
  <c r="DN84" i="15"/>
  <c r="DN81" i="15"/>
  <c r="DN115" i="15"/>
  <c r="DN8" i="15"/>
  <c r="DN118" i="15"/>
  <c r="DN44" i="15"/>
  <c r="DN77" i="15"/>
  <c r="DN59" i="15"/>
  <c r="DN62" i="15"/>
  <c r="DN123" i="15"/>
  <c r="DN39" i="15"/>
  <c r="DN35" i="15"/>
  <c r="DN119" i="15"/>
  <c r="DN73" i="15"/>
  <c r="DN54" i="15"/>
  <c r="DN111" i="15"/>
  <c r="DN26" i="15"/>
  <c r="DN107" i="15"/>
  <c r="DN69" i="15"/>
  <c r="DN27" i="15"/>
  <c r="DN78" i="15"/>
  <c r="DN102" i="15"/>
  <c r="DN75" i="15"/>
  <c r="DN36" i="15"/>
  <c r="DN61" i="15"/>
  <c r="DN88" i="15"/>
  <c r="DN10" i="15"/>
  <c r="DN74" i="15"/>
  <c r="DN57" i="15"/>
  <c r="DN63" i="15"/>
  <c r="DN43" i="15"/>
  <c r="DN12" i="15"/>
  <c r="DN127" i="15"/>
  <c r="DN108" i="15"/>
  <c r="CU60" i="15"/>
  <c r="CV60" i="15" s="1"/>
  <c r="CU99" i="15"/>
  <c r="CV99" i="15" s="1"/>
  <c r="CU8" i="15"/>
  <c r="CV8" i="15" s="1"/>
  <c r="CU57" i="15"/>
  <c r="CV57" i="15" s="1"/>
  <c r="CU34" i="15"/>
  <c r="CV34" i="15" s="1"/>
  <c r="CU69" i="15"/>
  <c r="CV69" i="15" s="1"/>
  <c r="CU45" i="15"/>
  <c r="CV45" i="15" s="1"/>
  <c r="CU19" i="15"/>
  <c r="CV19" i="15" s="1"/>
  <c r="CU112" i="15"/>
  <c r="CV112" i="15" s="1"/>
  <c r="CU58" i="15"/>
  <c r="CV58" i="15" s="1"/>
  <c r="CU89" i="15"/>
  <c r="CV89" i="15" s="1"/>
  <c r="CU98" i="15"/>
  <c r="CV98" i="15" s="1"/>
  <c r="CU117" i="15"/>
  <c r="CV117" i="15" s="1"/>
  <c r="CU27" i="15"/>
  <c r="CV27" i="15" s="1"/>
  <c r="Q5" i="1"/>
  <c r="DQ79" i="15" l="1"/>
  <c r="DR79" i="15" s="1"/>
  <c r="DQ113" i="15"/>
  <c r="DR113" i="15" s="1"/>
  <c r="DQ33" i="15"/>
  <c r="DR33" i="15" s="1"/>
  <c r="DF87" i="15"/>
  <c r="DG87" i="15" s="1"/>
  <c r="DQ92" i="15"/>
  <c r="DR92" i="15" s="1"/>
  <c r="DQ20" i="15"/>
  <c r="DR20" i="15" s="1"/>
  <c r="DQ80" i="15"/>
  <c r="DR80" i="15" s="1"/>
  <c r="DQ36" i="15"/>
  <c r="DR36" i="15" s="1"/>
  <c r="DF4" i="15"/>
  <c r="DG4" i="15" s="1"/>
  <c r="DQ61" i="15"/>
  <c r="DR61" i="15" s="1"/>
  <c r="DQ118" i="15"/>
  <c r="DR118" i="15" s="1"/>
  <c r="DQ9" i="15"/>
  <c r="DR9" i="15" s="1"/>
  <c r="DQ31" i="15"/>
  <c r="DR31" i="15" s="1"/>
  <c r="DQ87" i="15"/>
  <c r="DR87" i="15" s="1"/>
  <c r="DQ60" i="15"/>
  <c r="DR60" i="15" s="1"/>
  <c r="DF55" i="15"/>
  <c r="DG55" i="15" s="1"/>
  <c r="DF24" i="15"/>
  <c r="DG24" i="15" s="1"/>
  <c r="DQ73" i="15"/>
  <c r="DR73" i="15" s="1"/>
  <c r="DF19" i="15"/>
  <c r="DG19" i="15" s="1"/>
  <c r="DF98" i="15"/>
  <c r="DG98" i="15" s="1"/>
  <c r="DQ10" i="15"/>
  <c r="DR10" i="15" s="1"/>
  <c r="DQ76" i="15"/>
  <c r="DR76" i="15" s="1"/>
  <c r="DQ125" i="15"/>
  <c r="DR125" i="15" s="1"/>
  <c r="DQ83" i="15"/>
  <c r="DR83" i="15" s="1"/>
  <c r="DF121" i="15"/>
  <c r="DG121" i="15" s="1"/>
  <c r="DF124" i="15"/>
  <c r="DG124" i="15" s="1"/>
  <c r="DF70" i="15"/>
  <c r="DG70" i="15" s="1"/>
  <c r="DQ116" i="15"/>
  <c r="DR116" i="15" s="1"/>
  <c r="DF65" i="15"/>
  <c r="DG65" i="15" s="1"/>
  <c r="DQ95" i="15"/>
  <c r="DR95" i="15" s="1"/>
  <c r="DQ107" i="15"/>
  <c r="DR107" i="15" s="1"/>
  <c r="DQ8" i="15"/>
  <c r="DR8" i="15" s="1"/>
  <c r="DQ37" i="15"/>
  <c r="DR37" i="15" s="1"/>
  <c r="DQ64" i="15"/>
  <c r="DR64" i="15" s="1"/>
  <c r="DQ77" i="15"/>
  <c r="DR77" i="15" s="1"/>
  <c r="DQ56" i="15"/>
  <c r="DR56" i="15" s="1"/>
  <c r="DQ28" i="15"/>
  <c r="DR28" i="15" s="1"/>
  <c r="DQ18" i="15"/>
  <c r="DR18" i="15" s="1"/>
  <c r="DQ84" i="15"/>
  <c r="DR84" i="15" s="1"/>
  <c r="DQ46" i="15"/>
  <c r="DR46" i="15" s="1"/>
  <c r="DF67" i="15"/>
  <c r="DG67" i="15" s="1"/>
  <c r="DQ70" i="15"/>
  <c r="DR70" i="15" s="1"/>
  <c r="DQ32" i="15"/>
  <c r="DR32" i="15" s="1"/>
  <c r="DQ66" i="15"/>
  <c r="DR66" i="15" s="1"/>
  <c r="DQ6" i="15"/>
  <c r="DR6" i="15" s="1"/>
  <c r="DQ108" i="15"/>
  <c r="DR108" i="15" s="1"/>
  <c r="DQ11" i="15"/>
  <c r="DR11" i="15" s="1"/>
  <c r="DQ93" i="15"/>
  <c r="DR93" i="15" s="1"/>
  <c r="DQ72" i="15"/>
  <c r="DR72" i="15" s="1"/>
  <c r="DQ50" i="15"/>
  <c r="DR50" i="15" s="1"/>
  <c r="DQ111" i="15"/>
  <c r="DR111" i="15" s="1"/>
  <c r="DQ105" i="15"/>
  <c r="DR105" i="15" s="1"/>
  <c r="DQ74" i="15"/>
  <c r="DR74" i="15" s="1"/>
  <c r="DQ17" i="15"/>
  <c r="DR17" i="15" s="1"/>
  <c r="DQ88" i="15"/>
  <c r="DR88" i="15" s="1"/>
  <c r="DQ44" i="15"/>
  <c r="DR44" i="15" s="1"/>
  <c r="DQ19" i="15"/>
  <c r="DR19" i="15" s="1"/>
  <c r="DQ23" i="15"/>
  <c r="DR23" i="15" s="1"/>
  <c r="DF113" i="15"/>
  <c r="DG113" i="15" s="1"/>
  <c r="DF66" i="15"/>
  <c r="DG66" i="15" s="1"/>
  <c r="DF33" i="15"/>
  <c r="DG33" i="15" s="1"/>
  <c r="DF25" i="15"/>
  <c r="DG25" i="15" s="1"/>
  <c r="DF90" i="15"/>
  <c r="DG90" i="15" s="1"/>
  <c r="DF126" i="15"/>
  <c r="DG126" i="15" s="1"/>
  <c r="DF35" i="15"/>
  <c r="DG35" i="15" s="1"/>
  <c r="DQ75" i="15"/>
  <c r="DR75" i="15" s="1"/>
  <c r="DF127" i="15"/>
  <c r="DG127" i="15" s="1"/>
  <c r="DQ102" i="15"/>
  <c r="DR102" i="15" s="1"/>
  <c r="DQ81" i="15"/>
  <c r="DR81" i="15" s="1"/>
  <c r="DQ98" i="15"/>
  <c r="DR98" i="15" s="1"/>
  <c r="DQ27" i="15"/>
  <c r="DR27" i="15" s="1"/>
  <c r="DQ99" i="15"/>
  <c r="DR99" i="15" s="1"/>
  <c r="DQ120" i="15"/>
  <c r="DR120" i="15" s="1"/>
  <c r="DQ65" i="15"/>
  <c r="DR65" i="15" s="1"/>
  <c r="DQ129" i="15"/>
  <c r="DR129" i="15" s="1"/>
  <c r="DQ26" i="15"/>
  <c r="DR26" i="15" s="1"/>
  <c r="DQ13" i="15"/>
  <c r="DR13" i="15" s="1"/>
  <c r="DQ67" i="15"/>
  <c r="DR67" i="15" s="1"/>
  <c r="DQ117" i="15"/>
  <c r="DR117" i="15" s="1"/>
  <c r="DQ110" i="15"/>
  <c r="DR110" i="15" s="1"/>
  <c r="DQ38" i="15"/>
  <c r="DR38" i="15" s="1"/>
  <c r="DQ96" i="15"/>
  <c r="DR96" i="15" s="1"/>
  <c r="DQ55" i="15"/>
  <c r="DR55" i="15" s="1"/>
  <c r="DQ71" i="15"/>
  <c r="DR71" i="15" s="1"/>
  <c r="DQ47" i="15"/>
  <c r="DR47" i="15" s="1"/>
  <c r="DQ97" i="15"/>
  <c r="DR97" i="15" s="1"/>
  <c r="DF107" i="15"/>
  <c r="DG107" i="15" s="1"/>
  <c r="DF5" i="15"/>
  <c r="DG5" i="15" s="1"/>
  <c r="DF40" i="15"/>
  <c r="DG40" i="15" s="1"/>
  <c r="DF60" i="15"/>
  <c r="DG60" i="15" s="1"/>
  <c r="DF83" i="15"/>
  <c r="DG83" i="15" s="1"/>
  <c r="DF51" i="15"/>
  <c r="DG51" i="15" s="1"/>
  <c r="DQ112" i="15"/>
  <c r="DR112" i="15" s="1"/>
  <c r="DF16" i="15"/>
  <c r="DG16" i="15" s="1"/>
  <c r="DF72" i="15"/>
  <c r="DG72" i="15" s="1"/>
  <c r="DF88" i="15"/>
  <c r="DG88" i="15" s="1"/>
  <c r="DQ21" i="15"/>
  <c r="DR21" i="15" s="1"/>
  <c r="DQ103" i="15"/>
  <c r="DR103" i="15" s="1"/>
  <c r="DF18" i="15"/>
  <c r="DG18" i="15" s="1"/>
  <c r="DF96" i="15"/>
  <c r="DG96" i="15" s="1"/>
  <c r="DF27" i="15"/>
  <c r="DG27" i="15" s="1"/>
  <c r="DF52" i="15"/>
  <c r="DG52" i="15" s="1"/>
  <c r="DF54" i="15"/>
  <c r="DG54" i="15" s="1"/>
  <c r="DF22" i="15"/>
  <c r="DG22" i="15" s="1"/>
  <c r="DQ78" i="15"/>
  <c r="DR78" i="15" s="1"/>
  <c r="DQ124" i="15"/>
  <c r="DR124" i="15" s="1"/>
  <c r="DQ101" i="15"/>
  <c r="DR101" i="15" s="1"/>
  <c r="DF115" i="15"/>
  <c r="DG115" i="15" s="1"/>
  <c r="DF13" i="15"/>
  <c r="DG13" i="15" s="1"/>
  <c r="DF64" i="15"/>
  <c r="DG64" i="15" s="1"/>
  <c r="DF91" i="15"/>
  <c r="DG91" i="15" s="1"/>
  <c r="DF43" i="15"/>
  <c r="DG43" i="15" s="1"/>
  <c r="DF103" i="15"/>
  <c r="DG103" i="15" s="1"/>
  <c r="DF101" i="15"/>
  <c r="DG101" i="15" s="1"/>
  <c r="DF8" i="15"/>
  <c r="DG8" i="15" s="1"/>
  <c r="DQ68" i="15"/>
  <c r="DR68" i="15" s="1"/>
  <c r="DQ34" i="15"/>
  <c r="DR34" i="15" s="1"/>
  <c r="DQ49" i="15"/>
  <c r="DR49" i="15" s="1"/>
  <c r="DQ4" i="15"/>
  <c r="DR4" i="15" s="1"/>
  <c r="DF61" i="15"/>
  <c r="DG61" i="15" s="1"/>
  <c r="DF37" i="15"/>
  <c r="DG37" i="15" s="1"/>
  <c r="DF116" i="15"/>
  <c r="DG116" i="15" s="1"/>
  <c r="DF7" i="15"/>
  <c r="DG7" i="15" s="1"/>
  <c r="DF39" i="15"/>
  <c r="DG39" i="15" s="1"/>
  <c r="DF110" i="15"/>
  <c r="DG110" i="15" s="1"/>
  <c r="DF76" i="15"/>
  <c r="DG76" i="15" s="1"/>
  <c r="DQ94" i="15"/>
  <c r="DR94" i="15" s="1"/>
  <c r="DQ69" i="15"/>
  <c r="DR69" i="15" s="1"/>
  <c r="DF48" i="15"/>
  <c r="DG48" i="15" s="1"/>
  <c r="DF26" i="15"/>
  <c r="DG26" i="15" s="1"/>
  <c r="DF49" i="15"/>
  <c r="DG49" i="15" s="1"/>
  <c r="DF14" i="15"/>
  <c r="DG14" i="15" s="1"/>
  <c r="DF86" i="15"/>
  <c r="DG86" i="15" s="1"/>
  <c r="DF32" i="15"/>
  <c r="DG32" i="15" s="1"/>
  <c r="DF45" i="15"/>
  <c r="DG45" i="15" s="1"/>
  <c r="DQ24" i="15"/>
  <c r="DR24" i="15" s="1"/>
  <c r="DQ7" i="15"/>
  <c r="DR7" i="15" s="1"/>
  <c r="DF63" i="15"/>
  <c r="DG63" i="15" s="1"/>
  <c r="DF56" i="15"/>
  <c r="DG56" i="15" s="1"/>
  <c r="DF122" i="15"/>
  <c r="DG122" i="15" s="1"/>
  <c r="DF47" i="15"/>
  <c r="DG47" i="15" s="1"/>
  <c r="DF62" i="15"/>
  <c r="DG62" i="15" s="1"/>
  <c r="DF80" i="15"/>
  <c r="DG80" i="15" s="1"/>
  <c r="DF99" i="15"/>
  <c r="DG99" i="15" s="1"/>
  <c r="DF11" i="15"/>
  <c r="DG11" i="15" s="1"/>
  <c r="DF68" i="15"/>
  <c r="DG68" i="15" s="1"/>
  <c r="DF44" i="15"/>
  <c r="DG44" i="15" s="1"/>
  <c r="DF97" i="15"/>
  <c r="DG97" i="15" s="1"/>
  <c r="DF112" i="15"/>
  <c r="DG112" i="15" s="1"/>
  <c r="DF78" i="15"/>
  <c r="DG78" i="15" s="1"/>
  <c r="DF82" i="15"/>
  <c r="DG82" i="15" s="1"/>
  <c r="DF69" i="15"/>
  <c r="DG69" i="15" s="1"/>
  <c r="DF38" i="15"/>
  <c r="DG38" i="15" s="1"/>
  <c r="DQ115" i="15"/>
  <c r="DR115" i="15" s="1"/>
  <c r="DF17" i="15"/>
  <c r="DG17" i="15" s="1"/>
  <c r="DF42" i="15"/>
  <c r="DG42" i="15" s="1"/>
  <c r="DF114" i="15"/>
  <c r="DG114" i="15" s="1"/>
  <c r="DF75" i="15"/>
  <c r="DG75" i="15" s="1"/>
  <c r="DF53" i="15"/>
  <c r="DG53" i="15" s="1"/>
  <c r="DF74" i="15"/>
  <c r="DG74" i="15" s="1"/>
  <c r="DF93" i="15"/>
  <c r="DG93" i="15" s="1"/>
  <c r="DF95" i="15"/>
  <c r="DG95" i="15" s="1"/>
  <c r="DF73" i="15"/>
  <c r="DG73" i="15" s="1"/>
  <c r="DF109" i="15"/>
  <c r="DG109" i="15" s="1"/>
  <c r="DF111" i="15"/>
  <c r="DG111" i="15" s="1"/>
  <c r="DF123" i="15"/>
  <c r="DG123" i="15" s="1"/>
  <c r="DF89" i="15"/>
  <c r="DG89" i="15" s="1"/>
  <c r="DF59" i="15"/>
  <c r="DG59" i="15" s="1"/>
  <c r="DF106" i="15"/>
  <c r="DG106" i="15" s="1"/>
  <c r="DF30" i="15"/>
  <c r="DG30" i="15" s="1"/>
  <c r="DF105" i="15"/>
  <c r="DG105" i="15" s="1"/>
  <c r="DF6" i="15"/>
  <c r="DG6" i="15" s="1"/>
  <c r="DQ127" i="15"/>
  <c r="DR127" i="15" s="1"/>
  <c r="DQ119" i="15"/>
  <c r="DR119" i="15" s="1"/>
  <c r="DQ5" i="15"/>
  <c r="DR5" i="15" s="1"/>
  <c r="DQ48" i="15"/>
  <c r="DR48" i="15" s="1"/>
  <c r="DQ91" i="15"/>
  <c r="DR91" i="15" s="1"/>
  <c r="DQ40" i="15"/>
  <c r="DR40" i="15" s="1"/>
  <c r="DF71" i="15"/>
  <c r="DG71" i="15" s="1"/>
  <c r="DF46" i="15"/>
  <c r="DG46" i="15" s="1"/>
  <c r="DF100" i="15"/>
  <c r="DG100" i="15" s="1"/>
  <c r="DF85" i="15"/>
  <c r="DG85" i="15" s="1"/>
  <c r="DF81" i="15"/>
  <c r="DG81" i="15" s="1"/>
  <c r="DF57" i="15"/>
  <c r="DG57" i="15" s="1"/>
  <c r="DQ89" i="15"/>
  <c r="DR89" i="15" s="1"/>
  <c r="DF108" i="15"/>
  <c r="DG108" i="15" s="1"/>
  <c r="DF102" i="15"/>
  <c r="DG102" i="15" s="1"/>
  <c r="DF84" i="15"/>
  <c r="DG84" i="15" s="1"/>
  <c r="DF41" i="15"/>
  <c r="DG41" i="15" s="1"/>
  <c r="DF58" i="15"/>
  <c r="DG58" i="15" s="1"/>
  <c r="DF125" i="15"/>
  <c r="DG125" i="15" s="1"/>
  <c r="DQ35" i="15"/>
  <c r="DR35" i="15" s="1"/>
  <c r="DQ41" i="15"/>
  <c r="DR41" i="15" s="1"/>
  <c r="DQ30" i="15"/>
  <c r="DR30" i="15" s="1"/>
  <c r="DF9" i="15"/>
  <c r="DG9" i="15" s="1"/>
  <c r="DF79" i="15"/>
  <c r="DG79" i="15" s="1"/>
  <c r="DF21" i="15"/>
  <c r="DG21" i="15" s="1"/>
  <c r="DF120" i="15"/>
  <c r="DG120" i="15" s="1"/>
  <c r="DF118" i="15"/>
  <c r="DG118" i="15" s="1"/>
  <c r="DF117" i="15"/>
  <c r="DG117" i="15" s="1"/>
  <c r="DQ25" i="15"/>
  <c r="DR25" i="15" s="1"/>
  <c r="DQ14" i="15"/>
  <c r="DR14" i="15" s="1"/>
  <c r="DQ82" i="15"/>
  <c r="DR82" i="15" s="1"/>
  <c r="DQ12" i="15"/>
  <c r="DR12" i="15" s="1"/>
  <c r="DQ43" i="15"/>
  <c r="DR43" i="15" s="1"/>
  <c r="DQ42" i="15"/>
  <c r="DR42" i="15" s="1"/>
  <c r="DQ100" i="15"/>
  <c r="DR100" i="15" s="1"/>
  <c r="DQ16" i="15"/>
  <c r="DR16" i="15" s="1"/>
  <c r="DQ63" i="15"/>
  <c r="DR63" i="15" s="1"/>
  <c r="DQ123" i="15"/>
  <c r="DR123" i="15" s="1"/>
  <c r="DQ126" i="15"/>
  <c r="DR126" i="15" s="1"/>
  <c r="DQ86" i="15"/>
  <c r="DR86" i="15" s="1"/>
  <c r="DQ29" i="15"/>
  <c r="DR29" i="15" s="1"/>
  <c r="DQ51" i="15"/>
  <c r="DR51" i="15" s="1"/>
  <c r="DQ22" i="15"/>
  <c r="DR22" i="15" s="1"/>
  <c r="DF128" i="15"/>
  <c r="DG128" i="15" s="1"/>
  <c r="DF23" i="15"/>
  <c r="DG23" i="15" s="1"/>
  <c r="DF77" i="15"/>
  <c r="DG77" i="15" s="1"/>
  <c r="DF129" i="15"/>
  <c r="DG129" i="15" s="1"/>
  <c r="DF50" i="15"/>
  <c r="DG50" i="15" s="1"/>
  <c r="DF94" i="15"/>
  <c r="DG94" i="15" s="1"/>
  <c r="DQ54" i="15"/>
  <c r="DR54" i="15" s="1"/>
  <c r="DQ85" i="15"/>
  <c r="DR85" i="15" s="1"/>
  <c r="DQ53" i="15"/>
  <c r="DR53" i="15" s="1"/>
  <c r="DQ39" i="15"/>
  <c r="DR39" i="15" s="1"/>
  <c r="DQ121" i="15"/>
  <c r="DR121" i="15" s="1"/>
  <c r="DQ57" i="15"/>
  <c r="DR57" i="15" s="1"/>
  <c r="DQ62" i="15"/>
  <c r="DR62" i="15" s="1"/>
  <c r="DQ104" i="15"/>
  <c r="DR104" i="15" s="1"/>
  <c r="DQ106" i="15"/>
  <c r="DR106" i="15" s="1"/>
  <c r="DQ109" i="15"/>
  <c r="DR109" i="15" s="1"/>
  <c r="DQ128" i="15"/>
  <c r="DR128" i="15" s="1"/>
  <c r="DQ90" i="15"/>
  <c r="DR90" i="15" s="1"/>
  <c r="DQ122" i="15"/>
  <c r="DR122" i="15" s="1"/>
  <c r="DF36" i="15"/>
  <c r="DG36" i="15" s="1"/>
  <c r="DF119" i="15"/>
  <c r="DG119" i="15" s="1"/>
  <c r="DF12" i="15"/>
  <c r="DG12" i="15" s="1"/>
  <c r="DF34" i="15"/>
  <c r="DG34" i="15" s="1"/>
  <c r="DF28" i="15"/>
  <c r="DG28" i="15" s="1"/>
  <c r="DF29" i="15"/>
  <c r="DG29" i="15" s="1"/>
  <c r="DQ15" i="15"/>
  <c r="DR15" i="15" s="1"/>
  <c r="DQ59" i="15"/>
  <c r="DR59" i="15" s="1"/>
  <c r="DQ58" i="15"/>
  <c r="DR58" i="15" s="1"/>
  <c r="DQ114" i="15"/>
  <c r="DR114" i="15" s="1"/>
  <c r="DQ45" i="15"/>
  <c r="DR45" i="15" s="1"/>
  <c r="DQ52" i="15"/>
  <c r="DR52" i="15" s="1"/>
  <c r="CP2" i="15"/>
  <c r="F11" i="15" s="1"/>
  <c r="G11" i="15" s="1"/>
  <c r="DF20" i="15"/>
  <c r="DG20" i="15" s="1"/>
  <c r="DF31" i="15"/>
  <c r="DG31" i="15" s="1"/>
  <c r="DF104" i="15"/>
  <c r="DG104" i="15" s="1"/>
  <c r="DF92" i="15"/>
  <c r="DG92" i="15" s="1"/>
  <c r="DF15" i="15"/>
  <c r="DG15" i="15" s="1"/>
  <c r="DF10" i="15"/>
  <c r="DG10" i="15" s="1"/>
  <c r="H6" i="1"/>
  <c r="DA2" i="15" l="1"/>
  <c r="F12" i="15" s="1"/>
  <c r="G12" i="15" s="1"/>
  <c r="DL2" i="15"/>
  <c r="F13" i="15" s="1"/>
  <c r="G13" i="15" s="1"/>
  <c r="Q6" i="1"/>
  <c r="L6" i="1"/>
  <c r="M6" i="1" s="1"/>
  <c r="Q7" i="1"/>
  <c r="G14" i="15" l="1"/>
  <c r="Q8" i="1"/>
  <c r="P4" i="1" l="1"/>
  <c r="Q4" i="1" s="1"/>
  <c r="L4" i="1"/>
  <c r="M4" i="1" s="1"/>
</calcChain>
</file>

<file path=xl/sharedStrings.xml><?xml version="1.0" encoding="utf-8"?>
<sst xmlns="http://schemas.openxmlformats.org/spreadsheetml/2006/main" count="3260" uniqueCount="414">
  <si>
    <t>DAFTAR PERHITUNGAN PAJAK</t>
  </si>
  <si>
    <t>NO</t>
  </si>
  <si>
    <t>JENIS KONTRAK</t>
  </si>
  <si>
    <t>PPH 21</t>
  </si>
  <si>
    <t>PPH 22</t>
  </si>
  <si>
    <t>PPH 23</t>
  </si>
  <si>
    <t>PPN</t>
  </si>
  <si>
    <t>JASA</t>
  </si>
  <si>
    <t>BARANG</t>
  </si>
  <si>
    <t>Transfer ke pihak ke 3</t>
  </si>
  <si>
    <t>Uraian</t>
  </si>
  <si>
    <t>Non NPWP</t>
  </si>
  <si>
    <t>Jenis pajak</t>
  </si>
  <si>
    <t>Dikenakan</t>
  </si>
  <si>
    <t>Jika tidak punya NPWP</t>
  </si>
  <si>
    <t>NILAI KONTRAK (TERMASUK PPN)</t>
  </si>
  <si>
    <t>Ber NPWP</t>
  </si>
  <si>
    <t>jenis pajak</t>
  </si>
  <si>
    <t>tarif</t>
  </si>
  <si>
    <t>Nilai</t>
  </si>
  <si>
    <t>Keterangan</t>
  </si>
  <si>
    <t>DPP</t>
  </si>
  <si>
    <t>Sewa Gedung, Tanah, Gedung Pertemuan</t>
  </si>
  <si>
    <t>Catatan</t>
  </si>
  <si>
    <t>Transaksi lebih dari 2 juta</t>
  </si>
  <si>
    <t>PPh 22</t>
  </si>
  <si>
    <t>PPh 23</t>
  </si>
  <si>
    <t>Tidak ada batasan transaksi</t>
  </si>
  <si>
    <t>PPh 21</t>
  </si>
  <si>
    <t>No</t>
  </si>
  <si>
    <t>Tarif PPh 21</t>
  </si>
  <si>
    <t>Kode Objek Pajak</t>
  </si>
  <si>
    <t>Honorarium Yang Berasal dari APBD (Final)</t>
  </si>
  <si>
    <t>- Gol. II</t>
  </si>
  <si>
    <t>21-402-01</t>
  </si>
  <si>
    <t>- Gol. III</t>
  </si>
  <si>
    <t>- Gol. IV</t>
  </si>
  <si>
    <t>21-100-07</t>
  </si>
  <si>
    <t>DPP PPh 21 = Penghasilan Bruto x 50%</t>
  </si>
  <si>
    <t>Narasumber, Moderator, Pembicara</t>
  </si>
  <si>
    <t>21-100-09</t>
  </si>
  <si>
    <t>Jasa Artis (Tanpa Melalui Manajemen)</t>
  </si>
  <si>
    <t>Jasa Dokumentasi dan Publikasi (Perorangan)</t>
  </si>
  <si>
    <t>Penghargaan Gubernur kepada Perorangan</t>
  </si>
  <si>
    <t>21-100-99</t>
  </si>
  <si>
    <t>Jasa lain yang disediakan oleh Orang Pribadi</t>
  </si>
  <si>
    <t>PPN, PPh 22, dan PPh 23</t>
  </si>
  <si>
    <t>Tarif PPN</t>
  </si>
  <si>
    <t>Tarif PPh 22</t>
  </si>
  <si>
    <t>Tarif PPh 23</t>
  </si>
  <si>
    <t>Pembelian barang, ATK</t>
  </si>
  <si>
    <t>-</t>
  </si>
  <si>
    <t>22-920-01</t>
  </si>
  <si>
    <t>Makanan dan Minuman</t>
  </si>
  <si>
    <t>24-104-39</t>
  </si>
  <si>
    <t>Pakaian</t>
  </si>
  <si>
    <t>- Beli jadi</t>
  </si>
  <si>
    <t>- Jasa Maklon</t>
  </si>
  <si>
    <t>24-104-31</t>
  </si>
  <si>
    <t>Plakat/Vandel/Piala/Cinderamata/Souvenir</t>
  </si>
  <si>
    <t>Dokumentasi dan Publikasi (PT,CV,Firma)</t>
  </si>
  <si>
    <t>24-104-65</t>
  </si>
  <si>
    <t>Jasa Penyelenggaraan/EO</t>
  </si>
  <si>
    <t>24-104-33</t>
  </si>
  <si>
    <t>Pencetakan/penerbitan (Surat Kabar)</t>
  </si>
  <si>
    <t>24-104-54</t>
  </si>
  <si>
    <t>Penjilidan/Fotocopy</t>
  </si>
  <si>
    <t>Jasa Dekorasi</t>
  </si>
  <si>
    <t>24-104-53</t>
  </si>
  <si>
    <t>Jasa Keamanan</t>
  </si>
  <si>
    <t>24-104-32</t>
  </si>
  <si>
    <t>Jasa Kebersihan/Cleaning service</t>
  </si>
  <si>
    <t>24-104-36</t>
  </si>
  <si>
    <t>Jasa Konsultasi (Selain Konstruksi)</t>
  </si>
  <si>
    <t>24-104-03</t>
  </si>
  <si>
    <t>Jasa Travel</t>
  </si>
  <si>
    <t>24-104-18</t>
  </si>
  <si>
    <t>Jasa instalasi/pemasangan mesin, peralatan, listrik, telepon, air, gas, ac, dan/atau tv kabel, selain yang dilakukan oleh wajib pajak yang ruang lingkupnya di bidang konstruksi dan mempunyai izin dan/atau sertifikasi sebagai pengusaha konstruksi;</t>
  </si>
  <si>
    <t>24-104-28</t>
  </si>
  <si>
    <t>Jasa perawatan/perbaikan/pemeliharaan mesin, peralatan, listrik, telepon, air, gas, ac, tv kabel, alat transportasi/ kendaraan dan/atau bangunan, selain yang dilakukan oleh wajib pajak yang ruang lingkupnya di bidang konstruksi dan mempunyai izin dan/atau sertifikasi sebagai pengusaha konstruksi</t>
  </si>
  <si>
    <t>24-104-29</t>
  </si>
  <si>
    <t>Jasa penyediaan tempat dan/atau waktu dalam media masa, media luar ruang atau media lain untuk penyampaian informasi</t>
  </si>
  <si>
    <t>24-104-34</t>
  </si>
  <si>
    <t>Jasa pembuatan saranan promosi film, iklan, poster, photo, slide, klise, banner, pamphlet, baliho dan folder</t>
  </si>
  <si>
    <t>24-104-23</t>
  </si>
  <si>
    <t>Jasa sehubungan dengan software computer, termasuk perawatan, pemeliharaan dan perbaikan</t>
  </si>
  <si>
    <t>24-104-24</t>
  </si>
  <si>
    <t>Jasa pembuatan dan/atau pengelolaan website</t>
  </si>
  <si>
    <t>24-104-25</t>
  </si>
  <si>
    <t>Jasa Internet termasuk sambungannya</t>
  </si>
  <si>
    <t>24-104-26</t>
  </si>
  <si>
    <t>Sewa Mesin Fotocopy</t>
  </si>
  <si>
    <t>24-100-02</t>
  </si>
  <si>
    <t>Sewa Kendaraan, Sewa Tenda/Stand Pameran/Panggung</t>
  </si>
  <si>
    <t>Penghargaan Gubernur Kepada Instansi</t>
  </si>
  <si>
    <t>24-100-01</t>
  </si>
  <si>
    <t>PPN dan PPh 4 ayat 2 (Final)</t>
  </si>
  <si>
    <t>Tarif PPh 4 (2)</t>
  </si>
  <si>
    <t>Pekerjaan Konstruksi (Memiliki Sertifikasi Kualifikasi Kecil/Perorangan)</t>
  </si>
  <si>
    <t>28-409-22</t>
  </si>
  <si>
    <t>Pekerjaan Konstruksi (Tidak Memiliki Sertifikasi Kualifikasi)</t>
  </si>
  <si>
    <t>28-409-23</t>
  </si>
  <si>
    <t>Pekerjaan Konstruksi (Memiliki Sertifikasi selain Kualifikasi kecil)</t>
  </si>
  <si>
    <t>28-409-24</t>
  </si>
  <si>
    <t>Pekerjaan Konstruksi Terintegrasi (Memiliki sertifikasi)</t>
  </si>
  <si>
    <t>28-409-25</t>
  </si>
  <si>
    <t>Pekerjaan Konstruksi Terintegrasi (Tidak Memiliki sertifikasi)</t>
  </si>
  <si>
    <t>28-409-26</t>
  </si>
  <si>
    <t>Konsultansi Konstruksi (Memiliki Sertifikasi)</t>
  </si>
  <si>
    <t>28-409-27</t>
  </si>
  <si>
    <t>Konsultansi Konstruksi (Tidak Memiliki Sertifikasi)</t>
  </si>
  <si>
    <t>28-409-28</t>
  </si>
  <si>
    <t>Transaksi dengan UMKM PP 23 2018 (harus memiliki SUKET PP 23)</t>
  </si>
  <si>
    <t>28-423-01</t>
  </si>
  <si>
    <t>28-403-02</t>
  </si>
  <si>
    <t>PPN dan PPh 15</t>
  </si>
  <si>
    <t>Tarif PPh 15</t>
  </si>
  <si>
    <t>Kode Objek Pjk</t>
  </si>
  <si>
    <t>Keterengan</t>
  </si>
  <si>
    <t>Charter Pesawat/Helikopter Kepada Perusahaan Penerbangan dalam Negeri (PPN 11%)</t>
  </si>
  <si>
    <t>29-101-01</t>
  </si>
  <si>
    <t>Bila bukan kepada Perusahaan Penerbangan DN, maka dikenakan PPh 21 (orang pribadi) atau PPh 23 (Badan)</t>
  </si>
  <si>
    <t>PPh 26</t>
  </si>
  <si>
    <t>Tarif PPh 26</t>
  </si>
  <si>
    <t>Narasumber Luar Negeri</t>
  </si>
  <si>
    <t>Jika tidak memiliki Tax Id Number/NPWP, maka ditulis 00.000.000.0-000.000</t>
  </si>
  <si>
    <t>DPP PPN = Total Transaski (Termasuk PPN) x 100 / 111</t>
  </si>
  <si>
    <t>PPN = DPP PPN x 11%</t>
  </si>
  <si>
    <t>PPN = Total Transaksi (Termasuk PPN) x 11 / 111</t>
  </si>
  <si>
    <t>Credit to : Tathya Pradipta</t>
  </si>
  <si>
    <t>1. - Belanja makan minum dengan menggunakan jasa katering</t>
  </si>
  <si>
    <t>2. - Belanja makan minum yang disajikan di restoran, hotel, warung, rumah makan, dan semacamnya</t>
  </si>
  <si>
    <t>Contohnya : Jasa Catering makanan</t>
  </si>
  <si>
    <t>Contohnya : belanja di Restoran Ampera, KFC dll</t>
  </si>
  <si>
    <t>A. HONOR ASN GOL II</t>
  </si>
  <si>
    <t>B. HONOR ASN GOL III</t>
  </si>
  <si>
    <t>C. HONOR ASN GOL IV</t>
  </si>
  <si>
    <t>A. Belanja makan minum dengan menggunakan jasa katering</t>
  </si>
  <si>
    <t>B. Belanja makan minum yang disajikan di restoran, hotel, warung, rumah makan, dan semacamnya</t>
  </si>
  <si>
    <t>C. Belanja makanan dan minuman di toko atau minimarket atau semacamnya</t>
  </si>
  <si>
    <t>Contohnya : beli makanan dalam kemasan di Indomaret, Alfamaret, dll</t>
  </si>
  <si>
    <t>3. - Belanja makanan dan minuman di minimarket atau semacamnya</t>
  </si>
  <si>
    <t>isi kolom biru</t>
  </si>
  <si>
    <t>C. Belanja makanan dan minuman di minimarket atau semacamnya</t>
  </si>
  <si>
    <t>5%-35% progesif</t>
  </si>
  <si>
    <t>0-60jt</t>
  </si>
  <si>
    <t>60jt-250jt</t>
  </si>
  <si>
    <t xml:space="preserve">250jt-500jt </t>
  </si>
  <si>
    <t>500jt-5M</t>
  </si>
  <si>
    <t>Progesif PPh 21</t>
  </si>
  <si>
    <t>DPP PPh 21 = 100%</t>
  </si>
  <si>
    <t>Tarif</t>
  </si>
  <si>
    <t>DPP PPh 21 = 100%, Honorarium apapun, termasuk uang saku, uang lembur, Honor Narsum dll. (Diterima oleh ASN)</t>
  </si>
  <si>
    <t>&gt;5M</t>
  </si>
  <si>
    <t>PPh 4 (2)</t>
  </si>
  <si>
    <t>PPh 4(2)</t>
  </si>
  <si>
    <t>Jenis</t>
  </si>
  <si>
    <t>NILAI KONTRAK</t>
  </si>
  <si>
    <t>DPP (50%)</t>
  </si>
  <si>
    <t>DPP 50%</t>
  </si>
  <si>
    <t>TOTAL</t>
  </si>
  <si>
    <t>JIKA TIDAK BER NPWP</t>
  </si>
  <si>
    <t>PAJAK NON NPWP</t>
  </si>
  <si>
    <t>RANGE</t>
  </si>
  <si>
    <t>TARIF</t>
  </si>
  <si>
    <t>ALOKASI</t>
  </si>
  <si>
    <t>PAJAK</t>
  </si>
  <si>
    <t>DIKALIKAN</t>
  </si>
  <si>
    <t>PUNYA NPWP</t>
  </si>
  <si>
    <t>DPP 100%</t>
  </si>
  <si>
    <t>DPP (100%)</t>
  </si>
  <si>
    <t>Peserta kegiatan/Menerima hadiah</t>
  </si>
  <si>
    <t>PPh 21 atas</t>
  </si>
  <si>
    <t>Peserta kegiatan</t>
  </si>
  <si>
    <t>Menerima hadiah</t>
  </si>
  <si>
    <t>Belanja pada Sistem Informasi Pengadaan Pemerintah (SIPP), misal: SIPLAH, E-KATALOG, TOKO DARING</t>
  </si>
  <si>
    <t>INFO UPDATE EXCEL</t>
  </si>
  <si>
    <t>v4.0</t>
  </si>
  <si>
    <t>- menambah perhitungan progesif pph 21</t>
  </si>
  <si>
    <t>- menyatukan perhitungan pph 4 (2)</t>
  </si>
  <si>
    <t>HANYA ISI KOLOM BIRU</t>
  </si>
  <si>
    <t>- menambah perhitungan pph 22 jika belanja di Markeplace pemerintah (SIPP)</t>
  </si>
  <si>
    <t>v4.1</t>
  </si>
  <si>
    <t>- revisi tarif belanja di MARKETPLACE PEMERINTAH</t>
  </si>
  <si>
    <t>v5.0</t>
  </si>
  <si>
    <t>- Update Info Pajak : Jenis dan kode bayar ID Billing</t>
  </si>
  <si>
    <t>v6.0</t>
  </si>
  <si>
    <t>Penjual/Penyedia PKP?</t>
  </si>
  <si>
    <t>Ya, Pengusaha Kena Pajak</t>
  </si>
  <si>
    <t>Cek</t>
  </si>
  <si>
    <t>pengalihan hak atas tanah dan atau bangunan</t>
  </si>
  <si>
    <t>- Update info pajak : Objek Pajak yang Dikecualikan</t>
  </si>
  <si>
    <t>INFO PAJAK BUAT E BILLING</t>
  </si>
  <si>
    <t>YANG DIKENAKAN DAN DIKECUALIKAN PAJAK, PMK No.231/PMK.03/2019</t>
  </si>
  <si>
    <t>DIKECUALIKAN</t>
  </si>
  <si>
    <t>1. JIKA ORANG PRIBADI ADALAH NON PKP, MAKA TIDAK DIKENAKAN PPN</t>
  </si>
  <si>
    <t>2. dll sbg berikut</t>
  </si>
  <si>
    <r>
      <t xml:space="preserve">a. pembayaran yang jumlahnya </t>
    </r>
    <r>
      <rPr>
        <b/>
        <sz val="11"/>
        <color theme="1"/>
        <rFont val="Calibri"/>
        <family val="2"/>
        <scheme val="minor"/>
      </rPr>
      <t>paling banyak</t>
    </r>
  </si>
  <si>
    <t>PMK NOMOR 59 TAHUN 2022</t>
  </si>
  <si>
    <r>
      <rPr>
        <b/>
        <sz val="11"/>
        <color theme="1"/>
        <rFont val="Calibri"/>
        <family val="2"/>
        <scheme val="minor"/>
      </rPr>
      <t>Rp2.000.000,00</t>
    </r>
    <r>
      <rPr>
        <sz val="11"/>
        <color theme="1"/>
        <rFont val="Calibri"/>
        <family val="2"/>
        <charset val="1"/>
        <scheme val="minor"/>
      </rPr>
      <t xml:space="preserve"> (dua juta rupiah) tidak termasuk</t>
    </r>
  </si>
  <si>
    <t>NAMA YANG TERCANTUM DALAM E BILLING</t>
  </si>
  <si>
    <t>jumlah PPN atau PPN dan PPnBM yang terutang, dan</t>
  </si>
  <si>
    <t>JENIS</t>
  </si>
  <si>
    <t>PENYETORAN</t>
  </si>
  <si>
    <t>bukan merupakan pembayaran yang dipecah dari suatu</t>
  </si>
  <si>
    <t>PPh Pasal 4 Ayat 2 (Persewaan Tanah dan/atau Bangunan)</t>
  </si>
  <si>
    <t>atas nama Instansi Pemerintah</t>
  </si>
  <si>
    <t>transaksi yang nilai sebenarnya lebih dari</t>
  </si>
  <si>
    <t>PPh Pasal 4 Ayat 2 (Pengalihan Hak atas Tanah dan/atau Bangunan)</t>
  </si>
  <si>
    <t>atas nama Orang Pribadi/Badan yang menerima pembayaran</t>
  </si>
  <si>
    <t>Rp2.000.000,00 (duajuta rupiah);</t>
  </si>
  <si>
    <t>PPh pasal 4 Ayat 2 (Usaha Jasa Konstruksi)</t>
  </si>
  <si>
    <t>PPh Pasal 4 Ayat 2 (Hadiah Undian)</t>
  </si>
  <si>
    <r>
      <t>b. pembayaran dengan</t>
    </r>
    <r>
      <rPr>
        <b/>
        <sz val="11"/>
        <color theme="1"/>
        <rFont val="Calibri"/>
        <family val="2"/>
        <scheme val="minor"/>
      </rPr>
      <t xml:space="preserve"> kartu kredit pemerintah</t>
    </r>
    <r>
      <rPr>
        <sz val="11"/>
        <color theme="1"/>
        <rFont val="Calibri"/>
        <family val="2"/>
        <charset val="1"/>
        <scheme val="minor"/>
      </rPr>
      <t xml:space="preserve"> atas</t>
    </r>
  </si>
  <si>
    <t>PPh Pasal 15</t>
  </si>
  <si>
    <t>belanja Instansi Pemerintah Pusat sesua1 ketentuan</t>
  </si>
  <si>
    <t>PPh Pasal 22</t>
  </si>
  <si>
    <t>atas nama Rekanan Pemerintah</t>
  </si>
  <si>
    <t>peraturan perundang-undangan yang mengatur</t>
  </si>
  <si>
    <t>PPh Pasal 23</t>
  </si>
  <si>
    <t>mengenai tata cara pembayaran dan penggunaan kartu</t>
  </si>
  <si>
    <t>kredit pemerintah;</t>
  </si>
  <si>
    <r>
      <t xml:space="preserve">c. pembayaran untuk </t>
    </r>
    <r>
      <rPr>
        <b/>
        <sz val="11"/>
        <color theme="1"/>
        <rFont val="Calibri"/>
        <family val="2"/>
        <scheme val="minor"/>
      </rPr>
      <t>pengadaan tanah;</t>
    </r>
  </si>
  <si>
    <t>JENIS PAJAK</t>
  </si>
  <si>
    <r>
      <t xml:space="preserve">d. pembayaran atas penyerahan </t>
    </r>
    <r>
      <rPr>
        <b/>
        <sz val="11"/>
        <color theme="1"/>
        <rFont val="Calibri"/>
        <family val="2"/>
        <scheme val="minor"/>
      </rPr>
      <t>bahan bakar minyak</t>
    </r>
    <r>
      <rPr>
        <sz val="11"/>
        <color theme="1"/>
        <rFont val="Calibri"/>
        <family val="2"/>
        <charset val="1"/>
        <scheme val="minor"/>
      </rPr>
      <t xml:space="preserve"> dan</t>
    </r>
  </si>
  <si>
    <r>
      <t xml:space="preserve">bahan bakar </t>
    </r>
    <r>
      <rPr>
        <b/>
        <sz val="11"/>
        <color theme="1"/>
        <rFont val="Calibri"/>
        <family val="2"/>
        <scheme val="minor"/>
      </rPr>
      <t>bukan minyak oleh PT Pertamina</t>
    </r>
  </si>
  <si>
    <t>(Persero);</t>
  </si>
  <si>
    <r>
      <t>e. pembayaran atas penyerahan</t>
    </r>
    <r>
      <rPr>
        <b/>
        <sz val="11"/>
        <color theme="1"/>
        <rFont val="Calibri"/>
        <family val="2"/>
        <scheme val="minor"/>
      </rPr>
      <t xml:space="preserve"> jasa telekomunikasi </t>
    </r>
    <r>
      <rPr>
        <sz val="11"/>
        <color theme="1"/>
        <rFont val="Calibri"/>
        <family val="2"/>
        <charset val="1"/>
        <scheme val="minor"/>
      </rPr>
      <t>oleh</t>
    </r>
  </si>
  <si>
    <t>perusahaan telekomunikasi;</t>
  </si>
  <si>
    <r>
      <t xml:space="preserve">f. pembayaran atas </t>
    </r>
    <r>
      <rPr>
        <b/>
        <sz val="11"/>
        <color theme="1"/>
        <rFont val="Calibri"/>
        <family val="2"/>
        <scheme val="minor"/>
      </rPr>
      <t>jasa angkutan udara</t>
    </r>
    <r>
      <rPr>
        <sz val="11"/>
        <color theme="1"/>
        <rFont val="Calibri"/>
        <family val="2"/>
        <charset val="1"/>
        <scheme val="minor"/>
      </rPr>
      <t xml:space="preserve"> yang diserahkan</t>
    </r>
  </si>
  <si>
    <t>oleh perusahaan penerbangan; dan/ atau</t>
  </si>
  <si>
    <t>g. pembayaran atas penyerahan Barang Kena Pajak</t>
  </si>
  <si>
    <t>dan/atau Jasa Kena Pajak yang menurut ketentuan</t>
  </si>
  <si>
    <t>perundang-undangan di bidang perpajakan, mendapat</t>
  </si>
  <si>
    <r>
      <rPr>
        <b/>
        <sz val="11"/>
        <color theme="1"/>
        <rFont val="Calibri"/>
        <family val="2"/>
        <scheme val="minor"/>
      </rPr>
      <t>fasilitas PPN tidak dipungut atau dibebaskan</t>
    </r>
    <r>
      <rPr>
        <sz val="11"/>
        <color theme="1"/>
        <rFont val="Calibri"/>
        <family val="2"/>
        <charset val="1"/>
        <scheme val="minor"/>
      </rPr>
      <t xml:space="preserve"> dari</t>
    </r>
  </si>
  <si>
    <t>pengenaan PPN.</t>
  </si>
  <si>
    <t>(2) Instansi Pemerintah tidak melakukan pemotongan PPh Pasal</t>
  </si>
  <si>
    <t>21 sebagaimana dimaksud pada ayat (1) atas:</t>
  </si>
  <si>
    <t>a. pembayaran kepada Wajib Pajak yang memiliki dan</t>
  </si>
  <si>
    <t>JENIS SETORAN PPN</t>
  </si>
  <si>
    <t>menyerahkan fotokopi surat keterangan berdasarkan</t>
  </si>
  <si>
    <t>Peraturan Pemerintah yang mengatur tentang PPh atas</t>
  </si>
  <si>
    <t>penghasilan dari usaha yang diterima atau diperoleh</t>
  </si>
  <si>
    <t>Wajib Pajak yang memiliki peredaran bruto tertentu,</t>
  </si>
  <si>
    <r>
      <rPr>
        <b/>
        <sz val="11"/>
        <color theme="1"/>
        <rFont val="Calibri"/>
        <family val="2"/>
        <scheme val="minor"/>
      </rPr>
      <t>yang telah dipotong PPh Pasal 4 ayat (2)</t>
    </r>
    <r>
      <rPr>
        <sz val="11"/>
        <color theme="1"/>
        <rFont val="Calibri"/>
        <family val="2"/>
        <charset val="1"/>
        <scheme val="minor"/>
      </rPr>
      <t xml:space="preserve"> berdasarkan</t>
    </r>
  </si>
  <si>
    <t>Peraturan Pemerintah dimaksud; atau</t>
  </si>
  <si>
    <t>b. pembayaran penghasilan sebagaimana dimaksud pada</t>
  </si>
  <si>
    <t>ayat (1) kepada Wajib Pajak yang dapat menyerahkan</t>
  </si>
  <si>
    <t>fotokopi Surat Keterangan Bebas Pemotongan dan/ atau</t>
  </si>
  <si>
    <t>Pemungutan PPh berdasarkan ketentuan yang mengatur</t>
  </si>
  <si>
    <t>mengenai tata cara pengajuan permohonan pembebasan</t>
  </si>
  <si>
    <t>dari pemotongan dan/atau pemungutan Pajak</t>
  </si>
  <si>
    <t>Penghasilan oleh pihak lain, yang telah dilegalisasi oleh</t>
  </si>
  <si>
    <t>KPP yang menerbitkan Surat Keterangan Bebas</t>
  </si>
  <si>
    <t>dimaksud.</t>
  </si>
  <si>
    <t>DIKENAKAN</t>
  </si>
  <si>
    <t>(1) Pemungutan PPh Pasal 22 sebagaimana dimaksud dalam</t>
  </si>
  <si>
    <t>Pasal 8 ayat (3) huruf d, yaitu pemungutan PPh sehubungan</t>
  </si>
  <si>
    <r>
      <t xml:space="preserve">dengan pembayaran atas </t>
    </r>
    <r>
      <rPr>
        <b/>
        <sz val="11"/>
        <color theme="1"/>
        <rFont val="Calibri"/>
        <family val="2"/>
        <scheme val="minor"/>
      </rPr>
      <t>pembelian barang.</t>
    </r>
  </si>
  <si>
    <t>JENIS SETORAN PPh 21</t>
  </si>
  <si>
    <t>(2) Instansi Pemerintah tidak melakukan pemungutan PPh</t>
  </si>
  <si>
    <t>Pasal 22 sebagaimana dimaksud pada ayat (1) atas:</t>
  </si>
  <si>
    <r>
      <rPr>
        <b/>
        <sz val="11"/>
        <color theme="1"/>
        <rFont val="Calibri"/>
        <family val="2"/>
        <scheme val="minor"/>
      </rPr>
      <t>Rp2.000.000,00</t>
    </r>
    <r>
      <rPr>
        <sz val="11"/>
        <color theme="1"/>
        <rFont val="Calibri"/>
        <family val="2"/>
        <charset val="1"/>
        <scheme val="minor"/>
      </rPr>
      <t xml:space="preserve"> (dua juta rupiah) tidak termasuk PPN</t>
    </r>
  </si>
  <si>
    <t>dan bukan merupakan pembayaran yang dipecah dari</t>
  </si>
  <si>
    <t>suatu transaksi yang nilai sebenarnya lebih dari</t>
  </si>
  <si>
    <t>Rp2.000.000,00 (dua juta rupiah);</t>
  </si>
  <si>
    <r>
      <t xml:space="preserve">b. pembayaran dengan </t>
    </r>
    <r>
      <rPr>
        <b/>
        <sz val="11"/>
        <color theme="1"/>
        <rFont val="Calibri"/>
        <family val="2"/>
        <scheme val="minor"/>
      </rPr>
      <t>kartu kredit pemerintah</t>
    </r>
    <r>
      <rPr>
        <sz val="11"/>
        <color theme="1"/>
        <rFont val="Calibri"/>
        <family val="2"/>
        <charset val="1"/>
        <scheme val="minor"/>
      </rPr>
      <t xml:space="preserve"> atas belanja</t>
    </r>
  </si>
  <si>
    <t>lnstansi Pemerintah Pusat sesuai ketentuan peraturan</t>
  </si>
  <si>
    <t>perundang-undangan yang mengatur mengenai tata cara</t>
  </si>
  <si>
    <t>pembayaran dan penggunaan kartu kredit pemerintah;</t>
  </si>
  <si>
    <t>c. pembayaran untuk:</t>
  </si>
  <si>
    <t>JENIS SETORAN PPh 22</t>
  </si>
  <si>
    <r>
      <t xml:space="preserve">1. pembelian </t>
    </r>
    <r>
      <rPr>
        <b/>
        <sz val="11"/>
        <color theme="1"/>
        <rFont val="Calibri"/>
        <family val="2"/>
        <scheme val="minor"/>
      </rPr>
      <t>bahan bakar minyak, bahan bakar gas,</t>
    </r>
  </si>
  <si>
    <r>
      <rPr>
        <b/>
        <sz val="11"/>
        <color theme="1"/>
        <rFont val="Calibri"/>
        <family val="2"/>
        <scheme val="minor"/>
      </rPr>
      <t>pelumas, benda-benda pos</t>
    </r>
    <r>
      <rPr>
        <sz val="11"/>
        <color theme="1"/>
        <rFont val="Calibri"/>
        <family val="2"/>
        <charset val="1"/>
        <scheme val="minor"/>
      </rPr>
      <t>; atau</t>
    </r>
  </si>
  <si>
    <r>
      <t xml:space="preserve">2. pemakaian </t>
    </r>
    <r>
      <rPr>
        <b/>
        <sz val="11"/>
        <color theme="1"/>
        <rFont val="Calibri"/>
        <family val="2"/>
        <scheme val="minor"/>
      </rPr>
      <t>air dan listrik;</t>
    </r>
  </si>
  <si>
    <t>d. pembayaran untuk pembelian barang sehubungan</t>
  </si>
  <si>
    <r>
      <t xml:space="preserve">dengan penggunaan dana </t>
    </r>
    <r>
      <rPr>
        <b/>
        <sz val="11"/>
        <color theme="1"/>
        <rFont val="Calibri"/>
        <family val="2"/>
        <scheme val="minor"/>
      </rPr>
      <t>Bantuan Operasional Sekolah</t>
    </r>
  </si>
  <si>
    <t>(BOS);</t>
  </si>
  <si>
    <r>
      <t xml:space="preserve">e. pembayaran untuk pembelian </t>
    </r>
    <r>
      <rPr>
        <b/>
        <sz val="11"/>
        <color theme="1"/>
        <rFont val="Calibri"/>
        <family val="2"/>
        <scheme val="minor"/>
      </rPr>
      <t>gabah dan/ atau beras;</t>
    </r>
  </si>
  <si>
    <t>f. pembayaran kepada Wajib Pajak yang memiliki dan</t>
  </si>
  <si>
    <t>g. pembayaran untuk pembelian barang sebagaimana</t>
  </si>
  <si>
    <t>dimaksud pada ayat (1) kepada Wajib Pajak yang dapat</t>
  </si>
  <si>
    <t>menyerahkan fotokopi Surat Keterangan Bebas</t>
  </si>
  <si>
    <t>Pemotongan dan/ atau Pemungutan PPh berdasarkan</t>
  </si>
  <si>
    <t>JENIS SETORAN PPh 23</t>
  </si>
  <si>
    <t>ketentuan yang mengatur mengenai tata cara pengajuan</t>
  </si>
  <si>
    <t>permohonan pembebasan dari pemotongan dan/ atau</t>
  </si>
  <si>
    <t>pemungutan Pajak Penghasilan oleh pihak lain, yang</t>
  </si>
  <si>
    <t>telah dilegalisasi oleh KPP yang menerbitkan Surat</t>
  </si>
  <si>
    <t>Keterangan Bebas dimaksud.</t>
  </si>
  <si>
    <r>
      <t xml:space="preserve">a. </t>
    </r>
    <r>
      <rPr>
        <b/>
        <sz val="11"/>
        <color theme="1"/>
        <rFont val="Calibri"/>
        <family val="2"/>
        <scheme val="minor"/>
      </rPr>
      <t>bunga termasuk premium, diskonto</t>
    </r>
    <r>
      <rPr>
        <sz val="11"/>
        <color theme="1"/>
        <rFont val="Calibri"/>
        <family val="2"/>
        <charset val="1"/>
        <scheme val="minor"/>
      </rPr>
      <t xml:space="preserve">, dan </t>
    </r>
    <r>
      <rPr>
        <b/>
        <sz val="11"/>
        <color theme="1"/>
        <rFont val="Calibri"/>
        <family val="2"/>
        <scheme val="minor"/>
      </rPr>
      <t>imbalan</t>
    </r>
    <r>
      <rPr>
        <sz val="11"/>
        <color theme="1"/>
        <rFont val="Calibri"/>
        <family val="2"/>
        <charset val="1"/>
        <scheme val="minor"/>
      </rPr>
      <t xml:space="preserve"> karena</t>
    </r>
  </si>
  <si>
    <t>jaminan pengembalian utang;</t>
  </si>
  <si>
    <t>b. royalti;</t>
  </si>
  <si>
    <r>
      <t>c. hadiah, penghargaan, bonus, dan sejenisnya</t>
    </r>
    <r>
      <rPr>
        <b/>
        <sz val="11"/>
        <color theme="1"/>
        <rFont val="Calibri"/>
        <family val="2"/>
        <scheme val="minor"/>
      </rPr>
      <t xml:space="preserve"> selain yang</t>
    </r>
  </si>
  <si>
    <r>
      <t xml:space="preserve">telah </t>
    </r>
    <r>
      <rPr>
        <b/>
        <sz val="11"/>
        <color theme="1"/>
        <rFont val="Calibri"/>
        <family val="2"/>
        <scheme val="minor"/>
      </rPr>
      <t>dipotong PPh Pasal 21;</t>
    </r>
  </si>
  <si>
    <r>
      <t>d.</t>
    </r>
    <r>
      <rPr>
        <b/>
        <sz val="11"/>
        <color theme="1"/>
        <rFont val="Calibri"/>
        <family val="2"/>
        <scheme val="minor"/>
      </rPr>
      <t xml:space="preserve"> sewa</t>
    </r>
    <r>
      <rPr>
        <sz val="11"/>
        <color theme="1"/>
        <rFont val="Calibri"/>
        <family val="2"/>
        <charset val="1"/>
        <scheme val="minor"/>
      </rPr>
      <t xml:space="preserve"> dan penghasilan lain sehubungan dengan</t>
    </r>
  </si>
  <si>
    <r>
      <t xml:space="preserve">penggunaan harta, </t>
    </r>
    <r>
      <rPr>
        <b/>
        <sz val="11"/>
        <color theme="1"/>
        <rFont val="Calibri"/>
        <family val="2"/>
        <scheme val="minor"/>
      </rPr>
      <t>kecuali sewa</t>
    </r>
    <r>
      <rPr>
        <sz val="11"/>
        <color theme="1"/>
        <rFont val="Calibri"/>
        <family val="2"/>
        <charset val="1"/>
        <scheme val="minor"/>
      </rPr>
      <t xml:space="preserve"> dan penghasilan lain</t>
    </r>
  </si>
  <si>
    <r>
      <t xml:space="preserve">sehubungan dengan penggunaan harta </t>
    </r>
    <r>
      <rPr>
        <b/>
        <sz val="11"/>
        <color theme="1"/>
        <rFont val="Calibri"/>
        <family val="2"/>
        <scheme val="minor"/>
      </rPr>
      <t>yang telah</t>
    </r>
  </si>
  <si>
    <t>dikenai PPh Pasal 4 ayat (2);</t>
  </si>
  <si>
    <r>
      <t xml:space="preserve">e. </t>
    </r>
    <r>
      <rPr>
        <b/>
        <sz val="11"/>
        <color theme="1"/>
        <rFont val="Calibri"/>
        <family val="2"/>
        <scheme val="minor"/>
      </rPr>
      <t>imbalan</t>
    </r>
    <r>
      <rPr>
        <sz val="11"/>
        <color theme="1"/>
        <rFont val="Calibri"/>
        <family val="2"/>
        <charset val="1"/>
        <scheme val="minor"/>
      </rPr>
      <t xml:space="preserve"> sehubungan dengan jasa yang pembayarannya</t>
    </r>
  </si>
  <si>
    <t>dibebankan pada Anggaran Pendapatan dan Belanja</t>
  </si>
  <si>
    <t>JENIS SETORAN PPh Final atau 4 (2)</t>
  </si>
  <si>
    <t>Negara, Anggaran Pendapatan dan Belanja Daerah, atau</t>
  </si>
  <si>
    <r>
      <t xml:space="preserve">Anggaran Pendapatan dan Belanja Desa </t>
    </r>
    <r>
      <rPr>
        <b/>
        <sz val="11"/>
        <color theme="1"/>
        <rFont val="Calibri"/>
        <family val="2"/>
        <scheme val="minor"/>
      </rPr>
      <t>selain jasa yang</t>
    </r>
  </si>
  <si>
    <t>telah dipotong PPh Pasal 21.</t>
  </si>
  <si>
    <r>
      <t xml:space="preserve">a. </t>
    </r>
    <r>
      <rPr>
        <b/>
        <sz val="11"/>
        <color theme="1"/>
        <rFont val="Calibri"/>
        <family val="2"/>
        <scheme val="minor"/>
      </rPr>
      <t>penghasilan yang dibayarkan</t>
    </r>
    <r>
      <rPr>
        <sz val="11"/>
        <color theme="1"/>
        <rFont val="Calibri"/>
        <family val="2"/>
        <charset val="1"/>
        <scheme val="minor"/>
      </rPr>
      <t xml:space="preserve"> atau</t>
    </r>
    <r>
      <rPr>
        <b/>
        <sz val="11"/>
        <color theme="1"/>
        <rFont val="Calibri"/>
        <family val="2"/>
        <scheme val="minor"/>
      </rPr>
      <t xml:space="preserve"> terutang </t>
    </r>
    <r>
      <rPr>
        <sz val="11"/>
        <color theme="1"/>
        <rFont val="Calibri"/>
        <family val="2"/>
        <charset val="1"/>
        <scheme val="minor"/>
      </rPr>
      <t>kepada</t>
    </r>
  </si>
  <si>
    <t>bank;</t>
  </si>
  <si>
    <r>
      <t xml:space="preserve">b. </t>
    </r>
    <r>
      <rPr>
        <b/>
        <sz val="11"/>
        <color theme="1"/>
        <rFont val="Calibri"/>
        <family val="2"/>
        <scheme val="minor"/>
      </rPr>
      <t>sewa</t>
    </r>
    <r>
      <rPr>
        <sz val="11"/>
        <color theme="1"/>
        <rFont val="Calibri"/>
        <family val="2"/>
        <charset val="1"/>
        <scheme val="minor"/>
      </rPr>
      <t xml:space="preserve"> yang dibayarkan atau terutang sehubungan dengan</t>
    </r>
  </si>
  <si>
    <r>
      <rPr>
        <b/>
        <sz val="11"/>
        <color theme="1"/>
        <rFont val="Calibri"/>
        <family val="2"/>
        <scheme val="minor"/>
      </rPr>
      <t>sewa guna usaha</t>
    </r>
    <r>
      <rPr>
        <sz val="11"/>
        <color theme="1"/>
        <rFont val="Calibri"/>
        <family val="2"/>
        <charset val="1"/>
        <scheme val="minor"/>
      </rPr>
      <t xml:space="preserve"> dengan </t>
    </r>
    <r>
      <rPr>
        <b/>
        <sz val="11"/>
        <color theme="1"/>
        <rFont val="Calibri"/>
        <family val="2"/>
        <scheme val="minor"/>
      </rPr>
      <t>hak opsi;</t>
    </r>
  </si>
  <si>
    <r>
      <t xml:space="preserve">c. </t>
    </r>
    <r>
      <rPr>
        <b/>
        <sz val="11"/>
        <color theme="1"/>
        <rFont val="Calibri"/>
        <family val="2"/>
        <scheme val="minor"/>
      </rPr>
      <t>penghasilan yang dibayarkan</t>
    </r>
    <r>
      <rPr>
        <sz val="11"/>
        <color theme="1"/>
        <rFont val="Calibri"/>
        <family val="2"/>
        <charset val="1"/>
        <scheme val="minor"/>
      </rPr>
      <t xml:space="preserve"> atau </t>
    </r>
    <r>
      <rPr>
        <b/>
        <sz val="11"/>
        <color theme="1"/>
        <rFont val="Calibri"/>
        <family val="2"/>
        <scheme val="minor"/>
      </rPr>
      <t>terutang</t>
    </r>
    <r>
      <rPr>
        <sz val="11"/>
        <color theme="1"/>
        <rFont val="Calibri"/>
        <family val="2"/>
        <charset val="1"/>
        <scheme val="minor"/>
      </rPr>
      <t xml:space="preserve"> kepada</t>
    </r>
  </si>
  <si>
    <t>badan usaha atas jasa keuangan yang berfungsi sebagai</t>
  </si>
  <si>
    <r>
      <rPr>
        <b/>
        <sz val="11"/>
        <color theme="1"/>
        <rFont val="Calibri"/>
        <family val="2"/>
        <scheme val="minor"/>
      </rPr>
      <t>penyalur pinjaman dan/ atau pembiayaan</t>
    </r>
    <r>
      <rPr>
        <sz val="11"/>
        <color theme="1"/>
        <rFont val="Calibri"/>
        <family val="2"/>
        <charset val="1"/>
        <scheme val="minor"/>
      </rPr>
      <t xml:space="preserve"> sesuai dengan</t>
    </r>
  </si>
  <si>
    <t>ketentuan peraturan perundang-undangan di bidang</t>
  </si>
  <si>
    <t>perpajakan;</t>
  </si>
  <si>
    <r>
      <t>d. imbalan sehubungan dengan jasa</t>
    </r>
    <r>
      <rPr>
        <b/>
        <sz val="11"/>
        <color theme="1"/>
        <rFont val="Calibri"/>
        <family val="2"/>
        <scheme val="minor"/>
      </rPr>
      <t xml:space="preserve"> yang telah dikenai PPh</t>
    </r>
  </si>
  <si>
    <r>
      <t xml:space="preserve">yang </t>
    </r>
    <r>
      <rPr>
        <b/>
        <sz val="11"/>
        <color theme="1"/>
        <rFont val="Calibri"/>
        <family val="2"/>
        <scheme val="minor"/>
      </rPr>
      <t>bersifat final</t>
    </r>
    <r>
      <rPr>
        <sz val="11"/>
        <color theme="1"/>
        <rFont val="Calibri"/>
        <family val="2"/>
        <charset val="1"/>
        <scheme val="minor"/>
      </rPr>
      <t xml:space="preserve"> berdasarkan peraturan perundangundangan</t>
    </r>
  </si>
  <si>
    <t>di bidang perpajakan;</t>
  </si>
  <si>
    <r>
      <t xml:space="preserve">e. </t>
    </r>
    <r>
      <rPr>
        <b/>
        <sz val="11"/>
        <color theme="1"/>
        <rFont val="Calibri"/>
        <family val="2"/>
        <scheme val="minor"/>
      </rPr>
      <t>imbalan</t>
    </r>
    <r>
      <rPr>
        <sz val="11"/>
        <color theme="1"/>
        <rFont val="Calibri"/>
        <family val="2"/>
        <charset val="1"/>
        <scheme val="minor"/>
      </rPr>
      <t xml:space="preserve"> sehubungan dengan Jasa</t>
    </r>
  </si>
  <si>
    <r>
      <rPr>
        <b/>
        <sz val="11"/>
        <color theme="1"/>
        <rFont val="Calibri"/>
        <family val="2"/>
        <scheme val="minor"/>
      </rPr>
      <t>pengangkutan/ekspedisi</t>
    </r>
    <r>
      <rPr>
        <sz val="11"/>
        <color theme="1"/>
        <rFont val="Calibri"/>
        <family val="2"/>
        <charset val="1"/>
        <scheme val="minor"/>
      </rPr>
      <t xml:space="preserve"> yang telah diatur dalam Pasal</t>
    </r>
  </si>
  <si>
    <t>15 Undang-Undang PPh;</t>
  </si>
  <si>
    <t>f. imbalan sehubungan dengan jasa yang telah dipotong</t>
  </si>
  <si>
    <t>PPh sebagaimana dimaksud dalam Pasal 21 UndangUndang</t>
  </si>
  <si>
    <t>Contoh E-Billing</t>
  </si>
  <si>
    <t>PPh; dan/ atau</t>
  </si>
  <si>
    <t>PPh 4 Ayat 2</t>
  </si>
  <si>
    <r>
      <t xml:space="preserve">(1) Pemotongan </t>
    </r>
    <r>
      <rPr>
        <b/>
        <sz val="11"/>
        <color theme="1"/>
        <rFont val="Calibri"/>
        <family val="2"/>
        <scheme val="minor"/>
      </rPr>
      <t>PPh Pasal 4 ayat (2)</t>
    </r>
    <r>
      <rPr>
        <sz val="11"/>
        <color theme="1"/>
        <rFont val="Calibri"/>
        <family val="2"/>
        <charset val="1"/>
        <scheme val="minor"/>
      </rPr>
      <t xml:space="preserve"> sebagaimana dimaksud</t>
    </r>
  </si>
  <si>
    <r>
      <t xml:space="preserve">dalam Pasal 8 ayat (3) huruf a, yaitu </t>
    </r>
    <r>
      <rPr>
        <b/>
        <sz val="11"/>
        <color theme="1"/>
        <rFont val="Calibri"/>
        <family val="2"/>
        <scheme val="minor"/>
      </rPr>
      <t>pemotongan PPh</t>
    </r>
    <r>
      <rPr>
        <sz val="11"/>
        <color theme="1"/>
        <rFont val="Calibri"/>
        <family val="2"/>
        <charset val="1"/>
        <scheme val="minor"/>
      </rPr>
      <t xml:space="preserve"> atas</t>
    </r>
  </si>
  <si>
    <t>penghasilan yang dibayarkan kepada pihak lain atas:</t>
  </si>
  <si>
    <r>
      <t xml:space="preserve">a. </t>
    </r>
    <r>
      <rPr>
        <b/>
        <sz val="11"/>
        <color theme="1"/>
        <rFont val="Calibri"/>
        <family val="2"/>
        <scheme val="minor"/>
      </rPr>
      <t>persewaan tanah dan/ atau bangunan</t>
    </r>
    <r>
      <rPr>
        <sz val="11"/>
        <color theme="1"/>
        <rFont val="Calibri"/>
        <family val="2"/>
        <charset val="1"/>
        <scheme val="minor"/>
      </rPr>
      <t>;</t>
    </r>
  </si>
  <si>
    <r>
      <t xml:space="preserve">b. pengalihan hak atas </t>
    </r>
    <r>
      <rPr>
        <b/>
        <sz val="11"/>
        <color theme="1"/>
        <rFont val="Calibri"/>
        <family val="2"/>
        <scheme val="minor"/>
      </rPr>
      <t>tanah dan/ atau bangunan;</t>
    </r>
  </si>
  <si>
    <r>
      <t xml:space="preserve">c. usaha jasa </t>
    </r>
    <r>
      <rPr>
        <b/>
        <sz val="11"/>
        <color theme="1"/>
        <rFont val="Calibri"/>
        <family val="2"/>
        <scheme val="minor"/>
      </rPr>
      <t>konstruksi;</t>
    </r>
  </si>
  <si>
    <r>
      <t>d. hadiah</t>
    </r>
    <r>
      <rPr>
        <b/>
        <sz val="11"/>
        <color theme="1"/>
        <rFont val="Calibri"/>
        <family val="2"/>
        <scheme val="minor"/>
      </rPr>
      <t xml:space="preserve"> undian</t>
    </r>
    <r>
      <rPr>
        <sz val="11"/>
        <color theme="1"/>
        <rFont val="Calibri"/>
        <family val="2"/>
        <charset val="1"/>
        <scheme val="minor"/>
      </rPr>
      <t>; serta</t>
    </r>
  </si>
  <si>
    <t>e. pembelian barang atau penggunaan jasa dari Wajib Pajak</t>
  </si>
  <si>
    <t>yang memiliki peredaran bruto tertentu.</t>
  </si>
  <si>
    <t>(2) Wajib Pajak yang memiliki peredaran bruto tertentu</t>
  </si>
  <si>
    <t>sebagaimana dimaksud pada ayat (1) huruf e yaitu Wajib</t>
  </si>
  <si>
    <t>Pajak orang pribadi dan badan yang dikenai PPh yang</t>
  </si>
  <si>
    <t>bersifat final berdasarkan Peraturan Pemerintah yang</t>
  </si>
  <si>
    <t>mengatur tentang PPh atas penghasilan dari usaha yang</t>
  </si>
  <si>
    <t>diterima atau diperoleh Wajib Pajak yang memiliki peredaran</t>
  </si>
  <si>
    <t>bruto tertentu.</t>
  </si>
  <si>
    <t>(3) Instansi Pemerintah tidak melakukan pemotongan PPh Pasal</t>
  </si>
  <si>
    <t>4 ayat (2) sebagaimana dimaksud pada ayat (1) atas:</t>
  </si>
  <si>
    <t>a. pembayaran atau pengakuan utang persewaan tanah</t>
  </si>
  <si>
    <t>dan/ atau bangunan kepada penyedia jasa pelayanan</t>
  </si>
  <si>
    <t>penginapan beserta akomodasinya;</t>
  </si>
  <si>
    <t>b. sebagian atau seluruh pembayaran pengalihan hak atas</t>
  </si>
  <si>
    <t>tanah dan/atau bangunan antara lain kepada:</t>
  </si>
  <si>
    <r>
      <t xml:space="preserve">1. </t>
    </r>
    <r>
      <rPr>
        <b/>
        <sz val="11"/>
        <color theme="1"/>
        <rFont val="Calibri"/>
        <family val="2"/>
        <scheme val="minor"/>
      </rPr>
      <t xml:space="preserve">orang pribadi </t>
    </r>
    <r>
      <rPr>
        <sz val="11"/>
        <color theme="1"/>
        <rFont val="Calibri"/>
        <family val="2"/>
        <charset val="1"/>
        <scheme val="minor"/>
      </rPr>
      <t xml:space="preserve">yang mempunyai penghasilan </t>
    </r>
    <r>
      <rPr>
        <b/>
        <sz val="11"/>
        <color theme="1"/>
        <rFont val="Calibri"/>
        <family val="2"/>
        <scheme val="minor"/>
      </rPr>
      <t>di bawah</t>
    </r>
  </si>
  <si>
    <r>
      <rPr>
        <b/>
        <sz val="11"/>
        <color theme="1"/>
        <rFont val="Calibri"/>
        <family val="2"/>
        <scheme val="minor"/>
      </rPr>
      <t>Penghasilan Tidak Kena Pajak</t>
    </r>
    <r>
      <rPr>
        <sz val="11"/>
        <color theme="1"/>
        <rFont val="Calibri"/>
        <family val="2"/>
        <charset val="1"/>
        <scheme val="minor"/>
      </rPr>
      <t xml:space="preserve"> yang melakukan</t>
    </r>
  </si>
  <si>
    <t>pengalihan hak atas tanah danjatau bangunan</t>
  </si>
  <si>
    <r>
      <t xml:space="preserve">dengan jumlah bruto pengalihan </t>
    </r>
    <r>
      <rPr>
        <b/>
        <sz val="11"/>
        <color theme="1"/>
        <rFont val="Calibri"/>
        <family val="2"/>
        <scheme val="minor"/>
      </rPr>
      <t>kurang dari</t>
    </r>
  </si>
  <si>
    <r>
      <rPr>
        <b/>
        <sz val="11"/>
        <color theme="1"/>
        <rFont val="Calibri"/>
        <family val="2"/>
        <scheme val="minor"/>
      </rPr>
      <t xml:space="preserve">Rp60.000.000,00 </t>
    </r>
    <r>
      <rPr>
        <sz val="11"/>
        <color theme="1"/>
        <rFont val="Calibri"/>
        <family val="2"/>
        <charset val="1"/>
        <scheme val="minor"/>
      </rPr>
      <t>(enam puluh juta rupiah) dan bukan</t>
    </r>
  </si>
  <si>
    <t>merupakan jumlah yang dipecah-pecah;</t>
  </si>
  <si>
    <t>2. orang pribadi atau badan yang melakukan pengalihan</t>
  </si>
  <si>
    <r>
      <t xml:space="preserve">harta berupa bangunan dalam rangka </t>
    </r>
    <r>
      <rPr>
        <b/>
        <sz val="11"/>
        <color theme="1"/>
        <rFont val="Calibri"/>
        <family val="2"/>
        <scheme val="minor"/>
      </rPr>
      <t>melaksanakan</t>
    </r>
  </si>
  <si>
    <t>perjanjian bangun guna serah, bangun serah guna,</t>
  </si>
  <si>
    <r>
      <t>atau</t>
    </r>
    <r>
      <rPr>
        <b/>
        <sz val="11"/>
        <color theme="1"/>
        <rFont val="Calibri"/>
        <family val="2"/>
        <scheme val="minor"/>
      </rPr>
      <t xml:space="preserve"> pemanfaatan </t>
    </r>
    <r>
      <rPr>
        <b/>
        <sz val="11"/>
        <color rgb="FFFF0000"/>
        <rFont val="Calibri"/>
        <family val="2"/>
        <scheme val="minor"/>
      </rPr>
      <t>barang milik negara</t>
    </r>
    <r>
      <rPr>
        <sz val="11"/>
        <color theme="1"/>
        <rFont val="Calibri"/>
        <family val="2"/>
        <charset val="1"/>
        <scheme val="minor"/>
      </rPr>
      <t xml:space="preserve"> berupa tanah</t>
    </r>
  </si>
  <si>
    <t>dan/ atau bangunan; atau</t>
  </si>
  <si>
    <r>
      <t xml:space="preserve">3. orang pribadi atau badan yang </t>
    </r>
    <r>
      <rPr>
        <b/>
        <sz val="11"/>
        <color theme="1"/>
        <rFont val="Calibri"/>
        <family val="2"/>
        <scheme val="minor"/>
      </rPr>
      <t>tidak termasuk subjek</t>
    </r>
  </si>
  <si>
    <r>
      <rPr>
        <b/>
        <sz val="11"/>
        <color theme="1"/>
        <rFont val="Calibri"/>
        <family val="2"/>
        <scheme val="minor"/>
      </rPr>
      <t>pajak</t>
    </r>
    <r>
      <rPr>
        <sz val="11"/>
        <color theme="1"/>
        <rFont val="Calibri"/>
        <family val="2"/>
        <charset val="1"/>
        <scheme val="minor"/>
      </rPr>
      <t xml:space="preserve"> yang melakukan pengalihan harta berupa tanah</t>
    </r>
  </si>
  <si>
    <t>dan/atau bangunan.</t>
  </si>
  <si>
    <t>BATAS</t>
  </si>
  <si>
    <t>v6.1</t>
  </si>
  <si>
    <t>- di v6.0 ada salah tarif pajak pengalihan hak atas tanah/bangunan, seharusnya 2,5%</t>
  </si>
  <si>
    <t>Lapisan Penghasilan Bruto (Rp)</t>
  </si>
  <si>
    <t>TER A</t>
  </si>
  <si>
    <t>s.d.</t>
  </si>
  <si>
    <t>TER A: TK/0 TK/1 K/0</t>
  </si>
  <si>
    <t>TER B: TK/2 TK/3 K/1 K/2</t>
  </si>
  <si>
    <t>TER C: K/3</t>
  </si>
  <si>
    <t>PEGAWAI KE 1</t>
  </si>
  <si>
    <t>CEK PTKP</t>
  </si>
  <si>
    <t>CEK MIN</t>
  </si>
  <si>
    <t>CEK MAKS</t>
  </si>
  <si>
    <t>a</t>
  </si>
  <si>
    <t>PEGAWAI</t>
  </si>
  <si>
    <t>PEGAWAI KE 2</t>
  </si>
  <si>
    <t>PEGAWAI KE 3</t>
  </si>
  <si>
    <t>PEGAWAI KE 4</t>
  </si>
  <si>
    <t>PEGAWAI KE 5</t>
  </si>
  <si>
    <t>PEGAWAI KE 6</t>
  </si>
  <si>
    <t>PEGAWAI KE 7</t>
  </si>
  <si>
    <t>PEGAWAI KE 8</t>
  </si>
  <si>
    <t>PEGAWAI KE 9</t>
  </si>
  <si>
    <t>PEGAWAI KE 10</t>
  </si>
  <si>
    <t>PTKP</t>
  </si>
  <si>
    <t>TER PPH 21</t>
  </si>
  <si>
    <t>%</t>
  </si>
  <si>
    <t>JUMLAH</t>
  </si>
  <si>
    <t>PENGHASILAN BRUTO PERBULAN</t>
  </si>
  <si>
    <t>TIDAK SEMUA PENGHASILAN PPH 21 DIKENAKAN TARIF **TER**</t>
  </si>
  <si>
    <t>YANG MASUK KE **TER** PPh 21 YAKNI</t>
  </si>
  <si>
    <r>
      <t xml:space="preserve">- </t>
    </r>
    <r>
      <rPr>
        <b/>
        <sz val="11"/>
        <color theme="1"/>
        <rFont val="Calibri"/>
        <family val="2"/>
        <scheme val="minor"/>
      </rPr>
      <t>Pegawai tetap dan Pensiunan</t>
    </r>
  </si>
  <si>
    <t>atas semua penghasilannya</t>
  </si>
  <si>
    <t>atas upahnya</t>
  </si>
  <si>
    <t>- Pegawai tidak tetap yang dibayar BULANAN</t>
  </si>
  <si>
    <t>- Pegawai tidak tetap yang dibayar tidak BULANAN</t>
  </si>
  <si>
    <t>penghasilan 0 s.d 2,5 Jt per Hari</t>
  </si>
  <si>
    <t>- Anggota Dewan Komisaris/Pengawas</t>
  </si>
  <si>
    <t>atas honor</t>
  </si>
  <si>
    <t>ATAU RINCIANNYA SEBAGAI BERIKUT</t>
  </si>
  <si>
    <t>Jasa Tenaga Ahli (Dokter, pengacara, dan akuntan, yang melakukan pekerjaan bebas dan bertindak untuk dan atas namanya sendiri, bukan untuk dan atas nama persekutuannya.</t>
  </si>
  <si>
    <t>v8.0</t>
  </si>
  <si>
    <t>- Update PPh 21 Skema TER</t>
  </si>
  <si>
    <t>PPh Final</t>
  </si>
  <si>
    <t>PPN Dalam Negeri</t>
  </si>
  <si>
    <t>PPN Lainnya</t>
  </si>
  <si>
    <t>PPN BM Dalam Negeri</t>
  </si>
  <si>
    <t>DPP PPH</t>
  </si>
  <si>
    <t>DPP PPN</t>
  </si>
  <si>
    <t>v9.0</t>
  </si>
  <si>
    <t>- Update PPN DPP 11/12 dan tarif 12%</t>
  </si>
  <si>
    <t>DPP menjadi 11/12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</si>
</sst>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#\ ???/???"/>
    <numFmt numFmtId="167" formatCode="_(* #,##0.00_);_(* \(#,##0.00\);_(* &quot;-&quot;_);_(@_)"/>
    <numFmt numFmtId="168" formatCode="0.0%"/>
    <numFmt numFmtId="169" formatCode="_(* #,##0_);_(* \(#,##0\);_(* &quot;-&quot;??_);_(@_)"/>
  </numFmts>
  <fonts count="2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b/>
      <sz val="16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2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165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8" fillId="0" borderId="0"/>
    <xf numFmtId="9" fontId="9" fillId="0" borderId="0" applyFont="0" applyFill="0" applyBorder="0" applyAlignment="0" applyProtection="0"/>
  </cellStyleXfs>
  <cellXfs count="189">
    <xf numFmtId="0" fontId="0" fillId="0" borderId="0" xfId="0"/>
    <xf numFmtId="0" fontId="0" fillId="0" borderId="1" xfId="0" applyBorder="1"/>
    <xf numFmtId="165" fontId="0" fillId="0" borderId="1" xfId="1" applyFont="1" applyBorder="1"/>
    <xf numFmtId="0" fontId="0" fillId="7" borderId="9" xfId="0" applyFill="1" applyBorder="1"/>
    <xf numFmtId="0" fontId="0" fillId="7" borderId="3" xfId="0" applyFill="1" applyBorder="1"/>
    <xf numFmtId="0" fontId="10" fillId="0" borderId="0" xfId="0" applyFont="1" applyAlignment="1">
      <alignment horizontal="center"/>
    </xf>
    <xf numFmtId="9" fontId="0" fillId="0" borderId="0" xfId="8" applyFont="1" applyAlignment="1">
      <alignment horizontal="center"/>
    </xf>
    <xf numFmtId="0" fontId="0" fillId="0" borderId="0" xfId="0" applyAlignment="1">
      <alignment horizontal="center"/>
    </xf>
    <xf numFmtId="0" fontId="10" fillId="6" borderId="1" xfId="0" applyFont="1" applyFill="1" applyBorder="1" applyAlignment="1">
      <alignment horizontal="center"/>
    </xf>
    <xf numFmtId="9" fontId="10" fillId="6" borderId="1" xfId="8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8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/>
    <xf numFmtId="9" fontId="0" fillId="0" borderId="1" xfId="8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168" fontId="0" fillId="0" borderId="1" xfId="8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10" fillId="0" borderId="0" xfId="0" applyFont="1" applyAlignment="1">
      <alignment horizontal="left" vertical="center"/>
    </xf>
    <xf numFmtId="10" fontId="0" fillId="0" borderId="1" xfId="8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vertical="center"/>
    </xf>
    <xf numFmtId="9" fontId="10" fillId="6" borderId="1" xfId="8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8" fontId="0" fillId="0" borderId="1" xfId="8" applyNumberFormat="1" applyFont="1" applyBorder="1" applyAlignment="1">
      <alignment horizontal="center" vertical="center"/>
    </xf>
    <xf numFmtId="9" fontId="0" fillId="6" borderId="1" xfId="8" applyFont="1" applyFill="1" applyBorder="1" applyAlignment="1">
      <alignment horizontal="center"/>
    </xf>
    <xf numFmtId="0" fontId="0" fillId="0" borderId="0" xfId="0" applyAlignment="1">
      <alignment wrapText="1"/>
    </xf>
    <xf numFmtId="2" fontId="0" fillId="0" borderId="0" xfId="8" quotePrefix="1" applyNumberFormat="1" applyFont="1" applyAlignment="1">
      <alignment horizontal="left"/>
    </xf>
    <xf numFmtId="0" fontId="0" fillId="0" borderId="10" xfId="0" applyBorder="1" applyAlignment="1">
      <alignment wrapText="1"/>
    </xf>
    <xf numFmtId="0" fontId="10" fillId="7" borderId="2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10" xfId="0" applyBorder="1"/>
    <xf numFmtId="0" fontId="0" fillId="0" borderId="7" xfId="0" applyBorder="1" applyAlignment="1">
      <alignment wrapText="1"/>
    </xf>
    <xf numFmtId="9" fontId="0" fillId="0" borderId="8" xfId="8" applyFont="1" applyBorder="1" applyAlignment="1">
      <alignment horizontal="center"/>
    </xf>
    <xf numFmtId="9" fontId="0" fillId="0" borderId="11" xfId="8" applyFont="1" applyBorder="1" applyAlignment="1">
      <alignment horizontal="center"/>
    </xf>
    <xf numFmtId="0" fontId="13" fillId="0" borderId="0" xfId="0" applyFont="1"/>
    <xf numFmtId="0" fontId="16" fillId="0" borderId="0" xfId="0" applyFont="1"/>
    <xf numFmtId="0" fontId="7" fillId="0" borderId="0" xfId="3" applyFont="1" applyAlignment="1">
      <alignment vertical="center"/>
    </xf>
    <xf numFmtId="0" fontId="7" fillId="0" borderId="0" xfId="3" applyFont="1"/>
    <xf numFmtId="0" fontId="7" fillId="2" borderId="1" xfId="3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vertical="center" wrapText="1"/>
    </xf>
    <xf numFmtId="0" fontId="7" fillId="0" borderId="0" xfId="3" applyFont="1" applyAlignment="1">
      <alignment vertical="center" wrapText="1"/>
    </xf>
    <xf numFmtId="164" fontId="7" fillId="0" borderId="1" xfId="4" applyFont="1" applyFill="1" applyBorder="1" applyAlignment="1">
      <alignment horizontal="left" vertical="center"/>
    </xf>
    <xf numFmtId="167" fontId="15" fillId="3" borderId="1" xfId="2" applyNumberFormat="1" applyFont="1" applyFill="1" applyBorder="1" applyAlignment="1">
      <alignment vertical="center"/>
    </xf>
    <xf numFmtId="167" fontId="15" fillId="0" borderId="1" xfId="4" applyNumberFormat="1" applyFont="1" applyFill="1" applyBorder="1" applyAlignment="1">
      <alignment vertical="center"/>
    </xf>
    <xf numFmtId="164" fontId="15" fillId="0" borderId="1" xfId="4" applyFont="1" applyBorder="1" applyAlignment="1">
      <alignment horizontal="center" vertical="center" wrapText="1"/>
    </xf>
    <xf numFmtId="167" fontId="7" fillId="0" borderId="1" xfId="4" applyNumberFormat="1" applyFont="1" applyBorder="1" applyAlignment="1">
      <alignment vertical="center"/>
    </xf>
    <xf numFmtId="0" fontId="7" fillId="0" borderId="1" xfId="3" applyFont="1" applyBorder="1" applyAlignment="1">
      <alignment vertical="center"/>
    </xf>
    <xf numFmtId="9" fontId="7" fillId="0" borderId="1" xfId="3" applyNumberFormat="1" applyFont="1" applyBorder="1" applyAlignment="1">
      <alignment vertical="center"/>
    </xf>
    <xf numFmtId="167" fontId="7" fillId="3" borderId="1" xfId="3" applyNumberFormat="1" applyFont="1" applyFill="1" applyBorder="1" applyAlignment="1">
      <alignment vertical="center"/>
    </xf>
    <xf numFmtId="167" fontId="7" fillId="0" borderId="1" xfId="3" applyNumberFormat="1" applyFont="1" applyBorder="1" applyAlignment="1">
      <alignment vertical="center"/>
    </xf>
    <xf numFmtId="167" fontId="14" fillId="0" borderId="1" xfId="4" applyNumberFormat="1" applyFont="1" applyFill="1" applyBorder="1" applyAlignment="1">
      <alignment vertical="center"/>
    </xf>
    <xf numFmtId="0" fontId="14" fillId="0" borderId="0" xfId="3" applyFont="1" applyAlignment="1">
      <alignment vertical="center"/>
    </xf>
    <xf numFmtId="164" fontId="15" fillId="0" borderId="1" xfId="4" applyFont="1" applyFill="1" applyBorder="1" applyAlignment="1">
      <alignment horizontal="left" vertical="center"/>
    </xf>
    <xf numFmtId="164" fontId="7" fillId="0" borderId="1" xfId="4" applyFont="1" applyBorder="1" applyAlignment="1">
      <alignment vertical="center"/>
    </xf>
    <xf numFmtId="0" fontId="7" fillId="0" borderId="1" xfId="3" applyFont="1" applyBorder="1" applyAlignment="1">
      <alignment horizontal="center" vertical="center"/>
    </xf>
    <xf numFmtId="164" fontId="7" fillId="0" borderId="0" xfId="4" applyFont="1" applyAlignment="1">
      <alignment vertical="center"/>
    </xf>
    <xf numFmtId="0" fontId="7" fillId="7" borderId="1" xfId="0" applyFont="1" applyFill="1" applyBorder="1"/>
    <xf numFmtId="0" fontId="7" fillId="0" borderId="1" xfId="0" applyFont="1" applyBorder="1"/>
    <xf numFmtId="0" fontId="10" fillId="0" borderId="0" xfId="3" applyFont="1" applyAlignment="1">
      <alignment horizontal="right"/>
    </xf>
    <xf numFmtId="0" fontId="10" fillId="0" borderId="0" xfId="3" applyFont="1" applyAlignment="1">
      <alignment vertical="center"/>
    </xf>
    <xf numFmtId="0" fontId="7" fillId="0" borderId="0" xfId="3" applyFont="1" applyAlignment="1">
      <alignment horizontal="center"/>
    </xf>
    <xf numFmtId="0" fontId="10" fillId="2" borderId="4" xfId="3" applyFont="1" applyFill="1" applyBorder="1" applyAlignment="1">
      <alignment horizontal="center" vertical="center" wrapText="1"/>
    </xf>
    <xf numFmtId="0" fontId="10" fillId="2" borderId="6" xfId="3" applyFont="1" applyFill="1" applyBorder="1" applyAlignment="1">
      <alignment horizontal="center" vertical="center" wrapText="1"/>
    </xf>
    <xf numFmtId="0" fontId="10" fillId="0" borderId="1" xfId="3" applyFont="1" applyBorder="1" applyAlignment="1">
      <alignment vertical="center" wrapText="1"/>
    </xf>
    <xf numFmtId="0" fontId="10" fillId="0" borderId="0" xfId="3" applyFont="1" applyAlignment="1">
      <alignment vertical="center" wrapText="1"/>
    </xf>
    <xf numFmtId="166" fontId="17" fillId="3" borderId="1" xfId="2" applyNumberFormat="1" applyFont="1" applyFill="1" applyBorder="1" applyAlignment="1">
      <alignment vertical="center"/>
    </xf>
    <xf numFmtId="168" fontId="17" fillId="3" borderId="1" xfId="8" applyNumberFormat="1" applyFont="1" applyFill="1" applyBorder="1" applyAlignment="1">
      <alignment vertical="center"/>
    </xf>
    <xf numFmtId="168" fontId="17" fillId="0" borderId="1" xfId="8" applyNumberFormat="1" applyFont="1" applyFill="1" applyBorder="1" applyAlignment="1">
      <alignment vertical="center"/>
    </xf>
    <xf numFmtId="164" fontId="17" fillId="0" borderId="2" xfId="4" applyFont="1" applyBorder="1" applyAlignment="1">
      <alignment horizontal="center" vertical="center" wrapText="1"/>
    </xf>
    <xf numFmtId="9" fontId="7" fillId="3" borderId="1" xfId="8" applyFont="1" applyFill="1" applyBorder="1" applyAlignment="1">
      <alignment vertical="center"/>
    </xf>
    <xf numFmtId="9" fontId="17" fillId="3" borderId="1" xfId="8" applyFont="1" applyFill="1" applyBorder="1" applyAlignment="1">
      <alignment horizontal="right" vertical="center"/>
    </xf>
    <xf numFmtId="9" fontId="17" fillId="0" borderId="1" xfId="8" applyFont="1" applyFill="1" applyBorder="1" applyAlignment="1">
      <alignment horizontal="right" vertical="center"/>
    </xf>
    <xf numFmtId="164" fontId="17" fillId="0" borderId="2" xfId="4" applyFont="1" applyFill="1" applyBorder="1" applyAlignment="1">
      <alignment vertical="center"/>
    </xf>
    <xf numFmtId="9" fontId="7" fillId="0" borderId="1" xfId="8" applyFont="1" applyBorder="1" applyAlignment="1">
      <alignment vertical="center"/>
    </xf>
    <xf numFmtId="168" fontId="7" fillId="0" borderId="1" xfId="8" applyNumberFormat="1" applyFont="1" applyBorder="1" applyAlignment="1">
      <alignment vertical="center"/>
    </xf>
    <xf numFmtId="164" fontId="7" fillId="0" borderId="2" xfId="4" applyFont="1" applyBorder="1" applyAlignment="1">
      <alignment vertical="center"/>
    </xf>
    <xf numFmtId="167" fontId="7" fillId="4" borderId="0" xfId="2" applyNumberFormat="1" applyFont="1" applyFill="1" applyAlignment="1" applyProtection="1">
      <alignment vertical="center" wrapText="1"/>
      <protection locked="0"/>
    </xf>
    <xf numFmtId="167" fontId="15" fillId="0" borderId="1" xfId="2" applyNumberFormat="1" applyFont="1" applyFill="1" applyBorder="1" applyAlignment="1">
      <alignment horizontal="right" vertical="center"/>
    </xf>
    <xf numFmtId="164" fontId="15" fillId="3" borderId="1" xfId="4" applyFont="1" applyFill="1" applyBorder="1" applyAlignment="1">
      <alignment vertical="center"/>
    </xf>
    <xf numFmtId="0" fontId="0" fillId="0" borderId="0" xfId="0" quotePrefix="1"/>
    <xf numFmtId="9" fontId="0" fillId="0" borderId="0" xfId="8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6" fillId="0" borderId="1" xfId="3" applyFont="1" applyBorder="1" applyAlignment="1">
      <alignment horizontal="center" vertical="center"/>
    </xf>
    <xf numFmtId="164" fontId="5" fillId="0" borderId="1" xfId="4" applyFont="1" applyBorder="1"/>
    <xf numFmtId="10" fontId="7" fillId="3" borderId="1" xfId="8" applyNumberFormat="1" applyFont="1" applyFill="1" applyBorder="1" applyAlignment="1">
      <alignment vertical="center"/>
    </xf>
    <xf numFmtId="0" fontId="7" fillId="0" borderId="1" xfId="3" applyFont="1" applyBorder="1"/>
    <xf numFmtId="9" fontId="7" fillId="0" borderId="1" xfId="3" applyNumberFormat="1" applyFont="1" applyBorder="1"/>
    <xf numFmtId="9" fontId="7" fillId="3" borderId="1" xfId="3" applyNumberFormat="1" applyFont="1" applyFill="1" applyBorder="1"/>
    <xf numFmtId="164" fontId="15" fillId="0" borderId="0" xfId="4" applyFont="1" applyBorder="1" applyAlignment="1">
      <alignment horizontal="center" vertical="center" wrapText="1"/>
    </xf>
    <xf numFmtId="167" fontId="7" fillId="0" borderId="0" xfId="4" applyNumberFormat="1" applyFont="1" applyBorder="1" applyAlignment="1">
      <alignment vertical="center"/>
    </xf>
    <xf numFmtId="9" fontId="7" fillId="0" borderId="0" xfId="3" applyNumberFormat="1" applyFont="1" applyAlignment="1">
      <alignment vertical="center"/>
    </xf>
    <xf numFmtId="167" fontId="7" fillId="0" borderId="0" xfId="3" applyNumberFormat="1" applyFont="1" applyAlignment="1">
      <alignment vertical="center"/>
    </xf>
    <xf numFmtId="167" fontId="7" fillId="4" borderId="1" xfId="2" applyNumberFormat="1" applyFont="1" applyFill="1" applyBorder="1" applyAlignment="1" applyProtection="1">
      <alignment vertical="center" wrapText="1"/>
      <protection locked="0"/>
    </xf>
    <xf numFmtId="167" fontId="15" fillId="0" borderId="1" xfId="2" applyNumberFormat="1" applyFont="1" applyFill="1" applyBorder="1" applyAlignment="1">
      <alignment vertical="center"/>
    </xf>
    <xf numFmtId="0" fontId="5" fillId="2" borderId="1" xfId="3" applyFont="1" applyFill="1" applyBorder="1" applyAlignment="1">
      <alignment horizontal="center" vertical="center" wrapText="1"/>
    </xf>
    <xf numFmtId="0" fontId="10" fillId="2" borderId="12" xfId="3" applyFont="1" applyFill="1" applyBorder="1" applyAlignment="1">
      <alignment horizontal="center" vertical="center" wrapText="1"/>
    </xf>
    <xf numFmtId="164" fontId="7" fillId="0" borderId="2" xfId="4" applyFont="1" applyFill="1" applyBorder="1" applyAlignment="1">
      <alignment horizontal="left" vertical="center"/>
    </xf>
    <xf numFmtId="164" fontId="7" fillId="0" borderId="3" xfId="4" applyFont="1" applyFill="1" applyBorder="1" applyAlignment="1">
      <alignment horizontal="left" vertical="center"/>
    </xf>
    <xf numFmtId="164" fontId="15" fillId="0" borderId="2" xfId="4" applyFont="1" applyFill="1" applyBorder="1" applyAlignment="1">
      <alignment horizontal="left" vertical="center"/>
    </xf>
    <xf numFmtId="164" fontId="15" fillId="0" borderId="3" xfId="4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7" fontId="7" fillId="3" borderId="1" xfId="4" applyNumberFormat="1" applyFont="1" applyFill="1" applyBorder="1"/>
    <xf numFmtId="0" fontId="5" fillId="0" borderId="0" xfId="3" applyFont="1"/>
    <xf numFmtId="0" fontId="5" fillId="0" borderId="1" xfId="3" applyFont="1" applyBorder="1"/>
    <xf numFmtId="0" fontId="10" fillId="0" borderId="0" xfId="3" applyFont="1"/>
    <xf numFmtId="0" fontId="10" fillId="0" borderId="1" xfId="3" applyFont="1" applyBorder="1"/>
    <xf numFmtId="164" fontId="5" fillId="0" borderId="0" xfId="4" applyFont="1" applyBorder="1"/>
    <xf numFmtId="167" fontId="7" fillId="3" borderId="1" xfId="2" applyNumberFormat="1" applyFont="1" applyFill="1" applyBorder="1" applyAlignment="1" applyProtection="1">
      <alignment vertical="center" wrapText="1"/>
      <protection locked="0"/>
    </xf>
    <xf numFmtId="164" fontId="7" fillId="0" borderId="1" xfId="2" applyFont="1" applyBorder="1"/>
    <xf numFmtId="0" fontId="5" fillId="0" borderId="1" xfId="3" applyFont="1" applyBorder="1" applyAlignment="1">
      <alignment horizontal="center"/>
    </xf>
    <xf numFmtId="167" fontId="10" fillId="0" borderId="1" xfId="3" applyNumberFormat="1" applyFont="1" applyBorder="1"/>
    <xf numFmtId="43" fontId="7" fillId="3" borderId="1" xfId="3" applyNumberFormat="1" applyFont="1" applyFill="1" applyBorder="1"/>
    <xf numFmtId="164" fontId="15" fillId="0" borderId="1" xfId="4" applyFont="1" applyBorder="1" applyAlignment="1">
      <alignment horizontal="left" vertical="center" wrapText="1"/>
    </xf>
    <xf numFmtId="0" fontId="7" fillId="7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10" fillId="0" borderId="0" xfId="0" applyFont="1" applyAlignment="1">
      <alignment vertical="center"/>
    </xf>
    <xf numFmtId="167" fontId="13" fillId="4" borderId="1" xfId="2" applyNumberFormat="1" applyFont="1" applyFill="1" applyBorder="1" applyAlignment="1" applyProtection="1">
      <alignment vertical="center" wrapText="1"/>
      <protection locked="0"/>
    </xf>
    <xf numFmtId="164" fontId="19" fillId="0" borderId="1" xfId="4" applyFont="1" applyBorder="1" applyAlignment="1">
      <alignment horizontal="center" vertical="center" wrapText="1"/>
    </xf>
    <xf numFmtId="0" fontId="4" fillId="0" borderId="0" xfId="3" applyFont="1" applyAlignment="1">
      <alignment vertical="center" wrapText="1"/>
    </xf>
    <xf numFmtId="0" fontId="21" fillId="0" borderId="0" xfId="0" applyFont="1"/>
    <xf numFmtId="0" fontId="0" fillId="9" borderId="0" xfId="0" applyFill="1"/>
    <xf numFmtId="0" fontId="22" fillId="0" borderId="0" xfId="0" applyFont="1"/>
    <xf numFmtId="0" fontId="10" fillId="0" borderId="0" xfId="0" applyFont="1"/>
    <xf numFmtId="0" fontId="3" fillId="7" borderId="1" xfId="0" applyFont="1" applyFill="1" applyBorder="1" applyAlignment="1">
      <alignment wrapText="1"/>
    </xf>
    <xf numFmtId="0" fontId="3" fillId="7" borderId="1" xfId="0" applyFont="1" applyFill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23" fillId="0" borderId="0" xfId="0" applyFont="1"/>
    <xf numFmtId="0" fontId="3" fillId="0" borderId="0" xfId="0" applyFont="1"/>
    <xf numFmtId="164" fontId="3" fillId="0" borderId="0" xfId="4" applyFont="1" applyAlignment="1">
      <alignment vertical="center"/>
    </xf>
    <xf numFmtId="0" fontId="3" fillId="0" borderId="0" xfId="3" applyFont="1"/>
    <xf numFmtId="0" fontId="3" fillId="9" borderId="0" xfId="3" applyFont="1" applyFill="1"/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4" fillId="0" borderId="0" xfId="0" applyFont="1"/>
    <xf numFmtId="3" fontId="0" fillId="0" borderId="0" xfId="0" applyNumberFormat="1"/>
    <xf numFmtId="10" fontId="0" fillId="0" borderId="0" xfId="8" applyNumberFormat="1" applyFont="1"/>
    <xf numFmtId="169" fontId="0" fillId="0" borderId="0" xfId="1" applyNumberFormat="1" applyFont="1"/>
    <xf numFmtId="0" fontId="0" fillId="3" borderId="0" xfId="0" applyFill="1"/>
    <xf numFmtId="165" fontId="0" fillId="3" borderId="0" xfId="1" applyFont="1" applyFill="1"/>
    <xf numFmtId="10" fontId="0" fillId="3" borderId="0" xfId="0" applyNumberFormat="1" applyFill="1"/>
    <xf numFmtId="0" fontId="10" fillId="10" borderId="0" xfId="0" applyFont="1" applyFill="1"/>
    <xf numFmtId="10" fontId="10" fillId="10" borderId="0" xfId="8" applyNumberFormat="1" applyFont="1" applyFill="1"/>
    <xf numFmtId="0" fontId="0" fillId="10" borderId="0" xfId="0" applyFill="1"/>
    <xf numFmtId="0" fontId="2" fillId="0" borderId="0" xfId="3" applyFont="1" applyAlignment="1">
      <alignment vertical="center"/>
    </xf>
    <xf numFmtId="0" fontId="10" fillId="0" borderId="1" xfId="0" applyFont="1" applyBorder="1"/>
    <xf numFmtId="0" fontId="10" fillId="3" borderId="0" xfId="0" applyFont="1" applyFill="1"/>
    <xf numFmtId="10" fontId="0" fillId="0" borderId="1" xfId="8" applyNumberFormat="1" applyFont="1" applyBorder="1"/>
    <xf numFmtId="43" fontId="0" fillId="0" borderId="1" xfId="0" applyNumberFormat="1" applyBorder="1"/>
    <xf numFmtId="0" fontId="0" fillId="4" borderId="1" xfId="0" applyFill="1" applyBorder="1" applyProtection="1">
      <protection locked="0"/>
    </xf>
    <xf numFmtId="169" fontId="0" fillId="4" borderId="1" xfId="1" applyNumberFormat="1" applyFont="1" applyFill="1" applyBorder="1" applyProtection="1">
      <protection locked="0"/>
    </xf>
    <xf numFmtId="165" fontId="10" fillId="0" borderId="1" xfId="1" applyFont="1" applyBorder="1"/>
    <xf numFmtId="0" fontId="27" fillId="0" borderId="13" xfId="0" applyFont="1" applyBorder="1"/>
    <xf numFmtId="0" fontId="10" fillId="0" borderId="0" xfId="0" quotePrefix="1" applyFont="1"/>
    <xf numFmtId="0" fontId="2" fillId="0" borderId="0" xfId="3" applyFont="1" applyAlignment="1">
      <alignment wrapText="1"/>
    </xf>
    <xf numFmtId="0" fontId="1" fillId="2" borderId="1" xfId="3" applyFont="1" applyFill="1" applyBorder="1" applyAlignment="1">
      <alignment horizontal="center" vertical="center" wrapText="1"/>
    </xf>
    <xf numFmtId="9" fontId="10" fillId="3" borderId="0" xfId="8" applyFont="1" applyFill="1" applyAlignment="1">
      <alignment horizontal="center"/>
    </xf>
    <xf numFmtId="0" fontId="1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0" fillId="6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9" fontId="0" fillId="6" borderId="1" xfId="8" applyFont="1" applyFill="1" applyBorder="1" applyAlignment="1">
      <alignment horizontal="center" vertical="center"/>
    </xf>
    <xf numFmtId="9" fontId="0" fillId="0" borderId="1" xfId="8" applyFont="1" applyBorder="1" applyAlignment="1">
      <alignment horizontal="left" wrapText="1"/>
    </xf>
    <xf numFmtId="0" fontId="0" fillId="0" borderId="0" xfId="0" applyAlignment="1">
      <alignment horizontal="left"/>
    </xf>
    <xf numFmtId="0" fontId="10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9" fontId="10" fillId="0" borderId="0" xfId="8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0" fillId="4" borderId="0" xfId="3" applyFont="1" applyFill="1" applyAlignment="1">
      <alignment horizontal="center" vertical="center"/>
    </xf>
    <xf numFmtId="0" fontId="7" fillId="3" borderId="7" xfId="3" applyFont="1" applyFill="1" applyBorder="1" applyAlignment="1">
      <alignment horizontal="center" vertical="center"/>
    </xf>
    <xf numFmtId="0" fontId="7" fillId="3" borderId="8" xfId="3" applyFont="1" applyFill="1" applyBorder="1" applyAlignment="1">
      <alignment horizontal="center" vertical="center"/>
    </xf>
    <xf numFmtId="0" fontId="7" fillId="5" borderId="7" xfId="3" applyFont="1" applyFill="1" applyBorder="1" applyAlignment="1">
      <alignment horizontal="center" vertical="center" wrapText="1"/>
    </xf>
    <xf numFmtId="0" fontId="7" fillId="5" borderId="8" xfId="3" applyFont="1" applyFill="1" applyBorder="1" applyAlignment="1">
      <alignment horizontal="center" vertical="center" wrapText="1"/>
    </xf>
    <xf numFmtId="0" fontId="10" fillId="5" borderId="1" xfId="3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/>
    </xf>
    <xf numFmtId="167" fontId="19" fillId="8" borderId="0" xfId="2" applyNumberFormat="1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 wrapText="1"/>
    </xf>
  </cellXfs>
  <cellStyles count="9">
    <cellStyle name="Comma" xfId="1" builtinId="3"/>
    <cellStyle name="Comma [0]" xfId="2" builtinId="6"/>
    <cellStyle name="Comma [0] 2" xfId="4" xr:uid="{00000000-0005-0000-0000-000002000000}"/>
    <cellStyle name="Comma [0] 2 2" xfId="6" xr:uid="{00000000-0005-0000-0000-000003000000}"/>
    <cellStyle name="Comma [0] 3" xfId="5" xr:uid="{00000000-0005-0000-0000-000004000000}"/>
    <cellStyle name="Normal" xfId="0" builtinId="0"/>
    <cellStyle name="Normal 2" xfId="3" xr:uid="{00000000-0005-0000-0000-000006000000}"/>
    <cellStyle name="Normal 3" xfId="7" xr:uid="{00000000-0005-0000-0000-000007000000}"/>
    <cellStyle name="Percent" xfId="8" builtinId="5"/>
  </cellStyles>
  <dxfs count="0"/>
  <tableStyles count="0" defaultTableStyle="TableStyleMedium2" defaultPivotStyle="PivotStyleLight16"/>
  <colors>
    <mruColors>
      <color rgb="FFCCECFF"/>
      <color rgb="FFCC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351111</xdr:colOff>
      <xdr:row>165</xdr:row>
      <xdr:rowOff>10729</xdr:rowOff>
    </xdr:from>
    <xdr:ext cx="6008641" cy="5633716"/>
    <xdr:pic>
      <xdr:nvPicPr>
        <xdr:cNvPr id="2" name="Picture 1">
          <a:extLst>
            <a:ext uri="{FF2B5EF4-FFF2-40B4-BE49-F238E27FC236}">
              <a16:creationId xmlns:a16="http://schemas.microsoft.com/office/drawing/2014/main" id="{6742437C-4FCF-4ABC-9CDF-37BB6C024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711" y="31319404"/>
          <a:ext cx="6008641" cy="5633716"/>
        </a:xfrm>
        <a:prstGeom prst="rect">
          <a:avLst/>
        </a:prstGeom>
      </xdr:spPr>
    </xdr:pic>
    <xdr:clientData/>
  </xdr:oneCellAnchor>
  <xdr:oneCellAnchor>
    <xdr:from>
      <xdr:col>2</xdr:col>
      <xdr:colOff>355819</xdr:colOff>
      <xdr:row>200</xdr:row>
      <xdr:rowOff>21896</xdr:rowOff>
    </xdr:from>
    <xdr:ext cx="6505029" cy="5497247"/>
    <xdr:pic>
      <xdr:nvPicPr>
        <xdr:cNvPr id="3" name="Picture 2">
          <a:extLst>
            <a:ext uri="{FF2B5EF4-FFF2-40B4-BE49-F238E27FC236}">
              <a16:creationId xmlns:a16="http://schemas.microsoft.com/office/drawing/2014/main" id="{A9F0E959-F544-49F6-9A20-757ED09DE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019" y="37934571"/>
          <a:ext cx="6505029" cy="5497247"/>
        </a:xfrm>
        <a:prstGeom prst="rect">
          <a:avLst/>
        </a:prstGeom>
      </xdr:spPr>
    </xdr:pic>
    <xdr:clientData/>
  </xdr:oneCellAnchor>
  <xdr:oneCellAnchor>
    <xdr:from>
      <xdr:col>1</xdr:col>
      <xdr:colOff>574785</xdr:colOff>
      <xdr:row>22</xdr:row>
      <xdr:rowOff>98535</xdr:rowOff>
    </xdr:from>
    <xdr:ext cx="3642054" cy="3575023"/>
    <xdr:pic>
      <xdr:nvPicPr>
        <xdr:cNvPr id="4" name="Picture 3">
          <a:extLst>
            <a:ext uri="{FF2B5EF4-FFF2-40B4-BE49-F238E27FC236}">
              <a16:creationId xmlns:a16="http://schemas.microsoft.com/office/drawing/2014/main" id="{6B2F9454-904E-4791-9A47-A4A22CCDF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4385" y="4460985"/>
          <a:ext cx="3642054" cy="3575023"/>
        </a:xfrm>
        <a:prstGeom prst="rect">
          <a:avLst/>
        </a:prstGeom>
      </xdr:spPr>
    </xdr:pic>
    <xdr:clientData/>
  </xdr:oneCellAnchor>
  <xdr:oneCellAnchor>
    <xdr:from>
      <xdr:col>2</xdr:col>
      <xdr:colOff>16421</xdr:colOff>
      <xdr:row>45</xdr:row>
      <xdr:rowOff>158750</xdr:rowOff>
    </xdr:from>
    <xdr:ext cx="4501197" cy="3521046"/>
    <xdr:pic>
      <xdr:nvPicPr>
        <xdr:cNvPr id="5" name="Picture 4">
          <a:extLst>
            <a:ext uri="{FF2B5EF4-FFF2-40B4-BE49-F238E27FC236}">
              <a16:creationId xmlns:a16="http://schemas.microsoft.com/office/drawing/2014/main" id="{33F080D6-FB38-4199-9DF4-4AAB05F70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5621" y="8829675"/>
          <a:ext cx="4501197" cy="3521046"/>
        </a:xfrm>
        <a:prstGeom prst="rect">
          <a:avLst/>
        </a:prstGeom>
      </xdr:spPr>
    </xdr:pic>
    <xdr:clientData/>
  </xdr:oneCellAnchor>
  <xdr:oneCellAnchor>
    <xdr:from>
      <xdr:col>2</xdr:col>
      <xdr:colOff>27370</xdr:colOff>
      <xdr:row>67</xdr:row>
      <xdr:rowOff>153277</xdr:rowOff>
    </xdr:from>
    <xdr:ext cx="4447219" cy="2816538"/>
    <xdr:pic>
      <xdr:nvPicPr>
        <xdr:cNvPr id="6" name="Picture 5">
          <a:extLst>
            <a:ext uri="{FF2B5EF4-FFF2-40B4-BE49-F238E27FC236}">
              <a16:creationId xmlns:a16="http://schemas.microsoft.com/office/drawing/2014/main" id="{B7DDCC5D-D9C4-41A7-AE0D-DE45457A9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6570" y="12945352"/>
          <a:ext cx="4447219" cy="2816538"/>
        </a:xfrm>
        <a:prstGeom prst="rect">
          <a:avLst/>
        </a:prstGeom>
      </xdr:spPr>
    </xdr:pic>
    <xdr:clientData/>
  </xdr:oneCellAnchor>
  <xdr:oneCellAnchor>
    <xdr:from>
      <xdr:col>1</xdr:col>
      <xdr:colOff>536467</xdr:colOff>
      <xdr:row>87</xdr:row>
      <xdr:rowOff>142328</xdr:rowOff>
    </xdr:from>
    <xdr:ext cx="4460062" cy="3379845"/>
    <xdr:pic>
      <xdr:nvPicPr>
        <xdr:cNvPr id="7" name="Picture 6">
          <a:extLst>
            <a:ext uri="{FF2B5EF4-FFF2-40B4-BE49-F238E27FC236}">
              <a16:creationId xmlns:a16="http://schemas.microsoft.com/office/drawing/2014/main" id="{B4AFE3F9-1804-435D-B8FD-F0222ECE0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6067" y="16680903"/>
          <a:ext cx="4460062" cy="337984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109</xdr:row>
      <xdr:rowOff>0</xdr:rowOff>
    </xdr:from>
    <xdr:ext cx="4434519" cy="3522727"/>
    <xdr:pic>
      <xdr:nvPicPr>
        <xdr:cNvPr id="8" name="Picture 7">
          <a:extLst>
            <a:ext uri="{FF2B5EF4-FFF2-40B4-BE49-F238E27FC236}">
              <a16:creationId xmlns:a16="http://schemas.microsoft.com/office/drawing/2014/main" id="{A7168221-5F79-42DD-AAC7-AD6785FAF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20659725"/>
          <a:ext cx="4434519" cy="3522727"/>
        </a:xfrm>
        <a:prstGeom prst="rect">
          <a:avLst/>
        </a:prstGeom>
      </xdr:spPr>
    </xdr:pic>
    <xdr:clientData/>
  </xdr:oneCellAnchor>
  <xdr:oneCellAnchor>
    <xdr:from>
      <xdr:col>1</xdr:col>
      <xdr:colOff>591208</xdr:colOff>
      <xdr:row>126</xdr:row>
      <xdr:rowOff>158758</xdr:rowOff>
    </xdr:from>
    <xdr:ext cx="4504514" cy="560133"/>
    <xdr:pic>
      <xdr:nvPicPr>
        <xdr:cNvPr id="9" name="Picture 8">
          <a:extLst>
            <a:ext uri="{FF2B5EF4-FFF2-40B4-BE49-F238E27FC236}">
              <a16:creationId xmlns:a16="http://schemas.microsoft.com/office/drawing/2014/main" id="{5C4F3325-6820-4CFF-9834-74BEA7BB9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00808" y="24003008"/>
          <a:ext cx="4504514" cy="560133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135</xdr:row>
      <xdr:rowOff>0</xdr:rowOff>
    </xdr:from>
    <xdr:ext cx="4517073" cy="3500502"/>
    <xdr:pic>
      <xdr:nvPicPr>
        <xdr:cNvPr id="10" name="Picture 9">
          <a:extLst>
            <a:ext uri="{FF2B5EF4-FFF2-40B4-BE49-F238E27FC236}">
              <a16:creationId xmlns:a16="http://schemas.microsoft.com/office/drawing/2014/main" id="{2207D04E-96CE-4132-A8CF-B6A106557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25530175"/>
          <a:ext cx="4517073" cy="3500502"/>
        </a:xfrm>
        <a:prstGeom prst="rect">
          <a:avLst/>
        </a:prstGeom>
      </xdr:spPr>
    </xdr:pic>
    <xdr:clientData/>
  </xdr:oneCellAnchor>
  <xdr:oneCellAnchor>
    <xdr:from>
      <xdr:col>2</xdr:col>
      <xdr:colOff>10948</xdr:colOff>
      <xdr:row>152</xdr:row>
      <xdr:rowOff>175173</xdr:rowOff>
    </xdr:from>
    <xdr:ext cx="3956253" cy="560133"/>
    <xdr:pic>
      <xdr:nvPicPr>
        <xdr:cNvPr id="11" name="Picture 10">
          <a:extLst>
            <a:ext uri="{FF2B5EF4-FFF2-40B4-BE49-F238E27FC236}">
              <a16:creationId xmlns:a16="http://schemas.microsoft.com/office/drawing/2014/main" id="{117972CE-CDBA-4E3B-B145-7CEED3298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30148" y="28889873"/>
          <a:ext cx="3956253" cy="56013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41138</xdr:colOff>
      <xdr:row>24</xdr:row>
      <xdr:rowOff>99610</xdr:rowOff>
    </xdr:from>
    <xdr:to>
      <xdr:col>5</xdr:col>
      <xdr:colOff>307195</xdr:colOff>
      <xdr:row>41</xdr:row>
      <xdr:rowOff>182900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A11764-90EB-9A7A-2E20-A7C5A93B5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1818" y="4754222"/>
          <a:ext cx="5423120" cy="3279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B2B0-582C-4AFC-8999-2C569532B68C}">
  <dimension ref="C3:C25"/>
  <sheetViews>
    <sheetView topLeftCell="A13" workbookViewId="0">
      <selection activeCell="C25" sqref="C25"/>
    </sheetView>
  </sheetViews>
  <sheetFormatPr defaultRowHeight="14.25" x14ac:dyDescent="0.45"/>
  <sheetData>
    <row r="3" spans="3:3" x14ac:dyDescent="0.45">
      <c r="C3" s="121" t="s">
        <v>176</v>
      </c>
    </row>
    <row r="4" spans="3:3" x14ac:dyDescent="0.45">
      <c r="C4" t="s">
        <v>177</v>
      </c>
    </row>
    <row r="5" spans="3:3" x14ac:dyDescent="0.45">
      <c r="C5" s="83" t="s">
        <v>178</v>
      </c>
    </row>
    <row r="6" spans="3:3" x14ac:dyDescent="0.45">
      <c r="C6" s="83" t="s">
        <v>179</v>
      </c>
    </row>
    <row r="7" spans="3:3" x14ac:dyDescent="0.45">
      <c r="C7" s="83" t="s">
        <v>181</v>
      </c>
    </row>
    <row r="9" spans="3:3" x14ac:dyDescent="0.45">
      <c r="C9" t="s">
        <v>182</v>
      </c>
    </row>
    <row r="10" spans="3:3" x14ac:dyDescent="0.45">
      <c r="C10" s="83" t="s">
        <v>183</v>
      </c>
    </row>
    <row r="12" spans="3:3" x14ac:dyDescent="0.45">
      <c r="C12" t="s">
        <v>184</v>
      </c>
    </row>
    <row r="13" spans="3:3" x14ac:dyDescent="0.45">
      <c r="C13" s="83" t="s">
        <v>185</v>
      </c>
    </row>
    <row r="15" spans="3:3" x14ac:dyDescent="0.45">
      <c r="C15" t="s">
        <v>186</v>
      </c>
    </row>
    <row r="16" spans="3:3" x14ac:dyDescent="0.45">
      <c r="C16" s="83" t="s">
        <v>191</v>
      </c>
    </row>
    <row r="18" spans="3:3" x14ac:dyDescent="0.45">
      <c r="C18" t="s">
        <v>363</v>
      </c>
    </row>
    <row r="19" spans="3:3" x14ac:dyDescent="0.45">
      <c r="C19" s="83" t="s">
        <v>364</v>
      </c>
    </row>
    <row r="21" spans="3:3" x14ac:dyDescent="0.45">
      <c r="C21" t="s">
        <v>403</v>
      </c>
    </row>
    <row r="22" spans="3:3" x14ac:dyDescent="0.45">
      <c r="C22" s="83" t="s">
        <v>404</v>
      </c>
    </row>
    <row r="24" spans="3:3" x14ac:dyDescent="0.45">
      <c r="C24" t="s">
        <v>411</v>
      </c>
    </row>
    <row r="25" spans="3:3" x14ac:dyDescent="0.45">
      <c r="C25" s="83" t="s">
        <v>412</v>
      </c>
    </row>
  </sheetData>
  <sheetProtection algorithmName="SHA-512" hashValue="muZanF9OUWtGUY4wKUkYaFZ5+7M6xfCmsRESNX3ngzhEopIurGfMOfUh/F7RfFzzIc7MWmGrVY4uVcrGTQHxzw==" saltValue="y0hSAcqVcWcNgopI0T+5P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5C94-2AC2-4C83-ACC6-A2C7D1078DEE}">
  <dimension ref="A1:P673"/>
  <sheetViews>
    <sheetView topLeftCell="A21" zoomScale="83" zoomScaleNormal="58" zoomScaleSheetLayoutView="64" workbookViewId="0">
      <selection activeCell="F35" sqref="F35"/>
    </sheetView>
  </sheetViews>
  <sheetFormatPr defaultRowHeight="14.25" x14ac:dyDescent="0.45"/>
  <cols>
    <col min="3" max="3" width="61.1328125" bestFit="1" customWidth="1"/>
    <col min="4" max="4" width="13.3984375" customWidth="1"/>
    <col min="5" max="5" width="47.265625" customWidth="1"/>
    <col min="7" max="7" width="3.265625" customWidth="1"/>
    <col min="9" max="9" width="72.1328125" customWidth="1"/>
    <col min="16" max="16" width="3.265625" customWidth="1"/>
    <col min="18" max="18" width="17.73046875" customWidth="1"/>
  </cols>
  <sheetData>
    <row r="1" spans="2:16" ht="33.4" x14ac:dyDescent="1">
      <c r="B1" s="125" t="s">
        <v>192</v>
      </c>
      <c r="G1" s="126"/>
      <c r="I1" s="127" t="s">
        <v>193</v>
      </c>
      <c r="P1" s="126"/>
    </row>
    <row r="2" spans="2:16" x14ac:dyDescent="0.45">
      <c r="G2" s="126"/>
      <c r="I2" s="128" t="s">
        <v>6</v>
      </c>
      <c r="P2" s="126"/>
    </row>
    <row r="3" spans="2:16" x14ac:dyDescent="0.45">
      <c r="B3" s="129" t="s">
        <v>23</v>
      </c>
      <c r="C3" s="130"/>
      <c r="G3" s="126"/>
      <c r="I3" s="128" t="s">
        <v>194</v>
      </c>
      <c r="P3" s="126"/>
    </row>
    <row r="4" spans="2:16" x14ac:dyDescent="0.45">
      <c r="B4" s="131" t="s">
        <v>6</v>
      </c>
      <c r="C4" s="132" t="s">
        <v>24</v>
      </c>
      <c r="G4" s="126"/>
      <c r="I4" s="133" t="s">
        <v>195</v>
      </c>
      <c r="P4" s="126"/>
    </row>
    <row r="5" spans="2:16" x14ac:dyDescent="0.45">
      <c r="B5" s="131" t="s">
        <v>25</v>
      </c>
      <c r="C5" s="132" t="s">
        <v>24</v>
      </c>
      <c r="G5" s="126"/>
      <c r="I5" t="s">
        <v>196</v>
      </c>
      <c r="P5" s="126"/>
    </row>
    <row r="6" spans="2:16" x14ac:dyDescent="0.45">
      <c r="B6" s="131" t="s">
        <v>26</v>
      </c>
      <c r="C6" s="132" t="s">
        <v>27</v>
      </c>
      <c r="G6" s="126"/>
      <c r="P6" s="126"/>
    </row>
    <row r="7" spans="2:16" x14ac:dyDescent="0.45">
      <c r="G7" s="126"/>
      <c r="I7" t="s">
        <v>197</v>
      </c>
      <c r="P7" s="126"/>
    </row>
    <row r="8" spans="2:16" x14ac:dyDescent="0.45">
      <c r="B8" s="134" t="s">
        <v>198</v>
      </c>
      <c r="C8" s="134"/>
      <c r="D8" s="134"/>
      <c r="E8" s="135"/>
      <c r="F8" s="136"/>
      <c r="G8" s="137"/>
      <c r="H8" s="136"/>
      <c r="I8" s="134" t="s">
        <v>199</v>
      </c>
      <c r="P8" s="137"/>
    </row>
    <row r="9" spans="2:16" x14ac:dyDescent="0.45">
      <c r="B9" s="134" t="s">
        <v>200</v>
      </c>
      <c r="C9" s="134"/>
      <c r="D9" s="134"/>
      <c r="E9" s="135"/>
      <c r="F9" s="136"/>
      <c r="G9" s="137"/>
      <c r="H9" s="136"/>
      <c r="I9" t="s">
        <v>201</v>
      </c>
      <c r="P9" s="137"/>
    </row>
    <row r="10" spans="2:16" x14ac:dyDescent="0.45">
      <c r="B10" s="138" t="s">
        <v>1</v>
      </c>
      <c r="C10" s="138" t="s">
        <v>202</v>
      </c>
      <c r="D10" s="166" t="s">
        <v>203</v>
      </c>
      <c r="E10" s="166"/>
      <c r="F10" s="136"/>
      <c r="G10" s="137"/>
      <c r="I10" t="s">
        <v>204</v>
      </c>
      <c r="P10" s="137"/>
    </row>
    <row r="11" spans="2:16" x14ac:dyDescent="0.45">
      <c r="B11" s="139">
        <v>1</v>
      </c>
      <c r="C11" s="140" t="s">
        <v>205</v>
      </c>
      <c r="D11" s="165" t="s">
        <v>206</v>
      </c>
      <c r="E11" s="165"/>
      <c r="F11" s="136"/>
      <c r="G11" s="137"/>
      <c r="I11" t="s">
        <v>207</v>
      </c>
      <c r="P11" s="137"/>
    </row>
    <row r="12" spans="2:16" x14ac:dyDescent="0.45">
      <c r="B12" s="139">
        <v>2</v>
      </c>
      <c r="C12" s="140" t="s">
        <v>208</v>
      </c>
      <c r="D12" s="164" t="s">
        <v>209</v>
      </c>
      <c r="E12" s="164"/>
      <c r="F12" s="136"/>
      <c r="G12" s="137"/>
      <c r="I12" t="s">
        <v>210</v>
      </c>
      <c r="P12" s="137"/>
    </row>
    <row r="13" spans="2:16" x14ac:dyDescent="0.45">
      <c r="B13" s="139">
        <v>3</v>
      </c>
      <c r="C13" s="140" t="s">
        <v>211</v>
      </c>
      <c r="D13" s="165" t="s">
        <v>206</v>
      </c>
      <c r="E13" s="165"/>
      <c r="F13" s="136"/>
      <c r="G13" s="137"/>
      <c r="P13" s="137"/>
    </row>
    <row r="14" spans="2:16" x14ac:dyDescent="0.45">
      <c r="B14" s="139">
        <v>4</v>
      </c>
      <c r="C14" s="140" t="s">
        <v>212</v>
      </c>
      <c r="D14" s="165" t="s">
        <v>206</v>
      </c>
      <c r="E14" s="165"/>
      <c r="F14" s="136"/>
      <c r="G14" s="137"/>
      <c r="H14" s="136"/>
      <c r="I14" t="s">
        <v>213</v>
      </c>
      <c r="P14" s="137"/>
    </row>
    <row r="15" spans="2:16" x14ac:dyDescent="0.45">
      <c r="B15" s="139">
        <v>5</v>
      </c>
      <c r="C15" s="140" t="s">
        <v>214</v>
      </c>
      <c r="D15" s="165" t="s">
        <v>206</v>
      </c>
      <c r="E15" s="165"/>
      <c r="F15" s="136"/>
      <c r="G15" s="137"/>
      <c r="H15" s="136"/>
      <c r="I15" t="s">
        <v>215</v>
      </c>
      <c r="P15" s="137"/>
    </row>
    <row r="16" spans="2:16" x14ac:dyDescent="0.45">
      <c r="B16" s="139">
        <v>6</v>
      </c>
      <c r="C16" s="140" t="s">
        <v>216</v>
      </c>
      <c r="D16" s="164" t="s">
        <v>217</v>
      </c>
      <c r="E16" s="164"/>
      <c r="F16" s="136"/>
      <c r="G16" s="137"/>
      <c r="H16" s="136"/>
      <c r="I16" t="s">
        <v>218</v>
      </c>
      <c r="P16" s="137"/>
    </row>
    <row r="17" spans="2:16" x14ac:dyDescent="0.45">
      <c r="B17" s="139">
        <v>7</v>
      </c>
      <c r="C17" s="140" t="s">
        <v>219</v>
      </c>
      <c r="D17" s="165" t="s">
        <v>206</v>
      </c>
      <c r="E17" s="165"/>
      <c r="F17" s="136"/>
      <c r="G17" s="137"/>
      <c r="H17" s="136"/>
      <c r="I17" t="s">
        <v>220</v>
      </c>
      <c r="P17" s="137"/>
    </row>
    <row r="18" spans="2:16" x14ac:dyDescent="0.45">
      <c r="B18" s="139">
        <v>8</v>
      </c>
      <c r="C18" s="140" t="s">
        <v>6</v>
      </c>
      <c r="D18" s="165" t="s">
        <v>206</v>
      </c>
      <c r="E18" s="165"/>
      <c r="F18" s="136"/>
      <c r="G18" s="137"/>
      <c r="H18" s="136"/>
      <c r="I18" t="s">
        <v>221</v>
      </c>
      <c r="P18" s="137"/>
    </row>
    <row r="19" spans="2:16" x14ac:dyDescent="0.45">
      <c r="G19" s="126"/>
      <c r="P19" s="126"/>
    </row>
    <row r="20" spans="2:16" x14ac:dyDescent="0.45">
      <c r="G20" s="126"/>
      <c r="I20" t="s">
        <v>222</v>
      </c>
      <c r="P20" s="126"/>
    </row>
    <row r="21" spans="2:16" x14ac:dyDescent="0.45">
      <c r="G21" s="126"/>
      <c r="P21" s="126"/>
    </row>
    <row r="22" spans="2:16" x14ac:dyDescent="0.45">
      <c r="C22" t="s">
        <v>223</v>
      </c>
      <c r="G22" s="126"/>
      <c r="I22" t="s">
        <v>224</v>
      </c>
      <c r="P22" s="126"/>
    </row>
    <row r="23" spans="2:16" x14ac:dyDescent="0.45">
      <c r="G23" s="126"/>
      <c r="I23" t="s">
        <v>225</v>
      </c>
      <c r="P23" s="126"/>
    </row>
    <row r="24" spans="2:16" x14ac:dyDescent="0.45">
      <c r="G24" s="126"/>
      <c r="I24" t="s">
        <v>226</v>
      </c>
      <c r="P24" s="126"/>
    </row>
    <row r="25" spans="2:16" x14ac:dyDescent="0.45">
      <c r="G25" s="126"/>
      <c r="P25" s="126"/>
    </row>
    <row r="26" spans="2:16" x14ac:dyDescent="0.45">
      <c r="D26">
        <v>411121</v>
      </c>
      <c r="E26" t="s">
        <v>28</v>
      </c>
      <c r="G26" s="126"/>
      <c r="I26" t="s">
        <v>227</v>
      </c>
      <c r="P26" s="126"/>
    </row>
    <row r="27" spans="2:16" x14ac:dyDescent="0.45">
      <c r="D27">
        <v>411122</v>
      </c>
      <c r="E27" t="s">
        <v>25</v>
      </c>
      <c r="G27" s="126"/>
      <c r="I27" s="128" t="s">
        <v>228</v>
      </c>
      <c r="P27" s="126"/>
    </row>
    <row r="28" spans="2:16" x14ac:dyDescent="0.45">
      <c r="D28">
        <v>411124</v>
      </c>
      <c r="E28" t="s">
        <v>26</v>
      </c>
      <c r="G28" s="126"/>
      <c r="P28" s="126"/>
    </row>
    <row r="29" spans="2:16" x14ac:dyDescent="0.45">
      <c r="D29">
        <v>411128</v>
      </c>
      <c r="E29" t="s">
        <v>405</v>
      </c>
      <c r="G29" s="126"/>
      <c r="I29" t="s">
        <v>229</v>
      </c>
      <c r="P29" s="126"/>
    </row>
    <row r="30" spans="2:16" x14ac:dyDescent="0.45">
      <c r="D30">
        <v>411211</v>
      </c>
      <c r="E30" t="s">
        <v>406</v>
      </c>
      <c r="G30" s="126"/>
      <c r="I30" t="s">
        <v>230</v>
      </c>
      <c r="P30" s="126"/>
    </row>
    <row r="31" spans="2:16" x14ac:dyDescent="0.45">
      <c r="D31">
        <v>411219</v>
      </c>
      <c r="E31" t="s">
        <v>407</v>
      </c>
      <c r="G31" s="126"/>
      <c r="P31" s="126"/>
    </row>
    <row r="32" spans="2:16" x14ac:dyDescent="0.45">
      <c r="D32">
        <v>411221</v>
      </c>
      <c r="E32" t="s">
        <v>408</v>
      </c>
      <c r="G32" s="126"/>
      <c r="I32" t="s">
        <v>231</v>
      </c>
      <c r="P32" s="126"/>
    </row>
    <row r="33" spans="3:16" x14ac:dyDescent="0.45">
      <c r="G33" s="126"/>
      <c r="I33" t="s">
        <v>232</v>
      </c>
      <c r="P33" s="126"/>
    </row>
    <row r="34" spans="3:16" x14ac:dyDescent="0.45">
      <c r="G34" s="126"/>
      <c r="I34" t="s">
        <v>233</v>
      </c>
      <c r="P34" s="126"/>
    </row>
    <row r="35" spans="3:16" x14ac:dyDescent="0.45">
      <c r="G35" s="126"/>
      <c r="I35" s="134" t="s">
        <v>234</v>
      </c>
      <c r="P35" s="126"/>
    </row>
    <row r="36" spans="3:16" x14ac:dyDescent="0.45">
      <c r="G36" s="126"/>
      <c r="I36" t="s">
        <v>235</v>
      </c>
      <c r="P36" s="126"/>
    </row>
    <row r="37" spans="3:16" x14ac:dyDescent="0.45">
      <c r="G37" s="126"/>
      <c r="P37" s="126"/>
    </row>
    <row r="38" spans="3:16" x14ac:dyDescent="0.45">
      <c r="G38" s="126"/>
      <c r="I38" s="128" t="s">
        <v>3</v>
      </c>
      <c r="P38" s="126"/>
    </row>
    <row r="39" spans="3:16" x14ac:dyDescent="0.45">
      <c r="G39" s="126"/>
      <c r="I39" s="128" t="s">
        <v>194</v>
      </c>
      <c r="P39" s="126"/>
    </row>
    <row r="40" spans="3:16" x14ac:dyDescent="0.45">
      <c r="G40" s="126"/>
      <c r="P40" s="126"/>
    </row>
    <row r="41" spans="3:16" x14ac:dyDescent="0.45">
      <c r="G41" s="126"/>
      <c r="I41" t="s">
        <v>236</v>
      </c>
      <c r="P41" s="126"/>
    </row>
    <row r="42" spans="3:16" x14ac:dyDescent="0.45">
      <c r="G42" s="126"/>
      <c r="I42" t="s">
        <v>237</v>
      </c>
      <c r="P42" s="126"/>
    </row>
    <row r="43" spans="3:16" x14ac:dyDescent="0.45">
      <c r="G43" s="126"/>
      <c r="P43" s="126"/>
    </row>
    <row r="44" spans="3:16" x14ac:dyDescent="0.45">
      <c r="G44" s="126"/>
      <c r="I44" t="s">
        <v>238</v>
      </c>
      <c r="P44" s="126"/>
    </row>
    <row r="45" spans="3:16" x14ac:dyDescent="0.45">
      <c r="C45" t="s">
        <v>239</v>
      </c>
      <c r="G45" s="126"/>
      <c r="I45" t="s">
        <v>240</v>
      </c>
      <c r="P45" s="126"/>
    </row>
    <row r="46" spans="3:16" x14ac:dyDescent="0.45">
      <c r="G46" s="126"/>
      <c r="I46" t="s">
        <v>241</v>
      </c>
      <c r="P46" s="126"/>
    </row>
    <row r="47" spans="3:16" x14ac:dyDescent="0.45">
      <c r="G47" s="126"/>
      <c r="I47" t="s">
        <v>242</v>
      </c>
      <c r="P47" s="126"/>
    </row>
    <row r="48" spans="3:16" x14ac:dyDescent="0.45">
      <c r="G48" s="126"/>
      <c r="I48" t="s">
        <v>243</v>
      </c>
      <c r="P48" s="126"/>
    </row>
    <row r="49" spans="7:16" x14ac:dyDescent="0.45">
      <c r="G49" s="126"/>
      <c r="I49" s="134" t="s">
        <v>244</v>
      </c>
      <c r="P49" s="126"/>
    </row>
    <row r="50" spans="7:16" x14ac:dyDescent="0.45">
      <c r="G50" s="126"/>
      <c r="I50" t="s">
        <v>245</v>
      </c>
      <c r="P50" s="126"/>
    </row>
    <row r="51" spans="7:16" x14ac:dyDescent="0.45">
      <c r="G51" s="126"/>
      <c r="P51" s="126"/>
    </row>
    <row r="52" spans="7:16" x14ac:dyDescent="0.45">
      <c r="G52" s="126"/>
      <c r="I52" t="s">
        <v>246</v>
      </c>
      <c r="P52" s="126"/>
    </row>
    <row r="53" spans="7:16" x14ac:dyDescent="0.45">
      <c r="G53" s="126"/>
      <c r="I53" t="s">
        <v>247</v>
      </c>
      <c r="P53" s="126"/>
    </row>
    <row r="54" spans="7:16" x14ac:dyDescent="0.45">
      <c r="G54" s="126"/>
      <c r="I54" t="s">
        <v>248</v>
      </c>
      <c r="P54" s="126"/>
    </row>
    <row r="55" spans="7:16" x14ac:dyDescent="0.45">
      <c r="G55" s="126"/>
      <c r="I55" t="s">
        <v>249</v>
      </c>
      <c r="P55" s="126"/>
    </row>
    <row r="56" spans="7:16" x14ac:dyDescent="0.45">
      <c r="G56" s="126"/>
      <c r="I56" t="s">
        <v>250</v>
      </c>
      <c r="P56" s="126"/>
    </row>
    <row r="57" spans="7:16" x14ac:dyDescent="0.45">
      <c r="G57" s="126"/>
      <c r="I57" t="s">
        <v>251</v>
      </c>
      <c r="P57" s="126"/>
    </row>
    <row r="58" spans="7:16" x14ac:dyDescent="0.45">
      <c r="G58" s="126"/>
      <c r="I58" t="s">
        <v>252</v>
      </c>
      <c r="P58" s="126"/>
    </row>
    <row r="59" spans="7:16" x14ac:dyDescent="0.45">
      <c r="G59" s="126"/>
      <c r="I59" t="s">
        <v>253</v>
      </c>
      <c r="P59" s="126"/>
    </row>
    <row r="60" spans="7:16" x14ac:dyDescent="0.45">
      <c r="G60" s="126"/>
      <c r="I60" t="s">
        <v>254</v>
      </c>
      <c r="P60" s="126"/>
    </row>
    <row r="61" spans="7:16" x14ac:dyDescent="0.45">
      <c r="G61" s="126"/>
      <c r="P61" s="126"/>
    </row>
    <row r="62" spans="7:16" x14ac:dyDescent="0.45">
      <c r="G62" s="126"/>
      <c r="I62" s="128" t="s">
        <v>4</v>
      </c>
      <c r="P62" s="126"/>
    </row>
    <row r="63" spans="7:16" x14ac:dyDescent="0.45">
      <c r="G63" s="126"/>
      <c r="I63" s="128" t="s">
        <v>255</v>
      </c>
      <c r="P63" s="126"/>
    </row>
    <row r="64" spans="7:16" x14ac:dyDescent="0.45">
      <c r="G64" s="126"/>
      <c r="I64" t="s">
        <v>256</v>
      </c>
      <c r="P64" s="126"/>
    </row>
    <row r="65" spans="3:16" x14ac:dyDescent="0.45">
      <c r="G65" s="126"/>
      <c r="I65" t="s">
        <v>257</v>
      </c>
      <c r="P65" s="126"/>
    </row>
    <row r="66" spans="3:16" x14ac:dyDescent="0.45">
      <c r="G66" s="126"/>
      <c r="I66" t="s">
        <v>258</v>
      </c>
      <c r="P66" s="126"/>
    </row>
    <row r="67" spans="3:16" x14ac:dyDescent="0.45">
      <c r="C67" t="s">
        <v>259</v>
      </c>
      <c r="G67" s="126"/>
      <c r="P67" s="126"/>
    </row>
    <row r="68" spans="3:16" x14ac:dyDescent="0.45">
      <c r="G68" s="126"/>
      <c r="I68" s="128" t="s">
        <v>4</v>
      </c>
      <c r="P68" s="126"/>
    </row>
    <row r="69" spans="3:16" x14ac:dyDescent="0.45">
      <c r="G69" s="126"/>
      <c r="I69" s="128" t="s">
        <v>194</v>
      </c>
      <c r="P69" s="126"/>
    </row>
    <row r="70" spans="3:16" x14ac:dyDescent="0.45">
      <c r="G70" s="126"/>
      <c r="P70" s="126"/>
    </row>
    <row r="71" spans="3:16" x14ac:dyDescent="0.45">
      <c r="G71" s="126"/>
      <c r="I71" t="s">
        <v>260</v>
      </c>
      <c r="P71" s="126"/>
    </row>
    <row r="72" spans="3:16" x14ac:dyDescent="0.45">
      <c r="G72" s="126"/>
      <c r="I72" t="s">
        <v>261</v>
      </c>
      <c r="P72" s="126"/>
    </row>
    <row r="73" spans="3:16" x14ac:dyDescent="0.45">
      <c r="G73" s="126"/>
      <c r="P73" s="126"/>
    </row>
    <row r="74" spans="3:16" x14ac:dyDescent="0.45">
      <c r="G74" s="126"/>
      <c r="I74" t="s">
        <v>197</v>
      </c>
      <c r="P74" s="126"/>
    </row>
    <row r="75" spans="3:16" x14ac:dyDescent="0.45">
      <c r="G75" s="126"/>
      <c r="I75" s="134" t="s">
        <v>262</v>
      </c>
      <c r="P75" s="126"/>
    </row>
    <row r="76" spans="3:16" x14ac:dyDescent="0.45">
      <c r="G76" s="126"/>
      <c r="I76" t="s">
        <v>263</v>
      </c>
      <c r="P76" s="126"/>
    </row>
    <row r="77" spans="3:16" x14ac:dyDescent="0.45">
      <c r="G77" s="126"/>
      <c r="I77" t="s">
        <v>264</v>
      </c>
      <c r="P77" s="126"/>
    </row>
    <row r="78" spans="3:16" x14ac:dyDescent="0.45">
      <c r="G78" s="126"/>
      <c r="I78" t="s">
        <v>265</v>
      </c>
      <c r="P78" s="126"/>
    </row>
    <row r="79" spans="3:16" x14ac:dyDescent="0.45">
      <c r="G79" s="126"/>
      <c r="P79" s="126"/>
    </row>
    <row r="80" spans="3:16" x14ac:dyDescent="0.45">
      <c r="G80" s="126"/>
      <c r="I80" t="s">
        <v>266</v>
      </c>
      <c r="P80" s="126"/>
    </row>
    <row r="81" spans="3:16" x14ac:dyDescent="0.45">
      <c r="G81" s="126"/>
      <c r="I81" t="s">
        <v>267</v>
      </c>
      <c r="P81" s="126"/>
    </row>
    <row r="82" spans="3:16" x14ac:dyDescent="0.45">
      <c r="G82" s="126"/>
      <c r="I82" t="s">
        <v>268</v>
      </c>
      <c r="P82" s="126"/>
    </row>
    <row r="83" spans="3:16" x14ac:dyDescent="0.45">
      <c r="G83" s="126"/>
      <c r="I83" t="s">
        <v>269</v>
      </c>
      <c r="P83" s="126"/>
    </row>
    <row r="84" spans="3:16" x14ac:dyDescent="0.45">
      <c r="G84" s="126"/>
      <c r="P84" s="126"/>
    </row>
    <row r="85" spans="3:16" x14ac:dyDescent="0.45">
      <c r="G85" s="126"/>
      <c r="I85" t="s">
        <v>270</v>
      </c>
      <c r="P85" s="126"/>
    </row>
    <row r="86" spans="3:16" x14ac:dyDescent="0.45">
      <c r="C86" t="s">
        <v>271</v>
      </c>
      <c r="G86" s="126"/>
      <c r="I86" t="s">
        <v>272</v>
      </c>
      <c r="P86" s="126"/>
    </row>
    <row r="87" spans="3:16" x14ac:dyDescent="0.45">
      <c r="G87" s="126"/>
      <c r="I87" s="134" t="s">
        <v>273</v>
      </c>
      <c r="P87" s="126"/>
    </row>
    <row r="88" spans="3:16" x14ac:dyDescent="0.45">
      <c r="G88" s="126"/>
      <c r="I88" t="s">
        <v>274</v>
      </c>
      <c r="P88" s="126"/>
    </row>
    <row r="89" spans="3:16" x14ac:dyDescent="0.45">
      <c r="G89" s="126"/>
      <c r="P89" s="126"/>
    </row>
    <row r="90" spans="3:16" x14ac:dyDescent="0.45">
      <c r="G90" s="126"/>
      <c r="I90" t="s">
        <v>275</v>
      </c>
      <c r="P90" s="126"/>
    </row>
    <row r="91" spans="3:16" x14ac:dyDescent="0.45">
      <c r="G91" s="126"/>
      <c r="I91" t="s">
        <v>276</v>
      </c>
      <c r="P91" s="126"/>
    </row>
    <row r="92" spans="3:16" x14ac:dyDescent="0.45">
      <c r="G92" s="126"/>
      <c r="I92" s="128" t="s">
        <v>277</v>
      </c>
      <c r="P92" s="126"/>
    </row>
    <row r="93" spans="3:16" x14ac:dyDescent="0.45">
      <c r="G93" s="126"/>
      <c r="P93" s="126"/>
    </row>
    <row r="94" spans="3:16" x14ac:dyDescent="0.45">
      <c r="G94" s="126"/>
      <c r="I94" t="s">
        <v>278</v>
      </c>
      <c r="P94" s="126"/>
    </row>
    <row r="95" spans="3:16" x14ac:dyDescent="0.45">
      <c r="G95" s="126"/>
      <c r="P95" s="126"/>
    </row>
    <row r="96" spans="3:16" x14ac:dyDescent="0.45">
      <c r="G96" s="126"/>
      <c r="I96" t="s">
        <v>279</v>
      </c>
      <c r="P96" s="126"/>
    </row>
    <row r="97" spans="3:16" x14ac:dyDescent="0.45">
      <c r="G97" s="126"/>
      <c r="I97" t="s">
        <v>240</v>
      </c>
      <c r="P97" s="126"/>
    </row>
    <row r="98" spans="3:16" x14ac:dyDescent="0.45">
      <c r="G98" s="126"/>
      <c r="I98" t="s">
        <v>241</v>
      </c>
      <c r="P98" s="126"/>
    </row>
    <row r="99" spans="3:16" x14ac:dyDescent="0.45">
      <c r="G99" s="126"/>
      <c r="I99" t="s">
        <v>242</v>
      </c>
      <c r="P99" s="126"/>
    </row>
    <row r="100" spans="3:16" x14ac:dyDescent="0.45">
      <c r="G100" s="126"/>
      <c r="I100" t="s">
        <v>243</v>
      </c>
      <c r="P100" s="126"/>
    </row>
    <row r="101" spans="3:16" x14ac:dyDescent="0.45">
      <c r="G101" s="126"/>
      <c r="I101" s="134" t="s">
        <v>244</v>
      </c>
      <c r="P101" s="126"/>
    </row>
    <row r="102" spans="3:16" x14ac:dyDescent="0.45">
      <c r="G102" s="126"/>
      <c r="I102" t="s">
        <v>245</v>
      </c>
      <c r="P102" s="126"/>
    </row>
    <row r="103" spans="3:16" x14ac:dyDescent="0.45">
      <c r="G103" s="126"/>
      <c r="P103" s="126"/>
    </row>
    <row r="104" spans="3:16" x14ac:dyDescent="0.45">
      <c r="G104" s="126"/>
      <c r="I104" t="s">
        <v>280</v>
      </c>
      <c r="P104" s="126"/>
    </row>
    <row r="105" spans="3:16" x14ac:dyDescent="0.45">
      <c r="G105" s="126"/>
      <c r="I105" t="s">
        <v>281</v>
      </c>
      <c r="P105" s="126"/>
    </row>
    <row r="106" spans="3:16" x14ac:dyDescent="0.45">
      <c r="G106" s="126"/>
      <c r="I106" t="s">
        <v>282</v>
      </c>
      <c r="P106" s="126"/>
    </row>
    <row r="107" spans="3:16" x14ac:dyDescent="0.45">
      <c r="G107" s="126"/>
      <c r="I107" t="s">
        <v>283</v>
      </c>
      <c r="P107" s="126"/>
    </row>
    <row r="108" spans="3:16" x14ac:dyDescent="0.45">
      <c r="C108" t="s">
        <v>284</v>
      </c>
      <c r="G108" s="126"/>
      <c r="I108" t="s">
        <v>285</v>
      </c>
      <c r="P108" s="126"/>
    </row>
    <row r="109" spans="3:16" x14ac:dyDescent="0.45">
      <c r="G109" s="126"/>
      <c r="I109" t="s">
        <v>286</v>
      </c>
      <c r="P109" s="126"/>
    </row>
    <row r="110" spans="3:16" x14ac:dyDescent="0.45">
      <c r="G110" s="126"/>
      <c r="I110" t="s">
        <v>287</v>
      </c>
      <c r="P110" s="126"/>
    </row>
    <row r="111" spans="3:16" x14ac:dyDescent="0.45">
      <c r="G111" s="126"/>
      <c r="I111" t="s">
        <v>288</v>
      </c>
      <c r="P111" s="126"/>
    </row>
    <row r="112" spans="3:16" x14ac:dyDescent="0.45">
      <c r="G112" s="126"/>
      <c r="I112" t="s">
        <v>289</v>
      </c>
      <c r="P112" s="126"/>
    </row>
    <row r="113" spans="7:16" x14ac:dyDescent="0.45">
      <c r="G113" s="126"/>
      <c r="P113" s="126"/>
    </row>
    <row r="114" spans="7:16" x14ac:dyDescent="0.45">
      <c r="G114" s="126"/>
      <c r="P114" s="126"/>
    </row>
    <row r="115" spans="7:16" x14ac:dyDescent="0.45">
      <c r="G115" s="126"/>
      <c r="I115" s="128" t="s">
        <v>5</v>
      </c>
      <c r="P115" s="126"/>
    </row>
    <row r="116" spans="7:16" x14ac:dyDescent="0.45">
      <c r="G116" s="126"/>
      <c r="I116" s="128" t="s">
        <v>255</v>
      </c>
      <c r="P116" s="126"/>
    </row>
    <row r="117" spans="7:16" x14ac:dyDescent="0.45">
      <c r="G117" s="126"/>
      <c r="P117" s="126"/>
    </row>
    <row r="118" spans="7:16" x14ac:dyDescent="0.45">
      <c r="G118" s="126"/>
      <c r="I118" t="s">
        <v>290</v>
      </c>
      <c r="P118" s="126"/>
    </row>
    <row r="119" spans="7:16" x14ac:dyDescent="0.45">
      <c r="G119" s="126"/>
      <c r="I119" t="s">
        <v>291</v>
      </c>
      <c r="P119" s="126"/>
    </row>
    <row r="120" spans="7:16" x14ac:dyDescent="0.45">
      <c r="G120" s="126"/>
      <c r="P120" s="126"/>
    </row>
    <row r="121" spans="7:16" x14ac:dyDescent="0.45">
      <c r="G121" s="126"/>
      <c r="I121" s="128" t="s">
        <v>292</v>
      </c>
      <c r="P121" s="126"/>
    </row>
    <row r="122" spans="7:16" x14ac:dyDescent="0.45">
      <c r="G122" s="126"/>
      <c r="P122" s="126"/>
    </row>
    <row r="123" spans="7:16" x14ac:dyDescent="0.45">
      <c r="G123" s="126"/>
      <c r="I123" t="s">
        <v>293</v>
      </c>
      <c r="P123" s="126"/>
    </row>
    <row r="124" spans="7:16" x14ac:dyDescent="0.45">
      <c r="G124" s="126"/>
      <c r="I124" t="s">
        <v>294</v>
      </c>
      <c r="P124" s="126"/>
    </row>
    <row r="125" spans="7:16" x14ac:dyDescent="0.45">
      <c r="G125" s="126"/>
      <c r="P125" s="126"/>
    </row>
    <row r="126" spans="7:16" x14ac:dyDescent="0.45">
      <c r="G126" s="126"/>
      <c r="I126" t="s">
        <v>295</v>
      </c>
      <c r="P126" s="126"/>
    </row>
    <row r="127" spans="7:16" x14ac:dyDescent="0.45">
      <c r="G127" s="126"/>
      <c r="I127" t="s">
        <v>296</v>
      </c>
      <c r="P127" s="126"/>
    </row>
    <row r="128" spans="7:16" x14ac:dyDescent="0.45">
      <c r="G128" s="126"/>
      <c r="I128" t="s">
        <v>297</v>
      </c>
      <c r="P128" s="126"/>
    </row>
    <row r="129" spans="3:16" x14ac:dyDescent="0.45">
      <c r="G129" s="126"/>
      <c r="I129" s="128" t="s">
        <v>298</v>
      </c>
      <c r="P129" s="126"/>
    </row>
    <row r="130" spans="3:16" x14ac:dyDescent="0.45">
      <c r="G130" s="126"/>
      <c r="P130" s="126"/>
    </row>
    <row r="131" spans="3:16" x14ac:dyDescent="0.45">
      <c r="G131" s="126"/>
      <c r="I131" t="s">
        <v>299</v>
      </c>
      <c r="P131" s="126"/>
    </row>
    <row r="132" spans="3:16" x14ac:dyDescent="0.45">
      <c r="G132" s="126"/>
      <c r="I132" t="s">
        <v>300</v>
      </c>
      <c r="P132" s="126"/>
    </row>
    <row r="133" spans="3:16" x14ac:dyDescent="0.45">
      <c r="C133" t="s">
        <v>301</v>
      </c>
      <c r="G133" s="126"/>
      <c r="I133" t="s">
        <v>302</v>
      </c>
      <c r="P133" s="126"/>
    </row>
    <row r="134" spans="3:16" x14ac:dyDescent="0.45">
      <c r="G134" s="126"/>
      <c r="I134" t="s">
        <v>303</v>
      </c>
      <c r="P134" s="126"/>
    </row>
    <row r="135" spans="3:16" x14ac:dyDescent="0.45">
      <c r="G135" s="126"/>
      <c r="I135" s="128" t="s">
        <v>304</v>
      </c>
      <c r="P135" s="126"/>
    </row>
    <row r="136" spans="3:16" x14ac:dyDescent="0.45">
      <c r="G136" s="126"/>
      <c r="P136" s="126"/>
    </row>
    <row r="137" spans="3:16" x14ac:dyDescent="0.45">
      <c r="G137" s="126"/>
      <c r="I137" s="128" t="s">
        <v>5</v>
      </c>
      <c r="P137" s="126"/>
    </row>
    <row r="138" spans="3:16" x14ac:dyDescent="0.45">
      <c r="G138" s="126"/>
      <c r="I138" s="128" t="s">
        <v>194</v>
      </c>
      <c r="P138" s="126"/>
    </row>
    <row r="139" spans="3:16" x14ac:dyDescent="0.45">
      <c r="G139" s="126"/>
      <c r="P139" s="126"/>
    </row>
    <row r="140" spans="3:16" x14ac:dyDescent="0.45">
      <c r="G140" s="126"/>
      <c r="I140" t="s">
        <v>305</v>
      </c>
      <c r="P140" s="126"/>
    </row>
    <row r="141" spans="3:16" x14ac:dyDescent="0.45">
      <c r="G141" s="126"/>
      <c r="I141" s="128" t="s">
        <v>306</v>
      </c>
      <c r="P141" s="126"/>
    </row>
    <row r="142" spans="3:16" x14ac:dyDescent="0.45">
      <c r="G142" s="126"/>
      <c r="P142" s="126"/>
    </row>
    <row r="143" spans="3:16" x14ac:dyDescent="0.45">
      <c r="G143" s="126"/>
      <c r="I143" t="s">
        <v>307</v>
      </c>
      <c r="P143" s="126"/>
    </row>
    <row r="144" spans="3:16" x14ac:dyDescent="0.45">
      <c r="G144" s="126"/>
      <c r="I144" s="134" t="s">
        <v>308</v>
      </c>
      <c r="P144" s="126"/>
    </row>
    <row r="145" spans="7:16" x14ac:dyDescent="0.45">
      <c r="G145" s="126"/>
      <c r="P145" s="126"/>
    </row>
    <row r="146" spans="7:16" x14ac:dyDescent="0.45">
      <c r="G146" s="126"/>
      <c r="I146" t="s">
        <v>309</v>
      </c>
      <c r="P146" s="126"/>
    </row>
    <row r="147" spans="7:16" x14ac:dyDescent="0.45">
      <c r="G147" s="126"/>
      <c r="I147" t="s">
        <v>310</v>
      </c>
      <c r="P147" s="126"/>
    </row>
    <row r="148" spans="7:16" x14ac:dyDescent="0.45">
      <c r="G148" s="126"/>
      <c r="I148" s="134" t="s">
        <v>311</v>
      </c>
      <c r="P148" s="126"/>
    </row>
    <row r="149" spans="7:16" x14ac:dyDescent="0.45">
      <c r="G149" s="126"/>
      <c r="I149" t="s">
        <v>312</v>
      </c>
      <c r="P149" s="126"/>
    </row>
    <row r="150" spans="7:16" x14ac:dyDescent="0.45">
      <c r="G150" s="126"/>
      <c r="I150" t="s">
        <v>313</v>
      </c>
      <c r="P150" s="126"/>
    </row>
    <row r="151" spans="7:16" x14ac:dyDescent="0.45">
      <c r="G151" s="126"/>
      <c r="P151" s="126"/>
    </row>
    <row r="152" spans="7:16" x14ac:dyDescent="0.45">
      <c r="G152" s="126"/>
      <c r="I152" t="s">
        <v>314</v>
      </c>
      <c r="P152" s="126"/>
    </row>
    <row r="153" spans="7:16" x14ac:dyDescent="0.45">
      <c r="G153" s="126"/>
      <c r="I153" t="s">
        <v>315</v>
      </c>
      <c r="P153" s="126"/>
    </row>
    <row r="154" spans="7:16" x14ac:dyDescent="0.45">
      <c r="G154" s="126"/>
      <c r="I154" t="s">
        <v>316</v>
      </c>
      <c r="P154" s="126"/>
    </row>
    <row r="155" spans="7:16" x14ac:dyDescent="0.45">
      <c r="G155" s="126"/>
      <c r="P155" s="126"/>
    </row>
    <row r="156" spans="7:16" x14ac:dyDescent="0.45">
      <c r="G156" s="126"/>
      <c r="I156" t="s">
        <v>317</v>
      </c>
      <c r="P156" s="126"/>
    </row>
    <row r="157" spans="7:16" x14ac:dyDescent="0.45">
      <c r="G157" s="126"/>
      <c r="I157" s="134" t="s">
        <v>318</v>
      </c>
      <c r="P157" s="126"/>
    </row>
    <row r="158" spans="7:16" x14ac:dyDescent="0.45">
      <c r="G158" s="126"/>
      <c r="I158" t="s">
        <v>319</v>
      </c>
      <c r="P158" s="126"/>
    </row>
    <row r="159" spans="7:16" x14ac:dyDescent="0.45">
      <c r="G159" s="126"/>
      <c r="P159" s="126"/>
    </row>
    <row r="160" spans="7:16" x14ac:dyDescent="0.45">
      <c r="G160" s="126"/>
      <c r="I160" t="s">
        <v>320</v>
      </c>
      <c r="P160" s="126"/>
    </row>
    <row r="161" spans="3:16" x14ac:dyDescent="0.45">
      <c r="G161" s="126"/>
      <c r="I161" t="s">
        <v>321</v>
      </c>
      <c r="P161" s="126"/>
    </row>
    <row r="162" spans="3:16" ht="23.25" x14ac:dyDescent="0.7">
      <c r="C162" s="141" t="s">
        <v>322</v>
      </c>
      <c r="G162" s="126"/>
      <c r="I162" t="s">
        <v>323</v>
      </c>
      <c r="P162" s="126"/>
    </row>
    <row r="163" spans="3:16" x14ac:dyDescent="0.45">
      <c r="G163" s="126"/>
      <c r="P163" s="126"/>
    </row>
    <row r="164" spans="3:16" ht="18" x14ac:dyDescent="0.55000000000000004">
      <c r="C164" s="38" t="s">
        <v>25</v>
      </c>
      <c r="G164" s="126"/>
      <c r="I164" s="128" t="s">
        <v>324</v>
      </c>
      <c r="P164" s="126"/>
    </row>
    <row r="165" spans="3:16" x14ac:dyDescent="0.45">
      <c r="G165" s="126"/>
      <c r="I165" s="128" t="s">
        <v>255</v>
      </c>
      <c r="P165" s="126"/>
    </row>
    <row r="166" spans="3:16" x14ac:dyDescent="0.45">
      <c r="G166" s="126"/>
      <c r="P166" s="126"/>
    </row>
    <row r="167" spans="3:16" x14ac:dyDescent="0.45">
      <c r="G167" s="126"/>
      <c r="I167" t="s">
        <v>325</v>
      </c>
      <c r="P167" s="126"/>
    </row>
    <row r="168" spans="3:16" x14ac:dyDescent="0.45">
      <c r="G168" s="126"/>
      <c r="I168" t="s">
        <v>326</v>
      </c>
      <c r="P168" s="126"/>
    </row>
    <row r="169" spans="3:16" x14ac:dyDescent="0.45">
      <c r="G169" s="126"/>
      <c r="I169" t="s">
        <v>327</v>
      </c>
      <c r="P169" s="126"/>
    </row>
    <row r="170" spans="3:16" x14ac:dyDescent="0.45">
      <c r="G170" s="126"/>
      <c r="I170" t="s">
        <v>328</v>
      </c>
      <c r="P170" s="126"/>
    </row>
    <row r="171" spans="3:16" x14ac:dyDescent="0.45">
      <c r="G171" s="126"/>
      <c r="I171" t="s">
        <v>329</v>
      </c>
      <c r="P171" s="126"/>
    </row>
    <row r="172" spans="3:16" x14ac:dyDescent="0.45">
      <c r="G172" s="126"/>
      <c r="I172" t="s">
        <v>330</v>
      </c>
      <c r="P172" s="126"/>
    </row>
    <row r="173" spans="3:16" x14ac:dyDescent="0.45">
      <c r="G173" s="126"/>
      <c r="I173" t="s">
        <v>331</v>
      </c>
      <c r="P173" s="126"/>
    </row>
    <row r="174" spans="3:16" x14ac:dyDescent="0.45">
      <c r="G174" s="126"/>
      <c r="I174" t="s">
        <v>332</v>
      </c>
      <c r="P174" s="126"/>
    </row>
    <row r="175" spans="3:16" x14ac:dyDescent="0.45">
      <c r="G175" s="126"/>
      <c r="I175" t="s">
        <v>333</v>
      </c>
      <c r="P175" s="126"/>
    </row>
    <row r="176" spans="3:16" x14ac:dyDescent="0.45">
      <c r="G176" s="126"/>
      <c r="P176" s="126"/>
    </row>
    <row r="177" spans="7:16" x14ac:dyDescent="0.45">
      <c r="G177" s="126"/>
      <c r="I177" t="s">
        <v>334</v>
      </c>
      <c r="P177" s="126"/>
    </row>
    <row r="178" spans="7:16" x14ac:dyDescent="0.45">
      <c r="G178" s="126"/>
      <c r="I178" t="s">
        <v>335</v>
      </c>
      <c r="P178" s="126"/>
    </row>
    <row r="179" spans="7:16" x14ac:dyDescent="0.45">
      <c r="G179" s="126"/>
      <c r="I179" t="s">
        <v>336</v>
      </c>
      <c r="P179" s="126"/>
    </row>
    <row r="180" spans="7:16" x14ac:dyDescent="0.45">
      <c r="G180" s="126"/>
      <c r="I180" t="s">
        <v>337</v>
      </c>
      <c r="P180" s="126"/>
    </row>
    <row r="181" spans="7:16" x14ac:dyDescent="0.45">
      <c r="G181" s="126"/>
      <c r="I181" t="s">
        <v>338</v>
      </c>
      <c r="P181" s="126"/>
    </row>
    <row r="182" spans="7:16" x14ac:dyDescent="0.45">
      <c r="G182" s="126"/>
      <c r="I182" t="s">
        <v>339</v>
      </c>
      <c r="P182" s="126"/>
    </row>
    <row r="183" spans="7:16" x14ac:dyDescent="0.45">
      <c r="G183" s="126"/>
      <c r="I183" t="s">
        <v>340</v>
      </c>
      <c r="P183" s="126"/>
    </row>
    <row r="184" spans="7:16" x14ac:dyDescent="0.45">
      <c r="G184" s="126"/>
      <c r="P184" s="126"/>
    </row>
    <row r="185" spans="7:16" x14ac:dyDescent="0.45">
      <c r="G185" s="126"/>
      <c r="I185" s="128" t="s">
        <v>324</v>
      </c>
      <c r="P185" s="126"/>
    </row>
    <row r="186" spans="7:16" x14ac:dyDescent="0.45">
      <c r="G186" s="126"/>
      <c r="I186" s="128" t="s">
        <v>194</v>
      </c>
      <c r="P186" s="126"/>
    </row>
    <row r="187" spans="7:16" x14ac:dyDescent="0.45">
      <c r="G187" s="126"/>
      <c r="P187" s="126"/>
    </row>
    <row r="188" spans="7:16" x14ac:dyDescent="0.45">
      <c r="G188" s="126"/>
      <c r="I188" t="s">
        <v>341</v>
      </c>
      <c r="P188" s="126"/>
    </row>
    <row r="189" spans="7:16" x14ac:dyDescent="0.45">
      <c r="G189" s="126"/>
      <c r="I189" t="s">
        <v>342</v>
      </c>
      <c r="P189" s="126"/>
    </row>
    <row r="190" spans="7:16" x14ac:dyDescent="0.45">
      <c r="G190" s="126"/>
      <c r="I190" t="s">
        <v>343</v>
      </c>
      <c r="P190" s="126"/>
    </row>
    <row r="191" spans="7:16" x14ac:dyDescent="0.45">
      <c r="G191" s="126"/>
      <c r="I191" t="s">
        <v>344</v>
      </c>
      <c r="P191" s="126"/>
    </row>
    <row r="192" spans="7:16" x14ac:dyDescent="0.45">
      <c r="G192" s="126"/>
      <c r="I192" s="128" t="s">
        <v>345</v>
      </c>
      <c r="P192" s="126"/>
    </row>
    <row r="193" spans="3:16" x14ac:dyDescent="0.45">
      <c r="G193" s="126"/>
      <c r="P193" s="126"/>
    </row>
    <row r="194" spans="3:16" x14ac:dyDescent="0.45">
      <c r="G194" s="126"/>
      <c r="I194" t="s">
        <v>346</v>
      </c>
      <c r="P194" s="126"/>
    </row>
    <row r="195" spans="3:16" x14ac:dyDescent="0.45">
      <c r="G195" s="126"/>
      <c r="I195" t="s">
        <v>347</v>
      </c>
      <c r="P195" s="126"/>
    </row>
    <row r="196" spans="3:16" x14ac:dyDescent="0.45">
      <c r="G196" s="126"/>
      <c r="P196" s="126"/>
    </row>
    <row r="197" spans="3:16" x14ac:dyDescent="0.45">
      <c r="G197" s="126"/>
      <c r="I197" t="s">
        <v>348</v>
      </c>
      <c r="P197" s="126"/>
    </row>
    <row r="198" spans="3:16" x14ac:dyDescent="0.45">
      <c r="G198" s="126"/>
      <c r="I198" s="134" t="s">
        <v>349</v>
      </c>
      <c r="P198" s="126"/>
    </row>
    <row r="199" spans="3:16" ht="18" x14ac:dyDescent="0.55000000000000004">
      <c r="C199" s="38" t="s">
        <v>6</v>
      </c>
      <c r="G199" s="126"/>
      <c r="I199" t="s">
        <v>350</v>
      </c>
      <c r="P199" s="126"/>
    </row>
    <row r="200" spans="3:16" x14ac:dyDescent="0.45">
      <c r="G200" s="126"/>
      <c r="I200" t="s">
        <v>351</v>
      </c>
      <c r="P200" s="126"/>
    </row>
    <row r="201" spans="3:16" x14ac:dyDescent="0.45">
      <c r="G201" s="126"/>
      <c r="I201" s="134" t="s">
        <v>352</v>
      </c>
      <c r="P201" s="126"/>
    </row>
    <row r="202" spans="3:16" x14ac:dyDescent="0.45">
      <c r="G202" s="126"/>
      <c r="I202" t="s">
        <v>353</v>
      </c>
      <c r="P202" s="126"/>
    </row>
    <row r="203" spans="3:16" x14ac:dyDescent="0.45">
      <c r="G203" s="126"/>
      <c r="P203" s="126"/>
    </row>
    <row r="204" spans="3:16" x14ac:dyDescent="0.45">
      <c r="G204" s="126"/>
      <c r="I204" t="s">
        <v>354</v>
      </c>
      <c r="P204" s="126"/>
    </row>
    <row r="205" spans="3:16" x14ac:dyDescent="0.45">
      <c r="G205" s="126"/>
      <c r="I205" t="s">
        <v>355</v>
      </c>
      <c r="P205" s="126"/>
    </row>
    <row r="206" spans="3:16" x14ac:dyDescent="0.45">
      <c r="G206" s="126"/>
      <c r="I206" s="128" t="s">
        <v>356</v>
      </c>
      <c r="P206" s="126"/>
    </row>
    <row r="207" spans="3:16" x14ac:dyDescent="0.45">
      <c r="G207" s="126"/>
      <c r="I207" t="s">
        <v>357</v>
      </c>
      <c r="P207" s="126"/>
    </row>
    <row r="208" spans="3:16" x14ac:dyDescent="0.45">
      <c r="G208" s="126"/>
      <c r="I208" t="s">
        <v>358</v>
      </c>
      <c r="P208" s="126"/>
    </row>
    <row r="209" spans="7:16" x14ac:dyDescent="0.45">
      <c r="G209" s="126"/>
      <c r="P209" s="126"/>
    </row>
    <row r="210" spans="7:16" x14ac:dyDescent="0.45">
      <c r="G210" s="126"/>
      <c r="I210" t="s">
        <v>359</v>
      </c>
      <c r="P210" s="126"/>
    </row>
    <row r="211" spans="7:16" x14ac:dyDescent="0.45">
      <c r="G211" s="126"/>
      <c r="I211" s="134" t="s">
        <v>360</v>
      </c>
      <c r="P211" s="126"/>
    </row>
    <row r="212" spans="7:16" x14ac:dyDescent="0.45">
      <c r="G212" s="126"/>
      <c r="I212" t="s">
        <v>361</v>
      </c>
      <c r="P212" s="126"/>
    </row>
    <row r="213" spans="7:16" x14ac:dyDescent="0.45">
      <c r="G213" s="126"/>
      <c r="P213" s="126"/>
    </row>
    <row r="214" spans="7:16" x14ac:dyDescent="0.45">
      <c r="G214" s="126"/>
      <c r="P214" s="126"/>
    </row>
    <row r="215" spans="7:16" x14ac:dyDescent="0.45">
      <c r="G215" s="126"/>
      <c r="P215" s="126"/>
    </row>
    <row r="216" spans="7:16" x14ac:dyDescent="0.45">
      <c r="G216" s="126"/>
      <c r="P216" s="126"/>
    </row>
    <row r="217" spans="7:16" x14ac:dyDescent="0.45">
      <c r="G217" s="126"/>
      <c r="P217" s="126"/>
    </row>
    <row r="218" spans="7:16" x14ac:dyDescent="0.45">
      <c r="G218" s="126"/>
      <c r="P218" s="126"/>
    </row>
    <row r="219" spans="7:16" x14ac:dyDescent="0.45">
      <c r="G219" s="126"/>
      <c r="P219" s="126"/>
    </row>
    <row r="220" spans="7:16" x14ac:dyDescent="0.45">
      <c r="G220" s="126"/>
      <c r="P220" s="126"/>
    </row>
    <row r="221" spans="7:16" x14ac:dyDescent="0.45">
      <c r="G221" s="126"/>
      <c r="P221" s="126"/>
    </row>
    <row r="222" spans="7:16" x14ac:dyDescent="0.45">
      <c r="G222" s="126"/>
      <c r="P222" s="126"/>
    </row>
    <row r="223" spans="7:16" x14ac:dyDescent="0.45">
      <c r="G223" s="126"/>
      <c r="P223" s="126"/>
    </row>
    <row r="224" spans="7:16" x14ac:dyDescent="0.45">
      <c r="G224" s="126"/>
      <c r="P224" s="126"/>
    </row>
    <row r="225" spans="7:16" x14ac:dyDescent="0.45">
      <c r="G225" s="126"/>
      <c r="P225" s="126"/>
    </row>
    <row r="226" spans="7:16" x14ac:dyDescent="0.45">
      <c r="G226" s="126"/>
      <c r="P226" s="126"/>
    </row>
    <row r="227" spans="7:16" x14ac:dyDescent="0.45">
      <c r="G227" s="126"/>
      <c r="P227" s="126"/>
    </row>
    <row r="228" spans="7:16" x14ac:dyDescent="0.45">
      <c r="G228" s="126"/>
      <c r="P228" s="126"/>
    </row>
    <row r="229" spans="7:16" x14ac:dyDescent="0.45">
      <c r="G229" s="126"/>
      <c r="P229" s="126"/>
    </row>
    <row r="230" spans="7:16" x14ac:dyDescent="0.45">
      <c r="G230" s="126"/>
      <c r="P230" s="126"/>
    </row>
    <row r="231" spans="7:16" x14ac:dyDescent="0.45">
      <c r="G231" s="126"/>
      <c r="P231" s="126"/>
    </row>
    <row r="232" spans="7:16" x14ac:dyDescent="0.45">
      <c r="G232" s="126"/>
      <c r="P232" s="126"/>
    </row>
    <row r="233" spans="7:16" x14ac:dyDescent="0.45">
      <c r="G233" s="126"/>
      <c r="P233" s="126"/>
    </row>
    <row r="234" spans="7:16" x14ac:dyDescent="0.45">
      <c r="G234" s="126"/>
      <c r="P234" s="126"/>
    </row>
    <row r="235" spans="7:16" x14ac:dyDescent="0.45">
      <c r="G235" s="126"/>
      <c r="P235" s="126"/>
    </row>
    <row r="236" spans="7:16" x14ac:dyDescent="0.45">
      <c r="G236" s="126"/>
      <c r="P236" s="126"/>
    </row>
    <row r="237" spans="7:16" x14ac:dyDescent="0.45">
      <c r="G237" s="126"/>
      <c r="P237" s="126"/>
    </row>
    <row r="238" spans="7:16" x14ac:dyDescent="0.45">
      <c r="G238" s="126"/>
      <c r="P238" s="126"/>
    </row>
    <row r="239" spans="7:16" x14ac:dyDescent="0.45">
      <c r="G239" s="126"/>
      <c r="P239" s="126"/>
    </row>
    <row r="240" spans="7:16" x14ac:dyDescent="0.45">
      <c r="G240" s="126"/>
      <c r="P240" s="126"/>
    </row>
    <row r="241" spans="7:16" x14ac:dyDescent="0.45">
      <c r="G241" s="126"/>
      <c r="P241" s="126"/>
    </row>
    <row r="242" spans="7:16" x14ac:dyDescent="0.45">
      <c r="G242" s="126"/>
      <c r="P242" s="126"/>
    </row>
    <row r="243" spans="7:16" x14ac:dyDescent="0.45">
      <c r="G243" s="126"/>
      <c r="P243" s="126"/>
    </row>
    <row r="244" spans="7:16" x14ac:dyDescent="0.45">
      <c r="G244" s="126"/>
      <c r="P244" s="126"/>
    </row>
    <row r="245" spans="7:16" x14ac:dyDescent="0.45">
      <c r="G245" s="126"/>
      <c r="P245" s="126"/>
    </row>
    <row r="246" spans="7:16" x14ac:dyDescent="0.45">
      <c r="G246" s="126"/>
      <c r="P246" s="126"/>
    </row>
    <row r="247" spans="7:16" x14ac:dyDescent="0.45">
      <c r="G247" s="126"/>
      <c r="P247" s="126"/>
    </row>
    <row r="248" spans="7:16" x14ac:dyDescent="0.45">
      <c r="G248" s="126"/>
      <c r="P248" s="126"/>
    </row>
    <row r="249" spans="7:16" x14ac:dyDescent="0.45">
      <c r="G249" s="126"/>
      <c r="P249" s="126"/>
    </row>
    <row r="250" spans="7:16" x14ac:dyDescent="0.45">
      <c r="G250" s="126"/>
      <c r="P250" s="126"/>
    </row>
    <row r="251" spans="7:16" x14ac:dyDescent="0.45">
      <c r="G251" s="126"/>
      <c r="P251" s="126"/>
    </row>
    <row r="252" spans="7:16" x14ac:dyDescent="0.45">
      <c r="G252" s="126"/>
      <c r="P252" s="126"/>
    </row>
    <row r="253" spans="7:16" x14ac:dyDescent="0.45">
      <c r="G253" s="126"/>
      <c r="P253" s="126"/>
    </row>
    <row r="254" spans="7:16" x14ac:dyDescent="0.45">
      <c r="G254" s="126"/>
      <c r="P254" s="126"/>
    </row>
    <row r="255" spans="7:16" x14ac:dyDescent="0.45">
      <c r="G255" s="126"/>
      <c r="P255" s="126"/>
    </row>
    <row r="256" spans="7:16" x14ac:dyDescent="0.45">
      <c r="G256" s="126"/>
      <c r="P256" s="126"/>
    </row>
    <row r="257" spans="7:16" x14ac:dyDescent="0.45">
      <c r="G257" s="126"/>
      <c r="P257" s="126"/>
    </row>
    <row r="258" spans="7:16" x14ac:dyDescent="0.45">
      <c r="G258" s="126"/>
      <c r="P258" s="126"/>
    </row>
    <row r="259" spans="7:16" x14ac:dyDescent="0.45">
      <c r="G259" s="126"/>
      <c r="P259" s="126"/>
    </row>
    <row r="260" spans="7:16" x14ac:dyDescent="0.45">
      <c r="G260" s="126"/>
      <c r="P260" s="126"/>
    </row>
    <row r="261" spans="7:16" x14ac:dyDescent="0.45">
      <c r="G261" s="126"/>
      <c r="P261" s="126"/>
    </row>
    <row r="262" spans="7:16" x14ac:dyDescent="0.45">
      <c r="G262" s="126"/>
      <c r="P262" s="126"/>
    </row>
    <row r="263" spans="7:16" x14ac:dyDescent="0.45">
      <c r="G263" s="126"/>
      <c r="P263" s="126"/>
    </row>
    <row r="264" spans="7:16" x14ac:dyDescent="0.45">
      <c r="G264" s="126"/>
      <c r="P264" s="126"/>
    </row>
    <row r="265" spans="7:16" x14ac:dyDescent="0.45">
      <c r="G265" s="126"/>
      <c r="P265" s="126"/>
    </row>
    <row r="266" spans="7:16" x14ac:dyDescent="0.45">
      <c r="G266" s="126"/>
      <c r="P266" s="126"/>
    </row>
    <row r="267" spans="7:16" x14ac:dyDescent="0.45">
      <c r="G267" s="126"/>
      <c r="P267" s="126"/>
    </row>
    <row r="268" spans="7:16" x14ac:dyDescent="0.45">
      <c r="G268" s="126"/>
      <c r="P268" s="126"/>
    </row>
    <row r="269" spans="7:16" x14ac:dyDescent="0.45">
      <c r="G269" s="126"/>
      <c r="P269" s="126"/>
    </row>
    <row r="270" spans="7:16" x14ac:dyDescent="0.45">
      <c r="G270" s="126"/>
      <c r="P270" s="126"/>
    </row>
    <row r="271" spans="7:16" x14ac:dyDescent="0.45">
      <c r="G271" s="126"/>
      <c r="P271" s="126"/>
    </row>
    <row r="272" spans="7:16" x14ac:dyDescent="0.45">
      <c r="G272" s="126"/>
      <c r="P272" s="126"/>
    </row>
    <row r="273" spans="7:16" x14ac:dyDescent="0.45">
      <c r="G273" s="126"/>
      <c r="P273" s="126"/>
    </row>
    <row r="274" spans="7:16" x14ac:dyDescent="0.45">
      <c r="G274" s="126"/>
      <c r="P274" s="126"/>
    </row>
    <row r="275" spans="7:16" x14ac:dyDescent="0.45">
      <c r="G275" s="126"/>
      <c r="P275" s="126"/>
    </row>
    <row r="276" spans="7:16" x14ac:dyDescent="0.45">
      <c r="G276" s="126"/>
      <c r="P276" s="126"/>
    </row>
    <row r="277" spans="7:16" x14ac:dyDescent="0.45">
      <c r="G277" s="126"/>
      <c r="P277" s="126"/>
    </row>
    <row r="278" spans="7:16" x14ac:dyDescent="0.45">
      <c r="G278" s="126"/>
      <c r="P278" s="126"/>
    </row>
    <row r="279" spans="7:16" x14ac:dyDescent="0.45">
      <c r="G279" s="126"/>
      <c r="P279" s="126"/>
    </row>
    <row r="280" spans="7:16" x14ac:dyDescent="0.45">
      <c r="G280" s="126"/>
      <c r="P280" s="126"/>
    </row>
    <row r="281" spans="7:16" x14ac:dyDescent="0.45">
      <c r="G281" s="126"/>
      <c r="P281" s="126"/>
    </row>
    <row r="282" spans="7:16" x14ac:dyDescent="0.45">
      <c r="G282" s="126"/>
      <c r="P282" s="126"/>
    </row>
    <row r="283" spans="7:16" x14ac:dyDescent="0.45">
      <c r="G283" s="126"/>
      <c r="P283" s="126"/>
    </row>
    <row r="284" spans="7:16" x14ac:dyDescent="0.45">
      <c r="G284" s="126"/>
      <c r="P284" s="126"/>
    </row>
    <row r="285" spans="7:16" x14ac:dyDescent="0.45">
      <c r="G285" s="126"/>
      <c r="P285" s="126"/>
    </row>
    <row r="286" spans="7:16" x14ac:dyDescent="0.45">
      <c r="G286" s="126"/>
      <c r="P286" s="126"/>
    </row>
    <row r="287" spans="7:16" x14ac:dyDescent="0.45">
      <c r="G287" s="126"/>
      <c r="P287" s="126"/>
    </row>
    <row r="288" spans="7:16" x14ac:dyDescent="0.45">
      <c r="G288" s="126"/>
      <c r="P288" s="126"/>
    </row>
    <row r="289" spans="7:16" x14ac:dyDescent="0.45">
      <c r="G289" s="126"/>
      <c r="P289" s="126"/>
    </row>
    <row r="290" spans="7:16" x14ac:dyDescent="0.45">
      <c r="G290" s="126"/>
      <c r="P290" s="126"/>
    </row>
    <row r="291" spans="7:16" x14ac:dyDescent="0.45">
      <c r="G291" s="126"/>
      <c r="P291" s="126"/>
    </row>
    <row r="292" spans="7:16" x14ac:dyDescent="0.45">
      <c r="G292" s="126"/>
      <c r="P292" s="126"/>
    </row>
    <row r="293" spans="7:16" x14ac:dyDescent="0.45">
      <c r="G293" s="126"/>
      <c r="P293" s="126"/>
    </row>
    <row r="294" spans="7:16" x14ac:dyDescent="0.45">
      <c r="G294" s="126"/>
      <c r="P294" s="126"/>
    </row>
    <row r="295" spans="7:16" x14ac:dyDescent="0.45">
      <c r="G295" s="126"/>
      <c r="P295" s="126"/>
    </row>
    <row r="296" spans="7:16" x14ac:dyDescent="0.45">
      <c r="G296" s="126"/>
      <c r="P296" s="126"/>
    </row>
    <row r="297" spans="7:16" x14ac:dyDescent="0.45">
      <c r="G297" s="126"/>
      <c r="P297" s="126"/>
    </row>
    <row r="298" spans="7:16" x14ac:dyDescent="0.45">
      <c r="G298" s="126"/>
      <c r="P298" s="126"/>
    </row>
    <row r="299" spans="7:16" x14ac:dyDescent="0.45">
      <c r="G299" s="126"/>
      <c r="P299" s="126"/>
    </row>
    <row r="300" spans="7:16" x14ac:dyDescent="0.45">
      <c r="G300" s="126"/>
      <c r="P300" s="126"/>
    </row>
    <row r="301" spans="7:16" x14ac:dyDescent="0.45">
      <c r="G301" s="126"/>
      <c r="P301" s="126"/>
    </row>
    <row r="302" spans="7:16" x14ac:dyDescent="0.45">
      <c r="G302" s="126"/>
      <c r="P302" s="126"/>
    </row>
    <row r="303" spans="7:16" x14ac:dyDescent="0.45">
      <c r="G303" s="126"/>
      <c r="P303" s="126"/>
    </row>
    <row r="304" spans="7:16" x14ac:dyDescent="0.45">
      <c r="G304" s="126"/>
      <c r="P304" s="126"/>
    </row>
    <row r="305" spans="7:16" x14ac:dyDescent="0.45">
      <c r="G305" s="126"/>
      <c r="P305" s="126"/>
    </row>
    <row r="306" spans="7:16" x14ac:dyDescent="0.45">
      <c r="G306" s="126"/>
      <c r="P306" s="126"/>
    </row>
    <row r="307" spans="7:16" x14ac:dyDescent="0.45">
      <c r="G307" s="126"/>
      <c r="P307" s="126"/>
    </row>
    <row r="308" spans="7:16" x14ac:dyDescent="0.45">
      <c r="G308" s="126"/>
      <c r="P308" s="126"/>
    </row>
    <row r="309" spans="7:16" x14ac:dyDescent="0.45">
      <c r="G309" s="126"/>
      <c r="P309" s="126"/>
    </row>
    <row r="310" spans="7:16" x14ac:dyDescent="0.45">
      <c r="G310" s="126"/>
      <c r="P310" s="126"/>
    </row>
    <row r="311" spans="7:16" x14ac:dyDescent="0.45">
      <c r="G311" s="126"/>
      <c r="P311" s="126"/>
    </row>
    <row r="312" spans="7:16" x14ac:dyDescent="0.45">
      <c r="G312" s="126"/>
      <c r="P312" s="126"/>
    </row>
    <row r="313" spans="7:16" x14ac:dyDescent="0.45">
      <c r="G313" s="126"/>
      <c r="P313" s="126"/>
    </row>
    <row r="314" spans="7:16" x14ac:dyDescent="0.45">
      <c r="G314" s="126"/>
      <c r="P314" s="126"/>
    </row>
    <row r="315" spans="7:16" x14ac:dyDescent="0.45">
      <c r="G315" s="126"/>
      <c r="P315" s="126"/>
    </row>
    <row r="316" spans="7:16" x14ac:dyDescent="0.45">
      <c r="G316" s="126"/>
      <c r="P316" s="126"/>
    </row>
    <row r="317" spans="7:16" x14ac:dyDescent="0.45">
      <c r="G317" s="126"/>
      <c r="P317" s="126"/>
    </row>
    <row r="318" spans="7:16" x14ac:dyDescent="0.45">
      <c r="G318" s="126"/>
      <c r="P318" s="126"/>
    </row>
    <row r="319" spans="7:16" x14ac:dyDescent="0.45">
      <c r="G319" s="126"/>
      <c r="P319" s="126"/>
    </row>
    <row r="320" spans="7:16" x14ac:dyDescent="0.45">
      <c r="G320" s="126"/>
      <c r="P320" s="126"/>
    </row>
    <row r="321" spans="7:16" x14ac:dyDescent="0.45">
      <c r="G321" s="126"/>
      <c r="P321" s="126"/>
    </row>
    <row r="322" spans="7:16" x14ac:dyDescent="0.45">
      <c r="G322" s="126"/>
      <c r="P322" s="126"/>
    </row>
    <row r="323" spans="7:16" x14ac:dyDescent="0.45">
      <c r="G323" s="126"/>
      <c r="P323" s="126"/>
    </row>
    <row r="324" spans="7:16" x14ac:dyDescent="0.45">
      <c r="G324" s="126"/>
      <c r="P324" s="126"/>
    </row>
    <row r="325" spans="7:16" x14ac:dyDescent="0.45">
      <c r="G325" s="126"/>
      <c r="P325" s="126"/>
    </row>
    <row r="326" spans="7:16" x14ac:dyDescent="0.45">
      <c r="G326" s="126"/>
      <c r="P326" s="126"/>
    </row>
    <row r="327" spans="7:16" x14ac:dyDescent="0.45">
      <c r="G327" s="126"/>
      <c r="P327" s="126"/>
    </row>
    <row r="328" spans="7:16" x14ac:dyDescent="0.45">
      <c r="G328" s="126"/>
      <c r="P328" s="126"/>
    </row>
    <row r="329" spans="7:16" x14ac:dyDescent="0.45">
      <c r="G329" s="126"/>
      <c r="P329" s="126"/>
    </row>
    <row r="330" spans="7:16" x14ac:dyDescent="0.45">
      <c r="G330" s="126"/>
      <c r="P330" s="126"/>
    </row>
    <row r="331" spans="7:16" x14ac:dyDescent="0.45">
      <c r="G331" s="126"/>
      <c r="P331" s="126"/>
    </row>
    <row r="332" spans="7:16" x14ac:dyDescent="0.45">
      <c r="G332" s="126"/>
      <c r="P332" s="126"/>
    </row>
    <row r="333" spans="7:16" x14ac:dyDescent="0.45">
      <c r="G333" s="126"/>
      <c r="P333" s="126"/>
    </row>
    <row r="334" spans="7:16" x14ac:dyDescent="0.45">
      <c r="G334" s="126"/>
      <c r="P334" s="126"/>
    </row>
    <row r="335" spans="7:16" x14ac:dyDescent="0.45">
      <c r="G335" s="126"/>
      <c r="P335" s="126"/>
    </row>
    <row r="336" spans="7:16" x14ac:dyDescent="0.45">
      <c r="G336" s="126"/>
      <c r="P336" s="126"/>
    </row>
    <row r="337" spans="7:16" x14ac:dyDescent="0.45">
      <c r="G337" s="126"/>
      <c r="P337" s="126"/>
    </row>
    <row r="338" spans="7:16" x14ac:dyDescent="0.45">
      <c r="G338" s="126"/>
      <c r="P338" s="126"/>
    </row>
    <row r="339" spans="7:16" x14ac:dyDescent="0.45">
      <c r="G339" s="126"/>
      <c r="P339" s="126"/>
    </row>
    <row r="340" spans="7:16" x14ac:dyDescent="0.45">
      <c r="G340" s="126"/>
      <c r="P340" s="126"/>
    </row>
    <row r="341" spans="7:16" x14ac:dyDescent="0.45">
      <c r="G341" s="126"/>
      <c r="P341" s="126"/>
    </row>
    <row r="342" spans="7:16" x14ac:dyDescent="0.45">
      <c r="G342" s="126"/>
      <c r="P342" s="126"/>
    </row>
    <row r="343" spans="7:16" x14ac:dyDescent="0.45">
      <c r="G343" s="126"/>
      <c r="P343" s="126"/>
    </row>
    <row r="344" spans="7:16" x14ac:dyDescent="0.45">
      <c r="G344" s="126"/>
      <c r="P344" s="126"/>
    </row>
    <row r="345" spans="7:16" x14ac:dyDescent="0.45">
      <c r="G345" s="126"/>
      <c r="P345" s="126"/>
    </row>
    <row r="346" spans="7:16" x14ac:dyDescent="0.45">
      <c r="G346" s="126"/>
      <c r="P346" s="126"/>
    </row>
    <row r="347" spans="7:16" x14ac:dyDescent="0.45">
      <c r="G347" s="126"/>
      <c r="P347" s="126"/>
    </row>
    <row r="348" spans="7:16" x14ac:dyDescent="0.45">
      <c r="G348" s="126"/>
      <c r="P348" s="126"/>
    </row>
    <row r="349" spans="7:16" x14ac:dyDescent="0.45">
      <c r="G349" s="126"/>
      <c r="P349" s="126"/>
    </row>
    <row r="350" spans="7:16" x14ac:dyDescent="0.45">
      <c r="G350" s="126"/>
      <c r="P350" s="126"/>
    </row>
    <row r="351" spans="7:16" x14ac:dyDescent="0.45">
      <c r="G351" s="126"/>
      <c r="P351" s="126"/>
    </row>
    <row r="352" spans="7:16" x14ac:dyDescent="0.45">
      <c r="G352" s="126"/>
      <c r="P352" s="126"/>
    </row>
    <row r="353" spans="7:16" x14ac:dyDescent="0.45">
      <c r="G353" s="126"/>
      <c r="P353" s="126"/>
    </row>
    <row r="354" spans="7:16" x14ac:dyDescent="0.45">
      <c r="G354" s="126"/>
      <c r="P354" s="126"/>
    </row>
    <row r="355" spans="7:16" x14ac:dyDescent="0.45">
      <c r="G355" s="126"/>
      <c r="P355" s="126"/>
    </row>
    <row r="356" spans="7:16" x14ac:dyDescent="0.45">
      <c r="G356" s="126"/>
      <c r="P356" s="126"/>
    </row>
    <row r="357" spans="7:16" x14ac:dyDescent="0.45">
      <c r="G357" s="126"/>
      <c r="P357" s="126"/>
    </row>
    <row r="358" spans="7:16" x14ac:dyDescent="0.45">
      <c r="G358" s="126"/>
      <c r="P358" s="126"/>
    </row>
    <row r="359" spans="7:16" x14ac:dyDescent="0.45">
      <c r="G359" s="126"/>
      <c r="P359" s="126"/>
    </row>
    <row r="360" spans="7:16" x14ac:dyDescent="0.45">
      <c r="G360" s="126"/>
      <c r="P360" s="126"/>
    </row>
    <row r="361" spans="7:16" x14ac:dyDescent="0.45">
      <c r="G361" s="126"/>
      <c r="P361" s="126"/>
    </row>
    <row r="362" spans="7:16" x14ac:dyDescent="0.45">
      <c r="G362" s="126"/>
      <c r="P362" s="126"/>
    </row>
    <row r="363" spans="7:16" x14ac:dyDescent="0.45">
      <c r="G363" s="126"/>
      <c r="P363" s="126"/>
    </row>
    <row r="364" spans="7:16" x14ac:dyDescent="0.45">
      <c r="G364" s="126"/>
      <c r="P364" s="126"/>
    </row>
    <row r="365" spans="7:16" x14ac:dyDescent="0.45">
      <c r="G365" s="126"/>
      <c r="P365" s="126"/>
    </row>
    <row r="366" spans="7:16" x14ac:dyDescent="0.45">
      <c r="G366" s="126"/>
      <c r="P366" s="126"/>
    </row>
    <row r="367" spans="7:16" x14ac:dyDescent="0.45">
      <c r="G367" s="126"/>
      <c r="P367" s="126"/>
    </row>
    <row r="368" spans="7:16" x14ac:dyDescent="0.45">
      <c r="G368" s="126"/>
      <c r="P368" s="126"/>
    </row>
    <row r="369" spans="7:16" x14ac:dyDescent="0.45">
      <c r="G369" s="126"/>
      <c r="P369" s="126"/>
    </row>
    <row r="370" spans="7:16" x14ac:dyDescent="0.45">
      <c r="G370" s="126"/>
      <c r="P370" s="126"/>
    </row>
    <row r="371" spans="7:16" x14ac:dyDescent="0.45">
      <c r="G371" s="126"/>
      <c r="P371" s="126"/>
    </row>
    <row r="372" spans="7:16" x14ac:dyDescent="0.45">
      <c r="G372" s="126"/>
      <c r="P372" s="126"/>
    </row>
    <row r="373" spans="7:16" x14ac:dyDescent="0.45">
      <c r="G373" s="126"/>
      <c r="P373" s="126"/>
    </row>
    <row r="374" spans="7:16" x14ac:dyDescent="0.45">
      <c r="G374" s="126"/>
      <c r="P374" s="126"/>
    </row>
    <row r="375" spans="7:16" x14ac:dyDescent="0.45">
      <c r="G375" s="126"/>
      <c r="P375" s="126"/>
    </row>
    <row r="376" spans="7:16" x14ac:dyDescent="0.45">
      <c r="G376" s="126"/>
      <c r="P376" s="126"/>
    </row>
    <row r="377" spans="7:16" x14ac:dyDescent="0.45">
      <c r="G377" s="126"/>
      <c r="P377" s="126"/>
    </row>
    <row r="378" spans="7:16" x14ac:dyDescent="0.45">
      <c r="G378" s="126"/>
      <c r="P378" s="126"/>
    </row>
    <row r="379" spans="7:16" x14ac:dyDescent="0.45">
      <c r="G379" s="126"/>
      <c r="P379" s="126"/>
    </row>
    <row r="380" spans="7:16" x14ac:dyDescent="0.45">
      <c r="G380" s="126"/>
      <c r="P380" s="126"/>
    </row>
    <row r="381" spans="7:16" x14ac:dyDescent="0.45">
      <c r="G381" s="126"/>
      <c r="P381" s="126"/>
    </row>
    <row r="382" spans="7:16" x14ac:dyDescent="0.45">
      <c r="G382" s="126"/>
      <c r="P382" s="126"/>
    </row>
    <row r="383" spans="7:16" x14ac:dyDescent="0.45">
      <c r="G383" s="126"/>
      <c r="P383" s="126"/>
    </row>
    <row r="384" spans="7:16" x14ac:dyDescent="0.45">
      <c r="G384" s="126"/>
      <c r="P384" s="126"/>
    </row>
    <row r="385" spans="7:16" x14ac:dyDescent="0.45">
      <c r="G385" s="126"/>
      <c r="P385" s="126"/>
    </row>
    <row r="386" spans="7:16" x14ac:dyDescent="0.45">
      <c r="G386" s="126"/>
      <c r="P386" s="126"/>
    </row>
    <row r="387" spans="7:16" x14ac:dyDescent="0.45">
      <c r="G387" s="126"/>
      <c r="P387" s="126"/>
    </row>
    <row r="388" spans="7:16" x14ac:dyDescent="0.45">
      <c r="G388" s="126"/>
      <c r="P388" s="126"/>
    </row>
    <row r="389" spans="7:16" x14ac:dyDescent="0.45">
      <c r="G389" s="126"/>
      <c r="P389" s="126"/>
    </row>
    <row r="390" spans="7:16" x14ac:dyDescent="0.45">
      <c r="G390" s="126"/>
      <c r="P390" s="126"/>
    </row>
    <row r="391" spans="7:16" x14ac:dyDescent="0.45">
      <c r="G391" s="126"/>
      <c r="P391" s="126"/>
    </row>
    <row r="392" spans="7:16" x14ac:dyDescent="0.45">
      <c r="G392" s="126"/>
      <c r="P392" s="126"/>
    </row>
    <row r="393" spans="7:16" x14ac:dyDescent="0.45">
      <c r="G393" s="126"/>
      <c r="P393" s="126"/>
    </row>
    <row r="394" spans="7:16" x14ac:dyDescent="0.45">
      <c r="G394" s="126"/>
      <c r="P394" s="126"/>
    </row>
    <row r="395" spans="7:16" x14ac:dyDescent="0.45">
      <c r="G395" s="126"/>
      <c r="P395" s="126"/>
    </row>
    <row r="396" spans="7:16" x14ac:dyDescent="0.45">
      <c r="G396" s="126"/>
      <c r="P396" s="126"/>
    </row>
    <row r="397" spans="7:16" x14ac:dyDescent="0.45">
      <c r="G397" s="126"/>
      <c r="P397" s="126"/>
    </row>
    <row r="398" spans="7:16" x14ac:dyDescent="0.45">
      <c r="G398" s="126"/>
      <c r="P398" s="126"/>
    </row>
    <row r="399" spans="7:16" x14ac:dyDescent="0.45">
      <c r="G399" s="126"/>
      <c r="P399" s="126"/>
    </row>
    <row r="400" spans="7:16" x14ac:dyDescent="0.45">
      <c r="G400" s="126"/>
      <c r="P400" s="126"/>
    </row>
    <row r="401" spans="7:16" x14ac:dyDescent="0.45">
      <c r="G401" s="126"/>
      <c r="P401" s="126"/>
    </row>
    <row r="402" spans="7:16" x14ac:dyDescent="0.45">
      <c r="G402" s="126"/>
      <c r="P402" s="126"/>
    </row>
    <row r="403" spans="7:16" x14ac:dyDescent="0.45">
      <c r="G403" s="126"/>
      <c r="P403" s="126"/>
    </row>
    <row r="404" spans="7:16" x14ac:dyDescent="0.45">
      <c r="G404" s="126"/>
      <c r="P404" s="126"/>
    </row>
    <row r="405" spans="7:16" x14ac:dyDescent="0.45">
      <c r="G405" s="126"/>
      <c r="P405" s="126"/>
    </row>
    <row r="406" spans="7:16" x14ac:dyDescent="0.45">
      <c r="G406" s="126"/>
      <c r="P406" s="126"/>
    </row>
    <row r="407" spans="7:16" x14ac:dyDescent="0.45">
      <c r="G407" s="126"/>
      <c r="P407" s="126"/>
    </row>
    <row r="408" spans="7:16" x14ac:dyDescent="0.45">
      <c r="G408" s="126"/>
      <c r="P408" s="126"/>
    </row>
    <row r="409" spans="7:16" x14ac:dyDescent="0.45">
      <c r="G409" s="126"/>
      <c r="P409" s="126"/>
    </row>
    <row r="410" spans="7:16" x14ac:dyDescent="0.45">
      <c r="G410" s="126"/>
      <c r="P410" s="126"/>
    </row>
    <row r="411" spans="7:16" x14ac:dyDescent="0.45">
      <c r="G411" s="126"/>
      <c r="P411" s="126"/>
    </row>
    <row r="412" spans="7:16" x14ac:dyDescent="0.45">
      <c r="G412" s="126"/>
      <c r="P412" s="126"/>
    </row>
    <row r="413" spans="7:16" x14ac:dyDescent="0.45">
      <c r="G413" s="126"/>
      <c r="P413" s="126"/>
    </row>
    <row r="414" spans="7:16" x14ac:dyDescent="0.45">
      <c r="G414" s="126"/>
      <c r="P414" s="126"/>
    </row>
    <row r="415" spans="7:16" x14ac:dyDescent="0.45">
      <c r="G415" s="126"/>
      <c r="P415" s="126"/>
    </row>
    <row r="416" spans="7:16" x14ac:dyDescent="0.45">
      <c r="G416" s="126"/>
      <c r="P416" s="126"/>
    </row>
    <row r="417" spans="7:16" x14ac:dyDescent="0.45">
      <c r="G417" s="126"/>
      <c r="P417" s="126"/>
    </row>
    <row r="418" spans="7:16" x14ac:dyDescent="0.45">
      <c r="G418" s="126"/>
      <c r="P418" s="126"/>
    </row>
    <row r="419" spans="7:16" x14ac:dyDescent="0.45">
      <c r="G419" s="126"/>
      <c r="P419" s="126"/>
    </row>
    <row r="420" spans="7:16" x14ac:dyDescent="0.45">
      <c r="G420" s="126"/>
      <c r="P420" s="126"/>
    </row>
    <row r="421" spans="7:16" x14ac:dyDescent="0.45">
      <c r="G421" s="126"/>
      <c r="P421" s="126"/>
    </row>
    <row r="422" spans="7:16" x14ac:dyDescent="0.45">
      <c r="G422" s="126"/>
      <c r="P422" s="126"/>
    </row>
    <row r="423" spans="7:16" x14ac:dyDescent="0.45">
      <c r="G423" s="126"/>
      <c r="P423" s="126"/>
    </row>
    <row r="424" spans="7:16" x14ac:dyDescent="0.45">
      <c r="G424" s="126"/>
      <c r="P424" s="126"/>
    </row>
    <row r="425" spans="7:16" x14ac:dyDescent="0.45">
      <c r="G425" s="126"/>
      <c r="P425" s="126"/>
    </row>
    <row r="426" spans="7:16" x14ac:dyDescent="0.45">
      <c r="G426" s="126"/>
      <c r="P426" s="126"/>
    </row>
    <row r="427" spans="7:16" x14ac:dyDescent="0.45">
      <c r="G427" s="126"/>
      <c r="P427" s="126"/>
    </row>
    <row r="428" spans="7:16" x14ac:dyDescent="0.45">
      <c r="G428" s="126"/>
      <c r="P428" s="126"/>
    </row>
    <row r="429" spans="7:16" x14ac:dyDescent="0.45">
      <c r="G429" s="126"/>
      <c r="P429" s="126"/>
    </row>
    <row r="430" spans="7:16" x14ac:dyDescent="0.45">
      <c r="G430" s="126"/>
      <c r="P430" s="126"/>
    </row>
    <row r="431" spans="7:16" x14ac:dyDescent="0.45">
      <c r="G431" s="126"/>
      <c r="P431" s="126"/>
    </row>
    <row r="432" spans="7:16" x14ac:dyDescent="0.45">
      <c r="G432" s="126"/>
      <c r="P432" s="126"/>
    </row>
    <row r="433" spans="7:16" x14ac:dyDescent="0.45">
      <c r="G433" s="126"/>
      <c r="P433" s="126"/>
    </row>
    <row r="434" spans="7:16" x14ac:dyDescent="0.45">
      <c r="G434" s="126"/>
      <c r="P434" s="126"/>
    </row>
    <row r="435" spans="7:16" x14ac:dyDescent="0.45">
      <c r="G435" s="126"/>
      <c r="P435" s="126"/>
    </row>
    <row r="436" spans="7:16" x14ac:dyDescent="0.45">
      <c r="G436" s="126"/>
      <c r="P436" s="126"/>
    </row>
    <row r="437" spans="7:16" x14ac:dyDescent="0.45">
      <c r="G437" s="126"/>
      <c r="P437" s="126"/>
    </row>
    <row r="438" spans="7:16" x14ac:dyDescent="0.45">
      <c r="G438" s="126"/>
      <c r="P438" s="126"/>
    </row>
    <row r="439" spans="7:16" x14ac:dyDescent="0.45">
      <c r="G439" s="126"/>
      <c r="P439" s="126"/>
    </row>
    <row r="440" spans="7:16" x14ac:dyDescent="0.45">
      <c r="G440" s="126"/>
      <c r="P440" s="126"/>
    </row>
    <row r="441" spans="7:16" x14ac:dyDescent="0.45">
      <c r="G441" s="126"/>
      <c r="P441" s="126"/>
    </row>
    <row r="442" spans="7:16" x14ac:dyDescent="0.45">
      <c r="G442" s="126"/>
      <c r="P442" s="126"/>
    </row>
    <row r="443" spans="7:16" x14ac:dyDescent="0.45">
      <c r="G443" s="126"/>
      <c r="P443" s="126"/>
    </row>
    <row r="444" spans="7:16" x14ac:dyDescent="0.45">
      <c r="G444" s="126"/>
      <c r="P444" s="126"/>
    </row>
    <row r="445" spans="7:16" x14ac:dyDescent="0.45">
      <c r="G445" s="126"/>
      <c r="P445" s="126"/>
    </row>
    <row r="446" spans="7:16" x14ac:dyDescent="0.45">
      <c r="G446" s="126"/>
      <c r="P446" s="126"/>
    </row>
    <row r="447" spans="7:16" x14ac:dyDescent="0.45">
      <c r="G447" s="126"/>
      <c r="P447" s="126"/>
    </row>
    <row r="448" spans="7:16" x14ac:dyDescent="0.45">
      <c r="G448" s="126"/>
      <c r="P448" s="126"/>
    </row>
    <row r="449" spans="7:16" x14ac:dyDescent="0.45">
      <c r="G449" s="126"/>
      <c r="P449" s="126"/>
    </row>
    <row r="450" spans="7:16" x14ac:dyDescent="0.45">
      <c r="G450" s="126"/>
      <c r="P450" s="126"/>
    </row>
    <row r="451" spans="7:16" x14ac:dyDescent="0.45">
      <c r="G451" s="126"/>
      <c r="P451" s="126"/>
    </row>
    <row r="452" spans="7:16" x14ac:dyDescent="0.45">
      <c r="G452" s="126"/>
      <c r="P452" s="126"/>
    </row>
    <row r="453" spans="7:16" x14ac:dyDescent="0.45">
      <c r="G453" s="126"/>
      <c r="P453" s="126"/>
    </row>
    <row r="454" spans="7:16" x14ac:dyDescent="0.45">
      <c r="G454" s="126"/>
      <c r="P454" s="126"/>
    </row>
    <row r="455" spans="7:16" x14ac:dyDescent="0.45">
      <c r="G455" s="126"/>
      <c r="P455" s="126"/>
    </row>
    <row r="456" spans="7:16" x14ac:dyDescent="0.45">
      <c r="G456" s="126"/>
      <c r="P456" s="126"/>
    </row>
    <row r="457" spans="7:16" x14ac:dyDescent="0.45">
      <c r="G457" s="126"/>
      <c r="P457" s="126"/>
    </row>
    <row r="458" spans="7:16" x14ac:dyDescent="0.45">
      <c r="G458" s="126"/>
      <c r="P458" s="126"/>
    </row>
    <row r="459" spans="7:16" x14ac:dyDescent="0.45">
      <c r="G459" s="126"/>
      <c r="P459" s="126"/>
    </row>
    <row r="460" spans="7:16" x14ac:dyDescent="0.45">
      <c r="G460" s="126"/>
      <c r="P460" s="126"/>
    </row>
    <row r="461" spans="7:16" x14ac:dyDescent="0.45">
      <c r="G461" s="126"/>
      <c r="P461" s="126"/>
    </row>
    <row r="462" spans="7:16" x14ac:dyDescent="0.45">
      <c r="G462" s="126"/>
      <c r="P462" s="126"/>
    </row>
    <row r="463" spans="7:16" x14ac:dyDescent="0.45">
      <c r="G463" s="126"/>
      <c r="P463" s="126"/>
    </row>
    <row r="464" spans="7:16" x14ac:dyDescent="0.45">
      <c r="G464" s="126"/>
      <c r="P464" s="126"/>
    </row>
    <row r="465" spans="7:16" x14ac:dyDescent="0.45">
      <c r="G465" s="126"/>
      <c r="P465" s="126"/>
    </row>
    <row r="466" spans="7:16" x14ac:dyDescent="0.45">
      <c r="G466" s="126"/>
      <c r="P466" s="126"/>
    </row>
    <row r="467" spans="7:16" x14ac:dyDescent="0.45">
      <c r="G467" s="126"/>
      <c r="P467" s="126"/>
    </row>
    <row r="468" spans="7:16" x14ac:dyDescent="0.45">
      <c r="G468" s="126"/>
      <c r="P468" s="126"/>
    </row>
    <row r="469" spans="7:16" x14ac:dyDescent="0.45">
      <c r="G469" s="126"/>
      <c r="P469" s="126"/>
    </row>
    <row r="470" spans="7:16" x14ac:dyDescent="0.45">
      <c r="G470" s="126"/>
      <c r="P470" s="126"/>
    </row>
    <row r="471" spans="7:16" x14ac:dyDescent="0.45">
      <c r="G471" s="126"/>
      <c r="P471" s="126"/>
    </row>
    <row r="472" spans="7:16" x14ac:dyDescent="0.45">
      <c r="G472" s="126"/>
      <c r="P472" s="126"/>
    </row>
    <row r="473" spans="7:16" x14ac:dyDescent="0.45">
      <c r="G473" s="126"/>
      <c r="P473" s="126"/>
    </row>
    <row r="474" spans="7:16" x14ac:dyDescent="0.45">
      <c r="G474" s="126"/>
      <c r="P474" s="126"/>
    </row>
    <row r="475" spans="7:16" x14ac:dyDescent="0.45">
      <c r="G475" s="126"/>
      <c r="P475" s="126"/>
    </row>
    <row r="476" spans="7:16" x14ac:dyDescent="0.45">
      <c r="G476" s="126"/>
      <c r="P476" s="126"/>
    </row>
    <row r="477" spans="7:16" x14ac:dyDescent="0.45">
      <c r="G477" s="126"/>
      <c r="P477" s="126"/>
    </row>
    <row r="478" spans="7:16" x14ac:dyDescent="0.45">
      <c r="G478" s="126"/>
      <c r="P478" s="126"/>
    </row>
    <row r="479" spans="7:16" x14ac:dyDescent="0.45">
      <c r="G479" s="126"/>
      <c r="P479" s="126"/>
    </row>
    <row r="480" spans="7:16" x14ac:dyDescent="0.45">
      <c r="G480" s="126"/>
      <c r="P480" s="126"/>
    </row>
    <row r="481" spans="7:16" x14ac:dyDescent="0.45">
      <c r="G481" s="126"/>
      <c r="P481" s="126"/>
    </row>
    <row r="482" spans="7:16" x14ac:dyDescent="0.45">
      <c r="G482" s="126"/>
      <c r="P482" s="126"/>
    </row>
    <row r="483" spans="7:16" x14ac:dyDescent="0.45">
      <c r="G483" s="126"/>
      <c r="P483" s="126"/>
    </row>
    <row r="484" spans="7:16" x14ac:dyDescent="0.45">
      <c r="G484" s="126"/>
      <c r="P484" s="126"/>
    </row>
    <row r="485" spans="7:16" x14ac:dyDescent="0.45">
      <c r="G485" s="126"/>
      <c r="P485" s="126"/>
    </row>
    <row r="486" spans="7:16" x14ac:dyDescent="0.45">
      <c r="G486" s="126"/>
      <c r="P486" s="126"/>
    </row>
    <row r="487" spans="7:16" x14ac:dyDescent="0.45">
      <c r="G487" s="126"/>
      <c r="P487" s="126"/>
    </row>
    <row r="488" spans="7:16" x14ac:dyDescent="0.45">
      <c r="G488" s="126"/>
      <c r="P488" s="126"/>
    </row>
    <row r="489" spans="7:16" x14ac:dyDescent="0.45">
      <c r="G489" s="126"/>
      <c r="P489" s="126"/>
    </row>
    <row r="490" spans="7:16" x14ac:dyDescent="0.45">
      <c r="G490" s="126"/>
      <c r="P490" s="126"/>
    </row>
    <row r="491" spans="7:16" x14ac:dyDescent="0.45">
      <c r="G491" s="126"/>
      <c r="P491" s="126"/>
    </row>
    <row r="492" spans="7:16" x14ac:dyDescent="0.45">
      <c r="G492" s="126"/>
      <c r="P492" s="126"/>
    </row>
    <row r="493" spans="7:16" x14ac:dyDescent="0.45">
      <c r="G493" s="126"/>
      <c r="P493" s="126"/>
    </row>
    <row r="494" spans="7:16" x14ac:dyDescent="0.45">
      <c r="G494" s="126"/>
      <c r="P494" s="126"/>
    </row>
    <row r="495" spans="7:16" x14ac:dyDescent="0.45">
      <c r="G495" s="126"/>
      <c r="P495" s="126"/>
    </row>
    <row r="496" spans="7:16" x14ac:dyDescent="0.45">
      <c r="G496" s="126"/>
      <c r="P496" s="126"/>
    </row>
    <row r="497" spans="7:16" x14ac:dyDescent="0.45">
      <c r="G497" s="126"/>
      <c r="P497" s="126"/>
    </row>
    <row r="498" spans="7:16" x14ac:dyDescent="0.45">
      <c r="G498" s="126"/>
      <c r="P498" s="126"/>
    </row>
    <row r="499" spans="7:16" x14ac:dyDescent="0.45">
      <c r="G499" s="126"/>
      <c r="P499" s="126"/>
    </row>
    <row r="500" spans="7:16" x14ac:dyDescent="0.45">
      <c r="G500" s="126"/>
      <c r="P500" s="126"/>
    </row>
    <row r="501" spans="7:16" x14ac:dyDescent="0.45">
      <c r="G501" s="126"/>
      <c r="P501" s="126"/>
    </row>
    <row r="502" spans="7:16" x14ac:dyDescent="0.45">
      <c r="G502" s="126"/>
      <c r="P502" s="126"/>
    </row>
    <row r="503" spans="7:16" x14ac:dyDescent="0.45">
      <c r="G503" s="126"/>
      <c r="P503" s="126"/>
    </row>
    <row r="504" spans="7:16" x14ac:dyDescent="0.45">
      <c r="G504" s="126"/>
      <c r="P504" s="126"/>
    </row>
    <row r="505" spans="7:16" x14ac:dyDescent="0.45">
      <c r="G505" s="126"/>
      <c r="P505" s="126"/>
    </row>
    <row r="506" spans="7:16" x14ac:dyDescent="0.45">
      <c r="G506" s="126"/>
      <c r="P506" s="126"/>
    </row>
    <row r="507" spans="7:16" x14ac:dyDescent="0.45">
      <c r="G507" s="126"/>
      <c r="P507" s="126"/>
    </row>
    <row r="508" spans="7:16" x14ac:dyDescent="0.45">
      <c r="G508" s="126"/>
      <c r="P508" s="126"/>
    </row>
    <row r="509" spans="7:16" x14ac:dyDescent="0.45">
      <c r="G509" s="126"/>
      <c r="P509" s="126"/>
    </row>
    <row r="510" spans="7:16" x14ac:dyDescent="0.45">
      <c r="G510" s="126"/>
      <c r="P510" s="126"/>
    </row>
    <row r="511" spans="7:16" x14ac:dyDescent="0.45">
      <c r="G511" s="126"/>
      <c r="P511" s="126"/>
    </row>
    <row r="512" spans="7:16" x14ac:dyDescent="0.45">
      <c r="G512" s="126"/>
      <c r="P512" s="126"/>
    </row>
    <row r="513" spans="7:16" x14ac:dyDescent="0.45">
      <c r="G513" s="126"/>
      <c r="P513" s="126"/>
    </row>
    <row r="514" spans="7:16" x14ac:dyDescent="0.45">
      <c r="G514" s="126"/>
      <c r="P514" s="126"/>
    </row>
    <row r="515" spans="7:16" x14ac:dyDescent="0.45">
      <c r="G515" s="126"/>
      <c r="P515" s="126"/>
    </row>
    <row r="516" spans="7:16" x14ac:dyDescent="0.45">
      <c r="G516" s="126"/>
      <c r="P516" s="126"/>
    </row>
    <row r="517" spans="7:16" x14ac:dyDescent="0.45">
      <c r="G517" s="126"/>
      <c r="P517" s="126"/>
    </row>
    <row r="518" spans="7:16" x14ac:dyDescent="0.45">
      <c r="G518" s="126"/>
      <c r="P518" s="126"/>
    </row>
    <row r="519" spans="7:16" x14ac:dyDescent="0.45">
      <c r="G519" s="126"/>
      <c r="P519" s="126"/>
    </row>
    <row r="520" spans="7:16" x14ac:dyDescent="0.45">
      <c r="G520" s="126"/>
      <c r="P520" s="126"/>
    </row>
    <row r="521" spans="7:16" x14ac:dyDescent="0.45">
      <c r="G521" s="126"/>
      <c r="P521" s="126"/>
    </row>
    <row r="522" spans="7:16" x14ac:dyDescent="0.45">
      <c r="G522" s="126"/>
      <c r="P522" s="126"/>
    </row>
    <row r="523" spans="7:16" x14ac:dyDescent="0.45">
      <c r="G523" s="126"/>
      <c r="P523" s="126"/>
    </row>
    <row r="524" spans="7:16" x14ac:dyDescent="0.45">
      <c r="G524" s="126"/>
      <c r="P524" s="126"/>
    </row>
    <row r="525" spans="7:16" x14ac:dyDescent="0.45">
      <c r="G525" s="126"/>
      <c r="P525" s="126"/>
    </row>
    <row r="526" spans="7:16" x14ac:dyDescent="0.45">
      <c r="G526" s="126"/>
      <c r="P526" s="126"/>
    </row>
    <row r="527" spans="7:16" x14ac:dyDescent="0.45">
      <c r="G527" s="126"/>
      <c r="P527" s="126"/>
    </row>
    <row r="528" spans="7:16" x14ac:dyDescent="0.45">
      <c r="G528" s="126"/>
      <c r="P528" s="126"/>
    </row>
    <row r="529" spans="7:16" x14ac:dyDescent="0.45">
      <c r="G529" s="126"/>
      <c r="P529" s="126"/>
    </row>
    <row r="530" spans="7:16" x14ac:dyDescent="0.45">
      <c r="G530" s="126"/>
      <c r="P530" s="126"/>
    </row>
    <row r="531" spans="7:16" x14ac:dyDescent="0.45">
      <c r="G531" s="126"/>
      <c r="P531" s="126"/>
    </row>
    <row r="532" spans="7:16" x14ac:dyDescent="0.45">
      <c r="G532" s="126"/>
      <c r="P532" s="126"/>
    </row>
    <row r="533" spans="7:16" x14ac:dyDescent="0.45">
      <c r="G533" s="126"/>
      <c r="P533" s="126"/>
    </row>
    <row r="534" spans="7:16" x14ac:dyDescent="0.45">
      <c r="G534" s="126"/>
      <c r="P534" s="126"/>
    </row>
    <row r="535" spans="7:16" x14ac:dyDescent="0.45">
      <c r="G535" s="126"/>
      <c r="P535" s="126"/>
    </row>
    <row r="536" spans="7:16" x14ac:dyDescent="0.45">
      <c r="G536" s="126"/>
      <c r="P536" s="126"/>
    </row>
    <row r="537" spans="7:16" x14ac:dyDescent="0.45">
      <c r="G537" s="126"/>
      <c r="P537" s="126"/>
    </row>
    <row r="538" spans="7:16" x14ac:dyDescent="0.45">
      <c r="G538" s="126"/>
      <c r="P538" s="126"/>
    </row>
    <row r="539" spans="7:16" x14ac:dyDescent="0.45">
      <c r="G539" s="126"/>
      <c r="P539" s="126"/>
    </row>
    <row r="540" spans="7:16" x14ac:dyDescent="0.45">
      <c r="G540" s="126"/>
      <c r="P540" s="126"/>
    </row>
    <row r="541" spans="7:16" x14ac:dyDescent="0.45">
      <c r="G541" s="126"/>
      <c r="P541" s="126"/>
    </row>
    <row r="542" spans="7:16" x14ac:dyDescent="0.45">
      <c r="G542" s="126"/>
      <c r="P542" s="126"/>
    </row>
    <row r="543" spans="7:16" x14ac:dyDescent="0.45">
      <c r="G543" s="126"/>
      <c r="P543" s="126"/>
    </row>
    <row r="544" spans="7:16" x14ac:dyDescent="0.45">
      <c r="G544" s="126"/>
      <c r="P544" s="126"/>
    </row>
    <row r="545" spans="7:16" x14ac:dyDescent="0.45">
      <c r="G545" s="126"/>
      <c r="P545" s="126"/>
    </row>
    <row r="546" spans="7:16" x14ac:dyDescent="0.45">
      <c r="G546" s="126"/>
      <c r="P546" s="126"/>
    </row>
    <row r="547" spans="7:16" x14ac:dyDescent="0.45">
      <c r="G547" s="126"/>
      <c r="P547" s="126"/>
    </row>
    <row r="548" spans="7:16" x14ac:dyDescent="0.45">
      <c r="G548" s="126"/>
      <c r="P548" s="126"/>
    </row>
    <row r="549" spans="7:16" x14ac:dyDescent="0.45">
      <c r="G549" s="126"/>
      <c r="P549" s="126"/>
    </row>
    <row r="550" spans="7:16" x14ac:dyDescent="0.45">
      <c r="G550" s="126"/>
      <c r="P550" s="126"/>
    </row>
    <row r="551" spans="7:16" x14ac:dyDescent="0.45">
      <c r="G551" s="126"/>
      <c r="P551" s="126"/>
    </row>
    <row r="552" spans="7:16" x14ac:dyDescent="0.45">
      <c r="G552" s="126"/>
      <c r="P552" s="126"/>
    </row>
    <row r="553" spans="7:16" x14ac:dyDescent="0.45">
      <c r="G553" s="126"/>
      <c r="P553" s="126"/>
    </row>
    <row r="554" spans="7:16" x14ac:dyDescent="0.45">
      <c r="G554" s="126"/>
      <c r="P554" s="126"/>
    </row>
    <row r="555" spans="7:16" x14ac:dyDescent="0.45">
      <c r="G555" s="126"/>
      <c r="P555" s="126"/>
    </row>
    <row r="556" spans="7:16" x14ac:dyDescent="0.45">
      <c r="G556" s="126"/>
      <c r="P556" s="126"/>
    </row>
    <row r="557" spans="7:16" x14ac:dyDescent="0.45">
      <c r="G557" s="126"/>
      <c r="P557" s="126"/>
    </row>
    <row r="558" spans="7:16" x14ac:dyDescent="0.45">
      <c r="G558" s="126"/>
      <c r="P558" s="126"/>
    </row>
    <row r="559" spans="7:16" x14ac:dyDescent="0.45">
      <c r="G559" s="126"/>
      <c r="P559" s="126"/>
    </row>
    <row r="560" spans="7:16" x14ac:dyDescent="0.45">
      <c r="G560" s="126"/>
      <c r="P560" s="126"/>
    </row>
    <row r="561" spans="7:16" x14ac:dyDescent="0.45">
      <c r="G561" s="126"/>
      <c r="P561" s="126"/>
    </row>
    <row r="562" spans="7:16" x14ac:dyDescent="0.45">
      <c r="G562" s="126"/>
      <c r="P562" s="126"/>
    </row>
    <row r="563" spans="7:16" x14ac:dyDescent="0.45">
      <c r="G563" s="126"/>
      <c r="P563" s="126"/>
    </row>
    <row r="564" spans="7:16" x14ac:dyDescent="0.45">
      <c r="G564" s="126"/>
      <c r="P564" s="126"/>
    </row>
    <row r="565" spans="7:16" x14ac:dyDescent="0.45">
      <c r="G565" s="126"/>
      <c r="P565" s="126"/>
    </row>
    <row r="566" spans="7:16" x14ac:dyDescent="0.45">
      <c r="G566" s="126"/>
      <c r="P566" s="126"/>
    </row>
    <row r="567" spans="7:16" x14ac:dyDescent="0.45">
      <c r="G567" s="126"/>
      <c r="P567" s="126"/>
    </row>
    <row r="568" spans="7:16" x14ac:dyDescent="0.45">
      <c r="G568" s="126"/>
      <c r="P568" s="126"/>
    </row>
    <row r="569" spans="7:16" x14ac:dyDescent="0.45">
      <c r="G569" s="126"/>
      <c r="P569" s="126"/>
    </row>
    <row r="570" spans="7:16" x14ac:dyDescent="0.45">
      <c r="G570" s="126"/>
      <c r="P570" s="126"/>
    </row>
    <row r="571" spans="7:16" x14ac:dyDescent="0.45">
      <c r="G571" s="126"/>
      <c r="P571" s="126"/>
    </row>
    <row r="572" spans="7:16" x14ac:dyDescent="0.45">
      <c r="G572" s="126"/>
      <c r="P572" s="126"/>
    </row>
    <row r="573" spans="7:16" x14ac:dyDescent="0.45">
      <c r="G573" s="126"/>
      <c r="P573" s="126"/>
    </row>
    <row r="574" spans="7:16" x14ac:dyDescent="0.45">
      <c r="G574" s="126"/>
      <c r="P574" s="126"/>
    </row>
    <row r="575" spans="7:16" x14ac:dyDescent="0.45">
      <c r="G575" s="126"/>
      <c r="P575" s="126"/>
    </row>
    <row r="576" spans="7:16" x14ac:dyDescent="0.45">
      <c r="G576" s="126"/>
      <c r="P576" s="126"/>
    </row>
    <row r="577" spans="7:16" x14ac:dyDescent="0.45">
      <c r="G577" s="126"/>
      <c r="P577" s="126"/>
    </row>
    <row r="578" spans="7:16" x14ac:dyDescent="0.45">
      <c r="G578" s="126"/>
      <c r="P578" s="126"/>
    </row>
    <row r="579" spans="7:16" x14ac:dyDescent="0.45">
      <c r="G579" s="126"/>
      <c r="P579" s="126"/>
    </row>
    <row r="580" spans="7:16" x14ac:dyDescent="0.45">
      <c r="G580" s="126"/>
      <c r="P580" s="126"/>
    </row>
    <row r="581" spans="7:16" x14ac:dyDescent="0.45">
      <c r="G581" s="126"/>
      <c r="P581" s="126"/>
    </row>
    <row r="582" spans="7:16" x14ac:dyDescent="0.45">
      <c r="G582" s="126"/>
      <c r="P582" s="126"/>
    </row>
    <row r="583" spans="7:16" x14ac:dyDescent="0.45">
      <c r="G583" s="126"/>
      <c r="P583" s="126"/>
    </row>
    <row r="584" spans="7:16" x14ac:dyDescent="0.45">
      <c r="G584" s="126"/>
      <c r="P584" s="126"/>
    </row>
    <row r="585" spans="7:16" x14ac:dyDescent="0.45">
      <c r="G585" s="126"/>
      <c r="P585" s="126"/>
    </row>
    <row r="586" spans="7:16" x14ac:dyDescent="0.45">
      <c r="G586" s="126"/>
      <c r="P586" s="126"/>
    </row>
    <row r="587" spans="7:16" x14ac:dyDescent="0.45">
      <c r="G587" s="126"/>
      <c r="P587" s="126"/>
    </row>
    <row r="588" spans="7:16" x14ac:dyDescent="0.45">
      <c r="G588" s="126"/>
      <c r="P588" s="126"/>
    </row>
    <row r="589" spans="7:16" x14ac:dyDescent="0.45">
      <c r="G589" s="126"/>
      <c r="P589" s="126"/>
    </row>
    <row r="590" spans="7:16" x14ac:dyDescent="0.45">
      <c r="G590" s="126"/>
      <c r="P590" s="126"/>
    </row>
    <row r="591" spans="7:16" x14ac:dyDescent="0.45">
      <c r="G591" s="126"/>
      <c r="P591" s="126"/>
    </row>
    <row r="592" spans="7:16" x14ac:dyDescent="0.45">
      <c r="G592" s="126"/>
      <c r="P592" s="126"/>
    </row>
    <row r="593" spans="7:16" x14ac:dyDescent="0.45">
      <c r="G593" s="126"/>
      <c r="P593" s="126"/>
    </row>
    <row r="594" spans="7:16" x14ac:dyDescent="0.45">
      <c r="G594" s="126"/>
      <c r="P594" s="126"/>
    </row>
    <row r="595" spans="7:16" x14ac:dyDescent="0.45">
      <c r="G595" s="126"/>
      <c r="P595" s="126"/>
    </row>
    <row r="596" spans="7:16" x14ac:dyDescent="0.45">
      <c r="G596" s="126"/>
      <c r="P596" s="126"/>
    </row>
    <row r="597" spans="7:16" x14ac:dyDescent="0.45">
      <c r="G597" s="126"/>
      <c r="P597" s="126"/>
    </row>
    <row r="598" spans="7:16" x14ac:dyDescent="0.45">
      <c r="G598" s="126"/>
      <c r="P598" s="126"/>
    </row>
    <row r="599" spans="7:16" x14ac:dyDescent="0.45">
      <c r="G599" s="126"/>
      <c r="P599" s="126"/>
    </row>
    <row r="600" spans="7:16" x14ac:dyDescent="0.45">
      <c r="G600" s="126"/>
      <c r="P600" s="126"/>
    </row>
    <row r="601" spans="7:16" x14ac:dyDescent="0.45">
      <c r="G601" s="126"/>
      <c r="P601" s="126"/>
    </row>
    <row r="602" spans="7:16" x14ac:dyDescent="0.45">
      <c r="G602" s="126"/>
      <c r="P602" s="126"/>
    </row>
    <row r="603" spans="7:16" x14ac:dyDescent="0.45">
      <c r="G603" s="126"/>
      <c r="P603" s="126"/>
    </row>
    <row r="604" spans="7:16" x14ac:dyDescent="0.45">
      <c r="G604" s="126"/>
      <c r="P604" s="126"/>
    </row>
    <row r="605" spans="7:16" x14ac:dyDescent="0.45">
      <c r="G605" s="126"/>
      <c r="P605" s="126"/>
    </row>
    <row r="606" spans="7:16" x14ac:dyDescent="0.45">
      <c r="G606" s="126"/>
      <c r="P606" s="126"/>
    </row>
    <row r="607" spans="7:16" x14ac:dyDescent="0.45">
      <c r="G607" s="126"/>
      <c r="P607" s="126"/>
    </row>
    <row r="608" spans="7:16" x14ac:dyDescent="0.45">
      <c r="G608" s="126"/>
      <c r="P608" s="126"/>
    </row>
    <row r="609" spans="7:16" x14ac:dyDescent="0.45">
      <c r="G609" s="126"/>
      <c r="P609" s="126"/>
    </row>
    <row r="610" spans="7:16" x14ac:dyDescent="0.45">
      <c r="G610" s="126"/>
      <c r="P610" s="126"/>
    </row>
    <row r="611" spans="7:16" x14ac:dyDescent="0.45">
      <c r="G611" s="126"/>
      <c r="P611" s="126"/>
    </row>
    <row r="612" spans="7:16" x14ac:dyDescent="0.45">
      <c r="G612" s="126"/>
      <c r="P612" s="126"/>
    </row>
    <row r="613" spans="7:16" x14ac:dyDescent="0.45">
      <c r="G613" s="126"/>
      <c r="P613" s="126"/>
    </row>
    <row r="614" spans="7:16" x14ac:dyDescent="0.45">
      <c r="G614" s="126"/>
      <c r="P614" s="126"/>
    </row>
    <row r="615" spans="7:16" x14ac:dyDescent="0.45">
      <c r="G615" s="126"/>
      <c r="P615" s="126"/>
    </row>
    <row r="616" spans="7:16" x14ac:dyDescent="0.45">
      <c r="G616" s="126"/>
      <c r="P616" s="126"/>
    </row>
    <row r="617" spans="7:16" x14ac:dyDescent="0.45">
      <c r="G617" s="126"/>
      <c r="P617" s="126"/>
    </row>
    <row r="618" spans="7:16" x14ac:dyDescent="0.45">
      <c r="G618" s="126"/>
      <c r="P618" s="126"/>
    </row>
    <row r="619" spans="7:16" x14ac:dyDescent="0.45">
      <c r="G619" s="126"/>
      <c r="P619" s="126"/>
    </row>
    <row r="620" spans="7:16" x14ac:dyDescent="0.45">
      <c r="G620" s="126"/>
      <c r="P620" s="126"/>
    </row>
    <row r="621" spans="7:16" x14ac:dyDescent="0.45">
      <c r="G621" s="126"/>
      <c r="P621" s="126"/>
    </row>
    <row r="622" spans="7:16" x14ac:dyDescent="0.45">
      <c r="G622" s="126"/>
      <c r="P622" s="126"/>
    </row>
    <row r="623" spans="7:16" x14ac:dyDescent="0.45">
      <c r="G623" s="126"/>
      <c r="P623" s="126"/>
    </row>
    <row r="624" spans="7:16" x14ac:dyDescent="0.45">
      <c r="G624" s="126"/>
      <c r="P624" s="126"/>
    </row>
    <row r="625" spans="7:16" x14ac:dyDescent="0.45">
      <c r="G625" s="126"/>
      <c r="P625" s="126"/>
    </row>
    <row r="626" spans="7:16" x14ac:dyDescent="0.45">
      <c r="G626" s="126"/>
      <c r="P626" s="126"/>
    </row>
    <row r="627" spans="7:16" x14ac:dyDescent="0.45">
      <c r="G627" s="126"/>
      <c r="P627" s="126"/>
    </row>
    <row r="628" spans="7:16" x14ac:dyDescent="0.45">
      <c r="G628" s="126"/>
      <c r="P628" s="126"/>
    </row>
    <row r="629" spans="7:16" x14ac:dyDescent="0.45">
      <c r="G629" s="126"/>
      <c r="P629" s="126"/>
    </row>
    <row r="630" spans="7:16" x14ac:dyDescent="0.45">
      <c r="G630" s="126"/>
      <c r="P630" s="126"/>
    </row>
    <row r="631" spans="7:16" x14ac:dyDescent="0.45">
      <c r="G631" s="126"/>
      <c r="P631" s="126"/>
    </row>
    <row r="632" spans="7:16" x14ac:dyDescent="0.45">
      <c r="G632" s="126"/>
      <c r="P632" s="126"/>
    </row>
    <row r="633" spans="7:16" x14ac:dyDescent="0.45">
      <c r="G633" s="126"/>
      <c r="P633" s="126"/>
    </row>
    <row r="634" spans="7:16" x14ac:dyDescent="0.45">
      <c r="G634" s="126"/>
      <c r="P634" s="126"/>
    </row>
    <row r="635" spans="7:16" x14ac:dyDescent="0.45">
      <c r="G635" s="126"/>
      <c r="P635" s="126"/>
    </row>
    <row r="636" spans="7:16" x14ac:dyDescent="0.45">
      <c r="G636" s="126"/>
      <c r="P636" s="126"/>
    </row>
    <row r="637" spans="7:16" x14ac:dyDescent="0.45">
      <c r="G637" s="126"/>
      <c r="P637" s="126"/>
    </row>
    <row r="638" spans="7:16" x14ac:dyDescent="0.45">
      <c r="G638" s="126"/>
      <c r="P638" s="126"/>
    </row>
    <row r="639" spans="7:16" x14ac:dyDescent="0.45">
      <c r="G639" s="126"/>
      <c r="P639" s="126"/>
    </row>
    <row r="640" spans="7:16" x14ac:dyDescent="0.45">
      <c r="G640" s="126"/>
      <c r="P640" s="126"/>
    </row>
    <row r="641" spans="7:16" x14ac:dyDescent="0.45">
      <c r="G641" s="126"/>
      <c r="P641" s="126"/>
    </row>
    <row r="642" spans="7:16" x14ac:dyDescent="0.45">
      <c r="G642" s="126"/>
      <c r="P642" s="126"/>
    </row>
    <row r="643" spans="7:16" x14ac:dyDescent="0.45">
      <c r="G643" s="126"/>
      <c r="P643" s="126"/>
    </row>
    <row r="644" spans="7:16" x14ac:dyDescent="0.45">
      <c r="G644" s="126"/>
      <c r="P644" s="126"/>
    </row>
    <row r="645" spans="7:16" x14ac:dyDescent="0.45">
      <c r="G645" s="126"/>
      <c r="P645" s="126"/>
    </row>
    <row r="646" spans="7:16" x14ac:dyDescent="0.45">
      <c r="G646" s="126"/>
      <c r="P646" s="126"/>
    </row>
    <row r="647" spans="7:16" x14ac:dyDescent="0.45">
      <c r="G647" s="126"/>
      <c r="P647" s="126"/>
    </row>
    <row r="648" spans="7:16" x14ac:dyDescent="0.45">
      <c r="G648" s="126"/>
      <c r="P648" s="126"/>
    </row>
    <row r="649" spans="7:16" x14ac:dyDescent="0.45">
      <c r="G649" s="126"/>
      <c r="P649" s="126"/>
    </row>
    <row r="650" spans="7:16" x14ac:dyDescent="0.45">
      <c r="G650" s="126"/>
      <c r="P650" s="126"/>
    </row>
    <row r="651" spans="7:16" x14ac:dyDescent="0.45">
      <c r="G651" s="126"/>
      <c r="P651" s="126"/>
    </row>
    <row r="652" spans="7:16" x14ac:dyDescent="0.45">
      <c r="G652" s="126"/>
      <c r="P652" s="126"/>
    </row>
    <row r="653" spans="7:16" x14ac:dyDescent="0.45">
      <c r="G653" s="126"/>
      <c r="P653" s="126"/>
    </row>
    <row r="654" spans="7:16" x14ac:dyDescent="0.45">
      <c r="G654" s="126"/>
      <c r="P654" s="126"/>
    </row>
    <row r="655" spans="7:16" x14ac:dyDescent="0.45">
      <c r="G655" s="126"/>
      <c r="P655" s="126"/>
    </row>
    <row r="656" spans="7:16" x14ac:dyDescent="0.45">
      <c r="G656" s="126"/>
      <c r="P656" s="126"/>
    </row>
    <row r="657" spans="7:16" x14ac:dyDescent="0.45">
      <c r="G657" s="126"/>
      <c r="P657" s="126"/>
    </row>
    <row r="658" spans="7:16" x14ac:dyDescent="0.45">
      <c r="G658" s="126"/>
      <c r="P658" s="126"/>
    </row>
    <row r="659" spans="7:16" x14ac:dyDescent="0.45">
      <c r="G659" s="126"/>
      <c r="P659" s="126"/>
    </row>
    <row r="660" spans="7:16" x14ac:dyDescent="0.45">
      <c r="G660" s="126"/>
      <c r="P660" s="126"/>
    </row>
    <row r="661" spans="7:16" x14ac:dyDescent="0.45">
      <c r="G661" s="126"/>
      <c r="P661" s="126"/>
    </row>
    <row r="662" spans="7:16" x14ac:dyDescent="0.45">
      <c r="G662" s="126"/>
      <c r="P662" s="126"/>
    </row>
    <row r="663" spans="7:16" x14ac:dyDescent="0.45">
      <c r="G663" s="126"/>
      <c r="P663" s="126"/>
    </row>
    <row r="664" spans="7:16" x14ac:dyDescent="0.45">
      <c r="G664" s="126"/>
      <c r="P664" s="126"/>
    </row>
    <row r="665" spans="7:16" x14ac:dyDescent="0.45">
      <c r="G665" s="126"/>
      <c r="P665" s="126"/>
    </row>
    <row r="666" spans="7:16" x14ac:dyDescent="0.45">
      <c r="G666" s="126"/>
      <c r="P666" s="126"/>
    </row>
    <row r="667" spans="7:16" x14ac:dyDescent="0.45">
      <c r="G667" s="126"/>
      <c r="P667" s="126"/>
    </row>
    <row r="668" spans="7:16" x14ac:dyDescent="0.45">
      <c r="G668" s="126"/>
      <c r="P668" s="126"/>
    </row>
    <row r="669" spans="7:16" x14ac:dyDescent="0.45">
      <c r="G669" s="126"/>
      <c r="P669" s="126"/>
    </row>
    <row r="670" spans="7:16" x14ac:dyDescent="0.45">
      <c r="G670" s="126"/>
      <c r="H670" t="s">
        <v>362</v>
      </c>
      <c r="I670" t="s">
        <v>362</v>
      </c>
      <c r="J670" t="s">
        <v>362</v>
      </c>
      <c r="K670" t="s">
        <v>362</v>
      </c>
      <c r="P670" s="126"/>
    </row>
    <row r="671" spans="7:16" x14ac:dyDescent="0.45">
      <c r="G671" s="126"/>
      <c r="P671" s="126"/>
    </row>
    <row r="672" spans="7:16" x14ac:dyDescent="0.45">
      <c r="G672" s="126"/>
      <c r="P672" s="126"/>
    </row>
    <row r="673" spans="1:16" x14ac:dyDescent="0.45">
      <c r="A673" t="s">
        <v>362</v>
      </c>
      <c r="B673" t="s">
        <v>362</v>
      </c>
      <c r="C673" t="s">
        <v>362</v>
      </c>
      <c r="D673" t="s">
        <v>362</v>
      </c>
      <c r="E673" t="s">
        <v>362</v>
      </c>
      <c r="F673" t="s">
        <v>362</v>
      </c>
      <c r="G673" s="126" t="s">
        <v>362</v>
      </c>
      <c r="L673" t="s">
        <v>362</v>
      </c>
      <c r="M673" t="s">
        <v>362</v>
      </c>
      <c r="P673" s="126" t="s">
        <v>362</v>
      </c>
    </row>
  </sheetData>
  <mergeCells count="9">
    <mergeCell ref="D16:E16"/>
    <mergeCell ref="D17:E17"/>
    <mergeCell ref="D18:E18"/>
    <mergeCell ref="D10:E10"/>
    <mergeCell ref="D11:E11"/>
    <mergeCell ref="D12:E12"/>
    <mergeCell ref="D13:E13"/>
    <mergeCell ref="D14:E14"/>
    <mergeCell ref="D15:E15"/>
  </mergeCells>
  <pageMargins left="0.7" right="0.7" top="0.75" bottom="0.75" header="0.3" footer="0.3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CC8A-7AF3-47E4-AFD3-0B31E91D13A5}">
  <dimension ref="A1:G86"/>
  <sheetViews>
    <sheetView topLeftCell="A18" zoomScale="83" zoomScaleNormal="73" workbookViewId="0">
      <selection activeCell="C24" sqref="C24"/>
    </sheetView>
  </sheetViews>
  <sheetFormatPr defaultRowHeight="14.25" x14ac:dyDescent="0.45"/>
  <cols>
    <col min="1" max="1" width="7.1328125" style="7" customWidth="1"/>
    <col min="2" max="2" width="76.53125" customWidth="1"/>
    <col min="3" max="3" width="22" style="6" customWidth="1"/>
    <col min="4" max="4" width="16.3984375" style="6" customWidth="1"/>
    <col min="5" max="5" width="13.86328125" style="7" customWidth="1"/>
    <col min="6" max="6" width="24.265625" customWidth="1"/>
    <col min="7" max="7" width="10.53125" bestFit="1" customWidth="1"/>
    <col min="8" max="8" width="14.86328125" bestFit="1" customWidth="1"/>
  </cols>
  <sheetData>
    <row r="1" spans="1:6" x14ac:dyDescent="0.45">
      <c r="A1" s="86" t="s">
        <v>28</v>
      </c>
      <c r="B1" s="1"/>
      <c r="C1" s="12"/>
      <c r="D1" s="12"/>
      <c r="E1" s="13"/>
      <c r="F1" s="1"/>
    </row>
    <row r="2" spans="1:6" x14ac:dyDescent="0.45">
      <c r="A2" s="8" t="s">
        <v>29</v>
      </c>
      <c r="B2" s="8" t="s">
        <v>10</v>
      </c>
      <c r="C2" s="9" t="s">
        <v>30</v>
      </c>
      <c r="D2" s="8" t="s">
        <v>31</v>
      </c>
      <c r="E2" s="168" t="s">
        <v>20</v>
      </c>
      <c r="F2" s="168"/>
    </row>
    <row r="3" spans="1:6" ht="15" customHeight="1" x14ac:dyDescent="0.45">
      <c r="A3" s="10">
        <v>1</v>
      </c>
      <c r="B3" s="11" t="s">
        <v>32</v>
      </c>
      <c r="C3" s="12"/>
      <c r="D3" s="13"/>
      <c r="E3" s="175" t="s">
        <v>152</v>
      </c>
      <c r="F3" s="175"/>
    </row>
    <row r="4" spans="1:6" x14ac:dyDescent="0.45">
      <c r="A4" s="10"/>
      <c r="B4" s="14" t="s">
        <v>33</v>
      </c>
      <c r="C4" s="15">
        <v>0</v>
      </c>
      <c r="D4" s="13" t="s">
        <v>34</v>
      </c>
      <c r="E4" s="175"/>
      <c r="F4" s="175"/>
    </row>
    <row r="5" spans="1:6" x14ac:dyDescent="0.45">
      <c r="A5" s="10"/>
      <c r="B5" s="14" t="s">
        <v>35</v>
      </c>
      <c r="C5" s="15">
        <v>0.05</v>
      </c>
      <c r="D5" s="13" t="s">
        <v>34</v>
      </c>
      <c r="E5" s="175"/>
      <c r="F5" s="175"/>
    </row>
    <row r="6" spans="1:6" x14ac:dyDescent="0.45">
      <c r="A6" s="10"/>
      <c r="B6" s="14" t="s">
        <v>36</v>
      </c>
      <c r="C6" s="15">
        <v>0.15</v>
      </c>
      <c r="D6" s="13" t="s">
        <v>34</v>
      </c>
      <c r="E6" s="175"/>
      <c r="F6" s="175"/>
    </row>
    <row r="7" spans="1:6" ht="28.5" x14ac:dyDescent="0.45">
      <c r="A7" s="13">
        <v>2</v>
      </c>
      <c r="B7" s="18" t="s">
        <v>402</v>
      </c>
      <c r="C7" s="12" t="s">
        <v>144</v>
      </c>
      <c r="D7" s="13" t="s">
        <v>37</v>
      </c>
      <c r="E7" s="176" t="s">
        <v>38</v>
      </c>
      <c r="F7" s="176"/>
    </row>
    <row r="8" spans="1:6" x14ac:dyDescent="0.45">
      <c r="A8" s="13">
        <v>3</v>
      </c>
      <c r="B8" s="14" t="s">
        <v>39</v>
      </c>
      <c r="C8" s="12" t="s">
        <v>144</v>
      </c>
      <c r="D8" s="13" t="s">
        <v>40</v>
      </c>
      <c r="E8" s="176" t="s">
        <v>38</v>
      </c>
      <c r="F8" s="176"/>
    </row>
    <row r="9" spans="1:6" x14ac:dyDescent="0.45">
      <c r="A9" s="13">
        <v>4</v>
      </c>
      <c r="B9" s="14" t="s">
        <v>41</v>
      </c>
      <c r="C9" s="12" t="s">
        <v>144</v>
      </c>
      <c r="D9" s="13" t="s">
        <v>40</v>
      </c>
      <c r="E9" s="176" t="s">
        <v>38</v>
      </c>
      <c r="F9" s="176"/>
    </row>
    <row r="10" spans="1:6" x14ac:dyDescent="0.45">
      <c r="A10" s="13">
        <v>5</v>
      </c>
      <c r="B10" s="14" t="s">
        <v>42</v>
      </c>
      <c r="C10" s="12" t="s">
        <v>144</v>
      </c>
      <c r="D10" s="13" t="s">
        <v>40</v>
      </c>
      <c r="E10" s="176" t="s">
        <v>38</v>
      </c>
      <c r="F10" s="176"/>
    </row>
    <row r="11" spans="1:6" x14ac:dyDescent="0.45">
      <c r="A11" s="13">
        <v>6</v>
      </c>
      <c r="B11" s="14" t="s">
        <v>171</v>
      </c>
      <c r="C11" s="12" t="s">
        <v>144</v>
      </c>
      <c r="D11" s="13" t="s">
        <v>40</v>
      </c>
      <c r="E11" s="178" t="s">
        <v>150</v>
      </c>
      <c r="F11" s="179"/>
    </row>
    <row r="12" spans="1:6" x14ac:dyDescent="0.45">
      <c r="A12" s="13">
        <v>7</v>
      </c>
      <c r="B12" s="14" t="s">
        <v>43</v>
      </c>
      <c r="C12" s="12" t="s">
        <v>144</v>
      </c>
      <c r="D12" s="13" t="s">
        <v>44</v>
      </c>
      <c r="E12" s="178" t="s">
        <v>150</v>
      </c>
      <c r="F12" s="179"/>
    </row>
    <row r="13" spans="1:6" x14ac:dyDescent="0.45">
      <c r="A13" s="13">
        <v>8</v>
      </c>
      <c r="B13" s="14" t="s">
        <v>45</v>
      </c>
      <c r="C13" s="12" t="s">
        <v>144</v>
      </c>
      <c r="D13" s="13" t="s">
        <v>44</v>
      </c>
      <c r="E13" s="178" t="s">
        <v>150</v>
      </c>
      <c r="F13" s="179"/>
    </row>
    <row r="14" spans="1:6" x14ac:dyDescent="0.45">
      <c r="B14" s="83"/>
      <c r="C14" s="84"/>
      <c r="D14" s="7"/>
      <c r="E14" s="85"/>
      <c r="F14" s="85"/>
    </row>
    <row r="15" spans="1:6" x14ac:dyDescent="0.45">
      <c r="B15" s="83"/>
      <c r="C15" s="84"/>
      <c r="D15" s="7"/>
      <c r="E15" s="85"/>
      <c r="F15" s="85"/>
    </row>
    <row r="16" spans="1:6" x14ac:dyDescent="0.45">
      <c r="B16" s="83"/>
      <c r="C16" s="177" t="s">
        <v>149</v>
      </c>
      <c r="D16" s="177"/>
      <c r="E16" s="85"/>
      <c r="F16" s="85"/>
    </row>
    <row r="17" spans="1:7" x14ac:dyDescent="0.45">
      <c r="B17" s="83"/>
      <c r="C17" s="8" t="s">
        <v>21</v>
      </c>
      <c r="D17" s="8" t="s">
        <v>151</v>
      </c>
      <c r="E17" s="85"/>
      <c r="F17" s="85"/>
    </row>
    <row r="18" spans="1:7" x14ac:dyDescent="0.45">
      <c r="B18" s="83"/>
      <c r="C18" s="12" t="s">
        <v>145</v>
      </c>
      <c r="D18" s="21">
        <v>0.05</v>
      </c>
      <c r="E18" s="85"/>
      <c r="F18" s="85"/>
    </row>
    <row r="19" spans="1:7" x14ac:dyDescent="0.45">
      <c r="B19" s="83"/>
      <c r="C19" s="12" t="s">
        <v>146</v>
      </c>
      <c r="D19" s="21">
        <v>0.15</v>
      </c>
      <c r="E19" s="85"/>
      <c r="F19" s="85"/>
    </row>
    <row r="20" spans="1:7" x14ac:dyDescent="0.45">
      <c r="B20" s="83"/>
      <c r="C20" s="12" t="s">
        <v>147</v>
      </c>
      <c r="D20" s="21">
        <v>0.25</v>
      </c>
      <c r="E20" s="85"/>
      <c r="F20" s="85"/>
    </row>
    <row r="21" spans="1:7" x14ac:dyDescent="0.45">
      <c r="B21" s="83"/>
      <c r="C21" s="12" t="s">
        <v>148</v>
      </c>
      <c r="D21" s="21">
        <v>0.3</v>
      </c>
      <c r="E21" s="85"/>
      <c r="F21" s="85"/>
    </row>
    <row r="22" spans="1:7" x14ac:dyDescent="0.45">
      <c r="B22" s="83"/>
      <c r="C22" s="12" t="s">
        <v>153</v>
      </c>
      <c r="D22" s="21">
        <v>0.35</v>
      </c>
      <c r="E22" s="85"/>
      <c r="F22" s="85"/>
    </row>
    <row r="24" spans="1:7" x14ac:dyDescent="0.45">
      <c r="A24" s="16" t="s">
        <v>46</v>
      </c>
      <c r="C24" s="163" t="s">
        <v>413</v>
      </c>
    </row>
    <row r="25" spans="1:7" x14ac:dyDescent="0.45">
      <c r="A25" s="8" t="s">
        <v>29</v>
      </c>
      <c r="B25" s="8" t="s">
        <v>10</v>
      </c>
      <c r="C25" s="8" t="s">
        <v>47</v>
      </c>
      <c r="D25" s="9" t="s">
        <v>48</v>
      </c>
      <c r="E25" s="8" t="s">
        <v>49</v>
      </c>
      <c r="F25" s="8" t="s">
        <v>31</v>
      </c>
    </row>
    <row r="26" spans="1:7" x14ac:dyDescent="0.45">
      <c r="A26" s="10">
        <v>1</v>
      </c>
      <c r="B26" s="1" t="s">
        <v>50</v>
      </c>
      <c r="C26" s="12">
        <v>0.12</v>
      </c>
      <c r="D26" s="17">
        <v>1.4999999999999999E-2</v>
      </c>
      <c r="E26" s="12" t="s">
        <v>51</v>
      </c>
      <c r="F26" s="13" t="s">
        <v>52</v>
      </c>
    </row>
    <row r="27" spans="1:7" x14ac:dyDescent="0.45">
      <c r="A27" s="13">
        <v>2</v>
      </c>
      <c r="B27" s="1" t="s">
        <v>53</v>
      </c>
      <c r="C27" s="12"/>
      <c r="D27" s="17"/>
      <c r="E27" s="12"/>
      <c r="F27" s="1"/>
    </row>
    <row r="28" spans="1:7" x14ac:dyDescent="0.45">
      <c r="A28" s="13"/>
      <c r="B28" s="14" t="s">
        <v>130</v>
      </c>
      <c r="C28" s="12" t="s">
        <v>51</v>
      </c>
      <c r="D28" s="17" t="s">
        <v>51</v>
      </c>
      <c r="E28" s="12">
        <v>0.02</v>
      </c>
      <c r="F28" s="13" t="s">
        <v>54</v>
      </c>
      <c r="G28" s="39" t="s">
        <v>132</v>
      </c>
    </row>
    <row r="29" spans="1:7" x14ac:dyDescent="0.45">
      <c r="A29" s="13"/>
      <c r="B29" s="14" t="s">
        <v>131</v>
      </c>
      <c r="C29" s="12" t="s">
        <v>51</v>
      </c>
      <c r="D29" s="17">
        <v>1.4999999999999999E-2</v>
      </c>
      <c r="E29" s="12" t="s">
        <v>51</v>
      </c>
      <c r="F29" s="13" t="s">
        <v>52</v>
      </c>
      <c r="G29" s="39" t="s">
        <v>133</v>
      </c>
    </row>
    <row r="30" spans="1:7" x14ac:dyDescent="0.45">
      <c r="A30" s="13"/>
      <c r="B30" s="14" t="s">
        <v>141</v>
      </c>
      <c r="C30" s="12">
        <v>0.12</v>
      </c>
      <c r="D30" s="17">
        <v>1.4999999999999999E-2</v>
      </c>
      <c r="E30" s="12" t="s">
        <v>51</v>
      </c>
      <c r="F30" s="13"/>
      <c r="G30" s="39" t="s">
        <v>140</v>
      </c>
    </row>
    <row r="31" spans="1:7" x14ac:dyDescent="0.45">
      <c r="A31" s="13">
        <v>3</v>
      </c>
      <c r="B31" s="1" t="s">
        <v>55</v>
      </c>
      <c r="C31" s="12"/>
      <c r="D31" s="17"/>
      <c r="E31" s="12"/>
      <c r="F31" s="1"/>
    </row>
    <row r="32" spans="1:7" x14ac:dyDescent="0.45">
      <c r="A32" s="13"/>
      <c r="B32" s="14" t="s">
        <v>56</v>
      </c>
      <c r="C32" s="12">
        <v>0.12</v>
      </c>
      <c r="D32" s="17">
        <v>1.4999999999999999E-2</v>
      </c>
      <c r="E32" s="12" t="s">
        <v>51</v>
      </c>
      <c r="F32" s="13" t="s">
        <v>52</v>
      </c>
    </row>
    <row r="33" spans="1:6" x14ac:dyDescent="0.45">
      <c r="A33" s="13"/>
      <c r="B33" s="14" t="s">
        <v>57</v>
      </c>
      <c r="C33" s="12">
        <v>0.12</v>
      </c>
      <c r="D33" s="17" t="s">
        <v>51</v>
      </c>
      <c r="E33" s="12">
        <v>0.02</v>
      </c>
      <c r="F33" s="13" t="s">
        <v>58</v>
      </c>
    </row>
    <row r="34" spans="1:6" x14ac:dyDescent="0.45">
      <c r="A34" s="13">
        <v>4</v>
      </c>
      <c r="B34" s="1" t="s">
        <v>59</v>
      </c>
      <c r="C34" s="12">
        <v>0.12</v>
      </c>
      <c r="D34" s="17">
        <v>1.4999999999999999E-2</v>
      </c>
      <c r="E34" s="12" t="s">
        <v>51</v>
      </c>
      <c r="F34" s="13" t="s">
        <v>52</v>
      </c>
    </row>
    <row r="35" spans="1:6" x14ac:dyDescent="0.45">
      <c r="A35" s="13">
        <v>5</v>
      </c>
      <c r="B35" s="1" t="s">
        <v>60</v>
      </c>
      <c r="C35" s="12">
        <v>0.12</v>
      </c>
      <c r="D35" s="17" t="s">
        <v>51</v>
      </c>
      <c r="E35" s="12">
        <v>0.02</v>
      </c>
      <c r="F35" s="13" t="s">
        <v>61</v>
      </c>
    </row>
    <row r="36" spans="1:6" x14ac:dyDescent="0.45">
      <c r="A36" s="13">
        <v>6</v>
      </c>
      <c r="B36" s="1" t="s">
        <v>62</v>
      </c>
      <c r="C36" s="12">
        <v>0.12</v>
      </c>
      <c r="D36" s="17" t="s">
        <v>51</v>
      </c>
      <c r="E36" s="12">
        <v>0.02</v>
      </c>
      <c r="F36" s="13" t="s">
        <v>63</v>
      </c>
    </row>
    <row r="37" spans="1:6" x14ac:dyDescent="0.45">
      <c r="A37" s="13">
        <v>7</v>
      </c>
      <c r="B37" s="1" t="s">
        <v>64</v>
      </c>
      <c r="C37" s="12">
        <v>0.12</v>
      </c>
      <c r="D37" s="17" t="s">
        <v>51</v>
      </c>
      <c r="E37" s="12">
        <v>0.02</v>
      </c>
      <c r="F37" s="13" t="s">
        <v>65</v>
      </c>
    </row>
    <row r="38" spans="1:6" x14ac:dyDescent="0.45">
      <c r="A38" s="13">
        <v>8</v>
      </c>
      <c r="B38" s="14" t="s">
        <v>66</v>
      </c>
      <c r="C38" s="12">
        <v>0.12</v>
      </c>
      <c r="D38" s="17"/>
      <c r="E38" s="12">
        <v>0.02</v>
      </c>
      <c r="F38" s="13" t="s">
        <v>61</v>
      </c>
    </row>
    <row r="39" spans="1:6" x14ac:dyDescent="0.45">
      <c r="A39" s="13">
        <v>9</v>
      </c>
      <c r="B39" s="1" t="s">
        <v>67</v>
      </c>
      <c r="C39" s="12">
        <v>0.12</v>
      </c>
      <c r="D39" s="17" t="s">
        <v>51</v>
      </c>
      <c r="E39" s="12">
        <v>0.02</v>
      </c>
      <c r="F39" s="13" t="s">
        <v>68</v>
      </c>
    </row>
    <row r="40" spans="1:6" x14ac:dyDescent="0.45">
      <c r="A40" s="13">
        <v>10</v>
      </c>
      <c r="B40" s="1" t="s">
        <v>69</v>
      </c>
      <c r="C40" s="12">
        <v>0.12</v>
      </c>
      <c r="D40" s="12" t="s">
        <v>51</v>
      </c>
      <c r="E40" s="12">
        <v>0.02</v>
      </c>
      <c r="F40" s="13" t="s">
        <v>70</v>
      </c>
    </row>
    <row r="41" spans="1:6" x14ac:dyDescent="0.45">
      <c r="A41" s="13">
        <v>11</v>
      </c>
      <c r="B41" s="1" t="s">
        <v>71</v>
      </c>
      <c r="C41" s="12">
        <v>0.12</v>
      </c>
      <c r="D41" s="12" t="s">
        <v>51</v>
      </c>
      <c r="E41" s="12">
        <v>0.02</v>
      </c>
      <c r="F41" s="13" t="s">
        <v>72</v>
      </c>
    </row>
    <row r="42" spans="1:6" x14ac:dyDescent="0.45">
      <c r="A42" s="13">
        <v>12</v>
      </c>
      <c r="B42" s="1" t="s">
        <v>73</v>
      </c>
      <c r="C42" s="12">
        <v>0.12</v>
      </c>
      <c r="D42" s="12" t="s">
        <v>51</v>
      </c>
      <c r="E42" s="12">
        <v>0.02</v>
      </c>
      <c r="F42" s="13" t="s">
        <v>74</v>
      </c>
    </row>
    <row r="43" spans="1:6" x14ac:dyDescent="0.45">
      <c r="A43" s="13">
        <v>13</v>
      </c>
      <c r="B43" s="1" t="s">
        <v>75</v>
      </c>
      <c r="C43" s="12">
        <v>0.12</v>
      </c>
      <c r="D43" s="12" t="s">
        <v>51</v>
      </c>
      <c r="E43" s="12">
        <v>0.02</v>
      </c>
      <c r="F43" s="13" t="s">
        <v>76</v>
      </c>
    </row>
    <row r="44" spans="1:6" ht="42.75" x14ac:dyDescent="0.45">
      <c r="A44" s="13">
        <v>14</v>
      </c>
      <c r="B44" s="18" t="s">
        <v>77</v>
      </c>
      <c r="C44" s="12">
        <v>0.12</v>
      </c>
      <c r="D44" s="15" t="s">
        <v>51</v>
      </c>
      <c r="E44" s="15">
        <v>0.02</v>
      </c>
      <c r="F44" s="10" t="s">
        <v>78</v>
      </c>
    </row>
    <row r="45" spans="1:6" ht="57" x14ac:dyDescent="0.45">
      <c r="A45" s="13">
        <v>15</v>
      </c>
      <c r="B45" s="18" t="s">
        <v>79</v>
      </c>
      <c r="C45" s="12">
        <v>0.12</v>
      </c>
      <c r="D45" s="15" t="s">
        <v>51</v>
      </c>
      <c r="E45" s="15">
        <v>0.02</v>
      </c>
      <c r="F45" s="10" t="s">
        <v>80</v>
      </c>
    </row>
    <row r="46" spans="1:6" ht="28.5" x14ac:dyDescent="0.45">
      <c r="A46" s="13">
        <v>16</v>
      </c>
      <c r="B46" s="18" t="s">
        <v>81</v>
      </c>
      <c r="C46" s="12">
        <v>0.12</v>
      </c>
      <c r="D46" s="15" t="s">
        <v>51</v>
      </c>
      <c r="E46" s="15">
        <v>0.02</v>
      </c>
      <c r="F46" s="10" t="s">
        <v>82</v>
      </c>
    </row>
    <row r="47" spans="1:6" ht="28.5" x14ac:dyDescent="0.45">
      <c r="A47" s="13">
        <v>17</v>
      </c>
      <c r="B47" s="18" t="s">
        <v>83</v>
      </c>
      <c r="C47" s="12">
        <v>0.12</v>
      </c>
      <c r="D47" s="15" t="s">
        <v>51</v>
      </c>
      <c r="E47" s="15">
        <v>0.02</v>
      </c>
      <c r="F47" s="10" t="s">
        <v>84</v>
      </c>
    </row>
    <row r="48" spans="1:6" ht="28.5" x14ac:dyDescent="0.45">
      <c r="A48" s="13">
        <v>18</v>
      </c>
      <c r="B48" s="18" t="s">
        <v>85</v>
      </c>
      <c r="C48" s="12">
        <v>0.12</v>
      </c>
      <c r="D48" s="15" t="s">
        <v>51</v>
      </c>
      <c r="E48" s="15">
        <v>0.02</v>
      </c>
      <c r="F48" s="10" t="s">
        <v>86</v>
      </c>
    </row>
    <row r="49" spans="1:6" ht="14.25" customHeight="1" x14ac:dyDescent="0.45">
      <c r="A49" s="13">
        <v>19</v>
      </c>
      <c r="B49" s="18" t="s">
        <v>87</v>
      </c>
      <c r="C49" s="12">
        <v>0.12</v>
      </c>
      <c r="D49" s="15" t="s">
        <v>51</v>
      </c>
      <c r="E49" s="15">
        <v>0.02</v>
      </c>
      <c r="F49" s="10" t="s">
        <v>88</v>
      </c>
    </row>
    <row r="50" spans="1:6" x14ac:dyDescent="0.45">
      <c r="A50" s="13">
        <v>20</v>
      </c>
      <c r="B50" s="18" t="s">
        <v>89</v>
      </c>
      <c r="C50" s="12">
        <v>0.12</v>
      </c>
      <c r="D50" s="15" t="s">
        <v>51</v>
      </c>
      <c r="E50" s="15">
        <v>0.02</v>
      </c>
      <c r="F50" s="10" t="s">
        <v>90</v>
      </c>
    </row>
    <row r="51" spans="1:6" x14ac:dyDescent="0.45">
      <c r="A51" s="13">
        <v>21</v>
      </c>
      <c r="B51" s="1" t="s">
        <v>91</v>
      </c>
      <c r="C51" s="12">
        <v>0.12</v>
      </c>
      <c r="D51" s="12" t="s">
        <v>51</v>
      </c>
      <c r="E51" s="12">
        <v>0.02</v>
      </c>
      <c r="F51" s="13" t="s">
        <v>92</v>
      </c>
    </row>
    <row r="52" spans="1:6" ht="15" customHeight="1" x14ac:dyDescent="0.45">
      <c r="A52" s="13">
        <v>22</v>
      </c>
      <c r="B52" s="18" t="s">
        <v>93</v>
      </c>
      <c r="C52" s="12">
        <v>0.12</v>
      </c>
      <c r="D52" s="12" t="s">
        <v>51</v>
      </c>
      <c r="E52" s="12">
        <v>0.02</v>
      </c>
      <c r="F52" s="10" t="s">
        <v>92</v>
      </c>
    </row>
    <row r="53" spans="1:6" x14ac:dyDescent="0.45">
      <c r="A53" s="13">
        <v>23</v>
      </c>
      <c r="B53" s="18" t="s">
        <v>94</v>
      </c>
      <c r="C53" s="12"/>
      <c r="D53" s="12"/>
      <c r="E53" s="12">
        <v>0.15</v>
      </c>
      <c r="F53" s="10" t="s">
        <v>95</v>
      </c>
    </row>
    <row r="54" spans="1:6" ht="28.5" x14ac:dyDescent="0.45">
      <c r="A54" s="13">
        <v>24</v>
      </c>
      <c r="B54" s="18" t="s">
        <v>175</v>
      </c>
      <c r="C54" s="12">
        <v>0.12</v>
      </c>
      <c r="D54" s="17">
        <v>5.0000000000000001E-3</v>
      </c>
      <c r="E54" s="12"/>
      <c r="F54" s="10"/>
    </row>
    <row r="55" spans="1:6" x14ac:dyDescent="0.45">
      <c r="E55" s="6"/>
    </row>
    <row r="56" spans="1:6" x14ac:dyDescent="0.45">
      <c r="A56" s="19" t="s">
        <v>96</v>
      </c>
      <c r="E56" s="6"/>
    </row>
    <row r="57" spans="1:6" x14ac:dyDescent="0.45">
      <c r="A57" s="8" t="s">
        <v>29</v>
      </c>
      <c r="B57" s="168" t="s">
        <v>10</v>
      </c>
      <c r="C57" s="168"/>
      <c r="D57" s="9" t="s">
        <v>47</v>
      </c>
      <c r="E57" s="9" t="s">
        <v>97</v>
      </c>
      <c r="F57" s="9" t="s">
        <v>31</v>
      </c>
    </row>
    <row r="58" spans="1:6" x14ac:dyDescent="0.45">
      <c r="A58" s="13">
        <v>1</v>
      </c>
      <c r="B58" s="169" t="s">
        <v>98</v>
      </c>
      <c r="C58" s="169"/>
      <c r="D58" s="12">
        <v>0.12</v>
      </c>
      <c r="E58" s="20">
        <v>1.7500000000000002E-2</v>
      </c>
      <c r="F58" s="13" t="s">
        <v>99</v>
      </c>
    </row>
    <row r="59" spans="1:6" x14ac:dyDescent="0.45">
      <c r="A59" s="13">
        <v>2</v>
      </c>
      <c r="B59" s="169" t="s">
        <v>100</v>
      </c>
      <c r="C59" s="169"/>
      <c r="D59" s="12">
        <v>0.12</v>
      </c>
      <c r="E59" s="21">
        <v>0.04</v>
      </c>
      <c r="F59" s="13" t="s">
        <v>101</v>
      </c>
    </row>
    <row r="60" spans="1:6" x14ac:dyDescent="0.45">
      <c r="A60" s="13">
        <v>3</v>
      </c>
      <c r="B60" s="169" t="s">
        <v>102</v>
      </c>
      <c r="C60" s="169"/>
      <c r="D60" s="12">
        <v>0.12</v>
      </c>
      <c r="E60" s="20">
        <v>2.6499999999999999E-2</v>
      </c>
      <c r="F60" s="13" t="s">
        <v>103</v>
      </c>
    </row>
    <row r="61" spans="1:6" x14ac:dyDescent="0.45">
      <c r="A61" s="13">
        <v>4</v>
      </c>
      <c r="B61" s="169" t="s">
        <v>104</v>
      </c>
      <c r="C61" s="169"/>
      <c r="D61" s="12">
        <v>0.12</v>
      </c>
      <c r="E61" s="20">
        <v>2.6499999999999999E-2</v>
      </c>
      <c r="F61" s="13" t="s">
        <v>105</v>
      </c>
    </row>
    <row r="62" spans="1:6" x14ac:dyDescent="0.45">
      <c r="A62" s="13">
        <v>5</v>
      </c>
      <c r="B62" s="169" t="s">
        <v>106</v>
      </c>
      <c r="C62" s="169"/>
      <c r="D62" s="12">
        <v>0.12</v>
      </c>
      <c r="E62" s="12">
        <v>0.04</v>
      </c>
      <c r="F62" s="13" t="s">
        <v>107</v>
      </c>
    </row>
    <row r="63" spans="1:6" x14ac:dyDescent="0.45">
      <c r="A63" s="13">
        <v>6</v>
      </c>
      <c r="B63" s="167" t="s">
        <v>108</v>
      </c>
      <c r="C63" s="167"/>
      <c r="D63" s="12">
        <v>0.12</v>
      </c>
      <c r="E63" s="20">
        <v>3.5000000000000003E-2</v>
      </c>
      <c r="F63" s="13" t="s">
        <v>109</v>
      </c>
    </row>
    <row r="64" spans="1:6" x14ac:dyDescent="0.45">
      <c r="A64" s="13">
        <v>7</v>
      </c>
      <c r="B64" s="167" t="s">
        <v>110</v>
      </c>
      <c r="C64" s="167"/>
      <c r="D64" s="12">
        <v>0.12</v>
      </c>
      <c r="E64" s="12">
        <v>0.06</v>
      </c>
      <c r="F64" s="13" t="s">
        <v>111</v>
      </c>
    </row>
    <row r="65" spans="1:6" x14ac:dyDescent="0.45">
      <c r="A65" s="13">
        <v>8</v>
      </c>
      <c r="B65" s="169" t="s">
        <v>22</v>
      </c>
      <c r="C65" s="169"/>
      <c r="D65" s="12">
        <v>0.12</v>
      </c>
      <c r="E65" s="21">
        <v>0.1</v>
      </c>
      <c r="F65" s="13" t="s">
        <v>114</v>
      </c>
    </row>
    <row r="66" spans="1:6" x14ac:dyDescent="0.45">
      <c r="A66" s="13">
        <v>9</v>
      </c>
      <c r="B66" s="169" t="s">
        <v>112</v>
      </c>
      <c r="C66" s="169"/>
      <c r="D66" s="12" t="s">
        <v>51</v>
      </c>
      <c r="E66" s="22">
        <v>5.0000000000000001E-3</v>
      </c>
      <c r="F66" s="13" t="s">
        <v>113</v>
      </c>
    </row>
    <row r="67" spans="1:6" x14ac:dyDescent="0.45">
      <c r="A67" s="13">
        <v>10</v>
      </c>
      <c r="B67" s="169" t="s">
        <v>190</v>
      </c>
      <c r="C67" s="169"/>
      <c r="D67" s="12">
        <v>0.12</v>
      </c>
      <c r="E67" s="22">
        <v>2.5000000000000001E-2</v>
      </c>
      <c r="F67" s="13"/>
    </row>
    <row r="68" spans="1:6" x14ac:dyDescent="0.45">
      <c r="A68" s="16" t="s">
        <v>115</v>
      </c>
    </row>
    <row r="69" spans="1:6" x14ac:dyDescent="0.45">
      <c r="A69" s="23" t="s">
        <v>29</v>
      </c>
      <c r="B69" s="24" t="s">
        <v>10</v>
      </c>
      <c r="C69" s="25" t="s">
        <v>116</v>
      </c>
      <c r="D69" s="25" t="s">
        <v>117</v>
      </c>
      <c r="E69" s="173" t="s">
        <v>118</v>
      </c>
      <c r="F69" s="173"/>
    </row>
    <row r="70" spans="1:6" ht="45.75" customHeight="1" x14ac:dyDescent="0.45">
      <c r="A70" s="10">
        <v>1</v>
      </c>
      <c r="B70" s="26" t="s">
        <v>119</v>
      </c>
      <c r="C70" s="27">
        <v>1.7999999999999999E-2</v>
      </c>
      <c r="D70" s="15" t="s">
        <v>120</v>
      </c>
      <c r="E70" s="174" t="s">
        <v>121</v>
      </c>
      <c r="F70" s="174"/>
    </row>
    <row r="72" spans="1:6" x14ac:dyDescent="0.45">
      <c r="A72" s="5" t="s">
        <v>122</v>
      </c>
    </row>
    <row r="73" spans="1:6" x14ac:dyDescent="0.45">
      <c r="A73" s="23" t="s">
        <v>29</v>
      </c>
      <c r="B73" s="24" t="s">
        <v>10</v>
      </c>
      <c r="C73" s="28" t="s">
        <v>123</v>
      </c>
      <c r="D73" s="170" t="s">
        <v>20</v>
      </c>
      <c r="E73" s="170"/>
      <c r="F73" s="170"/>
    </row>
    <row r="74" spans="1:6" ht="28.5" customHeight="1" x14ac:dyDescent="0.45">
      <c r="A74" s="10">
        <v>1</v>
      </c>
      <c r="B74" s="11" t="s">
        <v>124</v>
      </c>
      <c r="C74" s="15">
        <v>0.2</v>
      </c>
      <c r="D74" s="171" t="s">
        <v>125</v>
      </c>
      <c r="E74" s="171"/>
      <c r="F74" s="171"/>
    </row>
    <row r="75" spans="1:6" x14ac:dyDescent="0.45">
      <c r="B75" s="29" t="s">
        <v>126</v>
      </c>
      <c r="C75"/>
      <c r="D75"/>
      <c r="E75" s="30"/>
    </row>
    <row r="76" spans="1:6" x14ac:dyDescent="0.45">
      <c r="B76" s="29" t="s">
        <v>127</v>
      </c>
      <c r="C76"/>
      <c r="D76"/>
      <c r="E76" s="30"/>
    </row>
    <row r="77" spans="1:6" x14ac:dyDescent="0.45">
      <c r="B77" s="31" t="s">
        <v>128</v>
      </c>
      <c r="C77"/>
      <c r="D77"/>
      <c r="E77" s="30"/>
    </row>
    <row r="78" spans="1:6" x14ac:dyDescent="0.45">
      <c r="C78"/>
      <c r="D78"/>
      <c r="E78" s="172"/>
      <c r="F78" s="172"/>
    </row>
    <row r="79" spans="1:6" x14ac:dyDescent="0.45">
      <c r="B79" s="32" t="s">
        <v>23</v>
      </c>
      <c r="C79" s="3"/>
      <c r="D79" s="4"/>
      <c r="E79"/>
    </row>
    <row r="80" spans="1:6" x14ac:dyDescent="0.45">
      <c r="B80" s="33" t="s">
        <v>6</v>
      </c>
      <c r="C80" t="s">
        <v>24</v>
      </c>
      <c r="D80" s="34"/>
      <c r="E80"/>
    </row>
    <row r="81" spans="2:5" x14ac:dyDescent="0.45">
      <c r="B81" s="33" t="s">
        <v>25</v>
      </c>
      <c r="C81" t="s">
        <v>24</v>
      </c>
      <c r="D81" s="34"/>
      <c r="E81"/>
    </row>
    <row r="82" spans="2:5" x14ac:dyDescent="0.45">
      <c r="B82" s="33" t="s">
        <v>26</v>
      </c>
      <c r="C82" t="s">
        <v>27</v>
      </c>
      <c r="D82" s="34"/>
      <c r="E82"/>
    </row>
    <row r="83" spans="2:5" x14ac:dyDescent="0.45">
      <c r="B83" s="35"/>
      <c r="C83" s="36"/>
      <c r="D83" s="37"/>
    </row>
    <row r="86" spans="2:5" ht="18" x14ac:dyDescent="0.55000000000000004">
      <c r="B86" s="38" t="s">
        <v>129</v>
      </c>
    </row>
  </sheetData>
  <sheetProtection algorithmName="SHA-512" hashValue="xcHUnUWtSlKwmDmTXxZEeKa4eHBKVbJUIsfxk8xIfNT64gVzez1q6dL8EOVM5bW2sA7IJTArA4cYJ3bou8iO1A==" saltValue="WksROQT4GE7tI4FmjbU4QQ==" spinCount="100000" sheet="1" objects="1" scenarios="1"/>
  <mergeCells count="26">
    <mergeCell ref="C16:D16"/>
    <mergeCell ref="E10:F10"/>
    <mergeCell ref="E11:F11"/>
    <mergeCell ref="E12:F12"/>
    <mergeCell ref="E13:F13"/>
    <mergeCell ref="E2:F2"/>
    <mergeCell ref="E3:F6"/>
    <mergeCell ref="E7:F7"/>
    <mergeCell ref="E8:F8"/>
    <mergeCell ref="E9:F9"/>
    <mergeCell ref="D73:F73"/>
    <mergeCell ref="D74:F74"/>
    <mergeCell ref="E78:F78"/>
    <mergeCell ref="B64:C64"/>
    <mergeCell ref="B66:C66"/>
    <mergeCell ref="B65:C65"/>
    <mergeCell ref="B67:C67"/>
    <mergeCell ref="E69:F69"/>
    <mergeCell ref="E70:F70"/>
    <mergeCell ref="B63:C63"/>
    <mergeCell ref="B57:C57"/>
    <mergeCell ref="B58:C58"/>
    <mergeCell ref="B59:C59"/>
    <mergeCell ref="B60:C60"/>
    <mergeCell ref="B61:C61"/>
    <mergeCell ref="B62:C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5CA1-6ED3-4BB6-9AFA-EE4E6ABF547B}">
  <dimension ref="C1:DR129"/>
  <sheetViews>
    <sheetView topLeftCell="D1" zoomScale="74" workbookViewId="0">
      <selection activeCell="F5" sqref="F5"/>
    </sheetView>
  </sheetViews>
  <sheetFormatPr defaultRowHeight="14.25" x14ac:dyDescent="0.45"/>
  <cols>
    <col min="3" max="3" width="18.9296875" customWidth="1"/>
    <col min="4" max="4" width="25.46484375" customWidth="1"/>
    <col min="5" max="5" width="29.33203125" customWidth="1"/>
    <col min="7" max="7" width="19.9296875" customWidth="1"/>
    <col min="14" max="14" width="20.9296875" bestFit="1" customWidth="1"/>
    <col min="15" max="15" width="20.796875" customWidth="1"/>
    <col min="16" max="16" width="16.1328125" customWidth="1"/>
    <col min="17" max="17" width="15.9296875" bestFit="1" customWidth="1"/>
    <col min="18" max="19" width="8.73046875" style="143"/>
    <col min="21" max="21" width="9.19921875" bestFit="1" customWidth="1"/>
    <col min="23" max="23" width="17.06640625" customWidth="1"/>
    <col min="24" max="24" width="4.59765625" customWidth="1"/>
    <col min="25" max="25" width="12.19921875" bestFit="1" customWidth="1"/>
    <col min="26" max="26" width="20.06640625" customWidth="1"/>
    <col min="27" max="27" width="14" bestFit="1" customWidth="1"/>
    <col min="28" max="28" width="16.06640625" bestFit="1" customWidth="1"/>
    <col min="29" max="29" width="6.9296875" bestFit="1" customWidth="1"/>
    <col min="30" max="30" width="8.59765625" bestFit="1" customWidth="1"/>
    <col min="31" max="31" width="8.06640625" bestFit="1" customWidth="1"/>
    <col min="32" max="32" width="9.46484375" bestFit="1" customWidth="1"/>
    <col min="33" max="33" width="7.9296875" bestFit="1" customWidth="1"/>
    <col min="34" max="34" width="5.86328125" bestFit="1" customWidth="1"/>
    <col min="35" max="35" width="14.265625" customWidth="1"/>
    <col min="36" max="36" width="21.33203125" bestFit="1" customWidth="1"/>
    <col min="37" max="37" width="27.1328125" bestFit="1" customWidth="1"/>
    <col min="38" max="38" width="14" bestFit="1" customWidth="1"/>
    <col min="39" max="39" width="16.06640625" bestFit="1" customWidth="1"/>
    <col min="40" max="40" width="6.9296875" bestFit="1" customWidth="1"/>
    <col min="41" max="41" width="8.59765625" bestFit="1" customWidth="1"/>
    <col min="42" max="42" width="8.06640625" bestFit="1" customWidth="1"/>
    <col min="43" max="43" width="9.46484375" bestFit="1" customWidth="1"/>
    <col min="44" max="44" width="7.9296875" bestFit="1" customWidth="1"/>
    <col min="45" max="45" width="5.86328125" bestFit="1" customWidth="1"/>
    <col min="46" max="46" width="14.265625" customWidth="1"/>
    <col min="47" max="47" width="21.33203125" bestFit="1" customWidth="1"/>
    <col min="48" max="48" width="27.1328125" bestFit="1" customWidth="1"/>
    <col min="49" max="49" width="14" bestFit="1" customWidth="1"/>
    <col min="50" max="50" width="16.06640625" bestFit="1" customWidth="1"/>
    <col min="51" max="51" width="6.9296875" bestFit="1" customWidth="1"/>
    <col min="52" max="52" width="8.59765625" bestFit="1" customWidth="1"/>
    <col min="53" max="53" width="8.06640625" bestFit="1" customWidth="1"/>
    <col min="54" max="54" width="9.46484375" bestFit="1" customWidth="1"/>
    <col min="55" max="55" width="7.9296875" bestFit="1" customWidth="1"/>
    <col min="56" max="56" width="6.9296875" bestFit="1" customWidth="1"/>
    <col min="57" max="57" width="14.265625" customWidth="1"/>
    <col min="58" max="58" width="21.33203125" bestFit="1" customWidth="1"/>
    <col min="59" max="59" width="27.1328125" bestFit="1" customWidth="1"/>
    <col min="60" max="60" width="14" bestFit="1" customWidth="1"/>
    <col min="61" max="61" width="16.06640625" bestFit="1" customWidth="1"/>
    <col min="62" max="62" width="6.9296875" bestFit="1" customWidth="1"/>
    <col min="63" max="63" width="8.59765625" bestFit="1" customWidth="1"/>
    <col min="64" max="64" width="8.06640625" bestFit="1" customWidth="1"/>
    <col min="65" max="65" width="9.46484375" bestFit="1" customWidth="1"/>
    <col min="66" max="66" width="7.9296875" bestFit="1" customWidth="1"/>
    <col min="67" max="67" width="6.9296875" bestFit="1" customWidth="1"/>
    <col min="68" max="68" width="14.265625" customWidth="1"/>
    <col min="69" max="69" width="21.33203125" bestFit="1" customWidth="1"/>
    <col min="70" max="70" width="27.1328125" bestFit="1" customWidth="1"/>
    <col min="71" max="71" width="14" bestFit="1" customWidth="1"/>
    <col min="72" max="72" width="16.06640625" bestFit="1" customWidth="1"/>
    <col min="73" max="73" width="6.9296875" bestFit="1" customWidth="1"/>
    <col min="74" max="74" width="8.59765625" bestFit="1" customWidth="1"/>
    <col min="75" max="75" width="8.06640625" bestFit="1" customWidth="1"/>
    <col min="76" max="76" width="9.46484375" bestFit="1" customWidth="1"/>
    <col min="77" max="77" width="7.9296875" bestFit="1" customWidth="1"/>
    <col min="78" max="78" width="6.9296875" bestFit="1" customWidth="1"/>
    <col min="79" max="79" width="14.265625" customWidth="1"/>
    <col min="80" max="80" width="21.33203125" bestFit="1" customWidth="1"/>
    <col min="81" max="81" width="27.1328125" bestFit="1" customWidth="1"/>
    <col min="82" max="82" width="14" bestFit="1" customWidth="1"/>
    <col min="83" max="83" width="16.06640625" bestFit="1" customWidth="1"/>
    <col min="84" max="84" width="6.9296875" bestFit="1" customWidth="1"/>
    <col min="85" max="85" width="8.59765625" bestFit="1" customWidth="1"/>
    <col min="86" max="86" width="8.06640625" bestFit="1" customWidth="1"/>
    <col min="87" max="87" width="9.46484375" bestFit="1" customWidth="1"/>
    <col min="88" max="88" width="7.9296875" bestFit="1" customWidth="1"/>
    <col min="89" max="89" width="6.9296875" bestFit="1" customWidth="1"/>
    <col min="90" max="90" width="14.265625" customWidth="1"/>
    <col min="91" max="91" width="21.33203125" bestFit="1" customWidth="1"/>
    <col min="92" max="92" width="27.1328125" bestFit="1" customWidth="1"/>
    <col min="93" max="93" width="14" bestFit="1" customWidth="1"/>
    <col min="94" max="94" width="16.06640625" bestFit="1" customWidth="1"/>
    <col min="95" max="95" width="6.9296875" bestFit="1" customWidth="1"/>
    <col min="96" max="96" width="8.59765625" bestFit="1" customWidth="1"/>
    <col min="97" max="97" width="8.06640625" bestFit="1" customWidth="1"/>
    <col min="98" max="98" width="9.46484375" bestFit="1" customWidth="1"/>
    <col min="99" max="99" width="7.9296875" bestFit="1" customWidth="1"/>
    <col min="100" max="100" width="6.9296875" bestFit="1" customWidth="1"/>
    <col min="101" max="101" width="14.265625" customWidth="1"/>
    <col min="102" max="102" width="21.33203125" bestFit="1" customWidth="1"/>
    <col min="103" max="103" width="27.1328125" bestFit="1" customWidth="1"/>
    <col min="104" max="104" width="14" bestFit="1" customWidth="1"/>
    <col min="105" max="105" width="16.06640625" bestFit="1" customWidth="1"/>
    <col min="106" max="106" width="6.9296875" bestFit="1" customWidth="1"/>
    <col min="107" max="107" width="8.59765625" bestFit="1" customWidth="1"/>
    <col min="108" max="108" width="8.06640625" bestFit="1" customWidth="1"/>
    <col min="109" max="109" width="9.46484375" bestFit="1" customWidth="1"/>
    <col min="110" max="110" width="7.9296875" bestFit="1" customWidth="1"/>
    <col min="111" max="111" width="6.9296875" bestFit="1" customWidth="1"/>
    <col min="112" max="112" width="14.265625" customWidth="1"/>
    <col min="113" max="113" width="21.33203125" bestFit="1" customWidth="1"/>
    <col min="114" max="114" width="27.1328125" bestFit="1" customWidth="1"/>
    <col min="115" max="115" width="14" bestFit="1" customWidth="1"/>
    <col min="116" max="116" width="16.06640625" bestFit="1" customWidth="1"/>
    <col min="117" max="117" width="6.9296875" bestFit="1" customWidth="1"/>
    <col min="118" max="118" width="8.59765625" bestFit="1" customWidth="1"/>
    <col min="119" max="119" width="8.06640625" bestFit="1" customWidth="1"/>
    <col min="120" max="120" width="9.46484375" bestFit="1" customWidth="1"/>
    <col min="121" max="121" width="7.9296875" bestFit="1" customWidth="1"/>
    <col min="122" max="122" width="6.9296875" bestFit="1" customWidth="1"/>
  </cols>
  <sheetData>
    <row r="1" spans="3:122" x14ac:dyDescent="0.45">
      <c r="N1" s="128">
        <v>1</v>
      </c>
      <c r="O1" s="128"/>
      <c r="P1" s="128"/>
      <c r="Q1" s="128" t="str">
        <f>"PEGAWAI KE "&amp;N1</f>
        <v>PEGAWAI KE 1</v>
      </c>
      <c r="R1"/>
      <c r="S1"/>
      <c r="Y1" s="153">
        <f>1+N1</f>
        <v>2</v>
      </c>
      <c r="Z1" s="128"/>
      <c r="AA1" s="128"/>
      <c r="AB1" s="128" t="str">
        <f>"PEGAWAI KE "&amp;Y1</f>
        <v>PEGAWAI KE 2</v>
      </c>
      <c r="AJ1" s="153">
        <f>1+Y1</f>
        <v>3</v>
      </c>
      <c r="AK1" s="128"/>
      <c r="AL1" s="128"/>
      <c r="AM1" s="128" t="str">
        <f>"PEGAWAI KE "&amp;AJ1</f>
        <v>PEGAWAI KE 3</v>
      </c>
      <c r="AU1" s="153">
        <f>1+AJ1</f>
        <v>4</v>
      </c>
      <c r="AV1" s="128"/>
      <c r="AW1" s="128"/>
      <c r="AX1" s="128" t="str">
        <f>"PEGAWAI KE "&amp;AU1</f>
        <v>PEGAWAI KE 4</v>
      </c>
      <c r="BF1" s="153">
        <f>1+AU1</f>
        <v>5</v>
      </c>
      <c r="BG1" s="128"/>
      <c r="BH1" s="128"/>
      <c r="BI1" s="128" t="str">
        <f>"PEGAWAI KE "&amp;BF1</f>
        <v>PEGAWAI KE 5</v>
      </c>
      <c r="BQ1" s="153">
        <f>1+BF1</f>
        <v>6</v>
      </c>
      <c r="BR1" s="128"/>
      <c r="BS1" s="128"/>
      <c r="BT1" s="128" t="str">
        <f>"PEGAWAI KE "&amp;BQ1</f>
        <v>PEGAWAI KE 6</v>
      </c>
      <c r="CB1" s="153">
        <f>1+BQ1</f>
        <v>7</v>
      </c>
      <c r="CC1" s="128"/>
      <c r="CD1" s="128"/>
      <c r="CE1" s="128" t="str">
        <f>"PEGAWAI KE "&amp;CB1</f>
        <v>PEGAWAI KE 7</v>
      </c>
      <c r="CM1" s="153">
        <f>1+CB1</f>
        <v>8</v>
      </c>
      <c r="CN1" s="128"/>
      <c r="CO1" s="128"/>
      <c r="CP1" s="128" t="str">
        <f>"PEGAWAI KE "&amp;CM1</f>
        <v>PEGAWAI KE 8</v>
      </c>
      <c r="CX1" s="153">
        <f>1+CM1</f>
        <v>9</v>
      </c>
      <c r="CY1" s="128"/>
      <c r="CZ1" s="128"/>
      <c r="DA1" s="128" t="str">
        <f>"PEGAWAI KE "&amp;CX1</f>
        <v>PEGAWAI KE 9</v>
      </c>
      <c r="DI1" s="153">
        <f>1+CX1</f>
        <v>10</v>
      </c>
      <c r="DJ1" s="128"/>
      <c r="DK1" s="128"/>
      <c r="DL1" s="128" t="str">
        <f>"PEGAWAI KE "&amp;DI1</f>
        <v>PEGAWAI KE 10</v>
      </c>
    </row>
    <row r="2" spans="3:122" x14ac:dyDescent="0.45">
      <c r="N2" s="128"/>
      <c r="O2" s="145" t="str">
        <f>_xlfn.XLOOKUP(Q1,$C:$C,$D:$D)</f>
        <v>TER A: TK/0 TK/1 K/0</v>
      </c>
      <c r="P2" s="146">
        <f>_xlfn.XLOOKUP(Q1,$C:$C,$E:$E)</f>
        <v>10000000</v>
      </c>
      <c r="Q2" s="147">
        <f>SUM(W4:W129)</f>
        <v>0.02</v>
      </c>
      <c r="Y2" s="128"/>
      <c r="Z2" s="145" t="str">
        <f>_xlfn.XLOOKUP(AB1,$C:$C,$D:$D)</f>
        <v>TER B: TK/2 TK/3 K/1 K/2</v>
      </c>
      <c r="AA2" s="146">
        <f>_xlfn.XLOOKUP(AB1,$C:$C,$E:$E)</f>
        <v>15000000</v>
      </c>
      <c r="AB2" s="147">
        <f>SUM(AH4:AH129)</f>
        <v>0.06</v>
      </c>
      <c r="AC2" s="143"/>
      <c r="AD2" s="143"/>
      <c r="AJ2" s="128"/>
      <c r="AK2" s="145" t="str">
        <f>_xlfn.XLOOKUP(AM1,$C:$C,$D:$D)</f>
        <v>TER C: K/3</v>
      </c>
      <c r="AL2" s="146">
        <f>_xlfn.XLOOKUP(AM1,$C:$C,$E:$E)</f>
        <v>20000000</v>
      </c>
      <c r="AM2" s="147">
        <f>SUM(AS4:AS129)</f>
        <v>0.08</v>
      </c>
      <c r="AN2" s="143"/>
      <c r="AO2" s="143"/>
      <c r="AU2" s="128"/>
      <c r="AV2" s="145" t="str">
        <f>_xlfn.XLOOKUP(AX1,$C:$C,$D:$D)</f>
        <v>TER A: TK/0 TK/1 K/0</v>
      </c>
      <c r="AW2" s="146">
        <f>_xlfn.XLOOKUP(AX1,$C:$C,$E:$E)</f>
        <v>25000000</v>
      </c>
      <c r="AX2" s="147">
        <f>SUM(BD4:BD129)</f>
        <v>0.1</v>
      </c>
      <c r="AY2" s="143"/>
      <c r="AZ2" s="143"/>
      <c r="BF2" s="128"/>
      <c r="BG2" s="145" t="str">
        <f>_xlfn.XLOOKUP(BI1,$C:$C,$D:$D)</f>
        <v>TER B: TK/2 TK/3 K/1 K/2</v>
      </c>
      <c r="BH2" s="146">
        <f>_xlfn.XLOOKUP(BI1,$C:$C,$E:$E)</f>
        <v>30000000</v>
      </c>
      <c r="BI2" s="147">
        <f>SUM(BO4:BO129)</f>
        <v>0.12</v>
      </c>
      <c r="BJ2" s="143"/>
      <c r="BK2" s="143"/>
      <c r="BQ2" s="128"/>
      <c r="BR2" s="145" t="str">
        <f>_xlfn.XLOOKUP(BT1,$C:$C,$D:$D)</f>
        <v>TER C: K/3</v>
      </c>
      <c r="BS2" s="146">
        <f>_xlfn.XLOOKUP(BT1,$C:$C,$E:$E)</f>
        <v>35000000</v>
      </c>
      <c r="BT2" s="147">
        <f>SUM(BZ4:BZ129)</f>
        <v>0.14000000000000001</v>
      </c>
      <c r="BU2" s="143"/>
      <c r="BV2" s="143"/>
      <c r="CB2" s="128"/>
      <c r="CC2" s="145" t="str">
        <f>_xlfn.XLOOKUP(CE1,$C:$C,$D:$D)</f>
        <v>TER A: TK/0 TK/1 K/0</v>
      </c>
      <c r="CD2" s="146">
        <f>_xlfn.XLOOKUP(CE1,$C:$C,$E:$E)</f>
        <v>40000000</v>
      </c>
      <c r="CE2" s="147">
        <f>SUM(CK4:CK129)</f>
        <v>0.16</v>
      </c>
      <c r="CF2" s="143"/>
      <c r="CG2" s="143"/>
      <c r="CM2" s="128"/>
      <c r="CN2" s="145" t="str">
        <f>_xlfn.XLOOKUP(CP1,$C:$C,$D:$D)</f>
        <v>TER B: TK/2 TK/3 K/1 K/2</v>
      </c>
      <c r="CO2" s="146">
        <f>_xlfn.XLOOKUP(CP1,$C:$C,$E:$E)</f>
        <v>45000000</v>
      </c>
      <c r="CP2" s="147">
        <f>SUM(CV4:CV129)</f>
        <v>0.16</v>
      </c>
      <c r="CQ2" s="143"/>
      <c r="CR2" s="143"/>
      <c r="CX2" s="128"/>
      <c r="CY2" s="145" t="str">
        <f>_xlfn.XLOOKUP(DA1,$C:$C,$D:$D)</f>
        <v>TER C: K/3</v>
      </c>
      <c r="CZ2" s="146">
        <f>_xlfn.XLOOKUP(DA1,$C:$C,$E:$E)</f>
        <v>50000000</v>
      </c>
      <c r="DA2" s="147">
        <f>SUM(DG4:DG129)</f>
        <v>0.18</v>
      </c>
      <c r="DB2" s="143"/>
      <c r="DC2" s="143"/>
      <c r="DI2" s="128"/>
      <c r="DJ2" s="145" t="str">
        <f>_xlfn.XLOOKUP(DL1,$C:$C,$D:$D)</f>
        <v>TER A: TK/0 TK/1 K/0</v>
      </c>
      <c r="DK2" s="146">
        <f>_xlfn.XLOOKUP(DL1,$C:$C,$E:$E)</f>
        <v>55000000</v>
      </c>
      <c r="DL2" s="147">
        <f>SUM(DR4:DR129)</f>
        <v>0.19</v>
      </c>
      <c r="DM2" s="143"/>
      <c r="DN2" s="143"/>
    </row>
    <row r="3" spans="3:122" x14ac:dyDescent="0.45">
      <c r="C3" s="86" t="s">
        <v>376</v>
      </c>
      <c r="D3" s="86" t="s">
        <v>386</v>
      </c>
      <c r="E3" s="86" t="s">
        <v>390</v>
      </c>
      <c r="F3" s="86" t="s">
        <v>388</v>
      </c>
      <c r="G3" s="86" t="s">
        <v>28</v>
      </c>
      <c r="M3" s="128"/>
      <c r="N3" s="148" t="s">
        <v>29</v>
      </c>
      <c r="O3" s="148" t="s">
        <v>365</v>
      </c>
      <c r="P3" s="148"/>
      <c r="Q3" s="148"/>
      <c r="R3" s="149" t="s">
        <v>366</v>
      </c>
      <c r="S3" s="149" t="s">
        <v>372</v>
      </c>
      <c r="T3" s="148" t="s">
        <v>373</v>
      </c>
      <c r="U3" s="148" t="s">
        <v>374</v>
      </c>
      <c r="V3" s="148" t="s">
        <v>164</v>
      </c>
      <c r="W3" s="150"/>
      <c r="Y3" s="148" t="s">
        <v>29</v>
      </c>
      <c r="Z3" s="148" t="s">
        <v>365</v>
      </c>
      <c r="AA3" s="148"/>
      <c r="AB3" s="148"/>
      <c r="AC3" s="149" t="s">
        <v>366</v>
      </c>
      <c r="AD3" s="149" t="s">
        <v>372</v>
      </c>
      <c r="AE3" s="148" t="s">
        <v>373</v>
      </c>
      <c r="AF3" s="148" t="s">
        <v>374</v>
      </c>
      <c r="AG3" s="148" t="s">
        <v>164</v>
      </c>
      <c r="AH3" s="150"/>
      <c r="AJ3" s="148" t="s">
        <v>29</v>
      </c>
      <c r="AK3" s="148" t="s">
        <v>365</v>
      </c>
      <c r="AL3" s="148"/>
      <c r="AM3" s="148"/>
      <c r="AN3" s="149" t="s">
        <v>366</v>
      </c>
      <c r="AO3" s="149" t="s">
        <v>372</v>
      </c>
      <c r="AP3" s="148" t="s">
        <v>373</v>
      </c>
      <c r="AQ3" s="148" t="s">
        <v>374</v>
      </c>
      <c r="AR3" s="148" t="s">
        <v>164</v>
      </c>
      <c r="AS3" s="150"/>
      <c r="AU3" s="148" t="s">
        <v>29</v>
      </c>
      <c r="AV3" s="148" t="s">
        <v>365</v>
      </c>
      <c r="AW3" s="148"/>
      <c r="AX3" s="148"/>
      <c r="AY3" s="149" t="s">
        <v>366</v>
      </c>
      <c r="AZ3" s="149" t="s">
        <v>372</v>
      </c>
      <c r="BA3" s="148" t="s">
        <v>373</v>
      </c>
      <c r="BB3" s="148" t="s">
        <v>374</v>
      </c>
      <c r="BC3" s="148" t="s">
        <v>164</v>
      </c>
      <c r="BD3" s="150"/>
      <c r="BF3" s="148" t="s">
        <v>29</v>
      </c>
      <c r="BG3" s="148" t="s">
        <v>365</v>
      </c>
      <c r="BH3" s="148"/>
      <c r="BI3" s="148"/>
      <c r="BJ3" s="149" t="s">
        <v>366</v>
      </c>
      <c r="BK3" s="149" t="s">
        <v>372</v>
      </c>
      <c r="BL3" s="148" t="s">
        <v>373</v>
      </c>
      <c r="BM3" s="148" t="s">
        <v>374</v>
      </c>
      <c r="BN3" s="148" t="s">
        <v>164</v>
      </c>
      <c r="BO3" s="150"/>
      <c r="BQ3" s="148" t="s">
        <v>29</v>
      </c>
      <c r="BR3" s="148" t="s">
        <v>365</v>
      </c>
      <c r="BS3" s="148"/>
      <c r="BT3" s="148"/>
      <c r="BU3" s="149" t="s">
        <v>366</v>
      </c>
      <c r="BV3" s="149" t="s">
        <v>372</v>
      </c>
      <c r="BW3" s="148" t="s">
        <v>373</v>
      </c>
      <c r="BX3" s="148" t="s">
        <v>374</v>
      </c>
      <c r="BY3" s="148" t="s">
        <v>164</v>
      </c>
      <c r="BZ3" s="150"/>
      <c r="CB3" s="148" t="s">
        <v>29</v>
      </c>
      <c r="CC3" s="148" t="s">
        <v>365</v>
      </c>
      <c r="CD3" s="148"/>
      <c r="CE3" s="148"/>
      <c r="CF3" s="149" t="s">
        <v>366</v>
      </c>
      <c r="CG3" s="149" t="s">
        <v>372</v>
      </c>
      <c r="CH3" s="148" t="s">
        <v>373</v>
      </c>
      <c r="CI3" s="148" t="s">
        <v>374</v>
      </c>
      <c r="CJ3" s="148" t="s">
        <v>164</v>
      </c>
      <c r="CK3" s="150"/>
      <c r="CM3" s="148" t="s">
        <v>29</v>
      </c>
      <c r="CN3" s="148" t="s">
        <v>365</v>
      </c>
      <c r="CO3" s="148"/>
      <c r="CP3" s="148"/>
      <c r="CQ3" s="149" t="s">
        <v>366</v>
      </c>
      <c r="CR3" s="149" t="s">
        <v>372</v>
      </c>
      <c r="CS3" s="148" t="s">
        <v>373</v>
      </c>
      <c r="CT3" s="148" t="s">
        <v>374</v>
      </c>
      <c r="CU3" s="148" t="s">
        <v>164</v>
      </c>
      <c r="CV3" s="150"/>
      <c r="CX3" s="148" t="s">
        <v>29</v>
      </c>
      <c r="CY3" s="148" t="s">
        <v>365</v>
      </c>
      <c r="CZ3" s="148"/>
      <c r="DA3" s="148"/>
      <c r="DB3" s="149" t="s">
        <v>366</v>
      </c>
      <c r="DC3" s="149" t="s">
        <v>372</v>
      </c>
      <c r="DD3" s="148" t="s">
        <v>373</v>
      </c>
      <c r="DE3" s="148" t="s">
        <v>374</v>
      </c>
      <c r="DF3" s="148" t="s">
        <v>164</v>
      </c>
      <c r="DG3" s="150"/>
      <c r="DI3" s="148" t="s">
        <v>29</v>
      </c>
      <c r="DJ3" s="148" t="s">
        <v>365</v>
      </c>
      <c r="DK3" s="148"/>
      <c r="DL3" s="148"/>
      <c r="DM3" s="149" t="s">
        <v>366</v>
      </c>
      <c r="DN3" s="149" t="s">
        <v>372</v>
      </c>
      <c r="DO3" s="148" t="s">
        <v>373</v>
      </c>
      <c r="DP3" s="148" t="s">
        <v>374</v>
      </c>
      <c r="DQ3" s="148" t="s">
        <v>164</v>
      </c>
      <c r="DR3" s="150"/>
    </row>
    <row r="4" spans="3:122" x14ac:dyDescent="0.45">
      <c r="C4" s="1" t="s">
        <v>371</v>
      </c>
      <c r="D4" s="156" t="s">
        <v>368</v>
      </c>
      <c r="E4" s="157">
        <f>10000000</f>
        <v>10000000</v>
      </c>
      <c r="F4" s="154">
        <f>SUMIFS($2:$2,$1:$1,C4)</f>
        <v>0.02</v>
      </c>
      <c r="G4" s="155">
        <f>E4*F4</f>
        <v>200000</v>
      </c>
      <c r="N4" t="s">
        <v>368</v>
      </c>
      <c r="O4" s="144">
        <v>0</v>
      </c>
      <c r="P4" t="s">
        <v>367</v>
      </c>
      <c r="Q4" s="142">
        <v>5400000</v>
      </c>
      <c r="R4" s="143">
        <v>0</v>
      </c>
      <c r="S4" s="143" t="str">
        <f>IF(N4=O$2,"OK","")</f>
        <v>OK</v>
      </c>
      <c r="T4" t="str">
        <f>IF(P$2&gt;=O4,"OK","")</f>
        <v>OK</v>
      </c>
      <c r="U4" t="str">
        <f>IF(P$2&lt;=Q4,"OK","")</f>
        <v/>
      </c>
      <c r="V4" t="str">
        <f>S4&amp;T4&amp;U4</f>
        <v>OKOK</v>
      </c>
      <c r="W4" s="143">
        <f>IF(V4="OKOKOK",R4,0)</f>
        <v>0</v>
      </c>
      <c r="Y4" t="s">
        <v>368</v>
      </c>
      <c r="Z4" s="144">
        <v>0</v>
      </c>
      <c r="AA4" t="s">
        <v>367</v>
      </c>
      <c r="AB4" s="142">
        <v>5400000</v>
      </c>
      <c r="AC4" s="143">
        <v>0</v>
      </c>
      <c r="AD4" s="143" t="str">
        <f>IF(Y4=Z$2,"OK","")</f>
        <v/>
      </c>
      <c r="AE4" t="str">
        <f>IF(AA$2&gt;=Z4,"OK","")</f>
        <v>OK</v>
      </c>
      <c r="AF4" t="str">
        <f>IF(AA$2&lt;=AB4,"OK","")</f>
        <v/>
      </c>
      <c r="AG4" t="str">
        <f>AD4&amp;AE4&amp;AF4</f>
        <v>OK</v>
      </c>
      <c r="AH4" s="143">
        <f>IF(AG4="OKOKOK",AC4,0)</f>
        <v>0</v>
      </c>
      <c r="AJ4" t="s">
        <v>368</v>
      </c>
      <c r="AK4" s="144">
        <v>0</v>
      </c>
      <c r="AL4" t="s">
        <v>367</v>
      </c>
      <c r="AM4" s="142">
        <v>5400000</v>
      </c>
      <c r="AN4" s="143">
        <v>0</v>
      </c>
      <c r="AO4" s="143" t="str">
        <f>IF(AJ4=AK$2,"OK","")</f>
        <v/>
      </c>
      <c r="AP4" t="str">
        <f>IF(AL$2&gt;=AK4,"OK","")</f>
        <v>OK</v>
      </c>
      <c r="AQ4" t="str">
        <f>IF(AL$2&lt;=AM4,"OK","")</f>
        <v/>
      </c>
      <c r="AR4" t="str">
        <f>AO4&amp;AP4&amp;AQ4</f>
        <v>OK</v>
      </c>
      <c r="AS4" s="143">
        <f>IF(AR4="OKOKOK",AN4,0)</f>
        <v>0</v>
      </c>
      <c r="AU4" t="s">
        <v>368</v>
      </c>
      <c r="AV4" s="144">
        <v>0</v>
      </c>
      <c r="AW4" t="s">
        <v>367</v>
      </c>
      <c r="AX4" s="142">
        <v>5400000</v>
      </c>
      <c r="AY4" s="143">
        <v>0</v>
      </c>
      <c r="AZ4" s="143" t="str">
        <f>IF(AU4=AV$2,"OK","")</f>
        <v>OK</v>
      </c>
      <c r="BA4" t="str">
        <f>IF(AW$2&gt;=AV4,"OK","")</f>
        <v>OK</v>
      </c>
      <c r="BB4" t="str">
        <f>IF(AW$2&lt;=AX4,"OK","")</f>
        <v/>
      </c>
      <c r="BC4" t="str">
        <f>AZ4&amp;BA4&amp;BB4</f>
        <v>OKOK</v>
      </c>
      <c r="BD4" s="143">
        <f>IF(BC4="OKOKOK",AY4,0)</f>
        <v>0</v>
      </c>
      <c r="BF4" t="s">
        <v>368</v>
      </c>
      <c r="BG4" s="144">
        <v>0</v>
      </c>
      <c r="BH4" t="s">
        <v>367</v>
      </c>
      <c r="BI4" s="142">
        <v>5400000</v>
      </c>
      <c r="BJ4" s="143">
        <v>0</v>
      </c>
      <c r="BK4" s="143" t="str">
        <f>IF(BF4=BG$2,"OK","")</f>
        <v/>
      </c>
      <c r="BL4" t="str">
        <f>IF(BH$2&gt;=BG4,"OK","")</f>
        <v>OK</v>
      </c>
      <c r="BM4" t="str">
        <f>IF(BH$2&lt;=BI4,"OK","")</f>
        <v/>
      </c>
      <c r="BN4" t="str">
        <f>BK4&amp;BL4&amp;BM4</f>
        <v>OK</v>
      </c>
      <c r="BO4" s="143">
        <f>IF(BN4="OKOKOK",BJ4,0)</f>
        <v>0</v>
      </c>
      <c r="BQ4" t="s">
        <v>368</v>
      </c>
      <c r="BR4" s="144">
        <v>0</v>
      </c>
      <c r="BS4" t="s">
        <v>367</v>
      </c>
      <c r="BT4" s="142">
        <v>5400000</v>
      </c>
      <c r="BU4" s="143">
        <v>0</v>
      </c>
      <c r="BV4" s="143" t="str">
        <f>IF(BQ4=BR$2,"OK","")</f>
        <v/>
      </c>
      <c r="BW4" t="str">
        <f>IF(BS$2&gt;=BR4,"OK","")</f>
        <v>OK</v>
      </c>
      <c r="BX4" t="str">
        <f>IF(BS$2&lt;=BT4,"OK","")</f>
        <v/>
      </c>
      <c r="BY4" t="str">
        <f>BV4&amp;BW4&amp;BX4</f>
        <v>OK</v>
      </c>
      <c r="BZ4" s="143">
        <f>IF(BY4="OKOKOK",BU4,0)</f>
        <v>0</v>
      </c>
      <c r="CB4" t="s">
        <v>368</v>
      </c>
      <c r="CC4" s="144">
        <v>0</v>
      </c>
      <c r="CD4" t="s">
        <v>367</v>
      </c>
      <c r="CE4" s="142">
        <v>5400000</v>
      </c>
      <c r="CF4" s="143">
        <v>0</v>
      </c>
      <c r="CG4" s="143" t="str">
        <f>IF(CB4=CC$2,"OK","")</f>
        <v>OK</v>
      </c>
      <c r="CH4" t="str">
        <f>IF(CD$2&gt;=CC4,"OK","")</f>
        <v>OK</v>
      </c>
      <c r="CI4" t="str">
        <f>IF(CD$2&lt;=CE4,"OK","")</f>
        <v/>
      </c>
      <c r="CJ4" t="str">
        <f>CG4&amp;CH4&amp;CI4</f>
        <v>OKOK</v>
      </c>
      <c r="CK4" s="143">
        <f>IF(CJ4="OKOKOK",CF4,0)</f>
        <v>0</v>
      </c>
      <c r="CM4" t="s">
        <v>368</v>
      </c>
      <c r="CN4" s="144">
        <v>0</v>
      </c>
      <c r="CO4" t="s">
        <v>367</v>
      </c>
      <c r="CP4" s="142">
        <v>5400000</v>
      </c>
      <c r="CQ4" s="143">
        <v>0</v>
      </c>
      <c r="CR4" s="143" t="str">
        <f>IF(CM4=CN$2,"OK","")</f>
        <v/>
      </c>
      <c r="CS4" t="str">
        <f>IF(CO$2&gt;=CN4,"OK","")</f>
        <v>OK</v>
      </c>
      <c r="CT4" t="str">
        <f>IF(CO$2&lt;=CP4,"OK","")</f>
        <v/>
      </c>
      <c r="CU4" t="str">
        <f>CR4&amp;CS4&amp;CT4</f>
        <v>OK</v>
      </c>
      <c r="CV4" s="143">
        <f>IF(CU4="OKOKOK",CQ4,0)</f>
        <v>0</v>
      </c>
      <c r="CX4" t="s">
        <v>368</v>
      </c>
      <c r="CY4" s="144">
        <v>0</v>
      </c>
      <c r="CZ4" t="s">
        <v>367</v>
      </c>
      <c r="DA4" s="142">
        <v>5400000</v>
      </c>
      <c r="DB4" s="143">
        <v>0</v>
      </c>
      <c r="DC4" s="143" t="str">
        <f>IF(CX4=CY$2,"OK","")</f>
        <v/>
      </c>
      <c r="DD4" t="str">
        <f>IF(CZ$2&gt;=CY4,"OK","")</f>
        <v>OK</v>
      </c>
      <c r="DE4" t="str">
        <f>IF(CZ$2&lt;=DA4,"OK","")</f>
        <v/>
      </c>
      <c r="DF4" t="str">
        <f>DC4&amp;DD4&amp;DE4</f>
        <v>OK</v>
      </c>
      <c r="DG4" s="143">
        <f>IF(DF4="OKOKOK",DB4,0)</f>
        <v>0</v>
      </c>
      <c r="DI4" t="s">
        <v>368</v>
      </c>
      <c r="DJ4" s="144">
        <v>0</v>
      </c>
      <c r="DK4" t="s">
        <v>367</v>
      </c>
      <c r="DL4" s="142">
        <v>5400000</v>
      </c>
      <c r="DM4" s="143">
        <v>0</v>
      </c>
      <c r="DN4" s="143" t="str">
        <f>IF(DI4=DJ$2,"OK","")</f>
        <v>OK</v>
      </c>
      <c r="DO4" t="str">
        <f>IF(DK$2&gt;=DJ4,"OK","")</f>
        <v>OK</v>
      </c>
      <c r="DP4" t="str">
        <f>IF(DK$2&lt;=DL4,"OK","")</f>
        <v/>
      </c>
      <c r="DQ4" t="str">
        <f>DN4&amp;DO4&amp;DP4</f>
        <v>OKOK</v>
      </c>
      <c r="DR4" s="143">
        <f>IF(DQ4="OKOKOK",DM4,0)</f>
        <v>0</v>
      </c>
    </row>
    <row r="5" spans="3:122" x14ac:dyDescent="0.45">
      <c r="C5" s="1" t="s">
        <v>377</v>
      </c>
      <c r="D5" s="156" t="s">
        <v>369</v>
      </c>
      <c r="E5" s="157">
        <f>E4+5000000</f>
        <v>15000000</v>
      </c>
      <c r="F5" s="154">
        <f t="shared" ref="F5:F13" si="0">SUMIFS($2:$2,$1:$1,C5)</f>
        <v>0.06</v>
      </c>
      <c r="G5" s="155">
        <f t="shared" ref="G5:G13" si="1">E5*F5</f>
        <v>900000</v>
      </c>
      <c r="N5" t="s">
        <v>368</v>
      </c>
      <c r="O5" s="144">
        <v>5400001</v>
      </c>
      <c r="P5" t="s">
        <v>367</v>
      </c>
      <c r="Q5" s="142">
        <v>5650000</v>
      </c>
      <c r="R5" s="143">
        <v>2.5000000000000001E-3</v>
      </c>
      <c r="S5" s="143" t="str">
        <f t="shared" ref="S5:S68" si="2">IF(N5=O$2,"OK","")</f>
        <v>OK</v>
      </c>
      <c r="T5" t="str">
        <f t="shared" ref="T5:T68" si="3">IF(P$2&gt;=O5,"OK","")</f>
        <v>OK</v>
      </c>
      <c r="U5" t="str">
        <f t="shared" ref="U5:U68" si="4">IF(P$2&lt;=Q5,"OK","")</f>
        <v/>
      </c>
      <c r="V5" t="str">
        <f t="shared" ref="V5:V68" si="5">S5&amp;T5&amp;U5</f>
        <v>OKOK</v>
      </c>
      <c r="W5" s="143">
        <f t="shared" ref="W5:W68" si="6">IF(V5="OKOKOK",R5,0)</f>
        <v>0</v>
      </c>
      <c r="Y5" t="s">
        <v>368</v>
      </c>
      <c r="Z5" s="144">
        <v>5400001</v>
      </c>
      <c r="AA5" t="s">
        <v>367</v>
      </c>
      <c r="AB5" s="142">
        <v>5650000</v>
      </c>
      <c r="AC5" s="143">
        <v>2.5000000000000001E-3</v>
      </c>
      <c r="AD5" s="143" t="str">
        <f t="shared" ref="AD5:AD68" si="7">IF(Y5=Z$2,"OK","")</f>
        <v/>
      </c>
      <c r="AE5" t="str">
        <f t="shared" ref="AE5:AE68" si="8">IF(AA$2&gt;=Z5,"OK","")</f>
        <v>OK</v>
      </c>
      <c r="AF5" t="str">
        <f t="shared" ref="AF5:AF68" si="9">IF(AA$2&lt;=AB5,"OK","")</f>
        <v/>
      </c>
      <c r="AG5" t="str">
        <f t="shared" ref="AG5:AG68" si="10">AD5&amp;AE5&amp;AF5</f>
        <v>OK</v>
      </c>
      <c r="AH5" s="143">
        <f t="shared" ref="AH5:AH68" si="11">IF(AG5="OKOKOK",AC5,0)</f>
        <v>0</v>
      </c>
      <c r="AJ5" t="s">
        <v>368</v>
      </c>
      <c r="AK5" s="144">
        <v>5400001</v>
      </c>
      <c r="AL5" t="s">
        <v>367</v>
      </c>
      <c r="AM5" s="142">
        <v>5650000</v>
      </c>
      <c r="AN5" s="143">
        <v>2.5000000000000001E-3</v>
      </c>
      <c r="AO5" s="143" t="str">
        <f t="shared" ref="AO5:AO68" si="12">IF(AJ5=AK$2,"OK","")</f>
        <v/>
      </c>
      <c r="AP5" t="str">
        <f t="shared" ref="AP5:AP68" si="13">IF(AL$2&gt;=AK5,"OK","")</f>
        <v>OK</v>
      </c>
      <c r="AQ5" t="str">
        <f t="shared" ref="AQ5:AQ68" si="14">IF(AL$2&lt;=AM5,"OK","")</f>
        <v/>
      </c>
      <c r="AR5" t="str">
        <f t="shared" ref="AR5:AR68" si="15">AO5&amp;AP5&amp;AQ5</f>
        <v>OK</v>
      </c>
      <c r="AS5" s="143">
        <f t="shared" ref="AS5:AS68" si="16">IF(AR5="OKOKOK",AN5,0)</f>
        <v>0</v>
      </c>
      <c r="AU5" t="s">
        <v>368</v>
      </c>
      <c r="AV5" s="144">
        <v>5400001</v>
      </c>
      <c r="AW5" t="s">
        <v>367</v>
      </c>
      <c r="AX5" s="142">
        <v>5650000</v>
      </c>
      <c r="AY5" s="143">
        <v>2.5000000000000001E-3</v>
      </c>
      <c r="AZ5" s="143" t="str">
        <f t="shared" ref="AZ5:AZ68" si="17">IF(AU5=AV$2,"OK","")</f>
        <v>OK</v>
      </c>
      <c r="BA5" t="str">
        <f t="shared" ref="BA5:BA68" si="18">IF(AW$2&gt;=AV5,"OK","")</f>
        <v>OK</v>
      </c>
      <c r="BB5" t="str">
        <f t="shared" ref="BB5:BB68" si="19">IF(AW$2&lt;=AX5,"OK","")</f>
        <v/>
      </c>
      <c r="BC5" t="str">
        <f t="shared" ref="BC5:BC68" si="20">AZ5&amp;BA5&amp;BB5</f>
        <v>OKOK</v>
      </c>
      <c r="BD5" s="143">
        <f t="shared" ref="BD5:BD68" si="21">IF(BC5="OKOKOK",AY5,0)</f>
        <v>0</v>
      </c>
      <c r="BF5" t="s">
        <v>368</v>
      </c>
      <c r="BG5" s="144">
        <v>5400001</v>
      </c>
      <c r="BH5" t="s">
        <v>367</v>
      </c>
      <c r="BI5" s="142">
        <v>5650000</v>
      </c>
      <c r="BJ5" s="143">
        <v>2.5000000000000001E-3</v>
      </c>
      <c r="BK5" s="143" t="str">
        <f t="shared" ref="BK5:BK68" si="22">IF(BF5=BG$2,"OK","")</f>
        <v/>
      </c>
      <c r="BL5" t="str">
        <f t="shared" ref="BL5:BL68" si="23">IF(BH$2&gt;=BG5,"OK","")</f>
        <v>OK</v>
      </c>
      <c r="BM5" t="str">
        <f t="shared" ref="BM5:BM68" si="24">IF(BH$2&lt;=BI5,"OK","")</f>
        <v/>
      </c>
      <c r="BN5" t="str">
        <f t="shared" ref="BN5:BN68" si="25">BK5&amp;BL5&amp;BM5</f>
        <v>OK</v>
      </c>
      <c r="BO5" s="143">
        <f t="shared" ref="BO5:BO68" si="26">IF(BN5="OKOKOK",BJ5,0)</f>
        <v>0</v>
      </c>
      <c r="BQ5" t="s">
        <v>368</v>
      </c>
      <c r="BR5" s="144">
        <v>5400001</v>
      </c>
      <c r="BS5" t="s">
        <v>367</v>
      </c>
      <c r="BT5" s="142">
        <v>5650000</v>
      </c>
      <c r="BU5" s="143">
        <v>2.5000000000000001E-3</v>
      </c>
      <c r="BV5" s="143" t="str">
        <f t="shared" ref="BV5:BV68" si="27">IF(BQ5=BR$2,"OK","")</f>
        <v/>
      </c>
      <c r="BW5" t="str">
        <f t="shared" ref="BW5:BW68" si="28">IF(BS$2&gt;=BR5,"OK","")</f>
        <v>OK</v>
      </c>
      <c r="BX5" t="str">
        <f t="shared" ref="BX5:BX68" si="29">IF(BS$2&lt;=BT5,"OK","")</f>
        <v/>
      </c>
      <c r="BY5" t="str">
        <f t="shared" ref="BY5:BY68" si="30">BV5&amp;BW5&amp;BX5</f>
        <v>OK</v>
      </c>
      <c r="BZ5" s="143">
        <f t="shared" ref="BZ5:BZ68" si="31">IF(BY5="OKOKOK",BU5,0)</f>
        <v>0</v>
      </c>
      <c r="CB5" t="s">
        <v>368</v>
      </c>
      <c r="CC5" s="144">
        <v>5400001</v>
      </c>
      <c r="CD5" t="s">
        <v>367</v>
      </c>
      <c r="CE5" s="142">
        <v>5650000</v>
      </c>
      <c r="CF5" s="143">
        <v>2.5000000000000001E-3</v>
      </c>
      <c r="CG5" s="143" t="str">
        <f t="shared" ref="CG5:CG68" si="32">IF(CB5=CC$2,"OK","")</f>
        <v>OK</v>
      </c>
      <c r="CH5" t="str">
        <f t="shared" ref="CH5:CH68" si="33">IF(CD$2&gt;=CC5,"OK","")</f>
        <v>OK</v>
      </c>
      <c r="CI5" t="str">
        <f t="shared" ref="CI5:CI68" si="34">IF(CD$2&lt;=CE5,"OK","")</f>
        <v/>
      </c>
      <c r="CJ5" t="str">
        <f t="shared" ref="CJ5:CJ68" si="35">CG5&amp;CH5&amp;CI5</f>
        <v>OKOK</v>
      </c>
      <c r="CK5" s="143">
        <f t="shared" ref="CK5:CK68" si="36">IF(CJ5="OKOKOK",CF5,0)</f>
        <v>0</v>
      </c>
      <c r="CM5" t="s">
        <v>368</v>
      </c>
      <c r="CN5" s="144">
        <v>5400001</v>
      </c>
      <c r="CO5" t="s">
        <v>367</v>
      </c>
      <c r="CP5" s="142">
        <v>5650000</v>
      </c>
      <c r="CQ5" s="143">
        <v>2.5000000000000001E-3</v>
      </c>
      <c r="CR5" s="143" t="str">
        <f t="shared" ref="CR5:CR68" si="37">IF(CM5=CN$2,"OK","")</f>
        <v/>
      </c>
      <c r="CS5" t="str">
        <f t="shared" ref="CS5:CS68" si="38">IF(CO$2&gt;=CN5,"OK","")</f>
        <v>OK</v>
      </c>
      <c r="CT5" t="str">
        <f t="shared" ref="CT5:CT68" si="39">IF(CO$2&lt;=CP5,"OK","")</f>
        <v/>
      </c>
      <c r="CU5" t="str">
        <f t="shared" ref="CU5:CU68" si="40">CR5&amp;CS5&amp;CT5</f>
        <v>OK</v>
      </c>
      <c r="CV5" s="143">
        <f t="shared" ref="CV5:CV68" si="41">IF(CU5="OKOKOK",CQ5,0)</f>
        <v>0</v>
      </c>
      <c r="CX5" t="s">
        <v>368</v>
      </c>
      <c r="CY5" s="144">
        <v>5400001</v>
      </c>
      <c r="CZ5" t="s">
        <v>367</v>
      </c>
      <c r="DA5" s="142">
        <v>5650000</v>
      </c>
      <c r="DB5" s="143">
        <v>2.5000000000000001E-3</v>
      </c>
      <c r="DC5" s="143" t="str">
        <f t="shared" ref="DC5:DC68" si="42">IF(CX5=CY$2,"OK","")</f>
        <v/>
      </c>
      <c r="DD5" t="str">
        <f t="shared" ref="DD5:DD68" si="43">IF(CZ$2&gt;=CY5,"OK","")</f>
        <v>OK</v>
      </c>
      <c r="DE5" t="str">
        <f t="shared" ref="DE5:DE68" si="44">IF(CZ$2&lt;=DA5,"OK","")</f>
        <v/>
      </c>
      <c r="DF5" t="str">
        <f t="shared" ref="DF5:DF68" si="45">DC5&amp;DD5&amp;DE5</f>
        <v>OK</v>
      </c>
      <c r="DG5" s="143">
        <f t="shared" ref="DG5:DG68" si="46">IF(DF5="OKOKOK",DB5,0)</f>
        <v>0</v>
      </c>
      <c r="DI5" t="s">
        <v>368</v>
      </c>
      <c r="DJ5" s="144">
        <v>5400001</v>
      </c>
      <c r="DK5" t="s">
        <v>367</v>
      </c>
      <c r="DL5" s="142">
        <v>5650000</v>
      </c>
      <c r="DM5" s="143">
        <v>2.5000000000000001E-3</v>
      </c>
      <c r="DN5" s="143" t="str">
        <f t="shared" ref="DN5:DN68" si="47">IF(DI5=DJ$2,"OK","")</f>
        <v>OK</v>
      </c>
      <c r="DO5" t="str">
        <f t="shared" ref="DO5:DO68" si="48">IF(DK$2&gt;=DJ5,"OK","")</f>
        <v>OK</v>
      </c>
      <c r="DP5" t="str">
        <f t="shared" ref="DP5:DP68" si="49">IF(DK$2&lt;=DL5,"OK","")</f>
        <v/>
      </c>
      <c r="DQ5" t="str">
        <f t="shared" ref="DQ5:DQ68" si="50">DN5&amp;DO5&amp;DP5</f>
        <v>OKOK</v>
      </c>
      <c r="DR5" s="143">
        <f t="shared" ref="DR5:DR68" si="51">IF(DQ5="OKOKOK",DM5,0)</f>
        <v>0</v>
      </c>
    </row>
    <row r="6" spans="3:122" x14ac:dyDescent="0.45">
      <c r="C6" s="1" t="s">
        <v>378</v>
      </c>
      <c r="D6" s="156" t="s">
        <v>370</v>
      </c>
      <c r="E6" s="157">
        <f t="shared" ref="E6:E13" si="52">E5+5000000</f>
        <v>20000000</v>
      </c>
      <c r="F6" s="154">
        <f t="shared" si="0"/>
        <v>0.08</v>
      </c>
      <c r="G6" s="155">
        <f t="shared" si="1"/>
        <v>1600000</v>
      </c>
      <c r="N6" t="s">
        <v>368</v>
      </c>
      <c r="O6" s="144">
        <v>5650001</v>
      </c>
      <c r="P6" t="s">
        <v>367</v>
      </c>
      <c r="Q6" s="142">
        <v>5950000</v>
      </c>
      <c r="R6" s="143">
        <v>5.0000000000000001E-3</v>
      </c>
      <c r="S6" s="143" t="str">
        <f t="shared" si="2"/>
        <v>OK</v>
      </c>
      <c r="T6" t="str">
        <f t="shared" si="3"/>
        <v>OK</v>
      </c>
      <c r="U6" t="str">
        <f t="shared" si="4"/>
        <v/>
      </c>
      <c r="V6" t="str">
        <f t="shared" si="5"/>
        <v>OKOK</v>
      </c>
      <c r="W6" s="143">
        <f t="shared" si="6"/>
        <v>0</v>
      </c>
      <c r="Y6" t="s">
        <v>368</v>
      </c>
      <c r="Z6" s="144">
        <v>5650001</v>
      </c>
      <c r="AA6" t="s">
        <v>367</v>
      </c>
      <c r="AB6" s="142">
        <v>5950000</v>
      </c>
      <c r="AC6" s="143">
        <v>5.0000000000000001E-3</v>
      </c>
      <c r="AD6" s="143" t="str">
        <f t="shared" si="7"/>
        <v/>
      </c>
      <c r="AE6" t="str">
        <f t="shared" si="8"/>
        <v>OK</v>
      </c>
      <c r="AF6" t="str">
        <f t="shared" si="9"/>
        <v/>
      </c>
      <c r="AG6" t="str">
        <f t="shared" si="10"/>
        <v>OK</v>
      </c>
      <c r="AH6" s="143">
        <f t="shared" si="11"/>
        <v>0</v>
      </c>
      <c r="AJ6" t="s">
        <v>368</v>
      </c>
      <c r="AK6" s="144">
        <v>5650001</v>
      </c>
      <c r="AL6" t="s">
        <v>367</v>
      </c>
      <c r="AM6" s="142">
        <v>5950000</v>
      </c>
      <c r="AN6" s="143">
        <v>5.0000000000000001E-3</v>
      </c>
      <c r="AO6" s="143" t="str">
        <f t="shared" si="12"/>
        <v/>
      </c>
      <c r="AP6" t="str">
        <f t="shared" si="13"/>
        <v>OK</v>
      </c>
      <c r="AQ6" t="str">
        <f t="shared" si="14"/>
        <v/>
      </c>
      <c r="AR6" t="str">
        <f t="shared" si="15"/>
        <v>OK</v>
      </c>
      <c r="AS6" s="143">
        <f t="shared" si="16"/>
        <v>0</v>
      </c>
      <c r="AU6" t="s">
        <v>368</v>
      </c>
      <c r="AV6" s="144">
        <v>5650001</v>
      </c>
      <c r="AW6" t="s">
        <v>367</v>
      </c>
      <c r="AX6" s="142">
        <v>5950000</v>
      </c>
      <c r="AY6" s="143">
        <v>5.0000000000000001E-3</v>
      </c>
      <c r="AZ6" s="143" t="str">
        <f t="shared" si="17"/>
        <v>OK</v>
      </c>
      <c r="BA6" t="str">
        <f t="shared" si="18"/>
        <v>OK</v>
      </c>
      <c r="BB6" t="str">
        <f t="shared" si="19"/>
        <v/>
      </c>
      <c r="BC6" t="str">
        <f t="shared" si="20"/>
        <v>OKOK</v>
      </c>
      <c r="BD6" s="143">
        <f t="shared" si="21"/>
        <v>0</v>
      </c>
      <c r="BF6" t="s">
        <v>368</v>
      </c>
      <c r="BG6" s="144">
        <v>5650001</v>
      </c>
      <c r="BH6" t="s">
        <v>367</v>
      </c>
      <c r="BI6" s="142">
        <v>5950000</v>
      </c>
      <c r="BJ6" s="143">
        <v>5.0000000000000001E-3</v>
      </c>
      <c r="BK6" s="143" t="str">
        <f t="shared" si="22"/>
        <v/>
      </c>
      <c r="BL6" t="str">
        <f t="shared" si="23"/>
        <v>OK</v>
      </c>
      <c r="BM6" t="str">
        <f t="shared" si="24"/>
        <v/>
      </c>
      <c r="BN6" t="str">
        <f t="shared" si="25"/>
        <v>OK</v>
      </c>
      <c r="BO6" s="143">
        <f t="shared" si="26"/>
        <v>0</v>
      </c>
      <c r="BQ6" t="s">
        <v>368</v>
      </c>
      <c r="BR6" s="144">
        <v>5650001</v>
      </c>
      <c r="BS6" t="s">
        <v>367</v>
      </c>
      <c r="BT6" s="142">
        <v>5950000</v>
      </c>
      <c r="BU6" s="143">
        <v>5.0000000000000001E-3</v>
      </c>
      <c r="BV6" s="143" t="str">
        <f t="shared" si="27"/>
        <v/>
      </c>
      <c r="BW6" t="str">
        <f t="shared" si="28"/>
        <v>OK</v>
      </c>
      <c r="BX6" t="str">
        <f t="shared" si="29"/>
        <v/>
      </c>
      <c r="BY6" t="str">
        <f t="shared" si="30"/>
        <v>OK</v>
      </c>
      <c r="BZ6" s="143">
        <f t="shared" si="31"/>
        <v>0</v>
      </c>
      <c r="CB6" t="s">
        <v>368</v>
      </c>
      <c r="CC6" s="144">
        <v>5650001</v>
      </c>
      <c r="CD6" t="s">
        <v>367</v>
      </c>
      <c r="CE6" s="142">
        <v>5950000</v>
      </c>
      <c r="CF6" s="143">
        <v>5.0000000000000001E-3</v>
      </c>
      <c r="CG6" s="143" t="str">
        <f t="shared" si="32"/>
        <v>OK</v>
      </c>
      <c r="CH6" t="str">
        <f t="shared" si="33"/>
        <v>OK</v>
      </c>
      <c r="CI6" t="str">
        <f t="shared" si="34"/>
        <v/>
      </c>
      <c r="CJ6" t="str">
        <f t="shared" si="35"/>
        <v>OKOK</v>
      </c>
      <c r="CK6" s="143">
        <f t="shared" si="36"/>
        <v>0</v>
      </c>
      <c r="CM6" t="s">
        <v>368</v>
      </c>
      <c r="CN6" s="144">
        <v>5650001</v>
      </c>
      <c r="CO6" t="s">
        <v>367</v>
      </c>
      <c r="CP6" s="142">
        <v>5950000</v>
      </c>
      <c r="CQ6" s="143">
        <v>5.0000000000000001E-3</v>
      </c>
      <c r="CR6" s="143" t="str">
        <f t="shared" si="37"/>
        <v/>
      </c>
      <c r="CS6" t="str">
        <f t="shared" si="38"/>
        <v>OK</v>
      </c>
      <c r="CT6" t="str">
        <f t="shared" si="39"/>
        <v/>
      </c>
      <c r="CU6" t="str">
        <f t="shared" si="40"/>
        <v>OK</v>
      </c>
      <c r="CV6" s="143">
        <f t="shared" si="41"/>
        <v>0</v>
      </c>
      <c r="CX6" t="s">
        <v>368</v>
      </c>
      <c r="CY6" s="144">
        <v>5650001</v>
      </c>
      <c r="CZ6" t="s">
        <v>367</v>
      </c>
      <c r="DA6" s="142">
        <v>5950000</v>
      </c>
      <c r="DB6" s="143">
        <v>5.0000000000000001E-3</v>
      </c>
      <c r="DC6" s="143" t="str">
        <f t="shared" si="42"/>
        <v/>
      </c>
      <c r="DD6" t="str">
        <f t="shared" si="43"/>
        <v>OK</v>
      </c>
      <c r="DE6" t="str">
        <f t="shared" si="44"/>
        <v/>
      </c>
      <c r="DF6" t="str">
        <f t="shared" si="45"/>
        <v>OK</v>
      </c>
      <c r="DG6" s="143">
        <f t="shared" si="46"/>
        <v>0</v>
      </c>
      <c r="DI6" t="s">
        <v>368</v>
      </c>
      <c r="DJ6" s="144">
        <v>5650001</v>
      </c>
      <c r="DK6" t="s">
        <v>367</v>
      </c>
      <c r="DL6" s="142">
        <v>5950000</v>
      </c>
      <c r="DM6" s="143">
        <v>5.0000000000000001E-3</v>
      </c>
      <c r="DN6" s="143" t="str">
        <f t="shared" si="47"/>
        <v>OK</v>
      </c>
      <c r="DO6" t="str">
        <f t="shared" si="48"/>
        <v>OK</v>
      </c>
      <c r="DP6" t="str">
        <f t="shared" si="49"/>
        <v/>
      </c>
      <c r="DQ6" t="str">
        <f t="shared" si="50"/>
        <v>OKOK</v>
      </c>
      <c r="DR6" s="143">
        <f t="shared" si="51"/>
        <v>0</v>
      </c>
    </row>
    <row r="7" spans="3:122" x14ac:dyDescent="0.45">
      <c r="C7" s="1" t="s">
        <v>379</v>
      </c>
      <c r="D7" s="156" t="s">
        <v>368</v>
      </c>
      <c r="E7" s="157">
        <f t="shared" si="52"/>
        <v>25000000</v>
      </c>
      <c r="F7" s="154">
        <f t="shared" si="0"/>
        <v>0.1</v>
      </c>
      <c r="G7" s="155">
        <f t="shared" si="1"/>
        <v>2500000</v>
      </c>
      <c r="N7" t="s">
        <v>368</v>
      </c>
      <c r="O7" s="144">
        <v>5950001</v>
      </c>
      <c r="P7" t="s">
        <v>367</v>
      </c>
      <c r="Q7" s="142">
        <v>6300000</v>
      </c>
      <c r="R7" s="143">
        <v>7.4999999999999997E-3</v>
      </c>
      <c r="S7" s="143" t="str">
        <f t="shared" si="2"/>
        <v>OK</v>
      </c>
      <c r="T7" t="str">
        <f t="shared" si="3"/>
        <v>OK</v>
      </c>
      <c r="U7" t="str">
        <f t="shared" si="4"/>
        <v/>
      </c>
      <c r="V7" t="str">
        <f t="shared" si="5"/>
        <v>OKOK</v>
      </c>
      <c r="W7" s="143">
        <f t="shared" si="6"/>
        <v>0</v>
      </c>
      <c r="Y7" t="s">
        <v>368</v>
      </c>
      <c r="Z7" s="144">
        <v>5950001</v>
      </c>
      <c r="AA7" t="s">
        <v>367</v>
      </c>
      <c r="AB7" s="142">
        <v>6300000</v>
      </c>
      <c r="AC7" s="143">
        <v>7.4999999999999997E-3</v>
      </c>
      <c r="AD7" s="143" t="str">
        <f t="shared" si="7"/>
        <v/>
      </c>
      <c r="AE7" t="str">
        <f t="shared" si="8"/>
        <v>OK</v>
      </c>
      <c r="AF7" t="str">
        <f t="shared" si="9"/>
        <v/>
      </c>
      <c r="AG7" t="str">
        <f t="shared" si="10"/>
        <v>OK</v>
      </c>
      <c r="AH7" s="143">
        <f t="shared" si="11"/>
        <v>0</v>
      </c>
      <c r="AJ7" t="s">
        <v>368</v>
      </c>
      <c r="AK7" s="144">
        <v>5950001</v>
      </c>
      <c r="AL7" t="s">
        <v>367</v>
      </c>
      <c r="AM7" s="142">
        <v>6300000</v>
      </c>
      <c r="AN7" s="143">
        <v>7.4999999999999997E-3</v>
      </c>
      <c r="AO7" s="143" t="str">
        <f t="shared" si="12"/>
        <v/>
      </c>
      <c r="AP7" t="str">
        <f t="shared" si="13"/>
        <v>OK</v>
      </c>
      <c r="AQ7" t="str">
        <f t="shared" si="14"/>
        <v/>
      </c>
      <c r="AR7" t="str">
        <f t="shared" si="15"/>
        <v>OK</v>
      </c>
      <c r="AS7" s="143">
        <f t="shared" si="16"/>
        <v>0</v>
      </c>
      <c r="AU7" t="s">
        <v>368</v>
      </c>
      <c r="AV7" s="144">
        <v>5950001</v>
      </c>
      <c r="AW7" t="s">
        <v>367</v>
      </c>
      <c r="AX7" s="142">
        <v>6300000</v>
      </c>
      <c r="AY7" s="143">
        <v>7.4999999999999997E-3</v>
      </c>
      <c r="AZ7" s="143" t="str">
        <f t="shared" si="17"/>
        <v>OK</v>
      </c>
      <c r="BA7" t="str">
        <f t="shared" si="18"/>
        <v>OK</v>
      </c>
      <c r="BB7" t="str">
        <f t="shared" si="19"/>
        <v/>
      </c>
      <c r="BC7" t="str">
        <f t="shared" si="20"/>
        <v>OKOK</v>
      </c>
      <c r="BD7" s="143">
        <f t="shared" si="21"/>
        <v>0</v>
      </c>
      <c r="BF7" t="s">
        <v>368</v>
      </c>
      <c r="BG7" s="144">
        <v>5950001</v>
      </c>
      <c r="BH7" t="s">
        <v>367</v>
      </c>
      <c r="BI7" s="142">
        <v>6300000</v>
      </c>
      <c r="BJ7" s="143">
        <v>7.4999999999999997E-3</v>
      </c>
      <c r="BK7" s="143" t="str">
        <f t="shared" si="22"/>
        <v/>
      </c>
      <c r="BL7" t="str">
        <f t="shared" si="23"/>
        <v>OK</v>
      </c>
      <c r="BM7" t="str">
        <f t="shared" si="24"/>
        <v/>
      </c>
      <c r="BN7" t="str">
        <f t="shared" si="25"/>
        <v>OK</v>
      </c>
      <c r="BO7" s="143">
        <f t="shared" si="26"/>
        <v>0</v>
      </c>
      <c r="BQ7" t="s">
        <v>368</v>
      </c>
      <c r="BR7" s="144">
        <v>5950001</v>
      </c>
      <c r="BS7" t="s">
        <v>367</v>
      </c>
      <c r="BT7" s="142">
        <v>6300000</v>
      </c>
      <c r="BU7" s="143">
        <v>7.4999999999999997E-3</v>
      </c>
      <c r="BV7" s="143" t="str">
        <f t="shared" si="27"/>
        <v/>
      </c>
      <c r="BW7" t="str">
        <f t="shared" si="28"/>
        <v>OK</v>
      </c>
      <c r="BX7" t="str">
        <f t="shared" si="29"/>
        <v/>
      </c>
      <c r="BY7" t="str">
        <f t="shared" si="30"/>
        <v>OK</v>
      </c>
      <c r="BZ7" s="143">
        <f t="shared" si="31"/>
        <v>0</v>
      </c>
      <c r="CB7" t="s">
        <v>368</v>
      </c>
      <c r="CC7" s="144">
        <v>5950001</v>
      </c>
      <c r="CD7" t="s">
        <v>367</v>
      </c>
      <c r="CE7" s="142">
        <v>6300000</v>
      </c>
      <c r="CF7" s="143">
        <v>7.4999999999999997E-3</v>
      </c>
      <c r="CG7" s="143" t="str">
        <f t="shared" si="32"/>
        <v>OK</v>
      </c>
      <c r="CH7" t="str">
        <f t="shared" si="33"/>
        <v>OK</v>
      </c>
      <c r="CI7" t="str">
        <f t="shared" si="34"/>
        <v/>
      </c>
      <c r="CJ7" t="str">
        <f t="shared" si="35"/>
        <v>OKOK</v>
      </c>
      <c r="CK7" s="143">
        <f t="shared" si="36"/>
        <v>0</v>
      </c>
      <c r="CM7" t="s">
        <v>368</v>
      </c>
      <c r="CN7" s="144">
        <v>5950001</v>
      </c>
      <c r="CO7" t="s">
        <v>367</v>
      </c>
      <c r="CP7" s="142">
        <v>6300000</v>
      </c>
      <c r="CQ7" s="143">
        <v>7.4999999999999997E-3</v>
      </c>
      <c r="CR7" s="143" t="str">
        <f t="shared" si="37"/>
        <v/>
      </c>
      <c r="CS7" t="str">
        <f t="shared" si="38"/>
        <v>OK</v>
      </c>
      <c r="CT7" t="str">
        <f t="shared" si="39"/>
        <v/>
      </c>
      <c r="CU7" t="str">
        <f t="shared" si="40"/>
        <v>OK</v>
      </c>
      <c r="CV7" s="143">
        <f t="shared" si="41"/>
        <v>0</v>
      </c>
      <c r="CX7" t="s">
        <v>368</v>
      </c>
      <c r="CY7" s="144">
        <v>5950001</v>
      </c>
      <c r="CZ7" t="s">
        <v>367</v>
      </c>
      <c r="DA7" s="142">
        <v>6300000</v>
      </c>
      <c r="DB7" s="143">
        <v>7.4999999999999997E-3</v>
      </c>
      <c r="DC7" s="143" t="str">
        <f t="shared" si="42"/>
        <v/>
      </c>
      <c r="DD7" t="str">
        <f t="shared" si="43"/>
        <v>OK</v>
      </c>
      <c r="DE7" t="str">
        <f t="shared" si="44"/>
        <v/>
      </c>
      <c r="DF7" t="str">
        <f t="shared" si="45"/>
        <v>OK</v>
      </c>
      <c r="DG7" s="143">
        <f t="shared" si="46"/>
        <v>0</v>
      </c>
      <c r="DI7" t="s">
        <v>368</v>
      </c>
      <c r="DJ7" s="144">
        <v>5950001</v>
      </c>
      <c r="DK7" t="s">
        <v>367</v>
      </c>
      <c r="DL7" s="142">
        <v>6300000</v>
      </c>
      <c r="DM7" s="143">
        <v>7.4999999999999997E-3</v>
      </c>
      <c r="DN7" s="143" t="str">
        <f t="shared" si="47"/>
        <v>OK</v>
      </c>
      <c r="DO7" t="str">
        <f t="shared" si="48"/>
        <v>OK</v>
      </c>
      <c r="DP7" t="str">
        <f t="shared" si="49"/>
        <v/>
      </c>
      <c r="DQ7" t="str">
        <f t="shared" si="50"/>
        <v>OKOK</v>
      </c>
      <c r="DR7" s="143">
        <f t="shared" si="51"/>
        <v>0</v>
      </c>
    </row>
    <row r="8" spans="3:122" x14ac:dyDescent="0.45">
      <c r="C8" s="1" t="s">
        <v>380</v>
      </c>
      <c r="D8" s="156" t="s">
        <v>369</v>
      </c>
      <c r="E8" s="157">
        <f t="shared" si="52"/>
        <v>30000000</v>
      </c>
      <c r="F8" s="154">
        <f t="shared" si="0"/>
        <v>0.12</v>
      </c>
      <c r="G8" s="155">
        <f t="shared" si="1"/>
        <v>3600000</v>
      </c>
      <c r="N8" t="s">
        <v>368</v>
      </c>
      <c r="O8" s="144">
        <v>6300001</v>
      </c>
      <c r="P8" t="s">
        <v>367</v>
      </c>
      <c r="Q8" s="142">
        <v>6750000</v>
      </c>
      <c r="R8" s="143">
        <v>0.01</v>
      </c>
      <c r="S8" s="143" t="str">
        <f t="shared" si="2"/>
        <v>OK</v>
      </c>
      <c r="T8" t="str">
        <f t="shared" si="3"/>
        <v>OK</v>
      </c>
      <c r="U8" t="str">
        <f t="shared" si="4"/>
        <v/>
      </c>
      <c r="V8" t="str">
        <f t="shared" si="5"/>
        <v>OKOK</v>
      </c>
      <c r="W8" s="143">
        <f t="shared" si="6"/>
        <v>0</v>
      </c>
      <c r="Y8" t="s">
        <v>368</v>
      </c>
      <c r="Z8" s="144">
        <v>6300001</v>
      </c>
      <c r="AA8" t="s">
        <v>367</v>
      </c>
      <c r="AB8" s="142">
        <v>6750000</v>
      </c>
      <c r="AC8" s="143">
        <v>0.01</v>
      </c>
      <c r="AD8" s="143" t="str">
        <f t="shared" si="7"/>
        <v/>
      </c>
      <c r="AE8" t="str">
        <f t="shared" si="8"/>
        <v>OK</v>
      </c>
      <c r="AF8" t="str">
        <f t="shared" si="9"/>
        <v/>
      </c>
      <c r="AG8" t="str">
        <f t="shared" si="10"/>
        <v>OK</v>
      </c>
      <c r="AH8" s="143">
        <f t="shared" si="11"/>
        <v>0</v>
      </c>
      <c r="AJ8" t="s">
        <v>368</v>
      </c>
      <c r="AK8" s="144">
        <v>6300001</v>
      </c>
      <c r="AL8" t="s">
        <v>367</v>
      </c>
      <c r="AM8" s="142">
        <v>6750000</v>
      </c>
      <c r="AN8" s="143">
        <v>0.01</v>
      </c>
      <c r="AO8" s="143" t="str">
        <f t="shared" si="12"/>
        <v/>
      </c>
      <c r="AP8" t="str">
        <f t="shared" si="13"/>
        <v>OK</v>
      </c>
      <c r="AQ8" t="str">
        <f t="shared" si="14"/>
        <v/>
      </c>
      <c r="AR8" t="str">
        <f t="shared" si="15"/>
        <v>OK</v>
      </c>
      <c r="AS8" s="143">
        <f t="shared" si="16"/>
        <v>0</v>
      </c>
      <c r="AU8" t="s">
        <v>368</v>
      </c>
      <c r="AV8" s="144">
        <v>6300001</v>
      </c>
      <c r="AW8" t="s">
        <v>367</v>
      </c>
      <c r="AX8" s="142">
        <v>6750000</v>
      </c>
      <c r="AY8" s="143">
        <v>0.01</v>
      </c>
      <c r="AZ8" s="143" t="str">
        <f t="shared" si="17"/>
        <v>OK</v>
      </c>
      <c r="BA8" t="str">
        <f t="shared" si="18"/>
        <v>OK</v>
      </c>
      <c r="BB8" t="str">
        <f t="shared" si="19"/>
        <v/>
      </c>
      <c r="BC8" t="str">
        <f t="shared" si="20"/>
        <v>OKOK</v>
      </c>
      <c r="BD8" s="143">
        <f t="shared" si="21"/>
        <v>0</v>
      </c>
      <c r="BF8" t="s">
        <v>368</v>
      </c>
      <c r="BG8" s="144">
        <v>6300001</v>
      </c>
      <c r="BH8" t="s">
        <v>367</v>
      </c>
      <c r="BI8" s="142">
        <v>6750000</v>
      </c>
      <c r="BJ8" s="143">
        <v>0.01</v>
      </c>
      <c r="BK8" s="143" t="str">
        <f t="shared" si="22"/>
        <v/>
      </c>
      <c r="BL8" t="str">
        <f t="shared" si="23"/>
        <v>OK</v>
      </c>
      <c r="BM8" t="str">
        <f t="shared" si="24"/>
        <v/>
      </c>
      <c r="BN8" t="str">
        <f t="shared" si="25"/>
        <v>OK</v>
      </c>
      <c r="BO8" s="143">
        <f t="shared" si="26"/>
        <v>0</v>
      </c>
      <c r="BQ8" t="s">
        <v>368</v>
      </c>
      <c r="BR8" s="144">
        <v>6300001</v>
      </c>
      <c r="BS8" t="s">
        <v>367</v>
      </c>
      <c r="BT8" s="142">
        <v>6750000</v>
      </c>
      <c r="BU8" s="143">
        <v>0.01</v>
      </c>
      <c r="BV8" s="143" t="str">
        <f t="shared" si="27"/>
        <v/>
      </c>
      <c r="BW8" t="str">
        <f t="shared" si="28"/>
        <v>OK</v>
      </c>
      <c r="BX8" t="str">
        <f t="shared" si="29"/>
        <v/>
      </c>
      <c r="BY8" t="str">
        <f t="shared" si="30"/>
        <v>OK</v>
      </c>
      <c r="BZ8" s="143">
        <f t="shared" si="31"/>
        <v>0</v>
      </c>
      <c r="CB8" t="s">
        <v>368</v>
      </c>
      <c r="CC8" s="144">
        <v>6300001</v>
      </c>
      <c r="CD8" t="s">
        <v>367</v>
      </c>
      <c r="CE8" s="142">
        <v>6750000</v>
      </c>
      <c r="CF8" s="143">
        <v>0.01</v>
      </c>
      <c r="CG8" s="143" t="str">
        <f t="shared" si="32"/>
        <v>OK</v>
      </c>
      <c r="CH8" t="str">
        <f t="shared" si="33"/>
        <v>OK</v>
      </c>
      <c r="CI8" t="str">
        <f t="shared" si="34"/>
        <v/>
      </c>
      <c r="CJ8" t="str">
        <f t="shared" si="35"/>
        <v>OKOK</v>
      </c>
      <c r="CK8" s="143">
        <f t="shared" si="36"/>
        <v>0</v>
      </c>
      <c r="CM8" t="s">
        <v>368</v>
      </c>
      <c r="CN8" s="144">
        <v>6300001</v>
      </c>
      <c r="CO8" t="s">
        <v>367</v>
      </c>
      <c r="CP8" s="142">
        <v>6750000</v>
      </c>
      <c r="CQ8" s="143">
        <v>0.01</v>
      </c>
      <c r="CR8" s="143" t="str">
        <f t="shared" si="37"/>
        <v/>
      </c>
      <c r="CS8" t="str">
        <f t="shared" si="38"/>
        <v>OK</v>
      </c>
      <c r="CT8" t="str">
        <f t="shared" si="39"/>
        <v/>
      </c>
      <c r="CU8" t="str">
        <f t="shared" si="40"/>
        <v>OK</v>
      </c>
      <c r="CV8" s="143">
        <f t="shared" si="41"/>
        <v>0</v>
      </c>
      <c r="CX8" t="s">
        <v>368</v>
      </c>
      <c r="CY8" s="144">
        <v>6300001</v>
      </c>
      <c r="CZ8" t="s">
        <v>367</v>
      </c>
      <c r="DA8" s="142">
        <v>6750000</v>
      </c>
      <c r="DB8" s="143">
        <v>0.01</v>
      </c>
      <c r="DC8" s="143" t="str">
        <f t="shared" si="42"/>
        <v/>
      </c>
      <c r="DD8" t="str">
        <f t="shared" si="43"/>
        <v>OK</v>
      </c>
      <c r="DE8" t="str">
        <f t="shared" si="44"/>
        <v/>
      </c>
      <c r="DF8" t="str">
        <f t="shared" si="45"/>
        <v>OK</v>
      </c>
      <c r="DG8" s="143">
        <f t="shared" si="46"/>
        <v>0</v>
      </c>
      <c r="DI8" t="s">
        <v>368</v>
      </c>
      <c r="DJ8" s="144">
        <v>6300001</v>
      </c>
      <c r="DK8" t="s">
        <v>367</v>
      </c>
      <c r="DL8" s="142">
        <v>6750000</v>
      </c>
      <c r="DM8" s="143">
        <v>0.01</v>
      </c>
      <c r="DN8" s="143" t="str">
        <f t="shared" si="47"/>
        <v>OK</v>
      </c>
      <c r="DO8" t="str">
        <f t="shared" si="48"/>
        <v>OK</v>
      </c>
      <c r="DP8" t="str">
        <f t="shared" si="49"/>
        <v/>
      </c>
      <c r="DQ8" t="str">
        <f t="shared" si="50"/>
        <v>OKOK</v>
      </c>
      <c r="DR8" s="143">
        <f t="shared" si="51"/>
        <v>0</v>
      </c>
    </row>
    <row r="9" spans="3:122" x14ac:dyDescent="0.45">
      <c r="C9" s="1" t="s">
        <v>381</v>
      </c>
      <c r="D9" s="156" t="s">
        <v>370</v>
      </c>
      <c r="E9" s="157">
        <f t="shared" si="52"/>
        <v>35000000</v>
      </c>
      <c r="F9" s="154">
        <f t="shared" si="0"/>
        <v>0.14000000000000001</v>
      </c>
      <c r="G9" s="155">
        <f t="shared" si="1"/>
        <v>4900000.0000000009</v>
      </c>
      <c r="N9" t="s">
        <v>368</v>
      </c>
      <c r="O9" s="144">
        <v>6750001</v>
      </c>
      <c r="P9" t="s">
        <v>367</v>
      </c>
      <c r="Q9" s="142">
        <v>7500000</v>
      </c>
      <c r="R9" s="143">
        <v>1.2500000000000001E-2</v>
      </c>
      <c r="S9" s="143" t="str">
        <f t="shared" si="2"/>
        <v>OK</v>
      </c>
      <c r="T9" t="str">
        <f t="shared" si="3"/>
        <v>OK</v>
      </c>
      <c r="U9" t="str">
        <f t="shared" si="4"/>
        <v/>
      </c>
      <c r="V9" t="str">
        <f t="shared" si="5"/>
        <v>OKOK</v>
      </c>
      <c r="W9" s="143">
        <f t="shared" si="6"/>
        <v>0</v>
      </c>
      <c r="Y9" t="s">
        <v>368</v>
      </c>
      <c r="Z9" s="144">
        <v>6750001</v>
      </c>
      <c r="AA9" t="s">
        <v>367</v>
      </c>
      <c r="AB9" s="142">
        <v>7500000</v>
      </c>
      <c r="AC9" s="143">
        <v>1.2500000000000001E-2</v>
      </c>
      <c r="AD9" s="143" t="str">
        <f t="shared" si="7"/>
        <v/>
      </c>
      <c r="AE9" t="str">
        <f t="shared" si="8"/>
        <v>OK</v>
      </c>
      <c r="AF9" t="str">
        <f t="shared" si="9"/>
        <v/>
      </c>
      <c r="AG9" t="str">
        <f t="shared" si="10"/>
        <v>OK</v>
      </c>
      <c r="AH9" s="143">
        <f t="shared" si="11"/>
        <v>0</v>
      </c>
      <c r="AJ9" t="s">
        <v>368</v>
      </c>
      <c r="AK9" s="144">
        <v>6750001</v>
      </c>
      <c r="AL9" t="s">
        <v>367</v>
      </c>
      <c r="AM9" s="142">
        <v>7500000</v>
      </c>
      <c r="AN9" s="143">
        <v>1.2500000000000001E-2</v>
      </c>
      <c r="AO9" s="143" t="str">
        <f t="shared" si="12"/>
        <v/>
      </c>
      <c r="AP9" t="str">
        <f t="shared" si="13"/>
        <v>OK</v>
      </c>
      <c r="AQ9" t="str">
        <f t="shared" si="14"/>
        <v/>
      </c>
      <c r="AR9" t="str">
        <f t="shared" si="15"/>
        <v>OK</v>
      </c>
      <c r="AS9" s="143">
        <f t="shared" si="16"/>
        <v>0</v>
      </c>
      <c r="AU9" t="s">
        <v>368</v>
      </c>
      <c r="AV9" s="144">
        <v>6750001</v>
      </c>
      <c r="AW9" t="s">
        <v>367</v>
      </c>
      <c r="AX9" s="142">
        <v>7500000</v>
      </c>
      <c r="AY9" s="143">
        <v>1.2500000000000001E-2</v>
      </c>
      <c r="AZ9" s="143" t="str">
        <f t="shared" si="17"/>
        <v>OK</v>
      </c>
      <c r="BA9" t="str">
        <f t="shared" si="18"/>
        <v>OK</v>
      </c>
      <c r="BB9" t="str">
        <f t="shared" si="19"/>
        <v/>
      </c>
      <c r="BC9" t="str">
        <f t="shared" si="20"/>
        <v>OKOK</v>
      </c>
      <c r="BD9" s="143">
        <f t="shared" si="21"/>
        <v>0</v>
      </c>
      <c r="BF9" t="s">
        <v>368</v>
      </c>
      <c r="BG9" s="144">
        <v>6750001</v>
      </c>
      <c r="BH9" t="s">
        <v>367</v>
      </c>
      <c r="BI9" s="142">
        <v>7500000</v>
      </c>
      <c r="BJ9" s="143">
        <v>1.2500000000000001E-2</v>
      </c>
      <c r="BK9" s="143" t="str">
        <f t="shared" si="22"/>
        <v/>
      </c>
      <c r="BL9" t="str">
        <f t="shared" si="23"/>
        <v>OK</v>
      </c>
      <c r="BM9" t="str">
        <f t="shared" si="24"/>
        <v/>
      </c>
      <c r="BN9" t="str">
        <f t="shared" si="25"/>
        <v>OK</v>
      </c>
      <c r="BO9" s="143">
        <f t="shared" si="26"/>
        <v>0</v>
      </c>
      <c r="BQ9" t="s">
        <v>368</v>
      </c>
      <c r="BR9" s="144">
        <v>6750001</v>
      </c>
      <c r="BS9" t="s">
        <v>367</v>
      </c>
      <c r="BT9" s="142">
        <v>7500000</v>
      </c>
      <c r="BU9" s="143">
        <v>1.2500000000000001E-2</v>
      </c>
      <c r="BV9" s="143" t="str">
        <f t="shared" si="27"/>
        <v/>
      </c>
      <c r="BW9" t="str">
        <f t="shared" si="28"/>
        <v>OK</v>
      </c>
      <c r="BX9" t="str">
        <f t="shared" si="29"/>
        <v/>
      </c>
      <c r="BY9" t="str">
        <f t="shared" si="30"/>
        <v>OK</v>
      </c>
      <c r="BZ9" s="143">
        <f t="shared" si="31"/>
        <v>0</v>
      </c>
      <c r="CB9" t="s">
        <v>368</v>
      </c>
      <c r="CC9" s="144">
        <v>6750001</v>
      </c>
      <c r="CD9" t="s">
        <v>367</v>
      </c>
      <c r="CE9" s="142">
        <v>7500000</v>
      </c>
      <c r="CF9" s="143">
        <v>1.2500000000000001E-2</v>
      </c>
      <c r="CG9" s="143" t="str">
        <f t="shared" si="32"/>
        <v>OK</v>
      </c>
      <c r="CH9" t="str">
        <f t="shared" si="33"/>
        <v>OK</v>
      </c>
      <c r="CI9" t="str">
        <f t="shared" si="34"/>
        <v/>
      </c>
      <c r="CJ9" t="str">
        <f t="shared" si="35"/>
        <v>OKOK</v>
      </c>
      <c r="CK9" s="143">
        <f t="shared" si="36"/>
        <v>0</v>
      </c>
      <c r="CM9" t="s">
        <v>368</v>
      </c>
      <c r="CN9" s="144">
        <v>6750001</v>
      </c>
      <c r="CO9" t="s">
        <v>367</v>
      </c>
      <c r="CP9" s="142">
        <v>7500000</v>
      </c>
      <c r="CQ9" s="143">
        <v>1.2500000000000001E-2</v>
      </c>
      <c r="CR9" s="143" t="str">
        <f t="shared" si="37"/>
        <v/>
      </c>
      <c r="CS9" t="str">
        <f t="shared" si="38"/>
        <v>OK</v>
      </c>
      <c r="CT9" t="str">
        <f t="shared" si="39"/>
        <v/>
      </c>
      <c r="CU9" t="str">
        <f t="shared" si="40"/>
        <v>OK</v>
      </c>
      <c r="CV9" s="143">
        <f t="shared" si="41"/>
        <v>0</v>
      </c>
      <c r="CX9" t="s">
        <v>368</v>
      </c>
      <c r="CY9" s="144">
        <v>6750001</v>
      </c>
      <c r="CZ9" t="s">
        <v>367</v>
      </c>
      <c r="DA9" s="142">
        <v>7500000</v>
      </c>
      <c r="DB9" s="143">
        <v>1.2500000000000001E-2</v>
      </c>
      <c r="DC9" s="143" t="str">
        <f t="shared" si="42"/>
        <v/>
      </c>
      <c r="DD9" t="str">
        <f t="shared" si="43"/>
        <v>OK</v>
      </c>
      <c r="DE9" t="str">
        <f t="shared" si="44"/>
        <v/>
      </c>
      <c r="DF9" t="str">
        <f t="shared" si="45"/>
        <v>OK</v>
      </c>
      <c r="DG9" s="143">
        <f t="shared" si="46"/>
        <v>0</v>
      </c>
      <c r="DI9" t="s">
        <v>368</v>
      </c>
      <c r="DJ9" s="144">
        <v>6750001</v>
      </c>
      <c r="DK9" t="s">
        <v>367</v>
      </c>
      <c r="DL9" s="142">
        <v>7500000</v>
      </c>
      <c r="DM9" s="143">
        <v>1.2500000000000001E-2</v>
      </c>
      <c r="DN9" s="143" t="str">
        <f t="shared" si="47"/>
        <v>OK</v>
      </c>
      <c r="DO9" t="str">
        <f t="shared" si="48"/>
        <v>OK</v>
      </c>
      <c r="DP9" t="str">
        <f t="shared" si="49"/>
        <v/>
      </c>
      <c r="DQ9" t="str">
        <f t="shared" si="50"/>
        <v>OKOK</v>
      </c>
      <c r="DR9" s="143">
        <f t="shared" si="51"/>
        <v>0</v>
      </c>
    </row>
    <row r="10" spans="3:122" x14ac:dyDescent="0.45">
      <c r="C10" s="1" t="s">
        <v>382</v>
      </c>
      <c r="D10" s="156" t="s">
        <v>368</v>
      </c>
      <c r="E10" s="157">
        <f t="shared" si="52"/>
        <v>40000000</v>
      </c>
      <c r="F10" s="154">
        <f t="shared" si="0"/>
        <v>0.16</v>
      </c>
      <c r="G10" s="155">
        <f t="shared" si="1"/>
        <v>6400000</v>
      </c>
      <c r="N10" t="s">
        <v>368</v>
      </c>
      <c r="O10" s="144">
        <v>7500001</v>
      </c>
      <c r="P10" t="s">
        <v>367</v>
      </c>
      <c r="Q10" s="142">
        <v>8550000</v>
      </c>
      <c r="R10" s="143">
        <v>1.4999999999999999E-2</v>
      </c>
      <c r="S10" s="143" t="str">
        <f t="shared" si="2"/>
        <v>OK</v>
      </c>
      <c r="T10" t="str">
        <f t="shared" si="3"/>
        <v>OK</v>
      </c>
      <c r="U10" t="str">
        <f t="shared" si="4"/>
        <v/>
      </c>
      <c r="V10" t="str">
        <f t="shared" si="5"/>
        <v>OKOK</v>
      </c>
      <c r="W10" s="143">
        <f t="shared" si="6"/>
        <v>0</v>
      </c>
      <c r="Y10" t="s">
        <v>368</v>
      </c>
      <c r="Z10" s="144">
        <v>7500001</v>
      </c>
      <c r="AA10" t="s">
        <v>367</v>
      </c>
      <c r="AB10" s="142">
        <v>8550000</v>
      </c>
      <c r="AC10" s="143">
        <v>1.4999999999999999E-2</v>
      </c>
      <c r="AD10" s="143" t="str">
        <f t="shared" si="7"/>
        <v/>
      </c>
      <c r="AE10" t="str">
        <f t="shared" si="8"/>
        <v>OK</v>
      </c>
      <c r="AF10" t="str">
        <f t="shared" si="9"/>
        <v/>
      </c>
      <c r="AG10" t="str">
        <f t="shared" si="10"/>
        <v>OK</v>
      </c>
      <c r="AH10" s="143">
        <f t="shared" si="11"/>
        <v>0</v>
      </c>
      <c r="AJ10" t="s">
        <v>368</v>
      </c>
      <c r="AK10" s="144">
        <v>7500001</v>
      </c>
      <c r="AL10" t="s">
        <v>367</v>
      </c>
      <c r="AM10" s="142">
        <v>8550000</v>
      </c>
      <c r="AN10" s="143">
        <v>1.4999999999999999E-2</v>
      </c>
      <c r="AO10" s="143" t="str">
        <f t="shared" si="12"/>
        <v/>
      </c>
      <c r="AP10" t="str">
        <f t="shared" si="13"/>
        <v>OK</v>
      </c>
      <c r="AQ10" t="str">
        <f t="shared" si="14"/>
        <v/>
      </c>
      <c r="AR10" t="str">
        <f t="shared" si="15"/>
        <v>OK</v>
      </c>
      <c r="AS10" s="143">
        <f t="shared" si="16"/>
        <v>0</v>
      </c>
      <c r="AU10" t="s">
        <v>368</v>
      </c>
      <c r="AV10" s="144">
        <v>7500001</v>
      </c>
      <c r="AW10" t="s">
        <v>367</v>
      </c>
      <c r="AX10" s="142">
        <v>8550000</v>
      </c>
      <c r="AY10" s="143">
        <v>1.4999999999999999E-2</v>
      </c>
      <c r="AZ10" s="143" t="str">
        <f t="shared" si="17"/>
        <v>OK</v>
      </c>
      <c r="BA10" t="str">
        <f t="shared" si="18"/>
        <v>OK</v>
      </c>
      <c r="BB10" t="str">
        <f t="shared" si="19"/>
        <v/>
      </c>
      <c r="BC10" t="str">
        <f t="shared" si="20"/>
        <v>OKOK</v>
      </c>
      <c r="BD10" s="143">
        <f t="shared" si="21"/>
        <v>0</v>
      </c>
      <c r="BF10" t="s">
        <v>368</v>
      </c>
      <c r="BG10" s="144">
        <v>7500001</v>
      </c>
      <c r="BH10" t="s">
        <v>367</v>
      </c>
      <c r="BI10" s="142">
        <v>8550000</v>
      </c>
      <c r="BJ10" s="143">
        <v>1.4999999999999999E-2</v>
      </c>
      <c r="BK10" s="143" t="str">
        <f t="shared" si="22"/>
        <v/>
      </c>
      <c r="BL10" t="str">
        <f t="shared" si="23"/>
        <v>OK</v>
      </c>
      <c r="BM10" t="str">
        <f t="shared" si="24"/>
        <v/>
      </c>
      <c r="BN10" t="str">
        <f t="shared" si="25"/>
        <v>OK</v>
      </c>
      <c r="BO10" s="143">
        <f t="shared" si="26"/>
        <v>0</v>
      </c>
      <c r="BQ10" t="s">
        <v>368</v>
      </c>
      <c r="BR10" s="144">
        <v>7500001</v>
      </c>
      <c r="BS10" t="s">
        <v>367</v>
      </c>
      <c r="BT10" s="142">
        <v>8550000</v>
      </c>
      <c r="BU10" s="143">
        <v>1.4999999999999999E-2</v>
      </c>
      <c r="BV10" s="143" t="str">
        <f t="shared" si="27"/>
        <v/>
      </c>
      <c r="BW10" t="str">
        <f t="shared" si="28"/>
        <v>OK</v>
      </c>
      <c r="BX10" t="str">
        <f t="shared" si="29"/>
        <v/>
      </c>
      <c r="BY10" t="str">
        <f t="shared" si="30"/>
        <v>OK</v>
      </c>
      <c r="BZ10" s="143">
        <f t="shared" si="31"/>
        <v>0</v>
      </c>
      <c r="CB10" t="s">
        <v>368</v>
      </c>
      <c r="CC10" s="144">
        <v>7500001</v>
      </c>
      <c r="CD10" t="s">
        <v>367</v>
      </c>
      <c r="CE10" s="142">
        <v>8550000</v>
      </c>
      <c r="CF10" s="143">
        <v>1.4999999999999999E-2</v>
      </c>
      <c r="CG10" s="143" t="str">
        <f t="shared" si="32"/>
        <v>OK</v>
      </c>
      <c r="CH10" t="str">
        <f t="shared" si="33"/>
        <v>OK</v>
      </c>
      <c r="CI10" t="str">
        <f t="shared" si="34"/>
        <v/>
      </c>
      <c r="CJ10" t="str">
        <f t="shared" si="35"/>
        <v>OKOK</v>
      </c>
      <c r="CK10" s="143">
        <f t="shared" si="36"/>
        <v>0</v>
      </c>
      <c r="CM10" t="s">
        <v>368</v>
      </c>
      <c r="CN10" s="144">
        <v>7500001</v>
      </c>
      <c r="CO10" t="s">
        <v>367</v>
      </c>
      <c r="CP10" s="142">
        <v>8550000</v>
      </c>
      <c r="CQ10" s="143">
        <v>1.4999999999999999E-2</v>
      </c>
      <c r="CR10" s="143" t="str">
        <f t="shared" si="37"/>
        <v/>
      </c>
      <c r="CS10" t="str">
        <f t="shared" si="38"/>
        <v>OK</v>
      </c>
      <c r="CT10" t="str">
        <f t="shared" si="39"/>
        <v/>
      </c>
      <c r="CU10" t="str">
        <f t="shared" si="40"/>
        <v>OK</v>
      </c>
      <c r="CV10" s="143">
        <f t="shared" si="41"/>
        <v>0</v>
      </c>
      <c r="CX10" t="s">
        <v>368</v>
      </c>
      <c r="CY10" s="144">
        <v>7500001</v>
      </c>
      <c r="CZ10" t="s">
        <v>367</v>
      </c>
      <c r="DA10" s="142">
        <v>8550000</v>
      </c>
      <c r="DB10" s="143">
        <v>1.4999999999999999E-2</v>
      </c>
      <c r="DC10" s="143" t="str">
        <f t="shared" si="42"/>
        <v/>
      </c>
      <c r="DD10" t="str">
        <f t="shared" si="43"/>
        <v>OK</v>
      </c>
      <c r="DE10" t="str">
        <f t="shared" si="44"/>
        <v/>
      </c>
      <c r="DF10" t="str">
        <f t="shared" si="45"/>
        <v>OK</v>
      </c>
      <c r="DG10" s="143">
        <f t="shared" si="46"/>
        <v>0</v>
      </c>
      <c r="DI10" t="s">
        <v>368</v>
      </c>
      <c r="DJ10" s="144">
        <v>7500001</v>
      </c>
      <c r="DK10" t="s">
        <v>367</v>
      </c>
      <c r="DL10" s="142">
        <v>8550000</v>
      </c>
      <c r="DM10" s="143">
        <v>1.4999999999999999E-2</v>
      </c>
      <c r="DN10" s="143" t="str">
        <f t="shared" si="47"/>
        <v>OK</v>
      </c>
      <c r="DO10" t="str">
        <f t="shared" si="48"/>
        <v>OK</v>
      </c>
      <c r="DP10" t="str">
        <f t="shared" si="49"/>
        <v/>
      </c>
      <c r="DQ10" t="str">
        <f t="shared" si="50"/>
        <v>OKOK</v>
      </c>
      <c r="DR10" s="143">
        <f t="shared" si="51"/>
        <v>0</v>
      </c>
    </row>
    <row r="11" spans="3:122" x14ac:dyDescent="0.45">
      <c r="C11" s="1" t="s">
        <v>383</v>
      </c>
      <c r="D11" s="156" t="s">
        <v>369</v>
      </c>
      <c r="E11" s="157">
        <f t="shared" si="52"/>
        <v>45000000</v>
      </c>
      <c r="F11" s="154">
        <f t="shared" si="0"/>
        <v>0.16</v>
      </c>
      <c r="G11" s="155">
        <f t="shared" si="1"/>
        <v>7200000</v>
      </c>
      <c r="N11" t="s">
        <v>368</v>
      </c>
      <c r="O11" s="144">
        <v>8550001</v>
      </c>
      <c r="P11" t="s">
        <v>367</v>
      </c>
      <c r="Q11" s="142">
        <v>9650000</v>
      </c>
      <c r="R11" s="143">
        <v>1.7500000000000002E-2</v>
      </c>
      <c r="S11" s="143" t="str">
        <f t="shared" si="2"/>
        <v>OK</v>
      </c>
      <c r="T11" t="str">
        <f t="shared" si="3"/>
        <v>OK</v>
      </c>
      <c r="U11" t="str">
        <f t="shared" si="4"/>
        <v/>
      </c>
      <c r="V11" t="str">
        <f t="shared" si="5"/>
        <v>OKOK</v>
      </c>
      <c r="W11" s="143">
        <f t="shared" si="6"/>
        <v>0</v>
      </c>
      <c r="Y11" t="s">
        <v>368</v>
      </c>
      <c r="Z11" s="144">
        <v>8550001</v>
      </c>
      <c r="AA11" t="s">
        <v>367</v>
      </c>
      <c r="AB11" s="142">
        <v>9650000</v>
      </c>
      <c r="AC11" s="143">
        <v>1.7500000000000002E-2</v>
      </c>
      <c r="AD11" s="143" t="str">
        <f t="shared" si="7"/>
        <v/>
      </c>
      <c r="AE11" t="str">
        <f t="shared" si="8"/>
        <v>OK</v>
      </c>
      <c r="AF11" t="str">
        <f t="shared" si="9"/>
        <v/>
      </c>
      <c r="AG11" t="str">
        <f t="shared" si="10"/>
        <v>OK</v>
      </c>
      <c r="AH11" s="143">
        <f t="shared" si="11"/>
        <v>0</v>
      </c>
      <c r="AJ11" t="s">
        <v>368</v>
      </c>
      <c r="AK11" s="144">
        <v>8550001</v>
      </c>
      <c r="AL11" t="s">
        <v>367</v>
      </c>
      <c r="AM11" s="142">
        <v>9650000</v>
      </c>
      <c r="AN11" s="143">
        <v>1.7500000000000002E-2</v>
      </c>
      <c r="AO11" s="143" t="str">
        <f t="shared" si="12"/>
        <v/>
      </c>
      <c r="AP11" t="str">
        <f t="shared" si="13"/>
        <v>OK</v>
      </c>
      <c r="AQ11" t="str">
        <f t="shared" si="14"/>
        <v/>
      </c>
      <c r="AR11" t="str">
        <f t="shared" si="15"/>
        <v>OK</v>
      </c>
      <c r="AS11" s="143">
        <f t="shared" si="16"/>
        <v>0</v>
      </c>
      <c r="AU11" t="s">
        <v>368</v>
      </c>
      <c r="AV11" s="144">
        <v>8550001</v>
      </c>
      <c r="AW11" t="s">
        <v>367</v>
      </c>
      <c r="AX11" s="142">
        <v>9650000</v>
      </c>
      <c r="AY11" s="143">
        <v>1.7500000000000002E-2</v>
      </c>
      <c r="AZ11" s="143" t="str">
        <f t="shared" si="17"/>
        <v>OK</v>
      </c>
      <c r="BA11" t="str">
        <f t="shared" si="18"/>
        <v>OK</v>
      </c>
      <c r="BB11" t="str">
        <f t="shared" si="19"/>
        <v/>
      </c>
      <c r="BC11" t="str">
        <f t="shared" si="20"/>
        <v>OKOK</v>
      </c>
      <c r="BD11" s="143">
        <f t="shared" si="21"/>
        <v>0</v>
      </c>
      <c r="BF11" t="s">
        <v>368</v>
      </c>
      <c r="BG11" s="144">
        <v>8550001</v>
      </c>
      <c r="BH11" t="s">
        <v>367</v>
      </c>
      <c r="BI11" s="142">
        <v>9650000</v>
      </c>
      <c r="BJ11" s="143">
        <v>1.7500000000000002E-2</v>
      </c>
      <c r="BK11" s="143" t="str">
        <f t="shared" si="22"/>
        <v/>
      </c>
      <c r="BL11" t="str">
        <f t="shared" si="23"/>
        <v>OK</v>
      </c>
      <c r="BM11" t="str">
        <f t="shared" si="24"/>
        <v/>
      </c>
      <c r="BN11" t="str">
        <f t="shared" si="25"/>
        <v>OK</v>
      </c>
      <c r="BO11" s="143">
        <f t="shared" si="26"/>
        <v>0</v>
      </c>
      <c r="BQ11" t="s">
        <v>368</v>
      </c>
      <c r="BR11" s="144">
        <v>8550001</v>
      </c>
      <c r="BS11" t="s">
        <v>367</v>
      </c>
      <c r="BT11" s="142">
        <v>9650000</v>
      </c>
      <c r="BU11" s="143">
        <v>1.7500000000000002E-2</v>
      </c>
      <c r="BV11" s="143" t="str">
        <f t="shared" si="27"/>
        <v/>
      </c>
      <c r="BW11" t="str">
        <f t="shared" si="28"/>
        <v>OK</v>
      </c>
      <c r="BX11" t="str">
        <f t="shared" si="29"/>
        <v/>
      </c>
      <c r="BY11" t="str">
        <f t="shared" si="30"/>
        <v>OK</v>
      </c>
      <c r="BZ11" s="143">
        <f t="shared" si="31"/>
        <v>0</v>
      </c>
      <c r="CB11" t="s">
        <v>368</v>
      </c>
      <c r="CC11" s="144">
        <v>8550001</v>
      </c>
      <c r="CD11" t="s">
        <v>367</v>
      </c>
      <c r="CE11" s="142">
        <v>9650000</v>
      </c>
      <c r="CF11" s="143">
        <v>1.7500000000000002E-2</v>
      </c>
      <c r="CG11" s="143" t="str">
        <f t="shared" si="32"/>
        <v>OK</v>
      </c>
      <c r="CH11" t="str">
        <f t="shared" si="33"/>
        <v>OK</v>
      </c>
      <c r="CI11" t="str">
        <f t="shared" si="34"/>
        <v/>
      </c>
      <c r="CJ11" t="str">
        <f t="shared" si="35"/>
        <v>OKOK</v>
      </c>
      <c r="CK11" s="143">
        <f t="shared" si="36"/>
        <v>0</v>
      </c>
      <c r="CM11" t="s">
        <v>368</v>
      </c>
      <c r="CN11" s="144">
        <v>8550001</v>
      </c>
      <c r="CO11" t="s">
        <v>367</v>
      </c>
      <c r="CP11" s="142">
        <v>9650000</v>
      </c>
      <c r="CQ11" s="143">
        <v>1.7500000000000002E-2</v>
      </c>
      <c r="CR11" s="143" t="str">
        <f t="shared" si="37"/>
        <v/>
      </c>
      <c r="CS11" t="str">
        <f t="shared" si="38"/>
        <v>OK</v>
      </c>
      <c r="CT11" t="str">
        <f t="shared" si="39"/>
        <v/>
      </c>
      <c r="CU11" t="str">
        <f t="shared" si="40"/>
        <v>OK</v>
      </c>
      <c r="CV11" s="143">
        <f t="shared" si="41"/>
        <v>0</v>
      </c>
      <c r="CX11" t="s">
        <v>368</v>
      </c>
      <c r="CY11" s="144">
        <v>8550001</v>
      </c>
      <c r="CZ11" t="s">
        <v>367</v>
      </c>
      <c r="DA11" s="142">
        <v>9650000</v>
      </c>
      <c r="DB11" s="143">
        <v>1.7500000000000002E-2</v>
      </c>
      <c r="DC11" s="143" t="str">
        <f t="shared" si="42"/>
        <v/>
      </c>
      <c r="DD11" t="str">
        <f t="shared" si="43"/>
        <v>OK</v>
      </c>
      <c r="DE11" t="str">
        <f t="shared" si="44"/>
        <v/>
      </c>
      <c r="DF11" t="str">
        <f t="shared" si="45"/>
        <v>OK</v>
      </c>
      <c r="DG11" s="143">
        <f t="shared" si="46"/>
        <v>0</v>
      </c>
      <c r="DI11" t="s">
        <v>368</v>
      </c>
      <c r="DJ11" s="144">
        <v>8550001</v>
      </c>
      <c r="DK11" t="s">
        <v>367</v>
      </c>
      <c r="DL11" s="142">
        <v>9650000</v>
      </c>
      <c r="DM11" s="143">
        <v>1.7500000000000002E-2</v>
      </c>
      <c r="DN11" s="143" t="str">
        <f t="shared" si="47"/>
        <v>OK</v>
      </c>
      <c r="DO11" t="str">
        <f t="shared" si="48"/>
        <v>OK</v>
      </c>
      <c r="DP11" t="str">
        <f t="shared" si="49"/>
        <v/>
      </c>
      <c r="DQ11" t="str">
        <f t="shared" si="50"/>
        <v>OKOK</v>
      </c>
      <c r="DR11" s="143">
        <f t="shared" si="51"/>
        <v>0</v>
      </c>
    </row>
    <row r="12" spans="3:122" x14ac:dyDescent="0.45">
      <c r="C12" s="1" t="s">
        <v>384</v>
      </c>
      <c r="D12" s="156" t="s">
        <v>370</v>
      </c>
      <c r="E12" s="157">
        <f t="shared" si="52"/>
        <v>50000000</v>
      </c>
      <c r="F12" s="154">
        <f t="shared" si="0"/>
        <v>0.18</v>
      </c>
      <c r="G12" s="155">
        <f t="shared" si="1"/>
        <v>9000000</v>
      </c>
      <c r="N12" t="s">
        <v>368</v>
      </c>
      <c r="O12" s="144">
        <v>9650001</v>
      </c>
      <c r="P12" t="s">
        <v>367</v>
      </c>
      <c r="Q12" s="142">
        <v>10050000</v>
      </c>
      <c r="R12" s="143">
        <v>0.02</v>
      </c>
      <c r="S12" s="143" t="str">
        <f t="shared" si="2"/>
        <v>OK</v>
      </c>
      <c r="T12" t="str">
        <f t="shared" si="3"/>
        <v>OK</v>
      </c>
      <c r="U12" t="str">
        <f t="shared" si="4"/>
        <v>OK</v>
      </c>
      <c r="V12" t="str">
        <f t="shared" si="5"/>
        <v>OKOKOK</v>
      </c>
      <c r="W12" s="143">
        <f t="shared" si="6"/>
        <v>0.02</v>
      </c>
      <c r="Y12" t="s">
        <v>368</v>
      </c>
      <c r="Z12" s="144">
        <v>9650001</v>
      </c>
      <c r="AA12" t="s">
        <v>367</v>
      </c>
      <c r="AB12" s="142">
        <v>10050000</v>
      </c>
      <c r="AC12" s="143">
        <v>0.02</v>
      </c>
      <c r="AD12" s="143" t="str">
        <f t="shared" si="7"/>
        <v/>
      </c>
      <c r="AE12" t="str">
        <f t="shared" si="8"/>
        <v>OK</v>
      </c>
      <c r="AF12" t="str">
        <f t="shared" si="9"/>
        <v/>
      </c>
      <c r="AG12" t="str">
        <f t="shared" si="10"/>
        <v>OK</v>
      </c>
      <c r="AH12" s="143">
        <f t="shared" si="11"/>
        <v>0</v>
      </c>
      <c r="AJ12" t="s">
        <v>368</v>
      </c>
      <c r="AK12" s="144">
        <v>9650001</v>
      </c>
      <c r="AL12" t="s">
        <v>367</v>
      </c>
      <c r="AM12" s="142">
        <v>10050000</v>
      </c>
      <c r="AN12" s="143">
        <v>0.02</v>
      </c>
      <c r="AO12" s="143" t="str">
        <f t="shared" si="12"/>
        <v/>
      </c>
      <c r="AP12" t="str">
        <f t="shared" si="13"/>
        <v>OK</v>
      </c>
      <c r="AQ12" t="str">
        <f t="shared" si="14"/>
        <v/>
      </c>
      <c r="AR12" t="str">
        <f t="shared" si="15"/>
        <v>OK</v>
      </c>
      <c r="AS12" s="143">
        <f t="shared" si="16"/>
        <v>0</v>
      </c>
      <c r="AU12" t="s">
        <v>368</v>
      </c>
      <c r="AV12" s="144">
        <v>9650001</v>
      </c>
      <c r="AW12" t="s">
        <v>367</v>
      </c>
      <c r="AX12" s="142">
        <v>10050000</v>
      </c>
      <c r="AY12" s="143">
        <v>0.02</v>
      </c>
      <c r="AZ12" s="143" t="str">
        <f t="shared" si="17"/>
        <v>OK</v>
      </c>
      <c r="BA12" t="str">
        <f t="shared" si="18"/>
        <v>OK</v>
      </c>
      <c r="BB12" t="str">
        <f t="shared" si="19"/>
        <v/>
      </c>
      <c r="BC12" t="str">
        <f t="shared" si="20"/>
        <v>OKOK</v>
      </c>
      <c r="BD12" s="143">
        <f t="shared" si="21"/>
        <v>0</v>
      </c>
      <c r="BF12" t="s">
        <v>368</v>
      </c>
      <c r="BG12" s="144">
        <v>9650001</v>
      </c>
      <c r="BH12" t="s">
        <v>367</v>
      </c>
      <c r="BI12" s="142">
        <v>10050000</v>
      </c>
      <c r="BJ12" s="143">
        <v>0.02</v>
      </c>
      <c r="BK12" s="143" t="str">
        <f t="shared" si="22"/>
        <v/>
      </c>
      <c r="BL12" t="str">
        <f t="shared" si="23"/>
        <v>OK</v>
      </c>
      <c r="BM12" t="str">
        <f t="shared" si="24"/>
        <v/>
      </c>
      <c r="BN12" t="str">
        <f t="shared" si="25"/>
        <v>OK</v>
      </c>
      <c r="BO12" s="143">
        <f t="shared" si="26"/>
        <v>0</v>
      </c>
      <c r="BQ12" t="s">
        <v>368</v>
      </c>
      <c r="BR12" s="144">
        <v>9650001</v>
      </c>
      <c r="BS12" t="s">
        <v>367</v>
      </c>
      <c r="BT12" s="142">
        <v>10050000</v>
      </c>
      <c r="BU12" s="143">
        <v>0.02</v>
      </c>
      <c r="BV12" s="143" t="str">
        <f t="shared" si="27"/>
        <v/>
      </c>
      <c r="BW12" t="str">
        <f t="shared" si="28"/>
        <v>OK</v>
      </c>
      <c r="BX12" t="str">
        <f t="shared" si="29"/>
        <v/>
      </c>
      <c r="BY12" t="str">
        <f t="shared" si="30"/>
        <v>OK</v>
      </c>
      <c r="BZ12" s="143">
        <f t="shared" si="31"/>
        <v>0</v>
      </c>
      <c r="CB12" t="s">
        <v>368</v>
      </c>
      <c r="CC12" s="144">
        <v>9650001</v>
      </c>
      <c r="CD12" t="s">
        <v>367</v>
      </c>
      <c r="CE12" s="142">
        <v>10050000</v>
      </c>
      <c r="CF12" s="143">
        <v>0.02</v>
      </c>
      <c r="CG12" s="143" t="str">
        <f t="shared" si="32"/>
        <v>OK</v>
      </c>
      <c r="CH12" t="str">
        <f t="shared" si="33"/>
        <v>OK</v>
      </c>
      <c r="CI12" t="str">
        <f t="shared" si="34"/>
        <v/>
      </c>
      <c r="CJ12" t="str">
        <f t="shared" si="35"/>
        <v>OKOK</v>
      </c>
      <c r="CK12" s="143">
        <f t="shared" si="36"/>
        <v>0</v>
      </c>
      <c r="CM12" t="s">
        <v>368</v>
      </c>
      <c r="CN12" s="144">
        <v>9650001</v>
      </c>
      <c r="CO12" t="s">
        <v>367</v>
      </c>
      <c r="CP12" s="142">
        <v>10050000</v>
      </c>
      <c r="CQ12" s="143">
        <v>0.02</v>
      </c>
      <c r="CR12" s="143" t="str">
        <f t="shared" si="37"/>
        <v/>
      </c>
      <c r="CS12" t="str">
        <f t="shared" si="38"/>
        <v>OK</v>
      </c>
      <c r="CT12" t="str">
        <f t="shared" si="39"/>
        <v/>
      </c>
      <c r="CU12" t="str">
        <f t="shared" si="40"/>
        <v>OK</v>
      </c>
      <c r="CV12" s="143">
        <f t="shared" si="41"/>
        <v>0</v>
      </c>
      <c r="CX12" t="s">
        <v>368</v>
      </c>
      <c r="CY12" s="144">
        <v>9650001</v>
      </c>
      <c r="CZ12" t="s">
        <v>367</v>
      </c>
      <c r="DA12" s="142">
        <v>10050000</v>
      </c>
      <c r="DB12" s="143">
        <v>0.02</v>
      </c>
      <c r="DC12" s="143" t="str">
        <f t="shared" si="42"/>
        <v/>
      </c>
      <c r="DD12" t="str">
        <f t="shared" si="43"/>
        <v>OK</v>
      </c>
      <c r="DE12" t="str">
        <f t="shared" si="44"/>
        <v/>
      </c>
      <c r="DF12" t="str">
        <f t="shared" si="45"/>
        <v>OK</v>
      </c>
      <c r="DG12" s="143">
        <f t="shared" si="46"/>
        <v>0</v>
      </c>
      <c r="DI12" t="s">
        <v>368</v>
      </c>
      <c r="DJ12" s="144">
        <v>9650001</v>
      </c>
      <c r="DK12" t="s">
        <v>367</v>
      </c>
      <c r="DL12" s="142">
        <v>10050000</v>
      </c>
      <c r="DM12" s="143">
        <v>0.02</v>
      </c>
      <c r="DN12" s="143" t="str">
        <f t="shared" si="47"/>
        <v>OK</v>
      </c>
      <c r="DO12" t="str">
        <f t="shared" si="48"/>
        <v>OK</v>
      </c>
      <c r="DP12" t="str">
        <f t="shared" si="49"/>
        <v/>
      </c>
      <c r="DQ12" t="str">
        <f t="shared" si="50"/>
        <v>OKOK</v>
      </c>
      <c r="DR12" s="143">
        <f t="shared" si="51"/>
        <v>0</v>
      </c>
    </row>
    <row r="13" spans="3:122" x14ac:dyDescent="0.45">
      <c r="C13" s="1" t="s">
        <v>385</v>
      </c>
      <c r="D13" s="156" t="s">
        <v>368</v>
      </c>
      <c r="E13" s="157">
        <f t="shared" si="52"/>
        <v>55000000</v>
      </c>
      <c r="F13" s="154">
        <f t="shared" si="0"/>
        <v>0.19</v>
      </c>
      <c r="G13" s="155">
        <f t="shared" si="1"/>
        <v>10450000</v>
      </c>
      <c r="N13" t="s">
        <v>368</v>
      </c>
      <c r="O13" s="144">
        <v>10050001</v>
      </c>
      <c r="P13" t="s">
        <v>367</v>
      </c>
      <c r="Q13" s="142">
        <v>10350000</v>
      </c>
      <c r="R13" s="143">
        <v>2.2499999999999999E-2</v>
      </c>
      <c r="S13" s="143" t="str">
        <f t="shared" si="2"/>
        <v>OK</v>
      </c>
      <c r="T13" t="str">
        <f t="shared" si="3"/>
        <v/>
      </c>
      <c r="U13" t="str">
        <f t="shared" si="4"/>
        <v>OK</v>
      </c>
      <c r="V13" t="str">
        <f t="shared" si="5"/>
        <v>OKOK</v>
      </c>
      <c r="W13" s="143">
        <f t="shared" si="6"/>
        <v>0</v>
      </c>
      <c r="Y13" t="s">
        <v>368</v>
      </c>
      <c r="Z13" s="144">
        <v>10050001</v>
      </c>
      <c r="AA13" t="s">
        <v>367</v>
      </c>
      <c r="AB13" s="142">
        <v>10350000</v>
      </c>
      <c r="AC13" s="143">
        <v>2.2499999999999999E-2</v>
      </c>
      <c r="AD13" s="143" t="str">
        <f t="shared" si="7"/>
        <v/>
      </c>
      <c r="AE13" t="str">
        <f t="shared" si="8"/>
        <v>OK</v>
      </c>
      <c r="AF13" t="str">
        <f t="shared" si="9"/>
        <v/>
      </c>
      <c r="AG13" t="str">
        <f t="shared" si="10"/>
        <v>OK</v>
      </c>
      <c r="AH13" s="143">
        <f t="shared" si="11"/>
        <v>0</v>
      </c>
      <c r="AJ13" t="s">
        <v>368</v>
      </c>
      <c r="AK13" s="144">
        <v>10050001</v>
      </c>
      <c r="AL13" t="s">
        <v>367</v>
      </c>
      <c r="AM13" s="142">
        <v>10350000</v>
      </c>
      <c r="AN13" s="143">
        <v>2.2499999999999999E-2</v>
      </c>
      <c r="AO13" s="143" t="str">
        <f t="shared" si="12"/>
        <v/>
      </c>
      <c r="AP13" t="str">
        <f t="shared" si="13"/>
        <v>OK</v>
      </c>
      <c r="AQ13" t="str">
        <f t="shared" si="14"/>
        <v/>
      </c>
      <c r="AR13" t="str">
        <f t="shared" si="15"/>
        <v>OK</v>
      </c>
      <c r="AS13" s="143">
        <f t="shared" si="16"/>
        <v>0</v>
      </c>
      <c r="AU13" t="s">
        <v>368</v>
      </c>
      <c r="AV13" s="144">
        <v>10050001</v>
      </c>
      <c r="AW13" t="s">
        <v>367</v>
      </c>
      <c r="AX13" s="142">
        <v>10350000</v>
      </c>
      <c r="AY13" s="143">
        <v>2.2499999999999999E-2</v>
      </c>
      <c r="AZ13" s="143" t="str">
        <f t="shared" si="17"/>
        <v>OK</v>
      </c>
      <c r="BA13" t="str">
        <f t="shared" si="18"/>
        <v>OK</v>
      </c>
      <c r="BB13" t="str">
        <f t="shared" si="19"/>
        <v/>
      </c>
      <c r="BC13" t="str">
        <f t="shared" si="20"/>
        <v>OKOK</v>
      </c>
      <c r="BD13" s="143">
        <f t="shared" si="21"/>
        <v>0</v>
      </c>
      <c r="BF13" t="s">
        <v>368</v>
      </c>
      <c r="BG13" s="144">
        <v>10050001</v>
      </c>
      <c r="BH13" t="s">
        <v>367</v>
      </c>
      <c r="BI13" s="142">
        <v>10350000</v>
      </c>
      <c r="BJ13" s="143">
        <v>2.2499999999999999E-2</v>
      </c>
      <c r="BK13" s="143" t="str">
        <f t="shared" si="22"/>
        <v/>
      </c>
      <c r="BL13" t="str">
        <f t="shared" si="23"/>
        <v>OK</v>
      </c>
      <c r="BM13" t="str">
        <f t="shared" si="24"/>
        <v/>
      </c>
      <c r="BN13" t="str">
        <f t="shared" si="25"/>
        <v>OK</v>
      </c>
      <c r="BO13" s="143">
        <f t="shared" si="26"/>
        <v>0</v>
      </c>
      <c r="BQ13" t="s">
        <v>368</v>
      </c>
      <c r="BR13" s="144">
        <v>10050001</v>
      </c>
      <c r="BS13" t="s">
        <v>367</v>
      </c>
      <c r="BT13" s="142">
        <v>10350000</v>
      </c>
      <c r="BU13" s="143">
        <v>2.2499999999999999E-2</v>
      </c>
      <c r="BV13" s="143" t="str">
        <f t="shared" si="27"/>
        <v/>
      </c>
      <c r="BW13" t="str">
        <f t="shared" si="28"/>
        <v>OK</v>
      </c>
      <c r="BX13" t="str">
        <f t="shared" si="29"/>
        <v/>
      </c>
      <c r="BY13" t="str">
        <f t="shared" si="30"/>
        <v>OK</v>
      </c>
      <c r="BZ13" s="143">
        <f t="shared" si="31"/>
        <v>0</v>
      </c>
      <c r="CB13" t="s">
        <v>368</v>
      </c>
      <c r="CC13" s="144">
        <v>10050001</v>
      </c>
      <c r="CD13" t="s">
        <v>367</v>
      </c>
      <c r="CE13" s="142">
        <v>10350000</v>
      </c>
      <c r="CF13" s="143">
        <v>2.2499999999999999E-2</v>
      </c>
      <c r="CG13" s="143" t="str">
        <f t="shared" si="32"/>
        <v>OK</v>
      </c>
      <c r="CH13" t="str">
        <f t="shared" si="33"/>
        <v>OK</v>
      </c>
      <c r="CI13" t="str">
        <f t="shared" si="34"/>
        <v/>
      </c>
      <c r="CJ13" t="str">
        <f t="shared" si="35"/>
        <v>OKOK</v>
      </c>
      <c r="CK13" s="143">
        <f t="shared" si="36"/>
        <v>0</v>
      </c>
      <c r="CM13" t="s">
        <v>368</v>
      </c>
      <c r="CN13" s="144">
        <v>10050001</v>
      </c>
      <c r="CO13" t="s">
        <v>367</v>
      </c>
      <c r="CP13" s="142">
        <v>10350000</v>
      </c>
      <c r="CQ13" s="143">
        <v>2.2499999999999999E-2</v>
      </c>
      <c r="CR13" s="143" t="str">
        <f t="shared" si="37"/>
        <v/>
      </c>
      <c r="CS13" t="str">
        <f t="shared" si="38"/>
        <v>OK</v>
      </c>
      <c r="CT13" t="str">
        <f t="shared" si="39"/>
        <v/>
      </c>
      <c r="CU13" t="str">
        <f t="shared" si="40"/>
        <v>OK</v>
      </c>
      <c r="CV13" s="143">
        <f t="shared" si="41"/>
        <v>0</v>
      </c>
      <c r="CX13" t="s">
        <v>368</v>
      </c>
      <c r="CY13" s="144">
        <v>10050001</v>
      </c>
      <c r="CZ13" t="s">
        <v>367</v>
      </c>
      <c r="DA13" s="142">
        <v>10350000</v>
      </c>
      <c r="DB13" s="143">
        <v>2.2499999999999999E-2</v>
      </c>
      <c r="DC13" s="143" t="str">
        <f t="shared" si="42"/>
        <v/>
      </c>
      <c r="DD13" t="str">
        <f t="shared" si="43"/>
        <v>OK</v>
      </c>
      <c r="DE13" t="str">
        <f t="shared" si="44"/>
        <v/>
      </c>
      <c r="DF13" t="str">
        <f t="shared" si="45"/>
        <v>OK</v>
      </c>
      <c r="DG13" s="143">
        <f t="shared" si="46"/>
        <v>0</v>
      </c>
      <c r="DI13" t="s">
        <v>368</v>
      </c>
      <c r="DJ13" s="144">
        <v>10050001</v>
      </c>
      <c r="DK13" t="s">
        <v>367</v>
      </c>
      <c r="DL13" s="142">
        <v>10350000</v>
      </c>
      <c r="DM13" s="143">
        <v>2.2499999999999999E-2</v>
      </c>
      <c r="DN13" s="143" t="str">
        <f t="shared" si="47"/>
        <v>OK</v>
      </c>
      <c r="DO13" t="str">
        <f t="shared" si="48"/>
        <v>OK</v>
      </c>
      <c r="DP13" t="str">
        <f t="shared" si="49"/>
        <v/>
      </c>
      <c r="DQ13" t="str">
        <f t="shared" si="50"/>
        <v>OKOK</v>
      </c>
      <c r="DR13" s="143">
        <f t="shared" si="51"/>
        <v>0</v>
      </c>
    </row>
    <row r="14" spans="3:122" x14ac:dyDescent="0.45">
      <c r="C14" s="1"/>
      <c r="D14" s="152" t="s">
        <v>389</v>
      </c>
      <c r="E14" s="152"/>
      <c r="F14" s="152"/>
      <c r="G14" s="158">
        <f>SUM(G4:G13)</f>
        <v>46750000</v>
      </c>
      <c r="N14" t="s">
        <v>368</v>
      </c>
      <c r="O14" s="144">
        <v>10350001</v>
      </c>
      <c r="P14" t="s">
        <v>367</v>
      </c>
      <c r="Q14" s="142">
        <v>10700000</v>
      </c>
      <c r="R14" s="143">
        <v>2.5000000000000001E-2</v>
      </c>
      <c r="S14" s="143" t="str">
        <f t="shared" si="2"/>
        <v>OK</v>
      </c>
      <c r="T14" t="str">
        <f t="shared" si="3"/>
        <v/>
      </c>
      <c r="U14" t="str">
        <f t="shared" si="4"/>
        <v>OK</v>
      </c>
      <c r="V14" t="str">
        <f t="shared" si="5"/>
        <v>OKOK</v>
      </c>
      <c r="W14" s="143">
        <f t="shared" si="6"/>
        <v>0</v>
      </c>
      <c r="Y14" t="s">
        <v>368</v>
      </c>
      <c r="Z14" s="144">
        <v>10350001</v>
      </c>
      <c r="AA14" t="s">
        <v>367</v>
      </c>
      <c r="AB14" s="142">
        <v>10700000</v>
      </c>
      <c r="AC14" s="143">
        <v>2.5000000000000001E-2</v>
      </c>
      <c r="AD14" s="143" t="str">
        <f t="shared" si="7"/>
        <v/>
      </c>
      <c r="AE14" t="str">
        <f t="shared" si="8"/>
        <v>OK</v>
      </c>
      <c r="AF14" t="str">
        <f t="shared" si="9"/>
        <v/>
      </c>
      <c r="AG14" t="str">
        <f t="shared" si="10"/>
        <v>OK</v>
      </c>
      <c r="AH14" s="143">
        <f t="shared" si="11"/>
        <v>0</v>
      </c>
      <c r="AJ14" t="s">
        <v>368</v>
      </c>
      <c r="AK14" s="144">
        <v>10350001</v>
      </c>
      <c r="AL14" t="s">
        <v>367</v>
      </c>
      <c r="AM14" s="142">
        <v>10700000</v>
      </c>
      <c r="AN14" s="143">
        <v>2.5000000000000001E-2</v>
      </c>
      <c r="AO14" s="143" t="str">
        <f t="shared" si="12"/>
        <v/>
      </c>
      <c r="AP14" t="str">
        <f t="shared" si="13"/>
        <v>OK</v>
      </c>
      <c r="AQ14" t="str">
        <f t="shared" si="14"/>
        <v/>
      </c>
      <c r="AR14" t="str">
        <f t="shared" si="15"/>
        <v>OK</v>
      </c>
      <c r="AS14" s="143">
        <f t="shared" si="16"/>
        <v>0</v>
      </c>
      <c r="AU14" t="s">
        <v>368</v>
      </c>
      <c r="AV14" s="144">
        <v>10350001</v>
      </c>
      <c r="AW14" t="s">
        <v>367</v>
      </c>
      <c r="AX14" s="142">
        <v>10700000</v>
      </c>
      <c r="AY14" s="143">
        <v>2.5000000000000001E-2</v>
      </c>
      <c r="AZ14" s="143" t="str">
        <f t="shared" si="17"/>
        <v>OK</v>
      </c>
      <c r="BA14" t="str">
        <f t="shared" si="18"/>
        <v>OK</v>
      </c>
      <c r="BB14" t="str">
        <f t="shared" si="19"/>
        <v/>
      </c>
      <c r="BC14" t="str">
        <f t="shared" si="20"/>
        <v>OKOK</v>
      </c>
      <c r="BD14" s="143">
        <f t="shared" si="21"/>
        <v>0</v>
      </c>
      <c r="BF14" t="s">
        <v>368</v>
      </c>
      <c r="BG14" s="144">
        <v>10350001</v>
      </c>
      <c r="BH14" t="s">
        <v>367</v>
      </c>
      <c r="BI14" s="142">
        <v>10700000</v>
      </c>
      <c r="BJ14" s="143">
        <v>2.5000000000000001E-2</v>
      </c>
      <c r="BK14" s="143" t="str">
        <f t="shared" si="22"/>
        <v/>
      </c>
      <c r="BL14" t="str">
        <f t="shared" si="23"/>
        <v>OK</v>
      </c>
      <c r="BM14" t="str">
        <f t="shared" si="24"/>
        <v/>
      </c>
      <c r="BN14" t="str">
        <f t="shared" si="25"/>
        <v>OK</v>
      </c>
      <c r="BO14" s="143">
        <f t="shared" si="26"/>
        <v>0</v>
      </c>
      <c r="BQ14" t="s">
        <v>368</v>
      </c>
      <c r="BR14" s="144">
        <v>10350001</v>
      </c>
      <c r="BS14" t="s">
        <v>367</v>
      </c>
      <c r="BT14" s="142">
        <v>10700000</v>
      </c>
      <c r="BU14" s="143">
        <v>2.5000000000000001E-2</v>
      </c>
      <c r="BV14" s="143" t="str">
        <f t="shared" si="27"/>
        <v/>
      </c>
      <c r="BW14" t="str">
        <f t="shared" si="28"/>
        <v>OK</v>
      </c>
      <c r="BX14" t="str">
        <f t="shared" si="29"/>
        <v/>
      </c>
      <c r="BY14" t="str">
        <f t="shared" si="30"/>
        <v>OK</v>
      </c>
      <c r="BZ14" s="143">
        <f t="shared" si="31"/>
        <v>0</v>
      </c>
      <c r="CB14" t="s">
        <v>368</v>
      </c>
      <c r="CC14" s="144">
        <v>10350001</v>
      </c>
      <c r="CD14" t="s">
        <v>367</v>
      </c>
      <c r="CE14" s="142">
        <v>10700000</v>
      </c>
      <c r="CF14" s="143">
        <v>2.5000000000000001E-2</v>
      </c>
      <c r="CG14" s="143" t="str">
        <f t="shared" si="32"/>
        <v>OK</v>
      </c>
      <c r="CH14" t="str">
        <f t="shared" si="33"/>
        <v>OK</v>
      </c>
      <c r="CI14" t="str">
        <f t="shared" si="34"/>
        <v/>
      </c>
      <c r="CJ14" t="str">
        <f t="shared" si="35"/>
        <v>OKOK</v>
      </c>
      <c r="CK14" s="143">
        <f t="shared" si="36"/>
        <v>0</v>
      </c>
      <c r="CM14" t="s">
        <v>368</v>
      </c>
      <c r="CN14" s="144">
        <v>10350001</v>
      </c>
      <c r="CO14" t="s">
        <v>367</v>
      </c>
      <c r="CP14" s="142">
        <v>10700000</v>
      </c>
      <c r="CQ14" s="143">
        <v>2.5000000000000001E-2</v>
      </c>
      <c r="CR14" s="143" t="str">
        <f t="shared" si="37"/>
        <v/>
      </c>
      <c r="CS14" t="str">
        <f t="shared" si="38"/>
        <v>OK</v>
      </c>
      <c r="CT14" t="str">
        <f t="shared" si="39"/>
        <v/>
      </c>
      <c r="CU14" t="str">
        <f t="shared" si="40"/>
        <v>OK</v>
      </c>
      <c r="CV14" s="143">
        <f t="shared" si="41"/>
        <v>0</v>
      </c>
      <c r="CX14" t="s">
        <v>368</v>
      </c>
      <c r="CY14" s="144">
        <v>10350001</v>
      </c>
      <c r="CZ14" t="s">
        <v>367</v>
      </c>
      <c r="DA14" s="142">
        <v>10700000</v>
      </c>
      <c r="DB14" s="143">
        <v>2.5000000000000001E-2</v>
      </c>
      <c r="DC14" s="143" t="str">
        <f t="shared" si="42"/>
        <v/>
      </c>
      <c r="DD14" t="str">
        <f t="shared" si="43"/>
        <v>OK</v>
      </c>
      <c r="DE14" t="str">
        <f t="shared" si="44"/>
        <v/>
      </c>
      <c r="DF14" t="str">
        <f t="shared" si="45"/>
        <v>OK</v>
      </c>
      <c r="DG14" s="143">
        <f t="shared" si="46"/>
        <v>0</v>
      </c>
      <c r="DI14" t="s">
        <v>368</v>
      </c>
      <c r="DJ14" s="144">
        <v>10350001</v>
      </c>
      <c r="DK14" t="s">
        <v>367</v>
      </c>
      <c r="DL14" s="142">
        <v>10700000</v>
      </c>
      <c r="DM14" s="143">
        <v>2.5000000000000001E-2</v>
      </c>
      <c r="DN14" s="143" t="str">
        <f t="shared" si="47"/>
        <v>OK</v>
      </c>
      <c r="DO14" t="str">
        <f t="shared" si="48"/>
        <v>OK</v>
      </c>
      <c r="DP14" t="str">
        <f t="shared" si="49"/>
        <v/>
      </c>
      <c r="DQ14" t="str">
        <f t="shared" si="50"/>
        <v>OKOK</v>
      </c>
      <c r="DR14" s="143">
        <f t="shared" si="51"/>
        <v>0</v>
      </c>
    </row>
    <row r="15" spans="3:122" x14ac:dyDescent="0.45">
      <c r="N15" t="s">
        <v>368</v>
      </c>
      <c r="O15" s="144">
        <v>10700001</v>
      </c>
      <c r="P15" t="s">
        <v>367</v>
      </c>
      <c r="Q15" s="142">
        <v>11050000</v>
      </c>
      <c r="R15" s="143">
        <v>0.03</v>
      </c>
      <c r="S15" s="143" t="str">
        <f t="shared" si="2"/>
        <v>OK</v>
      </c>
      <c r="T15" t="str">
        <f t="shared" si="3"/>
        <v/>
      </c>
      <c r="U15" t="str">
        <f t="shared" si="4"/>
        <v>OK</v>
      </c>
      <c r="V15" t="str">
        <f t="shared" si="5"/>
        <v>OKOK</v>
      </c>
      <c r="W15" s="143">
        <f t="shared" si="6"/>
        <v>0</v>
      </c>
      <c r="Y15" t="s">
        <v>368</v>
      </c>
      <c r="Z15" s="144">
        <v>10700001</v>
      </c>
      <c r="AA15" t="s">
        <v>367</v>
      </c>
      <c r="AB15" s="142">
        <v>11050000</v>
      </c>
      <c r="AC15" s="143">
        <v>0.03</v>
      </c>
      <c r="AD15" s="143" t="str">
        <f t="shared" si="7"/>
        <v/>
      </c>
      <c r="AE15" t="str">
        <f t="shared" si="8"/>
        <v>OK</v>
      </c>
      <c r="AF15" t="str">
        <f t="shared" si="9"/>
        <v/>
      </c>
      <c r="AG15" t="str">
        <f t="shared" si="10"/>
        <v>OK</v>
      </c>
      <c r="AH15" s="143">
        <f t="shared" si="11"/>
        <v>0</v>
      </c>
      <c r="AJ15" t="s">
        <v>368</v>
      </c>
      <c r="AK15" s="144">
        <v>10700001</v>
      </c>
      <c r="AL15" t="s">
        <v>367</v>
      </c>
      <c r="AM15" s="142">
        <v>11050000</v>
      </c>
      <c r="AN15" s="143">
        <v>0.03</v>
      </c>
      <c r="AO15" s="143" t="str">
        <f t="shared" si="12"/>
        <v/>
      </c>
      <c r="AP15" t="str">
        <f t="shared" si="13"/>
        <v>OK</v>
      </c>
      <c r="AQ15" t="str">
        <f t="shared" si="14"/>
        <v/>
      </c>
      <c r="AR15" t="str">
        <f t="shared" si="15"/>
        <v>OK</v>
      </c>
      <c r="AS15" s="143">
        <f t="shared" si="16"/>
        <v>0</v>
      </c>
      <c r="AU15" t="s">
        <v>368</v>
      </c>
      <c r="AV15" s="144">
        <v>10700001</v>
      </c>
      <c r="AW15" t="s">
        <v>367</v>
      </c>
      <c r="AX15" s="142">
        <v>11050000</v>
      </c>
      <c r="AY15" s="143">
        <v>0.03</v>
      </c>
      <c r="AZ15" s="143" t="str">
        <f t="shared" si="17"/>
        <v>OK</v>
      </c>
      <c r="BA15" t="str">
        <f t="shared" si="18"/>
        <v>OK</v>
      </c>
      <c r="BB15" t="str">
        <f t="shared" si="19"/>
        <v/>
      </c>
      <c r="BC15" t="str">
        <f t="shared" si="20"/>
        <v>OKOK</v>
      </c>
      <c r="BD15" s="143">
        <f t="shared" si="21"/>
        <v>0</v>
      </c>
      <c r="BF15" t="s">
        <v>368</v>
      </c>
      <c r="BG15" s="144">
        <v>10700001</v>
      </c>
      <c r="BH15" t="s">
        <v>367</v>
      </c>
      <c r="BI15" s="142">
        <v>11050000</v>
      </c>
      <c r="BJ15" s="143">
        <v>0.03</v>
      </c>
      <c r="BK15" s="143" t="str">
        <f t="shared" si="22"/>
        <v/>
      </c>
      <c r="BL15" t="str">
        <f t="shared" si="23"/>
        <v>OK</v>
      </c>
      <c r="BM15" t="str">
        <f t="shared" si="24"/>
        <v/>
      </c>
      <c r="BN15" t="str">
        <f t="shared" si="25"/>
        <v>OK</v>
      </c>
      <c r="BO15" s="143">
        <f t="shared" si="26"/>
        <v>0</v>
      </c>
      <c r="BQ15" t="s">
        <v>368</v>
      </c>
      <c r="BR15" s="144">
        <v>10700001</v>
      </c>
      <c r="BS15" t="s">
        <v>367</v>
      </c>
      <c r="BT15" s="142">
        <v>11050000</v>
      </c>
      <c r="BU15" s="143">
        <v>0.03</v>
      </c>
      <c r="BV15" s="143" t="str">
        <f t="shared" si="27"/>
        <v/>
      </c>
      <c r="BW15" t="str">
        <f t="shared" si="28"/>
        <v>OK</v>
      </c>
      <c r="BX15" t="str">
        <f t="shared" si="29"/>
        <v/>
      </c>
      <c r="BY15" t="str">
        <f t="shared" si="30"/>
        <v>OK</v>
      </c>
      <c r="BZ15" s="143">
        <f t="shared" si="31"/>
        <v>0</v>
      </c>
      <c r="CB15" t="s">
        <v>368</v>
      </c>
      <c r="CC15" s="144">
        <v>10700001</v>
      </c>
      <c r="CD15" t="s">
        <v>367</v>
      </c>
      <c r="CE15" s="142">
        <v>11050000</v>
      </c>
      <c r="CF15" s="143">
        <v>0.03</v>
      </c>
      <c r="CG15" s="143" t="str">
        <f t="shared" si="32"/>
        <v>OK</v>
      </c>
      <c r="CH15" t="str">
        <f t="shared" si="33"/>
        <v>OK</v>
      </c>
      <c r="CI15" t="str">
        <f t="shared" si="34"/>
        <v/>
      </c>
      <c r="CJ15" t="str">
        <f t="shared" si="35"/>
        <v>OKOK</v>
      </c>
      <c r="CK15" s="143">
        <f t="shared" si="36"/>
        <v>0</v>
      </c>
      <c r="CM15" t="s">
        <v>368</v>
      </c>
      <c r="CN15" s="144">
        <v>10700001</v>
      </c>
      <c r="CO15" t="s">
        <v>367</v>
      </c>
      <c r="CP15" s="142">
        <v>11050000</v>
      </c>
      <c r="CQ15" s="143">
        <v>0.03</v>
      </c>
      <c r="CR15" s="143" t="str">
        <f t="shared" si="37"/>
        <v/>
      </c>
      <c r="CS15" t="str">
        <f t="shared" si="38"/>
        <v>OK</v>
      </c>
      <c r="CT15" t="str">
        <f t="shared" si="39"/>
        <v/>
      </c>
      <c r="CU15" t="str">
        <f t="shared" si="40"/>
        <v>OK</v>
      </c>
      <c r="CV15" s="143">
        <f t="shared" si="41"/>
        <v>0</v>
      </c>
      <c r="CX15" t="s">
        <v>368</v>
      </c>
      <c r="CY15" s="144">
        <v>10700001</v>
      </c>
      <c r="CZ15" t="s">
        <v>367</v>
      </c>
      <c r="DA15" s="142">
        <v>11050000</v>
      </c>
      <c r="DB15" s="143">
        <v>0.03</v>
      </c>
      <c r="DC15" s="143" t="str">
        <f t="shared" si="42"/>
        <v/>
      </c>
      <c r="DD15" t="str">
        <f t="shared" si="43"/>
        <v>OK</v>
      </c>
      <c r="DE15" t="str">
        <f t="shared" si="44"/>
        <v/>
      </c>
      <c r="DF15" t="str">
        <f t="shared" si="45"/>
        <v>OK</v>
      </c>
      <c r="DG15" s="143">
        <f t="shared" si="46"/>
        <v>0</v>
      </c>
      <c r="DI15" t="s">
        <v>368</v>
      </c>
      <c r="DJ15" s="144">
        <v>10700001</v>
      </c>
      <c r="DK15" t="s">
        <v>367</v>
      </c>
      <c r="DL15" s="142">
        <v>11050000</v>
      </c>
      <c r="DM15" s="143">
        <v>0.03</v>
      </c>
      <c r="DN15" s="143" t="str">
        <f t="shared" si="47"/>
        <v>OK</v>
      </c>
      <c r="DO15" t="str">
        <f t="shared" si="48"/>
        <v>OK</v>
      </c>
      <c r="DP15" t="str">
        <f t="shared" si="49"/>
        <v/>
      </c>
      <c r="DQ15" t="str">
        <f t="shared" si="50"/>
        <v>OKOK</v>
      </c>
      <c r="DR15" s="143">
        <f t="shared" si="51"/>
        <v>0</v>
      </c>
    </row>
    <row r="16" spans="3:122" ht="25.5" x14ac:dyDescent="0.75">
      <c r="C16" s="159" t="s">
        <v>391</v>
      </c>
      <c r="N16" t="s">
        <v>368</v>
      </c>
      <c r="O16" s="144">
        <v>11050001</v>
      </c>
      <c r="P16" t="s">
        <v>367</v>
      </c>
      <c r="Q16" s="142">
        <v>11600000</v>
      </c>
      <c r="R16" s="143">
        <v>3.5000000000000003E-2</v>
      </c>
      <c r="S16" s="143" t="str">
        <f t="shared" si="2"/>
        <v>OK</v>
      </c>
      <c r="T16" t="str">
        <f t="shared" si="3"/>
        <v/>
      </c>
      <c r="U16" t="str">
        <f t="shared" si="4"/>
        <v>OK</v>
      </c>
      <c r="V16" t="str">
        <f t="shared" si="5"/>
        <v>OKOK</v>
      </c>
      <c r="W16" s="143">
        <f t="shared" si="6"/>
        <v>0</v>
      </c>
      <c r="Y16" t="s">
        <v>368</v>
      </c>
      <c r="Z16" s="144">
        <v>11050001</v>
      </c>
      <c r="AA16" t="s">
        <v>367</v>
      </c>
      <c r="AB16" s="142">
        <v>11600000</v>
      </c>
      <c r="AC16" s="143">
        <v>3.5000000000000003E-2</v>
      </c>
      <c r="AD16" s="143" t="str">
        <f t="shared" si="7"/>
        <v/>
      </c>
      <c r="AE16" t="str">
        <f t="shared" si="8"/>
        <v>OK</v>
      </c>
      <c r="AF16" t="str">
        <f t="shared" si="9"/>
        <v/>
      </c>
      <c r="AG16" t="str">
        <f t="shared" si="10"/>
        <v>OK</v>
      </c>
      <c r="AH16" s="143">
        <f t="shared" si="11"/>
        <v>0</v>
      </c>
      <c r="AJ16" t="s">
        <v>368</v>
      </c>
      <c r="AK16" s="144">
        <v>11050001</v>
      </c>
      <c r="AL16" t="s">
        <v>367</v>
      </c>
      <c r="AM16" s="142">
        <v>11600000</v>
      </c>
      <c r="AN16" s="143">
        <v>3.5000000000000003E-2</v>
      </c>
      <c r="AO16" s="143" t="str">
        <f t="shared" si="12"/>
        <v/>
      </c>
      <c r="AP16" t="str">
        <f t="shared" si="13"/>
        <v>OK</v>
      </c>
      <c r="AQ16" t="str">
        <f t="shared" si="14"/>
        <v/>
      </c>
      <c r="AR16" t="str">
        <f t="shared" si="15"/>
        <v>OK</v>
      </c>
      <c r="AS16" s="143">
        <f t="shared" si="16"/>
        <v>0</v>
      </c>
      <c r="AU16" t="s">
        <v>368</v>
      </c>
      <c r="AV16" s="144">
        <v>11050001</v>
      </c>
      <c r="AW16" t="s">
        <v>367</v>
      </c>
      <c r="AX16" s="142">
        <v>11600000</v>
      </c>
      <c r="AY16" s="143">
        <v>3.5000000000000003E-2</v>
      </c>
      <c r="AZ16" s="143" t="str">
        <f t="shared" si="17"/>
        <v>OK</v>
      </c>
      <c r="BA16" t="str">
        <f t="shared" si="18"/>
        <v>OK</v>
      </c>
      <c r="BB16" t="str">
        <f t="shared" si="19"/>
        <v/>
      </c>
      <c r="BC16" t="str">
        <f t="shared" si="20"/>
        <v>OKOK</v>
      </c>
      <c r="BD16" s="143">
        <f t="shared" si="21"/>
        <v>0</v>
      </c>
      <c r="BF16" t="s">
        <v>368</v>
      </c>
      <c r="BG16" s="144">
        <v>11050001</v>
      </c>
      <c r="BH16" t="s">
        <v>367</v>
      </c>
      <c r="BI16" s="142">
        <v>11600000</v>
      </c>
      <c r="BJ16" s="143">
        <v>3.5000000000000003E-2</v>
      </c>
      <c r="BK16" s="143" t="str">
        <f t="shared" si="22"/>
        <v/>
      </c>
      <c r="BL16" t="str">
        <f t="shared" si="23"/>
        <v>OK</v>
      </c>
      <c r="BM16" t="str">
        <f t="shared" si="24"/>
        <v/>
      </c>
      <c r="BN16" t="str">
        <f t="shared" si="25"/>
        <v>OK</v>
      </c>
      <c r="BO16" s="143">
        <f t="shared" si="26"/>
        <v>0</v>
      </c>
      <c r="BQ16" t="s">
        <v>368</v>
      </c>
      <c r="BR16" s="144">
        <v>11050001</v>
      </c>
      <c r="BS16" t="s">
        <v>367</v>
      </c>
      <c r="BT16" s="142">
        <v>11600000</v>
      </c>
      <c r="BU16" s="143">
        <v>3.5000000000000003E-2</v>
      </c>
      <c r="BV16" s="143" t="str">
        <f t="shared" si="27"/>
        <v/>
      </c>
      <c r="BW16" t="str">
        <f t="shared" si="28"/>
        <v>OK</v>
      </c>
      <c r="BX16" t="str">
        <f t="shared" si="29"/>
        <v/>
      </c>
      <c r="BY16" t="str">
        <f t="shared" si="30"/>
        <v>OK</v>
      </c>
      <c r="BZ16" s="143">
        <f t="shared" si="31"/>
        <v>0</v>
      </c>
      <c r="CB16" t="s">
        <v>368</v>
      </c>
      <c r="CC16" s="144">
        <v>11050001</v>
      </c>
      <c r="CD16" t="s">
        <v>367</v>
      </c>
      <c r="CE16" s="142">
        <v>11600000</v>
      </c>
      <c r="CF16" s="143">
        <v>3.5000000000000003E-2</v>
      </c>
      <c r="CG16" s="143" t="str">
        <f t="shared" si="32"/>
        <v>OK</v>
      </c>
      <c r="CH16" t="str">
        <f t="shared" si="33"/>
        <v>OK</v>
      </c>
      <c r="CI16" t="str">
        <f t="shared" si="34"/>
        <v/>
      </c>
      <c r="CJ16" t="str">
        <f t="shared" si="35"/>
        <v>OKOK</v>
      </c>
      <c r="CK16" s="143">
        <f t="shared" si="36"/>
        <v>0</v>
      </c>
      <c r="CM16" t="s">
        <v>368</v>
      </c>
      <c r="CN16" s="144">
        <v>11050001</v>
      </c>
      <c r="CO16" t="s">
        <v>367</v>
      </c>
      <c r="CP16" s="142">
        <v>11600000</v>
      </c>
      <c r="CQ16" s="143">
        <v>3.5000000000000003E-2</v>
      </c>
      <c r="CR16" s="143" t="str">
        <f t="shared" si="37"/>
        <v/>
      </c>
      <c r="CS16" t="str">
        <f t="shared" si="38"/>
        <v>OK</v>
      </c>
      <c r="CT16" t="str">
        <f t="shared" si="39"/>
        <v/>
      </c>
      <c r="CU16" t="str">
        <f t="shared" si="40"/>
        <v>OK</v>
      </c>
      <c r="CV16" s="143">
        <f t="shared" si="41"/>
        <v>0</v>
      </c>
      <c r="CX16" t="s">
        <v>368</v>
      </c>
      <c r="CY16" s="144">
        <v>11050001</v>
      </c>
      <c r="CZ16" t="s">
        <v>367</v>
      </c>
      <c r="DA16" s="142">
        <v>11600000</v>
      </c>
      <c r="DB16" s="143">
        <v>3.5000000000000003E-2</v>
      </c>
      <c r="DC16" s="143" t="str">
        <f t="shared" si="42"/>
        <v/>
      </c>
      <c r="DD16" t="str">
        <f t="shared" si="43"/>
        <v>OK</v>
      </c>
      <c r="DE16" t="str">
        <f t="shared" si="44"/>
        <v/>
      </c>
      <c r="DF16" t="str">
        <f t="shared" si="45"/>
        <v>OK</v>
      </c>
      <c r="DG16" s="143">
        <f t="shared" si="46"/>
        <v>0</v>
      </c>
      <c r="DI16" t="s">
        <v>368</v>
      </c>
      <c r="DJ16" s="144">
        <v>11050001</v>
      </c>
      <c r="DK16" t="s">
        <v>367</v>
      </c>
      <c r="DL16" s="142">
        <v>11600000</v>
      </c>
      <c r="DM16" s="143">
        <v>3.5000000000000003E-2</v>
      </c>
      <c r="DN16" s="143" t="str">
        <f t="shared" si="47"/>
        <v>OK</v>
      </c>
      <c r="DO16" t="str">
        <f t="shared" si="48"/>
        <v>OK</v>
      </c>
      <c r="DP16" t="str">
        <f t="shared" si="49"/>
        <v/>
      </c>
      <c r="DQ16" t="str">
        <f t="shared" si="50"/>
        <v>OKOK</v>
      </c>
      <c r="DR16" s="143">
        <f t="shared" si="51"/>
        <v>0</v>
      </c>
    </row>
    <row r="17" spans="3:122" x14ac:dyDescent="0.45">
      <c r="C17" s="128" t="s">
        <v>392</v>
      </c>
      <c r="N17" t="s">
        <v>368</v>
      </c>
      <c r="O17" s="144">
        <v>11600001</v>
      </c>
      <c r="P17" t="s">
        <v>367</v>
      </c>
      <c r="Q17" s="142">
        <v>12500000</v>
      </c>
      <c r="R17" s="143">
        <v>0.04</v>
      </c>
      <c r="S17" s="143" t="str">
        <f t="shared" si="2"/>
        <v>OK</v>
      </c>
      <c r="T17" t="str">
        <f t="shared" si="3"/>
        <v/>
      </c>
      <c r="U17" t="str">
        <f t="shared" si="4"/>
        <v>OK</v>
      </c>
      <c r="V17" t="str">
        <f t="shared" si="5"/>
        <v>OKOK</v>
      </c>
      <c r="W17" s="143">
        <f t="shared" si="6"/>
        <v>0</v>
      </c>
      <c r="Y17" t="s">
        <v>368</v>
      </c>
      <c r="Z17" s="144">
        <v>11600001</v>
      </c>
      <c r="AA17" t="s">
        <v>367</v>
      </c>
      <c r="AB17" s="142">
        <v>12500000</v>
      </c>
      <c r="AC17" s="143">
        <v>0.04</v>
      </c>
      <c r="AD17" s="143" t="str">
        <f t="shared" si="7"/>
        <v/>
      </c>
      <c r="AE17" t="str">
        <f t="shared" si="8"/>
        <v>OK</v>
      </c>
      <c r="AF17" t="str">
        <f t="shared" si="9"/>
        <v/>
      </c>
      <c r="AG17" t="str">
        <f t="shared" si="10"/>
        <v>OK</v>
      </c>
      <c r="AH17" s="143">
        <f t="shared" si="11"/>
        <v>0</v>
      </c>
      <c r="AJ17" t="s">
        <v>368</v>
      </c>
      <c r="AK17" s="144">
        <v>11600001</v>
      </c>
      <c r="AL17" t="s">
        <v>367</v>
      </c>
      <c r="AM17" s="142">
        <v>12500000</v>
      </c>
      <c r="AN17" s="143">
        <v>0.04</v>
      </c>
      <c r="AO17" s="143" t="str">
        <f t="shared" si="12"/>
        <v/>
      </c>
      <c r="AP17" t="str">
        <f t="shared" si="13"/>
        <v>OK</v>
      </c>
      <c r="AQ17" t="str">
        <f t="shared" si="14"/>
        <v/>
      </c>
      <c r="AR17" t="str">
        <f t="shared" si="15"/>
        <v>OK</v>
      </c>
      <c r="AS17" s="143">
        <f t="shared" si="16"/>
        <v>0</v>
      </c>
      <c r="AU17" t="s">
        <v>368</v>
      </c>
      <c r="AV17" s="144">
        <v>11600001</v>
      </c>
      <c r="AW17" t="s">
        <v>367</v>
      </c>
      <c r="AX17" s="142">
        <v>12500000</v>
      </c>
      <c r="AY17" s="143">
        <v>0.04</v>
      </c>
      <c r="AZ17" s="143" t="str">
        <f t="shared" si="17"/>
        <v>OK</v>
      </c>
      <c r="BA17" t="str">
        <f t="shared" si="18"/>
        <v>OK</v>
      </c>
      <c r="BB17" t="str">
        <f t="shared" si="19"/>
        <v/>
      </c>
      <c r="BC17" t="str">
        <f t="shared" si="20"/>
        <v>OKOK</v>
      </c>
      <c r="BD17" s="143">
        <f t="shared" si="21"/>
        <v>0</v>
      </c>
      <c r="BF17" t="s">
        <v>368</v>
      </c>
      <c r="BG17" s="144">
        <v>11600001</v>
      </c>
      <c r="BH17" t="s">
        <v>367</v>
      </c>
      <c r="BI17" s="142">
        <v>12500000</v>
      </c>
      <c r="BJ17" s="143">
        <v>0.04</v>
      </c>
      <c r="BK17" s="143" t="str">
        <f t="shared" si="22"/>
        <v/>
      </c>
      <c r="BL17" t="str">
        <f t="shared" si="23"/>
        <v>OK</v>
      </c>
      <c r="BM17" t="str">
        <f t="shared" si="24"/>
        <v/>
      </c>
      <c r="BN17" t="str">
        <f t="shared" si="25"/>
        <v>OK</v>
      </c>
      <c r="BO17" s="143">
        <f t="shared" si="26"/>
        <v>0</v>
      </c>
      <c r="BQ17" t="s">
        <v>368</v>
      </c>
      <c r="BR17" s="144">
        <v>11600001</v>
      </c>
      <c r="BS17" t="s">
        <v>367</v>
      </c>
      <c r="BT17" s="142">
        <v>12500000</v>
      </c>
      <c r="BU17" s="143">
        <v>0.04</v>
      </c>
      <c r="BV17" s="143" t="str">
        <f t="shared" si="27"/>
        <v/>
      </c>
      <c r="BW17" t="str">
        <f t="shared" si="28"/>
        <v>OK</v>
      </c>
      <c r="BX17" t="str">
        <f t="shared" si="29"/>
        <v/>
      </c>
      <c r="BY17" t="str">
        <f t="shared" si="30"/>
        <v>OK</v>
      </c>
      <c r="BZ17" s="143">
        <f t="shared" si="31"/>
        <v>0</v>
      </c>
      <c r="CB17" t="s">
        <v>368</v>
      </c>
      <c r="CC17" s="144">
        <v>11600001</v>
      </c>
      <c r="CD17" t="s">
        <v>367</v>
      </c>
      <c r="CE17" s="142">
        <v>12500000</v>
      </c>
      <c r="CF17" s="143">
        <v>0.04</v>
      </c>
      <c r="CG17" s="143" t="str">
        <f t="shared" si="32"/>
        <v>OK</v>
      </c>
      <c r="CH17" t="str">
        <f t="shared" si="33"/>
        <v>OK</v>
      </c>
      <c r="CI17" t="str">
        <f t="shared" si="34"/>
        <v/>
      </c>
      <c r="CJ17" t="str">
        <f t="shared" si="35"/>
        <v>OKOK</v>
      </c>
      <c r="CK17" s="143">
        <f t="shared" si="36"/>
        <v>0</v>
      </c>
      <c r="CM17" t="s">
        <v>368</v>
      </c>
      <c r="CN17" s="144">
        <v>11600001</v>
      </c>
      <c r="CO17" t="s">
        <v>367</v>
      </c>
      <c r="CP17" s="142">
        <v>12500000</v>
      </c>
      <c r="CQ17" s="143">
        <v>0.04</v>
      </c>
      <c r="CR17" s="143" t="str">
        <f t="shared" si="37"/>
        <v/>
      </c>
      <c r="CS17" t="str">
        <f t="shared" si="38"/>
        <v>OK</v>
      </c>
      <c r="CT17" t="str">
        <f t="shared" si="39"/>
        <v/>
      </c>
      <c r="CU17" t="str">
        <f t="shared" si="40"/>
        <v>OK</v>
      </c>
      <c r="CV17" s="143">
        <f t="shared" si="41"/>
        <v>0</v>
      </c>
      <c r="CX17" t="s">
        <v>368</v>
      </c>
      <c r="CY17" s="144">
        <v>11600001</v>
      </c>
      <c r="CZ17" t="s">
        <v>367</v>
      </c>
      <c r="DA17" s="142">
        <v>12500000</v>
      </c>
      <c r="DB17" s="143">
        <v>0.04</v>
      </c>
      <c r="DC17" s="143" t="str">
        <f t="shared" si="42"/>
        <v/>
      </c>
      <c r="DD17" t="str">
        <f t="shared" si="43"/>
        <v>OK</v>
      </c>
      <c r="DE17" t="str">
        <f t="shared" si="44"/>
        <v/>
      </c>
      <c r="DF17" t="str">
        <f t="shared" si="45"/>
        <v>OK</v>
      </c>
      <c r="DG17" s="143">
        <f t="shared" si="46"/>
        <v>0</v>
      </c>
      <c r="DI17" t="s">
        <v>368</v>
      </c>
      <c r="DJ17" s="144">
        <v>11600001</v>
      </c>
      <c r="DK17" t="s">
        <v>367</v>
      </c>
      <c r="DL17" s="142">
        <v>12500000</v>
      </c>
      <c r="DM17" s="143">
        <v>0.04</v>
      </c>
      <c r="DN17" s="143" t="str">
        <f t="shared" si="47"/>
        <v>OK</v>
      </c>
      <c r="DO17" t="str">
        <f t="shared" si="48"/>
        <v>OK</v>
      </c>
      <c r="DP17" t="str">
        <f t="shared" si="49"/>
        <v/>
      </c>
      <c r="DQ17" t="str">
        <f t="shared" si="50"/>
        <v>OKOK</v>
      </c>
      <c r="DR17" s="143">
        <f t="shared" si="51"/>
        <v>0</v>
      </c>
    </row>
    <row r="18" spans="3:122" x14ac:dyDescent="0.45">
      <c r="C18" s="83" t="s">
        <v>393</v>
      </c>
      <c r="E18" t="s">
        <v>394</v>
      </c>
      <c r="N18" t="s">
        <v>368</v>
      </c>
      <c r="O18" s="144">
        <v>12500001</v>
      </c>
      <c r="P18" t="s">
        <v>367</v>
      </c>
      <c r="Q18" s="142">
        <v>13750000</v>
      </c>
      <c r="R18" s="143">
        <v>0.05</v>
      </c>
      <c r="S18" s="143" t="str">
        <f t="shared" si="2"/>
        <v>OK</v>
      </c>
      <c r="T18" t="str">
        <f t="shared" si="3"/>
        <v/>
      </c>
      <c r="U18" t="str">
        <f t="shared" si="4"/>
        <v>OK</v>
      </c>
      <c r="V18" t="str">
        <f t="shared" si="5"/>
        <v>OKOK</v>
      </c>
      <c r="W18" s="143">
        <f t="shared" si="6"/>
        <v>0</v>
      </c>
      <c r="Y18" t="s">
        <v>368</v>
      </c>
      <c r="Z18" s="144">
        <v>12500001</v>
      </c>
      <c r="AA18" t="s">
        <v>367</v>
      </c>
      <c r="AB18" s="142">
        <v>13750000</v>
      </c>
      <c r="AC18" s="143">
        <v>0.05</v>
      </c>
      <c r="AD18" s="143" t="str">
        <f t="shared" si="7"/>
        <v/>
      </c>
      <c r="AE18" t="str">
        <f t="shared" si="8"/>
        <v>OK</v>
      </c>
      <c r="AF18" t="str">
        <f t="shared" si="9"/>
        <v/>
      </c>
      <c r="AG18" t="str">
        <f t="shared" si="10"/>
        <v>OK</v>
      </c>
      <c r="AH18" s="143">
        <f t="shared" si="11"/>
        <v>0</v>
      </c>
      <c r="AJ18" t="s">
        <v>368</v>
      </c>
      <c r="AK18" s="144">
        <v>12500001</v>
      </c>
      <c r="AL18" t="s">
        <v>367</v>
      </c>
      <c r="AM18" s="142">
        <v>13750000</v>
      </c>
      <c r="AN18" s="143">
        <v>0.05</v>
      </c>
      <c r="AO18" s="143" t="str">
        <f t="shared" si="12"/>
        <v/>
      </c>
      <c r="AP18" t="str">
        <f t="shared" si="13"/>
        <v>OK</v>
      </c>
      <c r="AQ18" t="str">
        <f t="shared" si="14"/>
        <v/>
      </c>
      <c r="AR18" t="str">
        <f t="shared" si="15"/>
        <v>OK</v>
      </c>
      <c r="AS18" s="143">
        <f t="shared" si="16"/>
        <v>0</v>
      </c>
      <c r="AU18" t="s">
        <v>368</v>
      </c>
      <c r="AV18" s="144">
        <v>12500001</v>
      </c>
      <c r="AW18" t="s">
        <v>367</v>
      </c>
      <c r="AX18" s="142">
        <v>13750000</v>
      </c>
      <c r="AY18" s="143">
        <v>0.05</v>
      </c>
      <c r="AZ18" s="143" t="str">
        <f t="shared" si="17"/>
        <v>OK</v>
      </c>
      <c r="BA18" t="str">
        <f t="shared" si="18"/>
        <v>OK</v>
      </c>
      <c r="BB18" t="str">
        <f t="shared" si="19"/>
        <v/>
      </c>
      <c r="BC18" t="str">
        <f t="shared" si="20"/>
        <v>OKOK</v>
      </c>
      <c r="BD18" s="143">
        <f t="shared" si="21"/>
        <v>0</v>
      </c>
      <c r="BF18" t="s">
        <v>368</v>
      </c>
      <c r="BG18" s="144">
        <v>12500001</v>
      </c>
      <c r="BH18" t="s">
        <v>367</v>
      </c>
      <c r="BI18" s="142">
        <v>13750000</v>
      </c>
      <c r="BJ18" s="143">
        <v>0.05</v>
      </c>
      <c r="BK18" s="143" t="str">
        <f t="shared" si="22"/>
        <v/>
      </c>
      <c r="BL18" t="str">
        <f t="shared" si="23"/>
        <v>OK</v>
      </c>
      <c r="BM18" t="str">
        <f t="shared" si="24"/>
        <v/>
      </c>
      <c r="BN18" t="str">
        <f t="shared" si="25"/>
        <v>OK</v>
      </c>
      <c r="BO18" s="143">
        <f t="shared" si="26"/>
        <v>0</v>
      </c>
      <c r="BQ18" t="s">
        <v>368</v>
      </c>
      <c r="BR18" s="144">
        <v>12500001</v>
      </c>
      <c r="BS18" t="s">
        <v>367</v>
      </c>
      <c r="BT18" s="142">
        <v>13750000</v>
      </c>
      <c r="BU18" s="143">
        <v>0.05</v>
      </c>
      <c r="BV18" s="143" t="str">
        <f t="shared" si="27"/>
        <v/>
      </c>
      <c r="BW18" t="str">
        <f t="shared" si="28"/>
        <v>OK</v>
      </c>
      <c r="BX18" t="str">
        <f t="shared" si="29"/>
        <v/>
      </c>
      <c r="BY18" t="str">
        <f t="shared" si="30"/>
        <v>OK</v>
      </c>
      <c r="BZ18" s="143">
        <f t="shared" si="31"/>
        <v>0</v>
      </c>
      <c r="CB18" t="s">
        <v>368</v>
      </c>
      <c r="CC18" s="144">
        <v>12500001</v>
      </c>
      <c r="CD18" t="s">
        <v>367</v>
      </c>
      <c r="CE18" s="142">
        <v>13750000</v>
      </c>
      <c r="CF18" s="143">
        <v>0.05</v>
      </c>
      <c r="CG18" s="143" t="str">
        <f t="shared" si="32"/>
        <v>OK</v>
      </c>
      <c r="CH18" t="str">
        <f t="shared" si="33"/>
        <v>OK</v>
      </c>
      <c r="CI18" t="str">
        <f t="shared" si="34"/>
        <v/>
      </c>
      <c r="CJ18" t="str">
        <f t="shared" si="35"/>
        <v>OKOK</v>
      </c>
      <c r="CK18" s="143">
        <f t="shared" si="36"/>
        <v>0</v>
      </c>
      <c r="CM18" t="s">
        <v>368</v>
      </c>
      <c r="CN18" s="144">
        <v>12500001</v>
      </c>
      <c r="CO18" t="s">
        <v>367</v>
      </c>
      <c r="CP18" s="142">
        <v>13750000</v>
      </c>
      <c r="CQ18" s="143">
        <v>0.05</v>
      </c>
      <c r="CR18" s="143" t="str">
        <f t="shared" si="37"/>
        <v/>
      </c>
      <c r="CS18" t="str">
        <f t="shared" si="38"/>
        <v>OK</v>
      </c>
      <c r="CT18" t="str">
        <f t="shared" si="39"/>
        <v/>
      </c>
      <c r="CU18" t="str">
        <f t="shared" si="40"/>
        <v>OK</v>
      </c>
      <c r="CV18" s="143">
        <f t="shared" si="41"/>
        <v>0</v>
      </c>
      <c r="CX18" t="s">
        <v>368</v>
      </c>
      <c r="CY18" s="144">
        <v>12500001</v>
      </c>
      <c r="CZ18" t="s">
        <v>367</v>
      </c>
      <c r="DA18" s="142">
        <v>13750000</v>
      </c>
      <c r="DB18" s="143">
        <v>0.05</v>
      </c>
      <c r="DC18" s="143" t="str">
        <f t="shared" si="42"/>
        <v/>
      </c>
      <c r="DD18" t="str">
        <f t="shared" si="43"/>
        <v>OK</v>
      </c>
      <c r="DE18" t="str">
        <f t="shared" si="44"/>
        <v/>
      </c>
      <c r="DF18" t="str">
        <f t="shared" si="45"/>
        <v>OK</v>
      </c>
      <c r="DG18" s="143">
        <f t="shared" si="46"/>
        <v>0</v>
      </c>
      <c r="DI18" t="s">
        <v>368</v>
      </c>
      <c r="DJ18" s="144">
        <v>12500001</v>
      </c>
      <c r="DK18" t="s">
        <v>367</v>
      </c>
      <c r="DL18" s="142">
        <v>13750000</v>
      </c>
      <c r="DM18" s="143">
        <v>0.05</v>
      </c>
      <c r="DN18" s="143" t="str">
        <f t="shared" si="47"/>
        <v>OK</v>
      </c>
      <c r="DO18" t="str">
        <f t="shared" si="48"/>
        <v>OK</v>
      </c>
      <c r="DP18" t="str">
        <f t="shared" si="49"/>
        <v/>
      </c>
      <c r="DQ18" t="str">
        <f t="shared" si="50"/>
        <v>OKOK</v>
      </c>
      <c r="DR18" s="143">
        <f t="shared" si="51"/>
        <v>0</v>
      </c>
    </row>
    <row r="19" spans="3:122" x14ac:dyDescent="0.45">
      <c r="C19" s="160" t="s">
        <v>396</v>
      </c>
      <c r="E19" t="s">
        <v>395</v>
      </c>
      <c r="N19" t="s">
        <v>368</v>
      </c>
      <c r="O19" s="144">
        <v>13750001</v>
      </c>
      <c r="P19" t="s">
        <v>367</v>
      </c>
      <c r="Q19" s="142">
        <v>15100000</v>
      </c>
      <c r="R19" s="143">
        <v>0.06</v>
      </c>
      <c r="S19" s="143" t="str">
        <f t="shared" si="2"/>
        <v>OK</v>
      </c>
      <c r="T19" t="str">
        <f t="shared" si="3"/>
        <v/>
      </c>
      <c r="U19" t="str">
        <f t="shared" si="4"/>
        <v>OK</v>
      </c>
      <c r="V19" t="str">
        <f t="shared" si="5"/>
        <v>OKOK</v>
      </c>
      <c r="W19" s="143">
        <f t="shared" si="6"/>
        <v>0</v>
      </c>
      <c r="Y19" t="s">
        <v>368</v>
      </c>
      <c r="Z19" s="144">
        <v>13750001</v>
      </c>
      <c r="AA19" t="s">
        <v>367</v>
      </c>
      <c r="AB19" s="142">
        <v>15100000</v>
      </c>
      <c r="AC19" s="143">
        <v>0.06</v>
      </c>
      <c r="AD19" s="143" t="str">
        <f t="shared" si="7"/>
        <v/>
      </c>
      <c r="AE19" t="str">
        <f t="shared" si="8"/>
        <v>OK</v>
      </c>
      <c r="AF19" t="str">
        <f t="shared" si="9"/>
        <v>OK</v>
      </c>
      <c r="AG19" t="str">
        <f t="shared" si="10"/>
        <v>OKOK</v>
      </c>
      <c r="AH19" s="143">
        <f t="shared" si="11"/>
        <v>0</v>
      </c>
      <c r="AJ19" t="s">
        <v>368</v>
      </c>
      <c r="AK19" s="144">
        <v>13750001</v>
      </c>
      <c r="AL19" t="s">
        <v>367</v>
      </c>
      <c r="AM19" s="142">
        <v>15100000</v>
      </c>
      <c r="AN19" s="143">
        <v>0.06</v>
      </c>
      <c r="AO19" s="143" t="str">
        <f t="shared" si="12"/>
        <v/>
      </c>
      <c r="AP19" t="str">
        <f t="shared" si="13"/>
        <v>OK</v>
      </c>
      <c r="AQ19" t="str">
        <f t="shared" si="14"/>
        <v/>
      </c>
      <c r="AR19" t="str">
        <f t="shared" si="15"/>
        <v>OK</v>
      </c>
      <c r="AS19" s="143">
        <f t="shared" si="16"/>
        <v>0</v>
      </c>
      <c r="AU19" t="s">
        <v>368</v>
      </c>
      <c r="AV19" s="144">
        <v>13750001</v>
      </c>
      <c r="AW19" t="s">
        <v>367</v>
      </c>
      <c r="AX19" s="142">
        <v>15100000</v>
      </c>
      <c r="AY19" s="143">
        <v>0.06</v>
      </c>
      <c r="AZ19" s="143" t="str">
        <f t="shared" si="17"/>
        <v>OK</v>
      </c>
      <c r="BA19" t="str">
        <f t="shared" si="18"/>
        <v>OK</v>
      </c>
      <c r="BB19" t="str">
        <f t="shared" si="19"/>
        <v/>
      </c>
      <c r="BC19" t="str">
        <f t="shared" si="20"/>
        <v>OKOK</v>
      </c>
      <c r="BD19" s="143">
        <f t="shared" si="21"/>
        <v>0</v>
      </c>
      <c r="BF19" t="s">
        <v>368</v>
      </c>
      <c r="BG19" s="144">
        <v>13750001</v>
      </c>
      <c r="BH19" t="s">
        <v>367</v>
      </c>
      <c r="BI19" s="142">
        <v>15100000</v>
      </c>
      <c r="BJ19" s="143">
        <v>0.06</v>
      </c>
      <c r="BK19" s="143" t="str">
        <f t="shared" si="22"/>
        <v/>
      </c>
      <c r="BL19" t="str">
        <f t="shared" si="23"/>
        <v>OK</v>
      </c>
      <c r="BM19" t="str">
        <f t="shared" si="24"/>
        <v/>
      </c>
      <c r="BN19" t="str">
        <f t="shared" si="25"/>
        <v>OK</v>
      </c>
      <c r="BO19" s="143">
        <f t="shared" si="26"/>
        <v>0</v>
      </c>
      <c r="BQ19" t="s">
        <v>368</v>
      </c>
      <c r="BR19" s="144">
        <v>13750001</v>
      </c>
      <c r="BS19" t="s">
        <v>367</v>
      </c>
      <c r="BT19" s="142">
        <v>15100000</v>
      </c>
      <c r="BU19" s="143">
        <v>0.06</v>
      </c>
      <c r="BV19" s="143" t="str">
        <f t="shared" si="27"/>
        <v/>
      </c>
      <c r="BW19" t="str">
        <f t="shared" si="28"/>
        <v>OK</v>
      </c>
      <c r="BX19" t="str">
        <f t="shared" si="29"/>
        <v/>
      </c>
      <c r="BY19" t="str">
        <f t="shared" si="30"/>
        <v>OK</v>
      </c>
      <c r="BZ19" s="143">
        <f t="shared" si="31"/>
        <v>0</v>
      </c>
      <c r="CB19" t="s">
        <v>368</v>
      </c>
      <c r="CC19" s="144">
        <v>13750001</v>
      </c>
      <c r="CD19" t="s">
        <v>367</v>
      </c>
      <c r="CE19" s="142">
        <v>15100000</v>
      </c>
      <c r="CF19" s="143">
        <v>0.06</v>
      </c>
      <c r="CG19" s="143" t="str">
        <f t="shared" si="32"/>
        <v>OK</v>
      </c>
      <c r="CH19" t="str">
        <f t="shared" si="33"/>
        <v>OK</v>
      </c>
      <c r="CI19" t="str">
        <f t="shared" si="34"/>
        <v/>
      </c>
      <c r="CJ19" t="str">
        <f t="shared" si="35"/>
        <v>OKOK</v>
      </c>
      <c r="CK19" s="143">
        <f t="shared" si="36"/>
        <v>0</v>
      </c>
      <c r="CM19" t="s">
        <v>368</v>
      </c>
      <c r="CN19" s="144">
        <v>13750001</v>
      </c>
      <c r="CO19" t="s">
        <v>367</v>
      </c>
      <c r="CP19" s="142">
        <v>15100000</v>
      </c>
      <c r="CQ19" s="143">
        <v>0.06</v>
      </c>
      <c r="CR19" s="143" t="str">
        <f t="shared" si="37"/>
        <v/>
      </c>
      <c r="CS19" t="str">
        <f t="shared" si="38"/>
        <v>OK</v>
      </c>
      <c r="CT19" t="str">
        <f t="shared" si="39"/>
        <v/>
      </c>
      <c r="CU19" t="str">
        <f t="shared" si="40"/>
        <v>OK</v>
      </c>
      <c r="CV19" s="143">
        <f t="shared" si="41"/>
        <v>0</v>
      </c>
      <c r="CX19" t="s">
        <v>368</v>
      </c>
      <c r="CY19" s="144">
        <v>13750001</v>
      </c>
      <c r="CZ19" t="s">
        <v>367</v>
      </c>
      <c r="DA19" s="142">
        <v>15100000</v>
      </c>
      <c r="DB19" s="143">
        <v>0.06</v>
      </c>
      <c r="DC19" s="143" t="str">
        <f t="shared" si="42"/>
        <v/>
      </c>
      <c r="DD19" t="str">
        <f t="shared" si="43"/>
        <v>OK</v>
      </c>
      <c r="DE19" t="str">
        <f t="shared" si="44"/>
        <v/>
      </c>
      <c r="DF19" t="str">
        <f t="shared" si="45"/>
        <v>OK</v>
      </c>
      <c r="DG19" s="143">
        <f t="shared" si="46"/>
        <v>0</v>
      </c>
      <c r="DI19" t="s">
        <v>368</v>
      </c>
      <c r="DJ19" s="144">
        <v>13750001</v>
      </c>
      <c r="DK19" t="s">
        <v>367</v>
      </c>
      <c r="DL19" s="142">
        <v>15100000</v>
      </c>
      <c r="DM19" s="143">
        <v>0.06</v>
      </c>
      <c r="DN19" s="143" t="str">
        <f t="shared" si="47"/>
        <v>OK</v>
      </c>
      <c r="DO19" t="str">
        <f t="shared" si="48"/>
        <v>OK</v>
      </c>
      <c r="DP19" t="str">
        <f t="shared" si="49"/>
        <v/>
      </c>
      <c r="DQ19" t="str">
        <f t="shared" si="50"/>
        <v>OKOK</v>
      </c>
      <c r="DR19" s="143">
        <f t="shared" si="51"/>
        <v>0</v>
      </c>
    </row>
    <row r="20" spans="3:122" x14ac:dyDescent="0.45">
      <c r="C20" s="160" t="s">
        <v>397</v>
      </c>
      <c r="E20" t="s">
        <v>398</v>
      </c>
      <c r="N20" t="s">
        <v>368</v>
      </c>
      <c r="O20" s="144">
        <v>15100001</v>
      </c>
      <c r="P20" t="s">
        <v>367</v>
      </c>
      <c r="Q20" s="142">
        <v>16950000</v>
      </c>
      <c r="R20" s="143">
        <v>7.0000000000000007E-2</v>
      </c>
      <c r="S20" s="143" t="str">
        <f t="shared" si="2"/>
        <v>OK</v>
      </c>
      <c r="T20" t="str">
        <f t="shared" si="3"/>
        <v/>
      </c>
      <c r="U20" t="str">
        <f t="shared" si="4"/>
        <v>OK</v>
      </c>
      <c r="V20" t="str">
        <f t="shared" si="5"/>
        <v>OKOK</v>
      </c>
      <c r="W20" s="143">
        <f t="shared" si="6"/>
        <v>0</v>
      </c>
      <c r="Y20" t="s">
        <v>368</v>
      </c>
      <c r="Z20" s="144">
        <v>15100001</v>
      </c>
      <c r="AA20" t="s">
        <v>367</v>
      </c>
      <c r="AB20" s="142">
        <v>16950000</v>
      </c>
      <c r="AC20" s="143">
        <v>7.0000000000000007E-2</v>
      </c>
      <c r="AD20" s="143" t="str">
        <f t="shared" si="7"/>
        <v/>
      </c>
      <c r="AE20" t="str">
        <f t="shared" si="8"/>
        <v/>
      </c>
      <c r="AF20" t="str">
        <f t="shared" si="9"/>
        <v>OK</v>
      </c>
      <c r="AG20" t="str">
        <f t="shared" si="10"/>
        <v>OK</v>
      </c>
      <c r="AH20" s="143">
        <f t="shared" si="11"/>
        <v>0</v>
      </c>
      <c r="AJ20" t="s">
        <v>368</v>
      </c>
      <c r="AK20" s="144">
        <v>15100001</v>
      </c>
      <c r="AL20" t="s">
        <v>367</v>
      </c>
      <c r="AM20" s="142">
        <v>16950000</v>
      </c>
      <c r="AN20" s="143">
        <v>7.0000000000000007E-2</v>
      </c>
      <c r="AO20" s="143" t="str">
        <f t="shared" si="12"/>
        <v/>
      </c>
      <c r="AP20" t="str">
        <f t="shared" si="13"/>
        <v>OK</v>
      </c>
      <c r="AQ20" t="str">
        <f t="shared" si="14"/>
        <v/>
      </c>
      <c r="AR20" t="str">
        <f t="shared" si="15"/>
        <v>OK</v>
      </c>
      <c r="AS20" s="143">
        <f t="shared" si="16"/>
        <v>0</v>
      </c>
      <c r="AU20" t="s">
        <v>368</v>
      </c>
      <c r="AV20" s="144">
        <v>15100001</v>
      </c>
      <c r="AW20" t="s">
        <v>367</v>
      </c>
      <c r="AX20" s="142">
        <v>16950000</v>
      </c>
      <c r="AY20" s="143">
        <v>7.0000000000000007E-2</v>
      </c>
      <c r="AZ20" s="143" t="str">
        <f t="shared" si="17"/>
        <v>OK</v>
      </c>
      <c r="BA20" t="str">
        <f t="shared" si="18"/>
        <v>OK</v>
      </c>
      <c r="BB20" t="str">
        <f t="shared" si="19"/>
        <v/>
      </c>
      <c r="BC20" t="str">
        <f t="shared" si="20"/>
        <v>OKOK</v>
      </c>
      <c r="BD20" s="143">
        <f t="shared" si="21"/>
        <v>0</v>
      </c>
      <c r="BF20" t="s">
        <v>368</v>
      </c>
      <c r="BG20" s="144">
        <v>15100001</v>
      </c>
      <c r="BH20" t="s">
        <v>367</v>
      </c>
      <c r="BI20" s="142">
        <v>16950000</v>
      </c>
      <c r="BJ20" s="143">
        <v>7.0000000000000007E-2</v>
      </c>
      <c r="BK20" s="143" t="str">
        <f t="shared" si="22"/>
        <v/>
      </c>
      <c r="BL20" t="str">
        <f t="shared" si="23"/>
        <v>OK</v>
      </c>
      <c r="BM20" t="str">
        <f t="shared" si="24"/>
        <v/>
      </c>
      <c r="BN20" t="str">
        <f t="shared" si="25"/>
        <v>OK</v>
      </c>
      <c r="BO20" s="143">
        <f t="shared" si="26"/>
        <v>0</v>
      </c>
      <c r="BQ20" t="s">
        <v>368</v>
      </c>
      <c r="BR20" s="144">
        <v>15100001</v>
      </c>
      <c r="BS20" t="s">
        <v>367</v>
      </c>
      <c r="BT20" s="142">
        <v>16950000</v>
      </c>
      <c r="BU20" s="143">
        <v>7.0000000000000007E-2</v>
      </c>
      <c r="BV20" s="143" t="str">
        <f t="shared" si="27"/>
        <v/>
      </c>
      <c r="BW20" t="str">
        <f t="shared" si="28"/>
        <v>OK</v>
      </c>
      <c r="BX20" t="str">
        <f t="shared" si="29"/>
        <v/>
      </c>
      <c r="BY20" t="str">
        <f t="shared" si="30"/>
        <v>OK</v>
      </c>
      <c r="BZ20" s="143">
        <f t="shared" si="31"/>
        <v>0</v>
      </c>
      <c r="CB20" t="s">
        <v>368</v>
      </c>
      <c r="CC20" s="144">
        <v>15100001</v>
      </c>
      <c r="CD20" t="s">
        <v>367</v>
      </c>
      <c r="CE20" s="142">
        <v>16950000</v>
      </c>
      <c r="CF20" s="143">
        <v>7.0000000000000007E-2</v>
      </c>
      <c r="CG20" s="143" t="str">
        <f t="shared" si="32"/>
        <v>OK</v>
      </c>
      <c r="CH20" t="str">
        <f t="shared" si="33"/>
        <v>OK</v>
      </c>
      <c r="CI20" t="str">
        <f t="shared" si="34"/>
        <v/>
      </c>
      <c r="CJ20" t="str">
        <f t="shared" si="35"/>
        <v>OKOK</v>
      </c>
      <c r="CK20" s="143">
        <f t="shared" si="36"/>
        <v>0</v>
      </c>
      <c r="CM20" t="s">
        <v>368</v>
      </c>
      <c r="CN20" s="144">
        <v>15100001</v>
      </c>
      <c r="CO20" t="s">
        <v>367</v>
      </c>
      <c r="CP20" s="142">
        <v>16950000</v>
      </c>
      <c r="CQ20" s="143">
        <v>7.0000000000000007E-2</v>
      </c>
      <c r="CR20" s="143" t="str">
        <f t="shared" si="37"/>
        <v/>
      </c>
      <c r="CS20" t="str">
        <f t="shared" si="38"/>
        <v>OK</v>
      </c>
      <c r="CT20" t="str">
        <f t="shared" si="39"/>
        <v/>
      </c>
      <c r="CU20" t="str">
        <f t="shared" si="40"/>
        <v>OK</v>
      </c>
      <c r="CV20" s="143">
        <f t="shared" si="41"/>
        <v>0</v>
      </c>
      <c r="CX20" t="s">
        <v>368</v>
      </c>
      <c r="CY20" s="144">
        <v>15100001</v>
      </c>
      <c r="CZ20" t="s">
        <v>367</v>
      </c>
      <c r="DA20" s="142">
        <v>16950000</v>
      </c>
      <c r="DB20" s="143">
        <v>7.0000000000000007E-2</v>
      </c>
      <c r="DC20" s="143" t="str">
        <f t="shared" si="42"/>
        <v/>
      </c>
      <c r="DD20" t="str">
        <f t="shared" si="43"/>
        <v>OK</v>
      </c>
      <c r="DE20" t="str">
        <f t="shared" si="44"/>
        <v/>
      </c>
      <c r="DF20" t="str">
        <f t="shared" si="45"/>
        <v>OK</v>
      </c>
      <c r="DG20" s="143">
        <f t="shared" si="46"/>
        <v>0</v>
      </c>
      <c r="DI20" t="s">
        <v>368</v>
      </c>
      <c r="DJ20" s="144">
        <v>15100001</v>
      </c>
      <c r="DK20" t="s">
        <v>367</v>
      </c>
      <c r="DL20" s="142">
        <v>16950000</v>
      </c>
      <c r="DM20" s="143">
        <v>7.0000000000000007E-2</v>
      </c>
      <c r="DN20" s="143" t="str">
        <f t="shared" si="47"/>
        <v>OK</v>
      </c>
      <c r="DO20" t="str">
        <f t="shared" si="48"/>
        <v>OK</v>
      </c>
      <c r="DP20" t="str">
        <f t="shared" si="49"/>
        <v/>
      </c>
      <c r="DQ20" t="str">
        <f t="shared" si="50"/>
        <v>OKOK</v>
      </c>
      <c r="DR20" s="143">
        <f t="shared" si="51"/>
        <v>0</v>
      </c>
    </row>
    <row r="21" spans="3:122" x14ac:dyDescent="0.45">
      <c r="C21" s="160" t="s">
        <v>399</v>
      </c>
      <c r="E21" t="s">
        <v>400</v>
      </c>
      <c r="N21" t="s">
        <v>368</v>
      </c>
      <c r="O21" s="144">
        <v>16950001</v>
      </c>
      <c r="P21" t="s">
        <v>367</v>
      </c>
      <c r="Q21" s="142">
        <v>19750000</v>
      </c>
      <c r="R21" s="143">
        <v>0.08</v>
      </c>
      <c r="S21" s="143" t="str">
        <f t="shared" si="2"/>
        <v>OK</v>
      </c>
      <c r="T21" t="str">
        <f t="shared" si="3"/>
        <v/>
      </c>
      <c r="U21" t="str">
        <f t="shared" si="4"/>
        <v>OK</v>
      </c>
      <c r="V21" t="str">
        <f t="shared" si="5"/>
        <v>OKOK</v>
      </c>
      <c r="W21" s="143">
        <f t="shared" si="6"/>
        <v>0</v>
      </c>
      <c r="Y21" t="s">
        <v>368</v>
      </c>
      <c r="Z21" s="144">
        <v>16950001</v>
      </c>
      <c r="AA21" t="s">
        <v>367</v>
      </c>
      <c r="AB21" s="142">
        <v>19750000</v>
      </c>
      <c r="AC21" s="143">
        <v>0.08</v>
      </c>
      <c r="AD21" s="143" t="str">
        <f t="shared" si="7"/>
        <v/>
      </c>
      <c r="AE21" t="str">
        <f t="shared" si="8"/>
        <v/>
      </c>
      <c r="AF21" t="str">
        <f t="shared" si="9"/>
        <v>OK</v>
      </c>
      <c r="AG21" t="str">
        <f t="shared" si="10"/>
        <v>OK</v>
      </c>
      <c r="AH21" s="143">
        <f t="shared" si="11"/>
        <v>0</v>
      </c>
      <c r="AJ21" t="s">
        <v>368</v>
      </c>
      <c r="AK21" s="144">
        <v>16950001</v>
      </c>
      <c r="AL21" t="s">
        <v>367</v>
      </c>
      <c r="AM21" s="142">
        <v>19750000</v>
      </c>
      <c r="AN21" s="143">
        <v>0.08</v>
      </c>
      <c r="AO21" s="143" t="str">
        <f t="shared" si="12"/>
        <v/>
      </c>
      <c r="AP21" t="str">
        <f t="shared" si="13"/>
        <v>OK</v>
      </c>
      <c r="AQ21" t="str">
        <f t="shared" si="14"/>
        <v/>
      </c>
      <c r="AR21" t="str">
        <f t="shared" si="15"/>
        <v>OK</v>
      </c>
      <c r="AS21" s="143">
        <f t="shared" si="16"/>
        <v>0</v>
      </c>
      <c r="AU21" t="s">
        <v>368</v>
      </c>
      <c r="AV21" s="144">
        <v>16950001</v>
      </c>
      <c r="AW21" t="s">
        <v>367</v>
      </c>
      <c r="AX21" s="142">
        <v>19750000</v>
      </c>
      <c r="AY21" s="143">
        <v>0.08</v>
      </c>
      <c r="AZ21" s="143" t="str">
        <f t="shared" si="17"/>
        <v>OK</v>
      </c>
      <c r="BA21" t="str">
        <f t="shared" si="18"/>
        <v>OK</v>
      </c>
      <c r="BB21" t="str">
        <f t="shared" si="19"/>
        <v/>
      </c>
      <c r="BC21" t="str">
        <f t="shared" si="20"/>
        <v>OKOK</v>
      </c>
      <c r="BD21" s="143">
        <f t="shared" si="21"/>
        <v>0</v>
      </c>
      <c r="BF21" t="s">
        <v>368</v>
      </c>
      <c r="BG21" s="144">
        <v>16950001</v>
      </c>
      <c r="BH21" t="s">
        <v>367</v>
      </c>
      <c r="BI21" s="142">
        <v>19750000</v>
      </c>
      <c r="BJ21" s="143">
        <v>0.08</v>
      </c>
      <c r="BK21" s="143" t="str">
        <f t="shared" si="22"/>
        <v/>
      </c>
      <c r="BL21" t="str">
        <f t="shared" si="23"/>
        <v>OK</v>
      </c>
      <c r="BM21" t="str">
        <f t="shared" si="24"/>
        <v/>
      </c>
      <c r="BN21" t="str">
        <f t="shared" si="25"/>
        <v>OK</v>
      </c>
      <c r="BO21" s="143">
        <f t="shared" si="26"/>
        <v>0</v>
      </c>
      <c r="BQ21" t="s">
        <v>368</v>
      </c>
      <c r="BR21" s="144">
        <v>16950001</v>
      </c>
      <c r="BS21" t="s">
        <v>367</v>
      </c>
      <c r="BT21" s="142">
        <v>19750000</v>
      </c>
      <c r="BU21" s="143">
        <v>0.08</v>
      </c>
      <c r="BV21" s="143" t="str">
        <f t="shared" si="27"/>
        <v/>
      </c>
      <c r="BW21" t="str">
        <f t="shared" si="28"/>
        <v>OK</v>
      </c>
      <c r="BX21" t="str">
        <f t="shared" si="29"/>
        <v/>
      </c>
      <c r="BY21" t="str">
        <f t="shared" si="30"/>
        <v>OK</v>
      </c>
      <c r="BZ21" s="143">
        <f t="shared" si="31"/>
        <v>0</v>
      </c>
      <c r="CB21" t="s">
        <v>368</v>
      </c>
      <c r="CC21" s="144">
        <v>16950001</v>
      </c>
      <c r="CD21" t="s">
        <v>367</v>
      </c>
      <c r="CE21" s="142">
        <v>19750000</v>
      </c>
      <c r="CF21" s="143">
        <v>0.08</v>
      </c>
      <c r="CG21" s="143" t="str">
        <f t="shared" si="32"/>
        <v>OK</v>
      </c>
      <c r="CH21" t="str">
        <f t="shared" si="33"/>
        <v>OK</v>
      </c>
      <c r="CI21" t="str">
        <f t="shared" si="34"/>
        <v/>
      </c>
      <c r="CJ21" t="str">
        <f t="shared" si="35"/>
        <v>OKOK</v>
      </c>
      <c r="CK21" s="143">
        <f t="shared" si="36"/>
        <v>0</v>
      </c>
      <c r="CM21" t="s">
        <v>368</v>
      </c>
      <c r="CN21" s="144">
        <v>16950001</v>
      </c>
      <c r="CO21" t="s">
        <v>367</v>
      </c>
      <c r="CP21" s="142">
        <v>19750000</v>
      </c>
      <c r="CQ21" s="143">
        <v>0.08</v>
      </c>
      <c r="CR21" s="143" t="str">
        <f t="shared" si="37"/>
        <v/>
      </c>
      <c r="CS21" t="str">
        <f t="shared" si="38"/>
        <v>OK</v>
      </c>
      <c r="CT21" t="str">
        <f t="shared" si="39"/>
        <v/>
      </c>
      <c r="CU21" t="str">
        <f t="shared" si="40"/>
        <v>OK</v>
      </c>
      <c r="CV21" s="143">
        <f t="shared" si="41"/>
        <v>0</v>
      </c>
      <c r="CX21" t="s">
        <v>368</v>
      </c>
      <c r="CY21" s="144">
        <v>16950001</v>
      </c>
      <c r="CZ21" t="s">
        <v>367</v>
      </c>
      <c r="DA21" s="142">
        <v>19750000</v>
      </c>
      <c r="DB21" s="143">
        <v>0.08</v>
      </c>
      <c r="DC21" s="143" t="str">
        <f t="shared" si="42"/>
        <v/>
      </c>
      <c r="DD21" t="str">
        <f t="shared" si="43"/>
        <v>OK</v>
      </c>
      <c r="DE21" t="str">
        <f t="shared" si="44"/>
        <v/>
      </c>
      <c r="DF21" t="str">
        <f t="shared" si="45"/>
        <v>OK</v>
      </c>
      <c r="DG21" s="143">
        <f t="shared" si="46"/>
        <v>0</v>
      </c>
      <c r="DI21" t="s">
        <v>368</v>
      </c>
      <c r="DJ21" s="144">
        <v>16950001</v>
      </c>
      <c r="DK21" t="s">
        <v>367</v>
      </c>
      <c r="DL21" s="142">
        <v>19750000</v>
      </c>
      <c r="DM21" s="143">
        <v>0.08</v>
      </c>
      <c r="DN21" s="143" t="str">
        <f t="shared" si="47"/>
        <v>OK</v>
      </c>
      <c r="DO21" t="str">
        <f t="shared" si="48"/>
        <v>OK</v>
      </c>
      <c r="DP21" t="str">
        <f t="shared" si="49"/>
        <v/>
      </c>
      <c r="DQ21" t="str">
        <f t="shared" si="50"/>
        <v>OKOK</v>
      </c>
      <c r="DR21" s="143">
        <f t="shared" si="51"/>
        <v>0</v>
      </c>
    </row>
    <row r="22" spans="3:122" x14ac:dyDescent="0.45">
      <c r="N22" t="s">
        <v>368</v>
      </c>
      <c r="O22" s="144">
        <v>19750001</v>
      </c>
      <c r="P22" t="s">
        <v>367</v>
      </c>
      <c r="Q22" s="142">
        <v>24150000</v>
      </c>
      <c r="R22" s="143">
        <v>0.09</v>
      </c>
      <c r="S22" s="143" t="str">
        <f t="shared" si="2"/>
        <v>OK</v>
      </c>
      <c r="T22" t="str">
        <f t="shared" si="3"/>
        <v/>
      </c>
      <c r="U22" t="str">
        <f t="shared" si="4"/>
        <v>OK</v>
      </c>
      <c r="V22" t="str">
        <f t="shared" si="5"/>
        <v>OKOK</v>
      </c>
      <c r="W22" s="143">
        <f t="shared" si="6"/>
        <v>0</v>
      </c>
      <c r="Y22" t="s">
        <v>368</v>
      </c>
      <c r="Z22" s="144">
        <v>19750001</v>
      </c>
      <c r="AA22" t="s">
        <v>367</v>
      </c>
      <c r="AB22" s="142">
        <v>24150000</v>
      </c>
      <c r="AC22" s="143">
        <v>0.09</v>
      </c>
      <c r="AD22" s="143" t="str">
        <f t="shared" si="7"/>
        <v/>
      </c>
      <c r="AE22" t="str">
        <f t="shared" si="8"/>
        <v/>
      </c>
      <c r="AF22" t="str">
        <f t="shared" si="9"/>
        <v>OK</v>
      </c>
      <c r="AG22" t="str">
        <f t="shared" si="10"/>
        <v>OK</v>
      </c>
      <c r="AH22" s="143">
        <f t="shared" si="11"/>
        <v>0</v>
      </c>
      <c r="AJ22" t="s">
        <v>368</v>
      </c>
      <c r="AK22" s="144">
        <v>19750001</v>
      </c>
      <c r="AL22" t="s">
        <v>367</v>
      </c>
      <c r="AM22" s="142">
        <v>24150000</v>
      </c>
      <c r="AN22" s="143">
        <v>0.09</v>
      </c>
      <c r="AO22" s="143" t="str">
        <f t="shared" si="12"/>
        <v/>
      </c>
      <c r="AP22" t="str">
        <f t="shared" si="13"/>
        <v>OK</v>
      </c>
      <c r="AQ22" t="str">
        <f t="shared" si="14"/>
        <v>OK</v>
      </c>
      <c r="AR22" t="str">
        <f t="shared" si="15"/>
        <v>OKOK</v>
      </c>
      <c r="AS22" s="143">
        <f t="shared" si="16"/>
        <v>0</v>
      </c>
      <c r="AU22" t="s">
        <v>368</v>
      </c>
      <c r="AV22" s="144">
        <v>19750001</v>
      </c>
      <c r="AW22" t="s">
        <v>367</v>
      </c>
      <c r="AX22" s="142">
        <v>24150000</v>
      </c>
      <c r="AY22" s="143">
        <v>0.09</v>
      </c>
      <c r="AZ22" s="143" t="str">
        <f t="shared" si="17"/>
        <v>OK</v>
      </c>
      <c r="BA22" t="str">
        <f t="shared" si="18"/>
        <v>OK</v>
      </c>
      <c r="BB22" t="str">
        <f t="shared" si="19"/>
        <v/>
      </c>
      <c r="BC22" t="str">
        <f t="shared" si="20"/>
        <v>OKOK</v>
      </c>
      <c r="BD22" s="143">
        <f t="shared" si="21"/>
        <v>0</v>
      </c>
      <c r="BF22" t="s">
        <v>368</v>
      </c>
      <c r="BG22" s="144">
        <v>19750001</v>
      </c>
      <c r="BH22" t="s">
        <v>367</v>
      </c>
      <c r="BI22" s="142">
        <v>24150000</v>
      </c>
      <c r="BJ22" s="143">
        <v>0.09</v>
      </c>
      <c r="BK22" s="143" t="str">
        <f t="shared" si="22"/>
        <v/>
      </c>
      <c r="BL22" t="str">
        <f t="shared" si="23"/>
        <v>OK</v>
      </c>
      <c r="BM22" t="str">
        <f t="shared" si="24"/>
        <v/>
      </c>
      <c r="BN22" t="str">
        <f t="shared" si="25"/>
        <v>OK</v>
      </c>
      <c r="BO22" s="143">
        <f t="shared" si="26"/>
        <v>0</v>
      </c>
      <c r="BQ22" t="s">
        <v>368</v>
      </c>
      <c r="BR22" s="144">
        <v>19750001</v>
      </c>
      <c r="BS22" t="s">
        <v>367</v>
      </c>
      <c r="BT22" s="142">
        <v>24150000</v>
      </c>
      <c r="BU22" s="143">
        <v>0.09</v>
      </c>
      <c r="BV22" s="143" t="str">
        <f t="shared" si="27"/>
        <v/>
      </c>
      <c r="BW22" t="str">
        <f t="shared" si="28"/>
        <v>OK</v>
      </c>
      <c r="BX22" t="str">
        <f t="shared" si="29"/>
        <v/>
      </c>
      <c r="BY22" t="str">
        <f t="shared" si="30"/>
        <v>OK</v>
      </c>
      <c r="BZ22" s="143">
        <f t="shared" si="31"/>
        <v>0</v>
      </c>
      <c r="CB22" t="s">
        <v>368</v>
      </c>
      <c r="CC22" s="144">
        <v>19750001</v>
      </c>
      <c r="CD22" t="s">
        <v>367</v>
      </c>
      <c r="CE22" s="142">
        <v>24150000</v>
      </c>
      <c r="CF22" s="143">
        <v>0.09</v>
      </c>
      <c r="CG22" s="143" t="str">
        <f t="shared" si="32"/>
        <v>OK</v>
      </c>
      <c r="CH22" t="str">
        <f t="shared" si="33"/>
        <v>OK</v>
      </c>
      <c r="CI22" t="str">
        <f t="shared" si="34"/>
        <v/>
      </c>
      <c r="CJ22" t="str">
        <f t="shared" si="35"/>
        <v>OKOK</v>
      </c>
      <c r="CK22" s="143">
        <f t="shared" si="36"/>
        <v>0</v>
      </c>
      <c r="CM22" t="s">
        <v>368</v>
      </c>
      <c r="CN22" s="144">
        <v>19750001</v>
      </c>
      <c r="CO22" t="s">
        <v>367</v>
      </c>
      <c r="CP22" s="142">
        <v>24150000</v>
      </c>
      <c r="CQ22" s="143">
        <v>0.09</v>
      </c>
      <c r="CR22" s="143" t="str">
        <f t="shared" si="37"/>
        <v/>
      </c>
      <c r="CS22" t="str">
        <f t="shared" si="38"/>
        <v>OK</v>
      </c>
      <c r="CT22" t="str">
        <f t="shared" si="39"/>
        <v/>
      </c>
      <c r="CU22" t="str">
        <f t="shared" si="40"/>
        <v>OK</v>
      </c>
      <c r="CV22" s="143">
        <f t="shared" si="41"/>
        <v>0</v>
      </c>
      <c r="CX22" t="s">
        <v>368</v>
      </c>
      <c r="CY22" s="144">
        <v>19750001</v>
      </c>
      <c r="CZ22" t="s">
        <v>367</v>
      </c>
      <c r="DA22" s="142">
        <v>24150000</v>
      </c>
      <c r="DB22" s="143">
        <v>0.09</v>
      </c>
      <c r="DC22" s="143" t="str">
        <f t="shared" si="42"/>
        <v/>
      </c>
      <c r="DD22" t="str">
        <f t="shared" si="43"/>
        <v>OK</v>
      </c>
      <c r="DE22" t="str">
        <f t="shared" si="44"/>
        <v/>
      </c>
      <c r="DF22" t="str">
        <f t="shared" si="45"/>
        <v>OK</v>
      </c>
      <c r="DG22" s="143">
        <f t="shared" si="46"/>
        <v>0</v>
      </c>
      <c r="DI22" t="s">
        <v>368</v>
      </c>
      <c r="DJ22" s="144">
        <v>19750001</v>
      </c>
      <c r="DK22" t="s">
        <v>367</v>
      </c>
      <c r="DL22" s="142">
        <v>24150000</v>
      </c>
      <c r="DM22" s="143">
        <v>0.09</v>
      </c>
      <c r="DN22" s="143" t="str">
        <f t="shared" si="47"/>
        <v>OK</v>
      </c>
      <c r="DO22" t="str">
        <f t="shared" si="48"/>
        <v>OK</v>
      </c>
      <c r="DP22" t="str">
        <f t="shared" si="49"/>
        <v/>
      </c>
      <c r="DQ22" t="str">
        <f t="shared" si="50"/>
        <v>OKOK</v>
      </c>
      <c r="DR22" s="143">
        <f t="shared" si="51"/>
        <v>0</v>
      </c>
    </row>
    <row r="23" spans="3:122" x14ac:dyDescent="0.45">
      <c r="N23" t="s">
        <v>368</v>
      </c>
      <c r="O23" s="144">
        <v>24150001</v>
      </c>
      <c r="P23" t="s">
        <v>367</v>
      </c>
      <c r="Q23" s="142">
        <v>26450000</v>
      </c>
      <c r="R23" s="143">
        <v>0.1</v>
      </c>
      <c r="S23" s="143" t="str">
        <f t="shared" si="2"/>
        <v>OK</v>
      </c>
      <c r="T23" t="str">
        <f t="shared" si="3"/>
        <v/>
      </c>
      <c r="U23" t="str">
        <f t="shared" si="4"/>
        <v>OK</v>
      </c>
      <c r="V23" t="str">
        <f t="shared" si="5"/>
        <v>OKOK</v>
      </c>
      <c r="W23" s="143">
        <f t="shared" si="6"/>
        <v>0</v>
      </c>
      <c r="Y23" t="s">
        <v>368</v>
      </c>
      <c r="Z23" s="144">
        <v>24150001</v>
      </c>
      <c r="AA23" t="s">
        <v>367</v>
      </c>
      <c r="AB23" s="142">
        <v>26450000</v>
      </c>
      <c r="AC23" s="143">
        <v>0.1</v>
      </c>
      <c r="AD23" s="143" t="str">
        <f t="shared" si="7"/>
        <v/>
      </c>
      <c r="AE23" t="str">
        <f t="shared" si="8"/>
        <v/>
      </c>
      <c r="AF23" t="str">
        <f t="shared" si="9"/>
        <v>OK</v>
      </c>
      <c r="AG23" t="str">
        <f t="shared" si="10"/>
        <v>OK</v>
      </c>
      <c r="AH23" s="143">
        <f t="shared" si="11"/>
        <v>0</v>
      </c>
      <c r="AJ23" t="s">
        <v>368</v>
      </c>
      <c r="AK23" s="144">
        <v>24150001</v>
      </c>
      <c r="AL23" t="s">
        <v>367</v>
      </c>
      <c r="AM23" s="142">
        <v>26450000</v>
      </c>
      <c r="AN23" s="143">
        <v>0.1</v>
      </c>
      <c r="AO23" s="143" t="str">
        <f t="shared" si="12"/>
        <v/>
      </c>
      <c r="AP23" t="str">
        <f t="shared" si="13"/>
        <v/>
      </c>
      <c r="AQ23" t="str">
        <f t="shared" si="14"/>
        <v>OK</v>
      </c>
      <c r="AR23" t="str">
        <f t="shared" si="15"/>
        <v>OK</v>
      </c>
      <c r="AS23" s="143">
        <f t="shared" si="16"/>
        <v>0</v>
      </c>
      <c r="AU23" t="s">
        <v>368</v>
      </c>
      <c r="AV23" s="144">
        <v>24150001</v>
      </c>
      <c r="AW23" t="s">
        <v>367</v>
      </c>
      <c r="AX23" s="142">
        <v>26450000</v>
      </c>
      <c r="AY23" s="143">
        <v>0.1</v>
      </c>
      <c r="AZ23" s="143" t="str">
        <f t="shared" si="17"/>
        <v>OK</v>
      </c>
      <c r="BA23" t="str">
        <f t="shared" si="18"/>
        <v>OK</v>
      </c>
      <c r="BB23" t="str">
        <f t="shared" si="19"/>
        <v>OK</v>
      </c>
      <c r="BC23" t="str">
        <f t="shared" si="20"/>
        <v>OKOKOK</v>
      </c>
      <c r="BD23" s="143">
        <f t="shared" si="21"/>
        <v>0.1</v>
      </c>
      <c r="BF23" t="s">
        <v>368</v>
      </c>
      <c r="BG23" s="144">
        <v>24150001</v>
      </c>
      <c r="BH23" t="s">
        <v>367</v>
      </c>
      <c r="BI23" s="142">
        <v>26450000</v>
      </c>
      <c r="BJ23" s="143">
        <v>0.1</v>
      </c>
      <c r="BK23" s="143" t="str">
        <f t="shared" si="22"/>
        <v/>
      </c>
      <c r="BL23" t="str">
        <f t="shared" si="23"/>
        <v>OK</v>
      </c>
      <c r="BM23" t="str">
        <f t="shared" si="24"/>
        <v/>
      </c>
      <c r="BN23" t="str">
        <f t="shared" si="25"/>
        <v>OK</v>
      </c>
      <c r="BO23" s="143">
        <f t="shared" si="26"/>
        <v>0</v>
      </c>
      <c r="BQ23" t="s">
        <v>368</v>
      </c>
      <c r="BR23" s="144">
        <v>24150001</v>
      </c>
      <c r="BS23" t="s">
        <v>367</v>
      </c>
      <c r="BT23" s="142">
        <v>26450000</v>
      </c>
      <c r="BU23" s="143">
        <v>0.1</v>
      </c>
      <c r="BV23" s="143" t="str">
        <f t="shared" si="27"/>
        <v/>
      </c>
      <c r="BW23" t="str">
        <f t="shared" si="28"/>
        <v>OK</v>
      </c>
      <c r="BX23" t="str">
        <f t="shared" si="29"/>
        <v/>
      </c>
      <c r="BY23" t="str">
        <f t="shared" si="30"/>
        <v>OK</v>
      </c>
      <c r="BZ23" s="143">
        <f t="shared" si="31"/>
        <v>0</v>
      </c>
      <c r="CB23" t="s">
        <v>368</v>
      </c>
      <c r="CC23" s="144">
        <v>24150001</v>
      </c>
      <c r="CD23" t="s">
        <v>367</v>
      </c>
      <c r="CE23" s="142">
        <v>26450000</v>
      </c>
      <c r="CF23" s="143">
        <v>0.1</v>
      </c>
      <c r="CG23" s="143" t="str">
        <f t="shared" si="32"/>
        <v>OK</v>
      </c>
      <c r="CH23" t="str">
        <f t="shared" si="33"/>
        <v>OK</v>
      </c>
      <c r="CI23" t="str">
        <f t="shared" si="34"/>
        <v/>
      </c>
      <c r="CJ23" t="str">
        <f t="shared" si="35"/>
        <v>OKOK</v>
      </c>
      <c r="CK23" s="143">
        <f t="shared" si="36"/>
        <v>0</v>
      </c>
      <c r="CM23" t="s">
        <v>368</v>
      </c>
      <c r="CN23" s="144">
        <v>24150001</v>
      </c>
      <c r="CO23" t="s">
        <v>367</v>
      </c>
      <c r="CP23" s="142">
        <v>26450000</v>
      </c>
      <c r="CQ23" s="143">
        <v>0.1</v>
      </c>
      <c r="CR23" s="143" t="str">
        <f t="shared" si="37"/>
        <v/>
      </c>
      <c r="CS23" t="str">
        <f t="shared" si="38"/>
        <v>OK</v>
      </c>
      <c r="CT23" t="str">
        <f t="shared" si="39"/>
        <v/>
      </c>
      <c r="CU23" t="str">
        <f t="shared" si="40"/>
        <v>OK</v>
      </c>
      <c r="CV23" s="143">
        <f t="shared" si="41"/>
        <v>0</v>
      </c>
      <c r="CX23" t="s">
        <v>368</v>
      </c>
      <c r="CY23" s="144">
        <v>24150001</v>
      </c>
      <c r="CZ23" t="s">
        <v>367</v>
      </c>
      <c r="DA23" s="142">
        <v>26450000</v>
      </c>
      <c r="DB23" s="143">
        <v>0.1</v>
      </c>
      <c r="DC23" s="143" t="str">
        <f t="shared" si="42"/>
        <v/>
      </c>
      <c r="DD23" t="str">
        <f t="shared" si="43"/>
        <v>OK</v>
      </c>
      <c r="DE23" t="str">
        <f t="shared" si="44"/>
        <v/>
      </c>
      <c r="DF23" t="str">
        <f t="shared" si="45"/>
        <v>OK</v>
      </c>
      <c r="DG23" s="143">
        <f t="shared" si="46"/>
        <v>0</v>
      </c>
      <c r="DI23" t="s">
        <v>368</v>
      </c>
      <c r="DJ23" s="144">
        <v>24150001</v>
      </c>
      <c r="DK23" t="s">
        <v>367</v>
      </c>
      <c r="DL23" s="142">
        <v>26450000</v>
      </c>
      <c r="DM23" s="143">
        <v>0.1</v>
      </c>
      <c r="DN23" s="143" t="str">
        <f t="shared" si="47"/>
        <v>OK</v>
      </c>
      <c r="DO23" t="str">
        <f t="shared" si="48"/>
        <v>OK</v>
      </c>
      <c r="DP23" t="str">
        <f t="shared" si="49"/>
        <v/>
      </c>
      <c r="DQ23" t="str">
        <f t="shared" si="50"/>
        <v>OKOK</v>
      </c>
      <c r="DR23" s="143">
        <f t="shared" si="51"/>
        <v>0</v>
      </c>
    </row>
    <row r="24" spans="3:122" x14ac:dyDescent="0.45">
      <c r="C24" s="128" t="s">
        <v>401</v>
      </c>
      <c r="N24" t="s">
        <v>368</v>
      </c>
      <c r="O24" s="144">
        <v>26450001</v>
      </c>
      <c r="P24" t="s">
        <v>367</v>
      </c>
      <c r="Q24" s="142">
        <v>28000000</v>
      </c>
      <c r="R24" s="143">
        <v>0.11</v>
      </c>
      <c r="S24" s="143" t="str">
        <f t="shared" si="2"/>
        <v>OK</v>
      </c>
      <c r="T24" t="str">
        <f t="shared" si="3"/>
        <v/>
      </c>
      <c r="U24" t="str">
        <f t="shared" si="4"/>
        <v>OK</v>
      </c>
      <c r="V24" t="str">
        <f t="shared" si="5"/>
        <v>OKOK</v>
      </c>
      <c r="W24" s="143">
        <f t="shared" si="6"/>
        <v>0</v>
      </c>
      <c r="Y24" t="s">
        <v>368</v>
      </c>
      <c r="Z24" s="144">
        <v>26450001</v>
      </c>
      <c r="AA24" t="s">
        <v>367</v>
      </c>
      <c r="AB24" s="142">
        <v>28000000</v>
      </c>
      <c r="AC24" s="143">
        <v>0.11</v>
      </c>
      <c r="AD24" s="143" t="str">
        <f t="shared" si="7"/>
        <v/>
      </c>
      <c r="AE24" t="str">
        <f t="shared" si="8"/>
        <v/>
      </c>
      <c r="AF24" t="str">
        <f t="shared" si="9"/>
        <v>OK</v>
      </c>
      <c r="AG24" t="str">
        <f t="shared" si="10"/>
        <v>OK</v>
      </c>
      <c r="AH24" s="143">
        <f t="shared" si="11"/>
        <v>0</v>
      </c>
      <c r="AJ24" t="s">
        <v>368</v>
      </c>
      <c r="AK24" s="144">
        <v>26450001</v>
      </c>
      <c r="AL24" t="s">
        <v>367</v>
      </c>
      <c r="AM24" s="142">
        <v>28000000</v>
      </c>
      <c r="AN24" s="143">
        <v>0.11</v>
      </c>
      <c r="AO24" s="143" t="str">
        <f t="shared" si="12"/>
        <v/>
      </c>
      <c r="AP24" t="str">
        <f t="shared" si="13"/>
        <v/>
      </c>
      <c r="AQ24" t="str">
        <f t="shared" si="14"/>
        <v>OK</v>
      </c>
      <c r="AR24" t="str">
        <f t="shared" si="15"/>
        <v>OK</v>
      </c>
      <c r="AS24" s="143">
        <f t="shared" si="16"/>
        <v>0</v>
      </c>
      <c r="AU24" t="s">
        <v>368</v>
      </c>
      <c r="AV24" s="144">
        <v>26450001</v>
      </c>
      <c r="AW24" t="s">
        <v>367</v>
      </c>
      <c r="AX24" s="142">
        <v>28000000</v>
      </c>
      <c r="AY24" s="143">
        <v>0.11</v>
      </c>
      <c r="AZ24" s="143" t="str">
        <f t="shared" si="17"/>
        <v>OK</v>
      </c>
      <c r="BA24" t="str">
        <f t="shared" si="18"/>
        <v/>
      </c>
      <c r="BB24" t="str">
        <f t="shared" si="19"/>
        <v>OK</v>
      </c>
      <c r="BC24" t="str">
        <f t="shared" si="20"/>
        <v>OKOK</v>
      </c>
      <c r="BD24" s="143">
        <f t="shared" si="21"/>
        <v>0</v>
      </c>
      <c r="BF24" t="s">
        <v>368</v>
      </c>
      <c r="BG24" s="144">
        <v>26450001</v>
      </c>
      <c r="BH24" t="s">
        <v>367</v>
      </c>
      <c r="BI24" s="142">
        <v>28000000</v>
      </c>
      <c r="BJ24" s="143">
        <v>0.11</v>
      </c>
      <c r="BK24" s="143" t="str">
        <f t="shared" si="22"/>
        <v/>
      </c>
      <c r="BL24" t="str">
        <f t="shared" si="23"/>
        <v>OK</v>
      </c>
      <c r="BM24" t="str">
        <f t="shared" si="24"/>
        <v/>
      </c>
      <c r="BN24" t="str">
        <f t="shared" si="25"/>
        <v>OK</v>
      </c>
      <c r="BO24" s="143">
        <f t="shared" si="26"/>
        <v>0</v>
      </c>
      <c r="BQ24" t="s">
        <v>368</v>
      </c>
      <c r="BR24" s="144">
        <v>26450001</v>
      </c>
      <c r="BS24" t="s">
        <v>367</v>
      </c>
      <c r="BT24" s="142">
        <v>28000000</v>
      </c>
      <c r="BU24" s="143">
        <v>0.11</v>
      </c>
      <c r="BV24" s="143" t="str">
        <f t="shared" si="27"/>
        <v/>
      </c>
      <c r="BW24" t="str">
        <f t="shared" si="28"/>
        <v>OK</v>
      </c>
      <c r="BX24" t="str">
        <f t="shared" si="29"/>
        <v/>
      </c>
      <c r="BY24" t="str">
        <f t="shared" si="30"/>
        <v>OK</v>
      </c>
      <c r="BZ24" s="143">
        <f t="shared" si="31"/>
        <v>0</v>
      </c>
      <c r="CB24" t="s">
        <v>368</v>
      </c>
      <c r="CC24" s="144">
        <v>26450001</v>
      </c>
      <c r="CD24" t="s">
        <v>367</v>
      </c>
      <c r="CE24" s="142">
        <v>28000000</v>
      </c>
      <c r="CF24" s="143">
        <v>0.11</v>
      </c>
      <c r="CG24" s="143" t="str">
        <f t="shared" si="32"/>
        <v>OK</v>
      </c>
      <c r="CH24" t="str">
        <f t="shared" si="33"/>
        <v>OK</v>
      </c>
      <c r="CI24" t="str">
        <f t="shared" si="34"/>
        <v/>
      </c>
      <c r="CJ24" t="str">
        <f t="shared" si="35"/>
        <v>OKOK</v>
      </c>
      <c r="CK24" s="143">
        <f t="shared" si="36"/>
        <v>0</v>
      </c>
      <c r="CM24" t="s">
        <v>368</v>
      </c>
      <c r="CN24" s="144">
        <v>26450001</v>
      </c>
      <c r="CO24" t="s">
        <v>367</v>
      </c>
      <c r="CP24" s="142">
        <v>28000000</v>
      </c>
      <c r="CQ24" s="143">
        <v>0.11</v>
      </c>
      <c r="CR24" s="143" t="str">
        <f t="shared" si="37"/>
        <v/>
      </c>
      <c r="CS24" t="str">
        <f t="shared" si="38"/>
        <v>OK</v>
      </c>
      <c r="CT24" t="str">
        <f t="shared" si="39"/>
        <v/>
      </c>
      <c r="CU24" t="str">
        <f t="shared" si="40"/>
        <v>OK</v>
      </c>
      <c r="CV24" s="143">
        <f t="shared" si="41"/>
        <v>0</v>
      </c>
      <c r="CX24" t="s">
        <v>368</v>
      </c>
      <c r="CY24" s="144">
        <v>26450001</v>
      </c>
      <c r="CZ24" t="s">
        <v>367</v>
      </c>
      <c r="DA24" s="142">
        <v>28000000</v>
      </c>
      <c r="DB24" s="143">
        <v>0.11</v>
      </c>
      <c r="DC24" s="143" t="str">
        <f t="shared" si="42"/>
        <v/>
      </c>
      <c r="DD24" t="str">
        <f t="shared" si="43"/>
        <v>OK</v>
      </c>
      <c r="DE24" t="str">
        <f t="shared" si="44"/>
        <v/>
      </c>
      <c r="DF24" t="str">
        <f t="shared" si="45"/>
        <v>OK</v>
      </c>
      <c r="DG24" s="143">
        <f t="shared" si="46"/>
        <v>0</v>
      </c>
      <c r="DI24" t="s">
        <v>368</v>
      </c>
      <c r="DJ24" s="144">
        <v>26450001</v>
      </c>
      <c r="DK24" t="s">
        <v>367</v>
      </c>
      <c r="DL24" s="142">
        <v>28000000</v>
      </c>
      <c r="DM24" s="143">
        <v>0.11</v>
      </c>
      <c r="DN24" s="143" t="str">
        <f t="shared" si="47"/>
        <v>OK</v>
      </c>
      <c r="DO24" t="str">
        <f t="shared" si="48"/>
        <v>OK</v>
      </c>
      <c r="DP24" t="str">
        <f t="shared" si="49"/>
        <v/>
      </c>
      <c r="DQ24" t="str">
        <f t="shared" si="50"/>
        <v>OKOK</v>
      </c>
      <c r="DR24" s="143">
        <f t="shared" si="51"/>
        <v>0</v>
      </c>
    </row>
    <row r="25" spans="3:122" x14ac:dyDescent="0.45">
      <c r="N25" t="s">
        <v>368</v>
      </c>
      <c r="O25" s="144">
        <v>28000001</v>
      </c>
      <c r="P25" t="s">
        <v>367</v>
      </c>
      <c r="Q25" s="142">
        <v>30050000</v>
      </c>
      <c r="R25" s="143">
        <v>0.12</v>
      </c>
      <c r="S25" s="143" t="str">
        <f t="shared" si="2"/>
        <v>OK</v>
      </c>
      <c r="T25" t="str">
        <f t="shared" si="3"/>
        <v/>
      </c>
      <c r="U25" t="str">
        <f t="shared" si="4"/>
        <v>OK</v>
      </c>
      <c r="V25" t="str">
        <f t="shared" si="5"/>
        <v>OKOK</v>
      </c>
      <c r="W25" s="143">
        <f t="shared" si="6"/>
        <v>0</v>
      </c>
      <c r="Y25" t="s">
        <v>368</v>
      </c>
      <c r="Z25" s="144">
        <v>28000001</v>
      </c>
      <c r="AA25" t="s">
        <v>367</v>
      </c>
      <c r="AB25" s="142">
        <v>30050000</v>
      </c>
      <c r="AC25" s="143">
        <v>0.12</v>
      </c>
      <c r="AD25" s="143" t="str">
        <f t="shared" si="7"/>
        <v/>
      </c>
      <c r="AE25" t="str">
        <f t="shared" si="8"/>
        <v/>
      </c>
      <c r="AF25" t="str">
        <f t="shared" si="9"/>
        <v>OK</v>
      </c>
      <c r="AG25" t="str">
        <f t="shared" si="10"/>
        <v>OK</v>
      </c>
      <c r="AH25" s="143">
        <f t="shared" si="11"/>
        <v>0</v>
      </c>
      <c r="AJ25" t="s">
        <v>368</v>
      </c>
      <c r="AK25" s="144">
        <v>28000001</v>
      </c>
      <c r="AL25" t="s">
        <v>367</v>
      </c>
      <c r="AM25" s="142">
        <v>30050000</v>
      </c>
      <c r="AN25" s="143">
        <v>0.12</v>
      </c>
      <c r="AO25" s="143" t="str">
        <f t="shared" si="12"/>
        <v/>
      </c>
      <c r="AP25" t="str">
        <f t="shared" si="13"/>
        <v/>
      </c>
      <c r="AQ25" t="str">
        <f t="shared" si="14"/>
        <v>OK</v>
      </c>
      <c r="AR25" t="str">
        <f t="shared" si="15"/>
        <v>OK</v>
      </c>
      <c r="AS25" s="143">
        <f t="shared" si="16"/>
        <v>0</v>
      </c>
      <c r="AU25" t="s">
        <v>368</v>
      </c>
      <c r="AV25" s="144">
        <v>28000001</v>
      </c>
      <c r="AW25" t="s">
        <v>367</v>
      </c>
      <c r="AX25" s="142">
        <v>30050000</v>
      </c>
      <c r="AY25" s="143">
        <v>0.12</v>
      </c>
      <c r="AZ25" s="143" t="str">
        <f t="shared" si="17"/>
        <v>OK</v>
      </c>
      <c r="BA25" t="str">
        <f t="shared" si="18"/>
        <v/>
      </c>
      <c r="BB25" t="str">
        <f t="shared" si="19"/>
        <v>OK</v>
      </c>
      <c r="BC25" t="str">
        <f t="shared" si="20"/>
        <v>OKOK</v>
      </c>
      <c r="BD25" s="143">
        <f t="shared" si="21"/>
        <v>0</v>
      </c>
      <c r="BF25" t="s">
        <v>368</v>
      </c>
      <c r="BG25" s="144">
        <v>28000001</v>
      </c>
      <c r="BH25" t="s">
        <v>367</v>
      </c>
      <c r="BI25" s="142">
        <v>30050000</v>
      </c>
      <c r="BJ25" s="143">
        <v>0.12</v>
      </c>
      <c r="BK25" s="143" t="str">
        <f t="shared" si="22"/>
        <v/>
      </c>
      <c r="BL25" t="str">
        <f t="shared" si="23"/>
        <v>OK</v>
      </c>
      <c r="BM25" t="str">
        <f t="shared" si="24"/>
        <v>OK</v>
      </c>
      <c r="BN25" t="str">
        <f t="shared" si="25"/>
        <v>OKOK</v>
      </c>
      <c r="BO25" s="143">
        <f t="shared" si="26"/>
        <v>0</v>
      </c>
      <c r="BQ25" t="s">
        <v>368</v>
      </c>
      <c r="BR25" s="144">
        <v>28000001</v>
      </c>
      <c r="BS25" t="s">
        <v>367</v>
      </c>
      <c r="BT25" s="142">
        <v>30050000</v>
      </c>
      <c r="BU25" s="143">
        <v>0.12</v>
      </c>
      <c r="BV25" s="143" t="str">
        <f t="shared" si="27"/>
        <v/>
      </c>
      <c r="BW25" t="str">
        <f t="shared" si="28"/>
        <v>OK</v>
      </c>
      <c r="BX25" t="str">
        <f t="shared" si="29"/>
        <v/>
      </c>
      <c r="BY25" t="str">
        <f t="shared" si="30"/>
        <v>OK</v>
      </c>
      <c r="BZ25" s="143">
        <f t="shared" si="31"/>
        <v>0</v>
      </c>
      <c r="CB25" t="s">
        <v>368</v>
      </c>
      <c r="CC25" s="144">
        <v>28000001</v>
      </c>
      <c r="CD25" t="s">
        <v>367</v>
      </c>
      <c r="CE25" s="142">
        <v>30050000</v>
      </c>
      <c r="CF25" s="143">
        <v>0.12</v>
      </c>
      <c r="CG25" s="143" t="str">
        <f t="shared" si="32"/>
        <v>OK</v>
      </c>
      <c r="CH25" t="str">
        <f t="shared" si="33"/>
        <v>OK</v>
      </c>
      <c r="CI25" t="str">
        <f t="shared" si="34"/>
        <v/>
      </c>
      <c r="CJ25" t="str">
        <f t="shared" si="35"/>
        <v>OKOK</v>
      </c>
      <c r="CK25" s="143">
        <f t="shared" si="36"/>
        <v>0</v>
      </c>
      <c r="CM25" t="s">
        <v>368</v>
      </c>
      <c r="CN25" s="144">
        <v>28000001</v>
      </c>
      <c r="CO25" t="s">
        <v>367</v>
      </c>
      <c r="CP25" s="142">
        <v>30050000</v>
      </c>
      <c r="CQ25" s="143">
        <v>0.12</v>
      </c>
      <c r="CR25" s="143" t="str">
        <f t="shared" si="37"/>
        <v/>
      </c>
      <c r="CS25" t="str">
        <f t="shared" si="38"/>
        <v>OK</v>
      </c>
      <c r="CT25" t="str">
        <f t="shared" si="39"/>
        <v/>
      </c>
      <c r="CU25" t="str">
        <f t="shared" si="40"/>
        <v>OK</v>
      </c>
      <c r="CV25" s="143">
        <f t="shared" si="41"/>
        <v>0</v>
      </c>
      <c r="CX25" t="s">
        <v>368</v>
      </c>
      <c r="CY25" s="144">
        <v>28000001</v>
      </c>
      <c r="CZ25" t="s">
        <v>367</v>
      </c>
      <c r="DA25" s="142">
        <v>30050000</v>
      </c>
      <c r="DB25" s="143">
        <v>0.12</v>
      </c>
      <c r="DC25" s="143" t="str">
        <f t="shared" si="42"/>
        <v/>
      </c>
      <c r="DD25" t="str">
        <f t="shared" si="43"/>
        <v>OK</v>
      </c>
      <c r="DE25" t="str">
        <f t="shared" si="44"/>
        <v/>
      </c>
      <c r="DF25" t="str">
        <f t="shared" si="45"/>
        <v>OK</v>
      </c>
      <c r="DG25" s="143">
        <f t="shared" si="46"/>
        <v>0</v>
      </c>
      <c r="DI25" t="s">
        <v>368</v>
      </c>
      <c r="DJ25" s="144">
        <v>28000001</v>
      </c>
      <c r="DK25" t="s">
        <v>367</v>
      </c>
      <c r="DL25" s="142">
        <v>30050000</v>
      </c>
      <c r="DM25" s="143">
        <v>0.12</v>
      </c>
      <c r="DN25" s="143" t="str">
        <f t="shared" si="47"/>
        <v>OK</v>
      </c>
      <c r="DO25" t="str">
        <f t="shared" si="48"/>
        <v>OK</v>
      </c>
      <c r="DP25" t="str">
        <f t="shared" si="49"/>
        <v/>
      </c>
      <c r="DQ25" t="str">
        <f t="shared" si="50"/>
        <v>OKOK</v>
      </c>
      <c r="DR25" s="143">
        <f t="shared" si="51"/>
        <v>0</v>
      </c>
    </row>
    <row r="26" spans="3:122" x14ac:dyDescent="0.45">
      <c r="N26" t="s">
        <v>368</v>
      </c>
      <c r="O26" s="144">
        <v>30050001</v>
      </c>
      <c r="P26" t="s">
        <v>367</v>
      </c>
      <c r="Q26" s="142">
        <v>32400000</v>
      </c>
      <c r="R26" s="143">
        <v>0.13</v>
      </c>
      <c r="S26" s="143" t="str">
        <f t="shared" si="2"/>
        <v>OK</v>
      </c>
      <c r="T26" t="str">
        <f t="shared" si="3"/>
        <v/>
      </c>
      <c r="U26" t="str">
        <f t="shared" si="4"/>
        <v>OK</v>
      </c>
      <c r="V26" t="str">
        <f t="shared" si="5"/>
        <v>OKOK</v>
      </c>
      <c r="W26" s="143">
        <f t="shared" si="6"/>
        <v>0</v>
      </c>
      <c r="Y26" t="s">
        <v>368</v>
      </c>
      <c r="Z26" s="144">
        <v>30050001</v>
      </c>
      <c r="AA26" t="s">
        <v>367</v>
      </c>
      <c r="AB26" s="142">
        <v>32400000</v>
      </c>
      <c r="AC26" s="143">
        <v>0.13</v>
      </c>
      <c r="AD26" s="143" t="str">
        <f t="shared" si="7"/>
        <v/>
      </c>
      <c r="AE26" t="str">
        <f t="shared" si="8"/>
        <v/>
      </c>
      <c r="AF26" t="str">
        <f t="shared" si="9"/>
        <v>OK</v>
      </c>
      <c r="AG26" t="str">
        <f t="shared" si="10"/>
        <v>OK</v>
      </c>
      <c r="AH26" s="143">
        <f t="shared" si="11"/>
        <v>0</v>
      </c>
      <c r="AJ26" t="s">
        <v>368</v>
      </c>
      <c r="AK26" s="144">
        <v>30050001</v>
      </c>
      <c r="AL26" t="s">
        <v>367</v>
      </c>
      <c r="AM26" s="142">
        <v>32400000</v>
      </c>
      <c r="AN26" s="143">
        <v>0.13</v>
      </c>
      <c r="AO26" s="143" t="str">
        <f t="shared" si="12"/>
        <v/>
      </c>
      <c r="AP26" t="str">
        <f t="shared" si="13"/>
        <v/>
      </c>
      <c r="AQ26" t="str">
        <f t="shared" si="14"/>
        <v>OK</v>
      </c>
      <c r="AR26" t="str">
        <f t="shared" si="15"/>
        <v>OK</v>
      </c>
      <c r="AS26" s="143">
        <f t="shared" si="16"/>
        <v>0</v>
      </c>
      <c r="AU26" t="s">
        <v>368</v>
      </c>
      <c r="AV26" s="144">
        <v>30050001</v>
      </c>
      <c r="AW26" t="s">
        <v>367</v>
      </c>
      <c r="AX26" s="142">
        <v>32400000</v>
      </c>
      <c r="AY26" s="143">
        <v>0.13</v>
      </c>
      <c r="AZ26" s="143" t="str">
        <f t="shared" si="17"/>
        <v>OK</v>
      </c>
      <c r="BA26" t="str">
        <f t="shared" si="18"/>
        <v/>
      </c>
      <c r="BB26" t="str">
        <f t="shared" si="19"/>
        <v>OK</v>
      </c>
      <c r="BC26" t="str">
        <f t="shared" si="20"/>
        <v>OKOK</v>
      </c>
      <c r="BD26" s="143">
        <f t="shared" si="21"/>
        <v>0</v>
      </c>
      <c r="BF26" t="s">
        <v>368</v>
      </c>
      <c r="BG26" s="144">
        <v>30050001</v>
      </c>
      <c r="BH26" t="s">
        <v>367</v>
      </c>
      <c r="BI26" s="142">
        <v>32400000</v>
      </c>
      <c r="BJ26" s="143">
        <v>0.13</v>
      </c>
      <c r="BK26" s="143" t="str">
        <f t="shared" si="22"/>
        <v/>
      </c>
      <c r="BL26" t="str">
        <f t="shared" si="23"/>
        <v/>
      </c>
      <c r="BM26" t="str">
        <f t="shared" si="24"/>
        <v>OK</v>
      </c>
      <c r="BN26" t="str">
        <f t="shared" si="25"/>
        <v>OK</v>
      </c>
      <c r="BO26" s="143">
        <f t="shared" si="26"/>
        <v>0</v>
      </c>
      <c r="BQ26" t="s">
        <v>368</v>
      </c>
      <c r="BR26" s="144">
        <v>30050001</v>
      </c>
      <c r="BS26" t="s">
        <v>367</v>
      </c>
      <c r="BT26" s="142">
        <v>32400000</v>
      </c>
      <c r="BU26" s="143">
        <v>0.13</v>
      </c>
      <c r="BV26" s="143" t="str">
        <f t="shared" si="27"/>
        <v/>
      </c>
      <c r="BW26" t="str">
        <f t="shared" si="28"/>
        <v>OK</v>
      </c>
      <c r="BX26" t="str">
        <f t="shared" si="29"/>
        <v/>
      </c>
      <c r="BY26" t="str">
        <f t="shared" si="30"/>
        <v>OK</v>
      </c>
      <c r="BZ26" s="143">
        <f t="shared" si="31"/>
        <v>0</v>
      </c>
      <c r="CB26" t="s">
        <v>368</v>
      </c>
      <c r="CC26" s="144">
        <v>30050001</v>
      </c>
      <c r="CD26" t="s">
        <v>367</v>
      </c>
      <c r="CE26" s="142">
        <v>32400000</v>
      </c>
      <c r="CF26" s="143">
        <v>0.13</v>
      </c>
      <c r="CG26" s="143" t="str">
        <f t="shared" si="32"/>
        <v>OK</v>
      </c>
      <c r="CH26" t="str">
        <f t="shared" si="33"/>
        <v>OK</v>
      </c>
      <c r="CI26" t="str">
        <f t="shared" si="34"/>
        <v/>
      </c>
      <c r="CJ26" t="str">
        <f t="shared" si="35"/>
        <v>OKOK</v>
      </c>
      <c r="CK26" s="143">
        <f t="shared" si="36"/>
        <v>0</v>
      </c>
      <c r="CM26" t="s">
        <v>368</v>
      </c>
      <c r="CN26" s="144">
        <v>30050001</v>
      </c>
      <c r="CO26" t="s">
        <v>367</v>
      </c>
      <c r="CP26" s="142">
        <v>32400000</v>
      </c>
      <c r="CQ26" s="143">
        <v>0.13</v>
      </c>
      <c r="CR26" s="143" t="str">
        <f t="shared" si="37"/>
        <v/>
      </c>
      <c r="CS26" t="str">
        <f t="shared" si="38"/>
        <v>OK</v>
      </c>
      <c r="CT26" t="str">
        <f t="shared" si="39"/>
        <v/>
      </c>
      <c r="CU26" t="str">
        <f t="shared" si="40"/>
        <v>OK</v>
      </c>
      <c r="CV26" s="143">
        <f t="shared" si="41"/>
        <v>0</v>
      </c>
      <c r="CX26" t="s">
        <v>368</v>
      </c>
      <c r="CY26" s="144">
        <v>30050001</v>
      </c>
      <c r="CZ26" t="s">
        <v>367</v>
      </c>
      <c r="DA26" s="142">
        <v>32400000</v>
      </c>
      <c r="DB26" s="143">
        <v>0.13</v>
      </c>
      <c r="DC26" s="143" t="str">
        <f t="shared" si="42"/>
        <v/>
      </c>
      <c r="DD26" t="str">
        <f t="shared" si="43"/>
        <v>OK</v>
      </c>
      <c r="DE26" t="str">
        <f t="shared" si="44"/>
        <v/>
      </c>
      <c r="DF26" t="str">
        <f t="shared" si="45"/>
        <v>OK</v>
      </c>
      <c r="DG26" s="143">
        <f t="shared" si="46"/>
        <v>0</v>
      </c>
      <c r="DI26" t="s">
        <v>368</v>
      </c>
      <c r="DJ26" s="144">
        <v>30050001</v>
      </c>
      <c r="DK26" t="s">
        <v>367</v>
      </c>
      <c r="DL26" s="142">
        <v>32400000</v>
      </c>
      <c r="DM26" s="143">
        <v>0.13</v>
      </c>
      <c r="DN26" s="143" t="str">
        <f t="shared" si="47"/>
        <v>OK</v>
      </c>
      <c r="DO26" t="str">
        <f t="shared" si="48"/>
        <v>OK</v>
      </c>
      <c r="DP26" t="str">
        <f t="shared" si="49"/>
        <v/>
      </c>
      <c r="DQ26" t="str">
        <f t="shared" si="50"/>
        <v>OKOK</v>
      </c>
      <c r="DR26" s="143">
        <f t="shared" si="51"/>
        <v>0</v>
      </c>
    </row>
    <row r="27" spans="3:122" x14ac:dyDescent="0.45">
      <c r="N27" t="s">
        <v>368</v>
      </c>
      <c r="O27" s="144">
        <v>32400001</v>
      </c>
      <c r="P27" t="s">
        <v>367</v>
      </c>
      <c r="Q27" s="142">
        <v>35400000</v>
      </c>
      <c r="R27" s="143">
        <v>0.14000000000000001</v>
      </c>
      <c r="S27" s="143" t="str">
        <f t="shared" si="2"/>
        <v>OK</v>
      </c>
      <c r="T27" t="str">
        <f t="shared" si="3"/>
        <v/>
      </c>
      <c r="U27" t="str">
        <f t="shared" si="4"/>
        <v>OK</v>
      </c>
      <c r="V27" t="str">
        <f t="shared" si="5"/>
        <v>OKOK</v>
      </c>
      <c r="W27" s="143">
        <f t="shared" si="6"/>
        <v>0</v>
      </c>
      <c r="Y27" t="s">
        <v>368</v>
      </c>
      <c r="Z27" s="144">
        <v>32400001</v>
      </c>
      <c r="AA27" t="s">
        <v>367</v>
      </c>
      <c r="AB27" s="142">
        <v>35400000</v>
      </c>
      <c r="AC27" s="143">
        <v>0.14000000000000001</v>
      </c>
      <c r="AD27" s="143" t="str">
        <f t="shared" si="7"/>
        <v/>
      </c>
      <c r="AE27" t="str">
        <f t="shared" si="8"/>
        <v/>
      </c>
      <c r="AF27" t="str">
        <f t="shared" si="9"/>
        <v>OK</v>
      </c>
      <c r="AG27" t="str">
        <f t="shared" si="10"/>
        <v>OK</v>
      </c>
      <c r="AH27" s="143">
        <f t="shared" si="11"/>
        <v>0</v>
      </c>
      <c r="AJ27" t="s">
        <v>368</v>
      </c>
      <c r="AK27" s="144">
        <v>32400001</v>
      </c>
      <c r="AL27" t="s">
        <v>367</v>
      </c>
      <c r="AM27" s="142">
        <v>35400000</v>
      </c>
      <c r="AN27" s="143">
        <v>0.14000000000000001</v>
      </c>
      <c r="AO27" s="143" t="str">
        <f t="shared" si="12"/>
        <v/>
      </c>
      <c r="AP27" t="str">
        <f t="shared" si="13"/>
        <v/>
      </c>
      <c r="AQ27" t="str">
        <f t="shared" si="14"/>
        <v>OK</v>
      </c>
      <c r="AR27" t="str">
        <f t="shared" si="15"/>
        <v>OK</v>
      </c>
      <c r="AS27" s="143">
        <f t="shared" si="16"/>
        <v>0</v>
      </c>
      <c r="AU27" t="s">
        <v>368</v>
      </c>
      <c r="AV27" s="144">
        <v>32400001</v>
      </c>
      <c r="AW27" t="s">
        <v>367</v>
      </c>
      <c r="AX27" s="142">
        <v>35400000</v>
      </c>
      <c r="AY27" s="143">
        <v>0.14000000000000001</v>
      </c>
      <c r="AZ27" s="143" t="str">
        <f t="shared" si="17"/>
        <v>OK</v>
      </c>
      <c r="BA27" t="str">
        <f t="shared" si="18"/>
        <v/>
      </c>
      <c r="BB27" t="str">
        <f t="shared" si="19"/>
        <v>OK</v>
      </c>
      <c r="BC27" t="str">
        <f t="shared" si="20"/>
        <v>OKOK</v>
      </c>
      <c r="BD27" s="143">
        <f t="shared" si="21"/>
        <v>0</v>
      </c>
      <c r="BF27" t="s">
        <v>368</v>
      </c>
      <c r="BG27" s="144">
        <v>32400001</v>
      </c>
      <c r="BH27" t="s">
        <v>367</v>
      </c>
      <c r="BI27" s="142">
        <v>35400000</v>
      </c>
      <c r="BJ27" s="143">
        <v>0.14000000000000001</v>
      </c>
      <c r="BK27" s="143" t="str">
        <f t="shared" si="22"/>
        <v/>
      </c>
      <c r="BL27" t="str">
        <f t="shared" si="23"/>
        <v/>
      </c>
      <c r="BM27" t="str">
        <f t="shared" si="24"/>
        <v>OK</v>
      </c>
      <c r="BN27" t="str">
        <f t="shared" si="25"/>
        <v>OK</v>
      </c>
      <c r="BO27" s="143">
        <f t="shared" si="26"/>
        <v>0</v>
      </c>
      <c r="BQ27" t="s">
        <v>368</v>
      </c>
      <c r="BR27" s="144">
        <v>32400001</v>
      </c>
      <c r="BS27" t="s">
        <v>367</v>
      </c>
      <c r="BT27" s="142">
        <v>35400000</v>
      </c>
      <c r="BU27" s="143">
        <v>0.14000000000000001</v>
      </c>
      <c r="BV27" s="143" t="str">
        <f t="shared" si="27"/>
        <v/>
      </c>
      <c r="BW27" t="str">
        <f t="shared" si="28"/>
        <v>OK</v>
      </c>
      <c r="BX27" t="str">
        <f t="shared" si="29"/>
        <v>OK</v>
      </c>
      <c r="BY27" t="str">
        <f t="shared" si="30"/>
        <v>OKOK</v>
      </c>
      <c r="BZ27" s="143">
        <f t="shared" si="31"/>
        <v>0</v>
      </c>
      <c r="CB27" t="s">
        <v>368</v>
      </c>
      <c r="CC27" s="144">
        <v>32400001</v>
      </c>
      <c r="CD27" t="s">
        <v>367</v>
      </c>
      <c r="CE27" s="142">
        <v>35400000</v>
      </c>
      <c r="CF27" s="143">
        <v>0.14000000000000001</v>
      </c>
      <c r="CG27" s="143" t="str">
        <f t="shared" si="32"/>
        <v>OK</v>
      </c>
      <c r="CH27" t="str">
        <f t="shared" si="33"/>
        <v>OK</v>
      </c>
      <c r="CI27" t="str">
        <f t="shared" si="34"/>
        <v/>
      </c>
      <c r="CJ27" t="str">
        <f t="shared" si="35"/>
        <v>OKOK</v>
      </c>
      <c r="CK27" s="143">
        <f t="shared" si="36"/>
        <v>0</v>
      </c>
      <c r="CM27" t="s">
        <v>368</v>
      </c>
      <c r="CN27" s="144">
        <v>32400001</v>
      </c>
      <c r="CO27" t="s">
        <v>367</v>
      </c>
      <c r="CP27" s="142">
        <v>35400000</v>
      </c>
      <c r="CQ27" s="143">
        <v>0.14000000000000001</v>
      </c>
      <c r="CR27" s="143" t="str">
        <f t="shared" si="37"/>
        <v/>
      </c>
      <c r="CS27" t="str">
        <f t="shared" si="38"/>
        <v>OK</v>
      </c>
      <c r="CT27" t="str">
        <f t="shared" si="39"/>
        <v/>
      </c>
      <c r="CU27" t="str">
        <f t="shared" si="40"/>
        <v>OK</v>
      </c>
      <c r="CV27" s="143">
        <f t="shared" si="41"/>
        <v>0</v>
      </c>
      <c r="CX27" t="s">
        <v>368</v>
      </c>
      <c r="CY27" s="144">
        <v>32400001</v>
      </c>
      <c r="CZ27" t="s">
        <v>367</v>
      </c>
      <c r="DA27" s="142">
        <v>35400000</v>
      </c>
      <c r="DB27" s="143">
        <v>0.14000000000000001</v>
      </c>
      <c r="DC27" s="143" t="str">
        <f t="shared" si="42"/>
        <v/>
      </c>
      <c r="DD27" t="str">
        <f t="shared" si="43"/>
        <v>OK</v>
      </c>
      <c r="DE27" t="str">
        <f t="shared" si="44"/>
        <v/>
      </c>
      <c r="DF27" t="str">
        <f t="shared" si="45"/>
        <v>OK</v>
      </c>
      <c r="DG27" s="143">
        <f t="shared" si="46"/>
        <v>0</v>
      </c>
      <c r="DI27" t="s">
        <v>368</v>
      </c>
      <c r="DJ27" s="144">
        <v>32400001</v>
      </c>
      <c r="DK27" t="s">
        <v>367</v>
      </c>
      <c r="DL27" s="142">
        <v>35400000</v>
      </c>
      <c r="DM27" s="143">
        <v>0.14000000000000001</v>
      </c>
      <c r="DN27" s="143" t="str">
        <f t="shared" si="47"/>
        <v>OK</v>
      </c>
      <c r="DO27" t="str">
        <f t="shared" si="48"/>
        <v>OK</v>
      </c>
      <c r="DP27" t="str">
        <f t="shared" si="49"/>
        <v/>
      </c>
      <c r="DQ27" t="str">
        <f t="shared" si="50"/>
        <v>OKOK</v>
      </c>
      <c r="DR27" s="143">
        <f t="shared" si="51"/>
        <v>0</v>
      </c>
    </row>
    <row r="28" spans="3:122" x14ac:dyDescent="0.45">
      <c r="N28" t="s">
        <v>368</v>
      </c>
      <c r="O28" s="144">
        <v>35400001</v>
      </c>
      <c r="P28" t="s">
        <v>367</v>
      </c>
      <c r="Q28" s="142">
        <v>39100000</v>
      </c>
      <c r="R28" s="143">
        <v>0.15</v>
      </c>
      <c r="S28" s="143" t="str">
        <f t="shared" si="2"/>
        <v>OK</v>
      </c>
      <c r="T28" t="str">
        <f t="shared" si="3"/>
        <v/>
      </c>
      <c r="U28" t="str">
        <f t="shared" si="4"/>
        <v>OK</v>
      </c>
      <c r="V28" t="str">
        <f t="shared" si="5"/>
        <v>OKOK</v>
      </c>
      <c r="W28" s="143">
        <f t="shared" si="6"/>
        <v>0</v>
      </c>
      <c r="Y28" t="s">
        <v>368</v>
      </c>
      <c r="Z28" s="144">
        <v>35400001</v>
      </c>
      <c r="AA28" t="s">
        <v>367</v>
      </c>
      <c r="AB28" s="142">
        <v>39100000</v>
      </c>
      <c r="AC28" s="143">
        <v>0.15</v>
      </c>
      <c r="AD28" s="143" t="str">
        <f t="shared" si="7"/>
        <v/>
      </c>
      <c r="AE28" t="str">
        <f t="shared" si="8"/>
        <v/>
      </c>
      <c r="AF28" t="str">
        <f t="shared" si="9"/>
        <v>OK</v>
      </c>
      <c r="AG28" t="str">
        <f t="shared" si="10"/>
        <v>OK</v>
      </c>
      <c r="AH28" s="143">
        <f t="shared" si="11"/>
        <v>0</v>
      </c>
      <c r="AJ28" t="s">
        <v>368</v>
      </c>
      <c r="AK28" s="144">
        <v>35400001</v>
      </c>
      <c r="AL28" t="s">
        <v>367</v>
      </c>
      <c r="AM28" s="142">
        <v>39100000</v>
      </c>
      <c r="AN28" s="143">
        <v>0.15</v>
      </c>
      <c r="AO28" s="143" t="str">
        <f t="shared" si="12"/>
        <v/>
      </c>
      <c r="AP28" t="str">
        <f t="shared" si="13"/>
        <v/>
      </c>
      <c r="AQ28" t="str">
        <f t="shared" si="14"/>
        <v>OK</v>
      </c>
      <c r="AR28" t="str">
        <f t="shared" si="15"/>
        <v>OK</v>
      </c>
      <c r="AS28" s="143">
        <f t="shared" si="16"/>
        <v>0</v>
      </c>
      <c r="AU28" t="s">
        <v>368</v>
      </c>
      <c r="AV28" s="144">
        <v>35400001</v>
      </c>
      <c r="AW28" t="s">
        <v>367</v>
      </c>
      <c r="AX28" s="142">
        <v>39100000</v>
      </c>
      <c r="AY28" s="143">
        <v>0.15</v>
      </c>
      <c r="AZ28" s="143" t="str">
        <f t="shared" si="17"/>
        <v>OK</v>
      </c>
      <c r="BA28" t="str">
        <f t="shared" si="18"/>
        <v/>
      </c>
      <c r="BB28" t="str">
        <f t="shared" si="19"/>
        <v>OK</v>
      </c>
      <c r="BC28" t="str">
        <f t="shared" si="20"/>
        <v>OKOK</v>
      </c>
      <c r="BD28" s="143">
        <f t="shared" si="21"/>
        <v>0</v>
      </c>
      <c r="BF28" t="s">
        <v>368</v>
      </c>
      <c r="BG28" s="144">
        <v>35400001</v>
      </c>
      <c r="BH28" t="s">
        <v>367</v>
      </c>
      <c r="BI28" s="142">
        <v>39100000</v>
      </c>
      <c r="BJ28" s="143">
        <v>0.15</v>
      </c>
      <c r="BK28" s="143" t="str">
        <f t="shared" si="22"/>
        <v/>
      </c>
      <c r="BL28" t="str">
        <f t="shared" si="23"/>
        <v/>
      </c>
      <c r="BM28" t="str">
        <f t="shared" si="24"/>
        <v>OK</v>
      </c>
      <c r="BN28" t="str">
        <f t="shared" si="25"/>
        <v>OK</v>
      </c>
      <c r="BO28" s="143">
        <f t="shared" si="26"/>
        <v>0</v>
      </c>
      <c r="BQ28" t="s">
        <v>368</v>
      </c>
      <c r="BR28" s="144">
        <v>35400001</v>
      </c>
      <c r="BS28" t="s">
        <v>367</v>
      </c>
      <c r="BT28" s="142">
        <v>39100000</v>
      </c>
      <c r="BU28" s="143">
        <v>0.15</v>
      </c>
      <c r="BV28" s="143" t="str">
        <f t="shared" si="27"/>
        <v/>
      </c>
      <c r="BW28" t="str">
        <f t="shared" si="28"/>
        <v/>
      </c>
      <c r="BX28" t="str">
        <f t="shared" si="29"/>
        <v>OK</v>
      </c>
      <c r="BY28" t="str">
        <f t="shared" si="30"/>
        <v>OK</v>
      </c>
      <c r="BZ28" s="143">
        <f t="shared" si="31"/>
        <v>0</v>
      </c>
      <c r="CB28" t="s">
        <v>368</v>
      </c>
      <c r="CC28" s="144">
        <v>35400001</v>
      </c>
      <c r="CD28" t="s">
        <v>367</v>
      </c>
      <c r="CE28" s="142">
        <v>39100000</v>
      </c>
      <c r="CF28" s="143">
        <v>0.15</v>
      </c>
      <c r="CG28" s="143" t="str">
        <f t="shared" si="32"/>
        <v>OK</v>
      </c>
      <c r="CH28" t="str">
        <f t="shared" si="33"/>
        <v>OK</v>
      </c>
      <c r="CI28" t="str">
        <f t="shared" si="34"/>
        <v/>
      </c>
      <c r="CJ28" t="str">
        <f t="shared" si="35"/>
        <v>OKOK</v>
      </c>
      <c r="CK28" s="143">
        <f t="shared" si="36"/>
        <v>0</v>
      </c>
      <c r="CM28" t="s">
        <v>368</v>
      </c>
      <c r="CN28" s="144">
        <v>35400001</v>
      </c>
      <c r="CO28" t="s">
        <v>367</v>
      </c>
      <c r="CP28" s="142">
        <v>39100000</v>
      </c>
      <c r="CQ28" s="143">
        <v>0.15</v>
      </c>
      <c r="CR28" s="143" t="str">
        <f t="shared" si="37"/>
        <v/>
      </c>
      <c r="CS28" t="str">
        <f t="shared" si="38"/>
        <v>OK</v>
      </c>
      <c r="CT28" t="str">
        <f t="shared" si="39"/>
        <v/>
      </c>
      <c r="CU28" t="str">
        <f t="shared" si="40"/>
        <v>OK</v>
      </c>
      <c r="CV28" s="143">
        <f t="shared" si="41"/>
        <v>0</v>
      </c>
      <c r="CX28" t="s">
        <v>368</v>
      </c>
      <c r="CY28" s="144">
        <v>35400001</v>
      </c>
      <c r="CZ28" t="s">
        <v>367</v>
      </c>
      <c r="DA28" s="142">
        <v>39100000</v>
      </c>
      <c r="DB28" s="143">
        <v>0.15</v>
      </c>
      <c r="DC28" s="143" t="str">
        <f t="shared" si="42"/>
        <v/>
      </c>
      <c r="DD28" t="str">
        <f t="shared" si="43"/>
        <v>OK</v>
      </c>
      <c r="DE28" t="str">
        <f t="shared" si="44"/>
        <v/>
      </c>
      <c r="DF28" t="str">
        <f t="shared" si="45"/>
        <v>OK</v>
      </c>
      <c r="DG28" s="143">
        <f t="shared" si="46"/>
        <v>0</v>
      </c>
      <c r="DI28" t="s">
        <v>368</v>
      </c>
      <c r="DJ28" s="144">
        <v>35400001</v>
      </c>
      <c r="DK28" t="s">
        <v>367</v>
      </c>
      <c r="DL28" s="142">
        <v>39100000</v>
      </c>
      <c r="DM28" s="143">
        <v>0.15</v>
      </c>
      <c r="DN28" s="143" t="str">
        <f t="shared" si="47"/>
        <v>OK</v>
      </c>
      <c r="DO28" t="str">
        <f t="shared" si="48"/>
        <v>OK</v>
      </c>
      <c r="DP28" t="str">
        <f t="shared" si="49"/>
        <v/>
      </c>
      <c r="DQ28" t="str">
        <f t="shared" si="50"/>
        <v>OKOK</v>
      </c>
      <c r="DR28" s="143">
        <f t="shared" si="51"/>
        <v>0</v>
      </c>
    </row>
    <row r="29" spans="3:122" x14ac:dyDescent="0.45">
      <c r="N29" t="s">
        <v>368</v>
      </c>
      <c r="O29" s="144">
        <v>39100001</v>
      </c>
      <c r="P29" t="s">
        <v>367</v>
      </c>
      <c r="Q29" s="142">
        <v>43850000</v>
      </c>
      <c r="R29" s="143">
        <v>0.16</v>
      </c>
      <c r="S29" s="143" t="str">
        <f t="shared" si="2"/>
        <v>OK</v>
      </c>
      <c r="T29" t="str">
        <f t="shared" si="3"/>
        <v/>
      </c>
      <c r="U29" t="str">
        <f t="shared" si="4"/>
        <v>OK</v>
      </c>
      <c r="V29" t="str">
        <f t="shared" si="5"/>
        <v>OKOK</v>
      </c>
      <c r="W29" s="143">
        <f t="shared" si="6"/>
        <v>0</v>
      </c>
      <c r="Y29" t="s">
        <v>368</v>
      </c>
      <c r="Z29" s="144">
        <v>39100001</v>
      </c>
      <c r="AA29" t="s">
        <v>367</v>
      </c>
      <c r="AB29" s="142">
        <v>43850000</v>
      </c>
      <c r="AC29" s="143">
        <v>0.16</v>
      </c>
      <c r="AD29" s="143" t="str">
        <f t="shared" si="7"/>
        <v/>
      </c>
      <c r="AE29" t="str">
        <f t="shared" si="8"/>
        <v/>
      </c>
      <c r="AF29" t="str">
        <f t="shared" si="9"/>
        <v>OK</v>
      </c>
      <c r="AG29" t="str">
        <f t="shared" si="10"/>
        <v>OK</v>
      </c>
      <c r="AH29" s="143">
        <f t="shared" si="11"/>
        <v>0</v>
      </c>
      <c r="AJ29" t="s">
        <v>368</v>
      </c>
      <c r="AK29" s="144">
        <v>39100001</v>
      </c>
      <c r="AL29" t="s">
        <v>367</v>
      </c>
      <c r="AM29" s="142">
        <v>43850000</v>
      </c>
      <c r="AN29" s="143">
        <v>0.16</v>
      </c>
      <c r="AO29" s="143" t="str">
        <f t="shared" si="12"/>
        <v/>
      </c>
      <c r="AP29" t="str">
        <f t="shared" si="13"/>
        <v/>
      </c>
      <c r="AQ29" t="str">
        <f t="shared" si="14"/>
        <v>OK</v>
      </c>
      <c r="AR29" t="str">
        <f t="shared" si="15"/>
        <v>OK</v>
      </c>
      <c r="AS29" s="143">
        <f t="shared" si="16"/>
        <v>0</v>
      </c>
      <c r="AU29" t="s">
        <v>368</v>
      </c>
      <c r="AV29" s="144">
        <v>39100001</v>
      </c>
      <c r="AW29" t="s">
        <v>367</v>
      </c>
      <c r="AX29" s="142">
        <v>43850000</v>
      </c>
      <c r="AY29" s="143">
        <v>0.16</v>
      </c>
      <c r="AZ29" s="143" t="str">
        <f t="shared" si="17"/>
        <v>OK</v>
      </c>
      <c r="BA29" t="str">
        <f t="shared" si="18"/>
        <v/>
      </c>
      <c r="BB29" t="str">
        <f t="shared" si="19"/>
        <v>OK</v>
      </c>
      <c r="BC29" t="str">
        <f t="shared" si="20"/>
        <v>OKOK</v>
      </c>
      <c r="BD29" s="143">
        <f t="shared" si="21"/>
        <v>0</v>
      </c>
      <c r="BF29" t="s">
        <v>368</v>
      </c>
      <c r="BG29" s="144">
        <v>39100001</v>
      </c>
      <c r="BH29" t="s">
        <v>367</v>
      </c>
      <c r="BI29" s="142">
        <v>43850000</v>
      </c>
      <c r="BJ29" s="143">
        <v>0.16</v>
      </c>
      <c r="BK29" s="143" t="str">
        <f t="shared" si="22"/>
        <v/>
      </c>
      <c r="BL29" t="str">
        <f t="shared" si="23"/>
        <v/>
      </c>
      <c r="BM29" t="str">
        <f t="shared" si="24"/>
        <v>OK</v>
      </c>
      <c r="BN29" t="str">
        <f t="shared" si="25"/>
        <v>OK</v>
      </c>
      <c r="BO29" s="143">
        <f t="shared" si="26"/>
        <v>0</v>
      </c>
      <c r="BQ29" t="s">
        <v>368</v>
      </c>
      <c r="BR29" s="144">
        <v>39100001</v>
      </c>
      <c r="BS29" t="s">
        <v>367</v>
      </c>
      <c r="BT29" s="142">
        <v>43850000</v>
      </c>
      <c r="BU29" s="143">
        <v>0.16</v>
      </c>
      <c r="BV29" s="143" t="str">
        <f t="shared" si="27"/>
        <v/>
      </c>
      <c r="BW29" t="str">
        <f t="shared" si="28"/>
        <v/>
      </c>
      <c r="BX29" t="str">
        <f t="shared" si="29"/>
        <v>OK</v>
      </c>
      <c r="BY29" t="str">
        <f t="shared" si="30"/>
        <v>OK</v>
      </c>
      <c r="BZ29" s="143">
        <f t="shared" si="31"/>
        <v>0</v>
      </c>
      <c r="CB29" t="s">
        <v>368</v>
      </c>
      <c r="CC29" s="144">
        <v>39100001</v>
      </c>
      <c r="CD29" t="s">
        <v>367</v>
      </c>
      <c r="CE29" s="142">
        <v>43850000</v>
      </c>
      <c r="CF29" s="143">
        <v>0.16</v>
      </c>
      <c r="CG29" s="143" t="str">
        <f t="shared" si="32"/>
        <v>OK</v>
      </c>
      <c r="CH29" t="str">
        <f t="shared" si="33"/>
        <v>OK</v>
      </c>
      <c r="CI29" t="str">
        <f t="shared" si="34"/>
        <v>OK</v>
      </c>
      <c r="CJ29" t="str">
        <f t="shared" si="35"/>
        <v>OKOKOK</v>
      </c>
      <c r="CK29" s="143">
        <f t="shared" si="36"/>
        <v>0.16</v>
      </c>
      <c r="CM29" t="s">
        <v>368</v>
      </c>
      <c r="CN29" s="144">
        <v>39100001</v>
      </c>
      <c r="CO29" t="s">
        <v>367</v>
      </c>
      <c r="CP29" s="142">
        <v>43850000</v>
      </c>
      <c r="CQ29" s="143">
        <v>0.16</v>
      </c>
      <c r="CR29" s="143" t="str">
        <f t="shared" si="37"/>
        <v/>
      </c>
      <c r="CS29" t="str">
        <f t="shared" si="38"/>
        <v>OK</v>
      </c>
      <c r="CT29" t="str">
        <f t="shared" si="39"/>
        <v/>
      </c>
      <c r="CU29" t="str">
        <f t="shared" si="40"/>
        <v>OK</v>
      </c>
      <c r="CV29" s="143">
        <f t="shared" si="41"/>
        <v>0</v>
      </c>
      <c r="CX29" t="s">
        <v>368</v>
      </c>
      <c r="CY29" s="144">
        <v>39100001</v>
      </c>
      <c r="CZ29" t="s">
        <v>367</v>
      </c>
      <c r="DA29" s="142">
        <v>43850000</v>
      </c>
      <c r="DB29" s="143">
        <v>0.16</v>
      </c>
      <c r="DC29" s="143" t="str">
        <f t="shared" si="42"/>
        <v/>
      </c>
      <c r="DD29" t="str">
        <f t="shared" si="43"/>
        <v>OK</v>
      </c>
      <c r="DE29" t="str">
        <f t="shared" si="44"/>
        <v/>
      </c>
      <c r="DF29" t="str">
        <f t="shared" si="45"/>
        <v>OK</v>
      </c>
      <c r="DG29" s="143">
        <f t="shared" si="46"/>
        <v>0</v>
      </c>
      <c r="DI29" t="s">
        <v>368</v>
      </c>
      <c r="DJ29" s="144">
        <v>39100001</v>
      </c>
      <c r="DK29" t="s">
        <v>367</v>
      </c>
      <c r="DL29" s="142">
        <v>43850000</v>
      </c>
      <c r="DM29" s="143">
        <v>0.16</v>
      </c>
      <c r="DN29" s="143" t="str">
        <f t="shared" si="47"/>
        <v>OK</v>
      </c>
      <c r="DO29" t="str">
        <f t="shared" si="48"/>
        <v>OK</v>
      </c>
      <c r="DP29" t="str">
        <f t="shared" si="49"/>
        <v/>
      </c>
      <c r="DQ29" t="str">
        <f t="shared" si="50"/>
        <v>OKOK</v>
      </c>
      <c r="DR29" s="143">
        <f t="shared" si="51"/>
        <v>0</v>
      </c>
    </row>
    <row r="30" spans="3:122" x14ac:dyDescent="0.45">
      <c r="N30" t="s">
        <v>368</v>
      </c>
      <c r="O30" s="144">
        <v>43850001</v>
      </c>
      <c r="P30" t="s">
        <v>367</v>
      </c>
      <c r="Q30" s="142">
        <v>47800000</v>
      </c>
      <c r="R30" s="143">
        <v>0.17</v>
      </c>
      <c r="S30" s="143" t="str">
        <f t="shared" si="2"/>
        <v>OK</v>
      </c>
      <c r="T30" t="str">
        <f t="shared" si="3"/>
        <v/>
      </c>
      <c r="U30" t="str">
        <f t="shared" si="4"/>
        <v>OK</v>
      </c>
      <c r="V30" t="str">
        <f t="shared" si="5"/>
        <v>OKOK</v>
      </c>
      <c r="W30" s="143">
        <f t="shared" si="6"/>
        <v>0</v>
      </c>
      <c r="Y30" t="s">
        <v>368</v>
      </c>
      <c r="Z30" s="144">
        <v>43850001</v>
      </c>
      <c r="AA30" t="s">
        <v>367</v>
      </c>
      <c r="AB30" s="142">
        <v>47800000</v>
      </c>
      <c r="AC30" s="143">
        <v>0.17</v>
      </c>
      <c r="AD30" s="143" t="str">
        <f t="shared" si="7"/>
        <v/>
      </c>
      <c r="AE30" t="str">
        <f t="shared" si="8"/>
        <v/>
      </c>
      <c r="AF30" t="str">
        <f t="shared" si="9"/>
        <v>OK</v>
      </c>
      <c r="AG30" t="str">
        <f t="shared" si="10"/>
        <v>OK</v>
      </c>
      <c r="AH30" s="143">
        <f t="shared" si="11"/>
        <v>0</v>
      </c>
      <c r="AJ30" t="s">
        <v>368</v>
      </c>
      <c r="AK30" s="144">
        <v>43850001</v>
      </c>
      <c r="AL30" t="s">
        <v>367</v>
      </c>
      <c r="AM30" s="142">
        <v>47800000</v>
      </c>
      <c r="AN30" s="143">
        <v>0.17</v>
      </c>
      <c r="AO30" s="143" t="str">
        <f t="shared" si="12"/>
        <v/>
      </c>
      <c r="AP30" t="str">
        <f t="shared" si="13"/>
        <v/>
      </c>
      <c r="AQ30" t="str">
        <f t="shared" si="14"/>
        <v>OK</v>
      </c>
      <c r="AR30" t="str">
        <f t="shared" si="15"/>
        <v>OK</v>
      </c>
      <c r="AS30" s="143">
        <f t="shared" si="16"/>
        <v>0</v>
      </c>
      <c r="AU30" t="s">
        <v>368</v>
      </c>
      <c r="AV30" s="144">
        <v>43850001</v>
      </c>
      <c r="AW30" t="s">
        <v>367</v>
      </c>
      <c r="AX30" s="142">
        <v>47800000</v>
      </c>
      <c r="AY30" s="143">
        <v>0.17</v>
      </c>
      <c r="AZ30" s="143" t="str">
        <f t="shared" si="17"/>
        <v>OK</v>
      </c>
      <c r="BA30" t="str">
        <f t="shared" si="18"/>
        <v/>
      </c>
      <c r="BB30" t="str">
        <f t="shared" si="19"/>
        <v>OK</v>
      </c>
      <c r="BC30" t="str">
        <f t="shared" si="20"/>
        <v>OKOK</v>
      </c>
      <c r="BD30" s="143">
        <f t="shared" si="21"/>
        <v>0</v>
      </c>
      <c r="BF30" t="s">
        <v>368</v>
      </c>
      <c r="BG30" s="144">
        <v>43850001</v>
      </c>
      <c r="BH30" t="s">
        <v>367</v>
      </c>
      <c r="BI30" s="142">
        <v>47800000</v>
      </c>
      <c r="BJ30" s="143">
        <v>0.17</v>
      </c>
      <c r="BK30" s="143" t="str">
        <f t="shared" si="22"/>
        <v/>
      </c>
      <c r="BL30" t="str">
        <f t="shared" si="23"/>
        <v/>
      </c>
      <c r="BM30" t="str">
        <f t="shared" si="24"/>
        <v>OK</v>
      </c>
      <c r="BN30" t="str">
        <f t="shared" si="25"/>
        <v>OK</v>
      </c>
      <c r="BO30" s="143">
        <f t="shared" si="26"/>
        <v>0</v>
      </c>
      <c r="BQ30" t="s">
        <v>368</v>
      </c>
      <c r="BR30" s="144">
        <v>43850001</v>
      </c>
      <c r="BS30" t="s">
        <v>367</v>
      </c>
      <c r="BT30" s="142">
        <v>47800000</v>
      </c>
      <c r="BU30" s="143">
        <v>0.17</v>
      </c>
      <c r="BV30" s="143" t="str">
        <f t="shared" si="27"/>
        <v/>
      </c>
      <c r="BW30" t="str">
        <f t="shared" si="28"/>
        <v/>
      </c>
      <c r="BX30" t="str">
        <f t="shared" si="29"/>
        <v>OK</v>
      </c>
      <c r="BY30" t="str">
        <f t="shared" si="30"/>
        <v>OK</v>
      </c>
      <c r="BZ30" s="143">
        <f t="shared" si="31"/>
        <v>0</v>
      </c>
      <c r="CB30" t="s">
        <v>368</v>
      </c>
      <c r="CC30" s="144">
        <v>43850001</v>
      </c>
      <c r="CD30" t="s">
        <v>367</v>
      </c>
      <c r="CE30" s="142">
        <v>47800000</v>
      </c>
      <c r="CF30" s="143">
        <v>0.17</v>
      </c>
      <c r="CG30" s="143" t="str">
        <f t="shared" si="32"/>
        <v>OK</v>
      </c>
      <c r="CH30" t="str">
        <f t="shared" si="33"/>
        <v/>
      </c>
      <c r="CI30" t="str">
        <f t="shared" si="34"/>
        <v>OK</v>
      </c>
      <c r="CJ30" t="str">
        <f t="shared" si="35"/>
        <v>OKOK</v>
      </c>
      <c r="CK30" s="143">
        <f t="shared" si="36"/>
        <v>0</v>
      </c>
      <c r="CM30" t="s">
        <v>368</v>
      </c>
      <c r="CN30" s="144">
        <v>43850001</v>
      </c>
      <c r="CO30" t="s">
        <v>367</v>
      </c>
      <c r="CP30" s="142">
        <v>47800000</v>
      </c>
      <c r="CQ30" s="143">
        <v>0.17</v>
      </c>
      <c r="CR30" s="143" t="str">
        <f t="shared" si="37"/>
        <v/>
      </c>
      <c r="CS30" t="str">
        <f t="shared" si="38"/>
        <v>OK</v>
      </c>
      <c r="CT30" t="str">
        <f t="shared" si="39"/>
        <v>OK</v>
      </c>
      <c r="CU30" t="str">
        <f t="shared" si="40"/>
        <v>OKOK</v>
      </c>
      <c r="CV30" s="143">
        <f t="shared" si="41"/>
        <v>0</v>
      </c>
      <c r="CX30" t="s">
        <v>368</v>
      </c>
      <c r="CY30" s="144">
        <v>43850001</v>
      </c>
      <c r="CZ30" t="s">
        <v>367</v>
      </c>
      <c r="DA30" s="142">
        <v>47800000</v>
      </c>
      <c r="DB30" s="143">
        <v>0.17</v>
      </c>
      <c r="DC30" s="143" t="str">
        <f t="shared" si="42"/>
        <v/>
      </c>
      <c r="DD30" t="str">
        <f t="shared" si="43"/>
        <v>OK</v>
      </c>
      <c r="DE30" t="str">
        <f t="shared" si="44"/>
        <v/>
      </c>
      <c r="DF30" t="str">
        <f t="shared" si="45"/>
        <v>OK</v>
      </c>
      <c r="DG30" s="143">
        <f t="shared" si="46"/>
        <v>0</v>
      </c>
      <c r="DI30" t="s">
        <v>368</v>
      </c>
      <c r="DJ30" s="144">
        <v>43850001</v>
      </c>
      <c r="DK30" t="s">
        <v>367</v>
      </c>
      <c r="DL30" s="142">
        <v>47800000</v>
      </c>
      <c r="DM30" s="143">
        <v>0.17</v>
      </c>
      <c r="DN30" s="143" t="str">
        <f t="shared" si="47"/>
        <v>OK</v>
      </c>
      <c r="DO30" t="str">
        <f t="shared" si="48"/>
        <v>OK</v>
      </c>
      <c r="DP30" t="str">
        <f t="shared" si="49"/>
        <v/>
      </c>
      <c r="DQ30" t="str">
        <f t="shared" si="50"/>
        <v>OKOK</v>
      </c>
      <c r="DR30" s="143">
        <f t="shared" si="51"/>
        <v>0</v>
      </c>
    </row>
    <row r="31" spans="3:122" x14ac:dyDescent="0.45">
      <c r="N31" t="s">
        <v>368</v>
      </c>
      <c r="O31" s="144">
        <v>47800001</v>
      </c>
      <c r="P31" t="s">
        <v>367</v>
      </c>
      <c r="Q31" s="142">
        <v>51400000</v>
      </c>
      <c r="R31" s="143">
        <v>0.18</v>
      </c>
      <c r="S31" s="143" t="str">
        <f t="shared" si="2"/>
        <v>OK</v>
      </c>
      <c r="T31" t="str">
        <f t="shared" si="3"/>
        <v/>
      </c>
      <c r="U31" t="str">
        <f t="shared" si="4"/>
        <v>OK</v>
      </c>
      <c r="V31" t="str">
        <f t="shared" si="5"/>
        <v>OKOK</v>
      </c>
      <c r="W31" s="143">
        <f t="shared" si="6"/>
        <v>0</v>
      </c>
      <c r="Y31" t="s">
        <v>368</v>
      </c>
      <c r="Z31" s="144">
        <v>47800001</v>
      </c>
      <c r="AA31" t="s">
        <v>367</v>
      </c>
      <c r="AB31" s="142">
        <v>51400000</v>
      </c>
      <c r="AC31" s="143">
        <v>0.18</v>
      </c>
      <c r="AD31" s="143" t="str">
        <f t="shared" si="7"/>
        <v/>
      </c>
      <c r="AE31" t="str">
        <f t="shared" si="8"/>
        <v/>
      </c>
      <c r="AF31" t="str">
        <f t="shared" si="9"/>
        <v>OK</v>
      </c>
      <c r="AG31" t="str">
        <f t="shared" si="10"/>
        <v>OK</v>
      </c>
      <c r="AH31" s="143">
        <f t="shared" si="11"/>
        <v>0</v>
      </c>
      <c r="AJ31" t="s">
        <v>368</v>
      </c>
      <c r="AK31" s="144">
        <v>47800001</v>
      </c>
      <c r="AL31" t="s">
        <v>367</v>
      </c>
      <c r="AM31" s="142">
        <v>51400000</v>
      </c>
      <c r="AN31" s="143">
        <v>0.18</v>
      </c>
      <c r="AO31" s="143" t="str">
        <f t="shared" si="12"/>
        <v/>
      </c>
      <c r="AP31" t="str">
        <f t="shared" si="13"/>
        <v/>
      </c>
      <c r="AQ31" t="str">
        <f t="shared" si="14"/>
        <v>OK</v>
      </c>
      <c r="AR31" t="str">
        <f t="shared" si="15"/>
        <v>OK</v>
      </c>
      <c r="AS31" s="143">
        <f t="shared" si="16"/>
        <v>0</v>
      </c>
      <c r="AU31" t="s">
        <v>368</v>
      </c>
      <c r="AV31" s="144">
        <v>47800001</v>
      </c>
      <c r="AW31" t="s">
        <v>367</v>
      </c>
      <c r="AX31" s="142">
        <v>51400000</v>
      </c>
      <c r="AY31" s="143">
        <v>0.18</v>
      </c>
      <c r="AZ31" s="143" t="str">
        <f t="shared" si="17"/>
        <v>OK</v>
      </c>
      <c r="BA31" t="str">
        <f t="shared" si="18"/>
        <v/>
      </c>
      <c r="BB31" t="str">
        <f t="shared" si="19"/>
        <v>OK</v>
      </c>
      <c r="BC31" t="str">
        <f t="shared" si="20"/>
        <v>OKOK</v>
      </c>
      <c r="BD31" s="143">
        <f t="shared" si="21"/>
        <v>0</v>
      </c>
      <c r="BF31" t="s">
        <v>368</v>
      </c>
      <c r="BG31" s="144">
        <v>47800001</v>
      </c>
      <c r="BH31" t="s">
        <v>367</v>
      </c>
      <c r="BI31" s="142">
        <v>51400000</v>
      </c>
      <c r="BJ31" s="143">
        <v>0.18</v>
      </c>
      <c r="BK31" s="143" t="str">
        <f t="shared" si="22"/>
        <v/>
      </c>
      <c r="BL31" t="str">
        <f t="shared" si="23"/>
        <v/>
      </c>
      <c r="BM31" t="str">
        <f t="shared" si="24"/>
        <v>OK</v>
      </c>
      <c r="BN31" t="str">
        <f t="shared" si="25"/>
        <v>OK</v>
      </c>
      <c r="BO31" s="143">
        <f t="shared" si="26"/>
        <v>0</v>
      </c>
      <c r="BQ31" t="s">
        <v>368</v>
      </c>
      <c r="BR31" s="144">
        <v>47800001</v>
      </c>
      <c r="BS31" t="s">
        <v>367</v>
      </c>
      <c r="BT31" s="142">
        <v>51400000</v>
      </c>
      <c r="BU31" s="143">
        <v>0.18</v>
      </c>
      <c r="BV31" s="143" t="str">
        <f t="shared" si="27"/>
        <v/>
      </c>
      <c r="BW31" t="str">
        <f t="shared" si="28"/>
        <v/>
      </c>
      <c r="BX31" t="str">
        <f t="shared" si="29"/>
        <v>OK</v>
      </c>
      <c r="BY31" t="str">
        <f t="shared" si="30"/>
        <v>OK</v>
      </c>
      <c r="BZ31" s="143">
        <f t="shared" si="31"/>
        <v>0</v>
      </c>
      <c r="CB31" t="s">
        <v>368</v>
      </c>
      <c r="CC31" s="144">
        <v>47800001</v>
      </c>
      <c r="CD31" t="s">
        <v>367</v>
      </c>
      <c r="CE31" s="142">
        <v>51400000</v>
      </c>
      <c r="CF31" s="143">
        <v>0.18</v>
      </c>
      <c r="CG31" s="143" t="str">
        <f t="shared" si="32"/>
        <v>OK</v>
      </c>
      <c r="CH31" t="str">
        <f t="shared" si="33"/>
        <v/>
      </c>
      <c r="CI31" t="str">
        <f t="shared" si="34"/>
        <v>OK</v>
      </c>
      <c r="CJ31" t="str">
        <f t="shared" si="35"/>
        <v>OKOK</v>
      </c>
      <c r="CK31" s="143">
        <f t="shared" si="36"/>
        <v>0</v>
      </c>
      <c r="CM31" t="s">
        <v>368</v>
      </c>
      <c r="CN31" s="144">
        <v>47800001</v>
      </c>
      <c r="CO31" t="s">
        <v>367</v>
      </c>
      <c r="CP31" s="142">
        <v>51400000</v>
      </c>
      <c r="CQ31" s="143">
        <v>0.18</v>
      </c>
      <c r="CR31" s="143" t="str">
        <f t="shared" si="37"/>
        <v/>
      </c>
      <c r="CS31" t="str">
        <f t="shared" si="38"/>
        <v/>
      </c>
      <c r="CT31" t="str">
        <f t="shared" si="39"/>
        <v>OK</v>
      </c>
      <c r="CU31" t="str">
        <f t="shared" si="40"/>
        <v>OK</v>
      </c>
      <c r="CV31" s="143">
        <f t="shared" si="41"/>
        <v>0</v>
      </c>
      <c r="CX31" t="s">
        <v>368</v>
      </c>
      <c r="CY31" s="144">
        <v>47800001</v>
      </c>
      <c r="CZ31" t="s">
        <v>367</v>
      </c>
      <c r="DA31" s="142">
        <v>51400000</v>
      </c>
      <c r="DB31" s="143">
        <v>0.18</v>
      </c>
      <c r="DC31" s="143" t="str">
        <f t="shared" si="42"/>
        <v/>
      </c>
      <c r="DD31" t="str">
        <f t="shared" si="43"/>
        <v>OK</v>
      </c>
      <c r="DE31" t="str">
        <f t="shared" si="44"/>
        <v>OK</v>
      </c>
      <c r="DF31" t="str">
        <f t="shared" si="45"/>
        <v>OKOK</v>
      </c>
      <c r="DG31" s="143">
        <f t="shared" si="46"/>
        <v>0</v>
      </c>
      <c r="DI31" t="s">
        <v>368</v>
      </c>
      <c r="DJ31" s="144">
        <v>47800001</v>
      </c>
      <c r="DK31" t="s">
        <v>367</v>
      </c>
      <c r="DL31" s="142">
        <v>51400000</v>
      </c>
      <c r="DM31" s="143">
        <v>0.18</v>
      </c>
      <c r="DN31" s="143" t="str">
        <f t="shared" si="47"/>
        <v>OK</v>
      </c>
      <c r="DO31" t="str">
        <f t="shared" si="48"/>
        <v>OK</v>
      </c>
      <c r="DP31" t="str">
        <f t="shared" si="49"/>
        <v/>
      </c>
      <c r="DQ31" t="str">
        <f t="shared" si="50"/>
        <v>OKOK</v>
      </c>
      <c r="DR31" s="143">
        <f t="shared" si="51"/>
        <v>0</v>
      </c>
    </row>
    <row r="32" spans="3:122" x14ac:dyDescent="0.45">
      <c r="N32" t="s">
        <v>368</v>
      </c>
      <c r="O32" s="144">
        <v>51400001</v>
      </c>
      <c r="P32" t="s">
        <v>367</v>
      </c>
      <c r="Q32" s="142">
        <v>56300000</v>
      </c>
      <c r="R32" s="143">
        <v>0.19</v>
      </c>
      <c r="S32" s="143" t="str">
        <f t="shared" si="2"/>
        <v>OK</v>
      </c>
      <c r="T32" t="str">
        <f t="shared" si="3"/>
        <v/>
      </c>
      <c r="U32" t="str">
        <f t="shared" si="4"/>
        <v>OK</v>
      </c>
      <c r="V32" t="str">
        <f t="shared" si="5"/>
        <v>OKOK</v>
      </c>
      <c r="W32" s="143">
        <f t="shared" si="6"/>
        <v>0</v>
      </c>
      <c r="Y32" t="s">
        <v>368</v>
      </c>
      <c r="Z32" s="144">
        <v>51400001</v>
      </c>
      <c r="AA32" t="s">
        <v>367</v>
      </c>
      <c r="AB32" s="142">
        <v>56300000</v>
      </c>
      <c r="AC32" s="143">
        <v>0.19</v>
      </c>
      <c r="AD32" s="143" t="str">
        <f t="shared" si="7"/>
        <v/>
      </c>
      <c r="AE32" t="str">
        <f t="shared" si="8"/>
        <v/>
      </c>
      <c r="AF32" t="str">
        <f t="shared" si="9"/>
        <v>OK</v>
      </c>
      <c r="AG32" t="str">
        <f t="shared" si="10"/>
        <v>OK</v>
      </c>
      <c r="AH32" s="143">
        <f t="shared" si="11"/>
        <v>0</v>
      </c>
      <c r="AJ32" t="s">
        <v>368</v>
      </c>
      <c r="AK32" s="144">
        <v>51400001</v>
      </c>
      <c r="AL32" t="s">
        <v>367</v>
      </c>
      <c r="AM32" s="142">
        <v>56300000</v>
      </c>
      <c r="AN32" s="143">
        <v>0.19</v>
      </c>
      <c r="AO32" s="143" t="str">
        <f t="shared" si="12"/>
        <v/>
      </c>
      <c r="AP32" t="str">
        <f t="shared" si="13"/>
        <v/>
      </c>
      <c r="AQ32" t="str">
        <f t="shared" si="14"/>
        <v>OK</v>
      </c>
      <c r="AR32" t="str">
        <f t="shared" si="15"/>
        <v>OK</v>
      </c>
      <c r="AS32" s="143">
        <f t="shared" si="16"/>
        <v>0</v>
      </c>
      <c r="AU32" t="s">
        <v>368</v>
      </c>
      <c r="AV32" s="144">
        <v>51400001</v>
      </c>
      <c r="AW32" t="s">
        <v>367</v>
      </c>
      <c r="AX32" s="142">
        <v>56300000</v>
      </c>
      <c r="AY32" s="143">
        <v>0.19</v>
      </c>
      <c r="AZ32" s="143" t="str">
        <f t="shared" si="17"/>
        <v>OK</v>
      </c>
      <c r="BA32" t="str">
        <f t="shared" si="18"/>
        <v/>
      </c>
      <c r="BB32" t="str">
        <f t="shared" si="19"/>
        <v>OK</v>
      </c>
      <c r="BC32" t="str">
        <f t="shared" si="20"/>
        <v>OKOK</v>
      </c>
      <c r="BD32" s="143">
        <f t="shared" si="21"/>
        <v>0</v>
      </c>
      <c r="BF32" t="s">
        <v>368</v>
      </c>
      <c r="BG32" s="144">
        <v>51400001</v>
      </c>
      <c r="BH32" t="s">
        <v>367</v>
      </c>
      <c r="BI32" s="142">
        <v>56300000</v>
      </c>
      <c r="BJ32" s="143">
        <v>0.19</v>
      </c>
      <c r="BK32" s="143" t="str">
        <f t="shared" si="22"/>
        <v/>
      </c>
      <c r="BL32" t="str">
        <f t="shared" si="23"/>
        <v/>
      </c>
      <c r="BM32" t="str">
        <f t="shared" si="24"/>
        <v>OK</v>
      </c>
      <c r="BN32" t="str">
        <f t="shared" si="25"/>
        <v>OK</v>
      </c>
      <c r="BO32" s="143">
        <f t="shared" si="26"/>
        <v>0</v>
      </c>
      <c r="BQ32" t="s">
        <v>368</v>
      </c>
      <c r="BR32" s="144">
        <v>51400001</v>
      </c>
      <c r="BS32" t="s">
        <v>367</v>
      </c>
      <c r="BT32" s="142">
        <v>56300000</v>
      </c>
      <c r="BU32" s="143">
        <v>0.19</v>
      </c>
      <c r="BV32" s="143" t="str">
        <f t="shared" si="27"/>
        <v/>
      </c>
      <c r="BW32" t="str">
        <f t="shared" si="28"/>
        <v/>
      </c>
      <c r="BX32" t="str">
        <f t="shared" si="29"/>
        <v>OK</v>
      </c>
      <c r="BY32" t="str">
        <f t="shared" si="30"/>
        <v>OK</v>
      </c>
      <c r="BZ32" s="143">
        <f t="shared" si="31"/>
        <v>0</v>
      </c>
      <c r="CB32" t="s">
        <v>368</v>
      </c>
      <c r="CC32" s="144">
        <v>51400001</v>
      </c>
      <c r="CD32" t="s">
        <v>367</v>
      </c>
      <c r="CE32" s="142">
        <v>56300000</v>
      </c>
      <c r="CF32" s="143">
        <v>0.19</v>
      </c>
      <c r="CG32" s="143" t="str">
        <f t="shared" si="32"/>
        <v>OK</v>
      </c>
      <c r="CH32" t="str">
        <f t="shared" si="33"/>
        <v/>
      </c>
      <c r="CI32" t="str">
        <f t="shared" si="34"/>
        <v>OK</v>
      </c>
      <c r="CJ32" t="str">
        <f t="shared" si="35"/>
        <v>OKOK</v>
      </c>
      <c r="CK32" s="143">
        <f t="shared" si="36"/>
        <v>0</v>
      </c>
      <c r="CM32" t="s">
        <v>368</v>
      </c>
      <c r="CN32" s="144">
        <v>51400001</v>
      </c>
      <c r="CO32" t="s">
        <v>367</v>
      </c>
      <c r="CP32" s="142">
        <v>56300000</v>
      </c>
      <c r="CQ32" s="143">
        <v>0.19</v>
      </c>
      <c r="CR32" s="143" t="str">
        <f t="shared" si="37"/>
        <v/>
      </c>
      <c r="CS32" t="str">
        <f t="shared" si="38"/>
        <v/>
      </c>
      <c r="CT32" t="str">
        <f t="shared" si="39"/>
        <v>OK</v>
      </c>
      <c r="CU32" t="str">
        <f t="shared" si="40"/>
        <v>OK</v>
      </c>
      <c r="CV32" s="143">
        <f t="shared" si="41"/>
        <v>0</v>
      </c>
      <c r="CX32" t="s">
        <v>368</v>
      </c>
      <c r="CY32" s="144">
        <v>51400001</v>
      </c>
      <c r="CZ32" t="s">
        <v>367</v>
      </c>
      <c r="DA32" s="142">
        <v>56300000</v>
      </c>
      <c r="DB32" s="143">
        <v>0.19</v>
      </c>
      <c r="DC32" s="143" t="str">
        <f t="shared" si="42"/>
        <v/>
      </c>
      <c r="DD32" t="str">
        <f t="shared" si="43"/>
        <v/>
      </c>
      <c r="DE32" t="str">
        <f t="shared" si="44"/>
        <v>OK</v>
      </c>
      <c r="DF32" t="str">
        <f t="shared" si="45"/>
        <v>OK</v>
      </c>
      <c r="DG32" s="143">
        <f t="shared" si="46"/>
        <v>0</v>
      </c>
      <c r="DI32" t="s">
        <v>368</v>
      </c>
      <c r="DJ32" s="144">
        <v>51400001</v>
      </c>
      <c r="DK32" t="s">
        <v>367</v>
      </c>
      <c r="DL32" s="142">
        <v>56300000</v>
      </c>
      <c r="DM32" s="143">
        <v>0.19</v>
      </c>
      <c r="DN32" s="143" t="str">
        <f t="shared" si="47"/>
        <v>OK</v>
      </c>
      <c r="DO32" t="str">
        <f t="shared" si="48"/>
        <v>OK</v>
      </c>
      <c r="DP32" t="str">
        <f t="shared" si="49"/>
        <v>OK</v>
      </c>
      <c r="DQ32" t="str">
        <f t="shared" si="50"/>
        <v>OKOKOK</v>
      </c>
      <c r="DR32" s="143">
        <f t="shared" si="51"/>
        <v>0.19</v>
      </c>
    </row>
    <row r="33" spans="14:122" x14ac:dyDescent="0.45">
      <c r="N33" t="s">
        <v>368</v>
      </c>
      <c r="O33" s="144">
        <v>56300001</v>
      </c>
      <c r="P33" t="s">
        <v>367</v>
      </c>
      <c r="Q33" s="142">
        <v>62200000</v>
      </c>
      <c r="R33" s="143">
        <v>0.2</v>
      </c>
      <c r="S33" s="143" t="str">
        <f t="shared" si="2"/>
        <v>OK</v>
      </c>
      <c r="T33" t="str">
        <f t="shared" si="3"/>
        <v/>
      </c>
      <c r="U33" t="str">
        <f t="shared" si="4"/>
        <v>OK</v>
      </c>
      <c r="V33" t="str">
        <f t="shared" si="5"/>
        <v>OKOK</v>
      </c>
      <c r="W33" s="143">
        <f t="shared" si="6"/>
        <v>0</v>
      </c>
      <c r="Y33" t="s">
        <v>368</v>
      </c>
      <c r="Z33" s="144">
        <v>56300001</v>
      </c>
      <c r="AA33" t="s">
        <v>367</v>
      </c>
      <c r="AB33" s="142">
        <v>62200000</v>
      </c>
      <c r="AC33" s="143">
        <v>0.2</v>
      </c>
      <c r="AD33" s="143" t="str">
        <f t="shared" si="7"/>
        <v/>
      </c>
      <c r="AE33" t="str">
        <f t="shared" si="8"/>
        <v/>
      </c>
      <c r="AF33" t="str">
        <f t="shared" si="9"/>
        <v>OK</v>
      </c>
      <c r="AG33" t="str">
        <f t="shared" si="10"/>
        <v>OK</v>
      </c>
      <c r="AH33" s="143">
        <f t="shared" si="11"/>
        <v>0</v>
      </c>
      <c r="AJ33" t="s">
        <v>368</v>
      </c>
      <c r="AK33" s="144">
        <v>56300001</v>
      </c>
      <c r="AL33" t="s">
        <v>367</v>
      </c>
      <c r="AM33" s="142">
        <v>62200000</v>
      </c>
      <c r="AN33" s="143">
        <v>0.2</v>
      </c>
      <c r="AO33" s="143" t="str">
        <f t="shared" si="12"/>
        <v/>
      </c>
      <c r="AP33" t="str">
        <f t="shared" si="13"/>
        <v/>
      </c>
      <c r="AQ33" t="str">
        <f t="shared" si="14"/>
        <v>OK</v>
      </c>
      <c r="AR33" t="str">
        <f t="shared" si="15"/>
        <v>OK</v>
      </c>
      <c r="AS33" s="143">
        <f t="shared" si="16"/>
        <v>0</v>
      </c>
      <c r="AU33" t="s">
        <v>368</v>
      </c>
      <c r="AV33" s="144">
        <v>56300001</v>
      </c>
      <c r="AW33" t="s">
        <v>367</v>
      </c>
      <c r="AX33" s="142">
        <v>62200000</v>
      </c>
      <c r="AY33" s="143">
        <v>0.2</v>
      </c>
      <c r="AZ33" s="143" t="str">
        <f t="shared" si="17"/>
        <v>OK</v>
      </c>
      <c r="BA33" t="str">
        <f t="shared" si="18"/>
        <v/>
      </c>
      <c r="BB33" t="str">
        <f t="shared" si="19"/>
        <v>OK</v>
      </c>
      <c r="BC33" t="str">
        <f t="shared" si="20"/>
        <v>OKOK</v>
      </c>
      <c r="BD33" s="143">
        <f t="shared" si="21"/>
        <v>0</v>
      </c>
      <c r="BF33" t="s">
        <v>368</v>
      </c>
      <c r="BG33" s="144">
        <v>56300001</v>
      </c>
      <c r="BH33" t="s">
        <v>367</v>
      </c>
      <c r="BI33" s="142">
        <v>62200000</v>
      </c>
      <c r="BJ33" s="143">
        <v>0.2</v>
      </c>
      <c r="BK33" s="143" t="str">
        <f t="shared" si="22"/>
        <v/>
      </c>
      <c r="BL33" t="str">
        <f t="shared" si="23"/>
        <v/>
      </c>
      <c r="BM33" t="str">
        <f t="shared" si="24"/>
        <v>OK</v>
      </c>
      <c r="BN33" t="str">
        <f t="shared" si="25"/>
        <v>OK</v>
      </c>
      <c r="BO33" s="143">
        <f t="shared" si="26"/>
        <v>0</v>
      </c>
      <c r="BQ33" t="s">
        <v>368</v>
      </c>
      <c r="BR33" s="144">
        <v>56300001</v>
      </c>
      <c r="BS33" t="s">
        <v>367</v>
      </c>
      <c r="BT33" s="142">
        <v>62200000</v>
      </c>
      <c r="BU33" s="143">
        <v>0.2</v>
      </c>
      <c r="BV33" s="143" t="str">
        <f t="shared" si="27"/>
        <v/>
      </c>
      <c r="BW33" t="str">
        <f t="shared" si="28"/>
        <v/>
      </c>
      <c r="BX33" t="str">
        <f t="shared" si="29"/>
        <v>OK</v>
      </c>
      <c r="BY33" t="str">
        <f t="shared" si="30"/>
        <v>OK</v>
      </c>
      <c r="BZ33" s="143">
        <f t="shared" si="31"/>
        <v>0</v>
      </c>
      <c r="CB33" t="s">
        <v>368</v>
      </c>
      <c r="CC33" s="144">
        <v>56300001</v>
      </c>
      <c r="CD33" t="s">
        <v>367</v>
      </c>
      <c r="CE33" s="142">
        <v>62200000</v>
      </c>
      <c r="CF33" s="143">
        <v>0.2</v>
      </c>
      <c r="CG33" s="143" t="str">
        <f t="shared" si="32"/>
        <v>OK</v>
      </c>
      <c r="CH33" t="str">
        <f t="shared" si="33"/>
        <v/>
      </c>
      <c r="CI33" t="str">
        <f t="shared" si="34"/>
        <v>OK</v>
      </c>
      <c r="CJ33" t="str">
        <f t="shared" si="35"/>
        <v>OKOK</v>
      </c>
      <c r="CK33" s="143">
        <f t="shared" si="36"/>
        <v>0</v>
      </c>
      <c r="CM33" t="s">
        <v>368</v>
      </c>
      <c r="CN33" s="144">
        <v>56300001</v>
      </c>
      <c r="CO33" t="s">
        <v>367</v>
      </c>
      <c r="CP33" s="142">
        <v>62200000</v>
      </c>
      <c r="CQ33" s="143">
        <v>0.2</v>
      </c>
      <c r="CR33" s="143" t="str">
        <f t="shared" si="37"/>
        <v/>
      </c>
      <c r="CS33" t="str">
        <f t="shared" si="38"/>
        <v/>
      </c>
      <c r="CT33" t="str">
        <f t="shared" si="39"/>
        <v>OK</v>
      </c>
      <c r="CU33" t="str">
        <f t="shared" si="40"/>
        <v>OK</v>
      </c>
      <c r="CV33" s="143">
        <f t="shared" si="41"/>
        <v>0</v>
      </c>
      <c r="CX33" t="s">
        <v>368</v>
      </c>
      <c r="CY33" s="144">
        <v>56300001</v>
      </c>
      <c r="CZ33" t="s">
        <v>367</v>
      </c>
      <c r="DA33" s="142">
        <v>62200000</v>
      </c>
      <c r="DB33" s="143">
        <v>0.2</v>
      </c>
      <c r="DC33" s="143" t="str">
        <f t="shared" si="42"/>
        <v/>
      </c>
      <c r="DD33" t="str">
        <f t="shared" si="43"/>
        <v/>
      </c>
      <c r="DE33" t="str">
        <f t="shared" si="44"/>
        <v>OK</v>
      </c>
      <c r="DF33" t="str">
        <f t="shared" si="45"/>
        <v>OK</v>
      </c>
      <c r="DG33" s="143">
        <f t="shared" si="46"/>
        <v>0</v>
      </c>
      <c r="DI33" t="s">
        <v>368</v>
      </c>
      <c r="DJ33" s="144">
        <v>56300001</v>
      </c>
      <c r="DK33" t="s">
        <v>367</v>
      </c>
      <c r="DL33" s="142">
        <v>62200000</v>
      </c>
      <c r="DM33" s="143">
        <v>0.2</v>
      </c>
      <c r="DN33" s="143" t="str">
        <f t="shared" si="47"/>
        <v>OK</v>
      </c>
      <c r="DO33" t="str">
        <f t="shared" si="48"/>
        <v/>
      </c>
      <c r="DP33" t="str">
        <f t="shared" si="49"/>
        <v>OK</v>
      </c>
      <c r="DQ33" t="str">
        <f t="shared" si="50"/>
        <v>OKOK</v>
      </c>
      <c r="DR33" s="143">
        <f t="shared" si="51"/>
        <v>0</v>
      </c>
    </row>
    <row r="34" spans="14:122" x14ac:dyDescent="0.45">
      <c r="N34" t="s">
        <v>368</v>
      </c>
      <c r="O34" s="144">
        <v>62200001</v>
      </c>
      <c r="P34" t="s">
        <v>367</v>
      </c>
      <c r="Q34" s="142">
        <v>68600000</v>
      </c>
      <c r="R34" s="143">
        <v>0.21</v>
      </c>
      <c r="S34" s="143" t="str">
        <f t="shared" si="2"/>
        <v>OK</v>
      </c>
      <c r="T34" t="str">
        <f t="shared" si="3"/>
        <v/>
      </c>
      <c r="U34" t="str">
        <f t="shared" si="4"/>
        <v>OK</v>
      </c>
      <c r="V34" t="str">
        <f t="shared" si="5"/>
        <v>OKOK</v>
      </c>
      <c r="W34" s="143">
        <f t="shared" si="6"/>
        <v>0</v>
      </c>
      <c r="Y34" t="s">
        <v>368</v>
      </c>
      <c r="Z34" s="144">
        <v>62200001</v>
      </c>
      <c r="AA34" t="s">
        <v>367</v>
      </c>
      <c r="AB34" s="142">
        <v>68600000</v>
      </c>
      <c r="AC34" s="143">
        <v>0.21</v>
      </c>
      <c r="AD34" s="143" t="str">
        <f t="shared" si="7"/>
        <v/>
      </c>
      <c r="AE34" t="str">
        <f t="shared" si="8"/>
        <v/>
      </c>
      <c r="AF34" t="str">
        <f t="shared" si="9"/>
        <v>OK</v>
      </c>
      <c r="AG34" t="str">
        <f t="shared" si="10"/>
        <v>OK</v>
      </c>
      <c r="AH34" s="143">
        <f t="shared" si="11"/>
        <v>0</v>
      </c>
      <c r="AJ34" t="s">
        <v>368</v>
      </c>
      <c r="AK34" s="144">
        <v>62200001</v>
      </c>
      <c r="AL34" t="s">
        <v>367</v>
      </c>
      <c r="AM34" s="142">
        <v>68600000</v>
      </c>
      <c r="AN34" s="143">
        <v>0.21</v>
      </c>
      <c r="AO34" s="143" t="str">
        <f t="shared" si="12"/>
        <v/>
      </c>
      <c r="AP34" t="str">
        <f t="shared" si="13"/>
        <v/>
      </c>
      <c r="AQ34" t="str">
        <f t="shared" si="14"/>
        <v>OK</v>
      </c>
      <c r="AR34" t="str">
        <f t="shared" si="15"/>
        <v>OK</v>
      </c>
      <c r="AS34" s="143">
        <f t="shared" si="16"/>
        <v>0</v>
      </c>
      <c r="AU34" t="s">
        <v>368</v>
      </c>
      <c r="AV34" s="144">
        <v>62200001</v>
      </c>
      <c r="AW34" t="s">
        <v>367</v>
      </c>
      <c r="AX34" s="142">
        <v>68600000</v>
      </c>
      <c r="AY34" s="143">
        <v>0.21</v>
      </c>
      <c r="AZ34" s="143" t="str">
        <f t="shared" si="17"/>
        <v>OK</v>
      </c>
      <c r="BA34" t="str">
        <f t="shared" si="18"/>
        <v/>
      </c>
      <c r="BB34" t="str">
        <f t="shared" si="19"/>
        <v>OK</v>
      </c>
      <c r="BC34" t="str">
        <f t="shared" si="20"/>
        <v>OKOK</v>
      </c>
      <c r="BD34" s="143">
        <f t="shared" si="21"/>
        <v>0</v>
      </c>
      <c r="BF34" t="s">
        <v>368</v>
      </c>
      <c r="BG34" s="144">
        <v>62200001</v>
      </c>
      <c r="BH34" t="s">
        <v>367</v>
      </c>
      <c r="BI34" s="142">
        <v>68600000</v>
      </c>
      <c r="BJ34" s="143">
        <v>0.21</v>
      </c>
      <c r="BK34" s="143" t="str">
        <f t="shared" si="22"/>
        <v/>
      </c>
      <c r="BL34" t="str">
        <f t="shared" si="23"/>
        <v/>
      </c>
      <c r="BM34" t="str">
        <f t="shared" si="24"/>
        <v>OK</v>
      </c>
      <c r="BN34" t="str">
        <f t="shared" si="25"/>
        <v>OK</v>
      </c>
      <c r="BO34" s="143">
        <f t="shared" si="26"/>
        <v>0</v>
      </c>
      <c r="BQ34" t="s">
        <v>368</v>
      </c>
      <c r="BR34" s="144">
        <v>62200001</v>
      </c>
      <c r="BS34" t="s">
        <v>367</v>
      </c>
      <c r="BT34" s="142">
        <v>68600000</v>
      </c>
      <c r="BU34" s="143">
        <v>0.21</v>
      </c>
      <c r="BV34" s="143" t="str">
        <f t="shared" si="27"/>
        <v/>
      </c>
      <c r="BW34" t="str">
        <f t="shared" si="28"/>
        <v/>
      </c>
      <c r="BX34" t="str">
        <f t="shared" si="29"/>
        <v>OK</v>
      </c>
      <c r="BY34" t="str">
        <f t="shared" si="30"/>
        <v>OK</v>
      </c>
      <c r="BZ34" s="143">
        <f t="shared" si="31"/>
        <v>0</v>
      </c>
      <c r="CB34" t="s">
        <v>368</v>
      </c>
      <c r="CC34" s="144">
        <v>62200001</v>
      </c>
      <c r="CD34" t="s">
        <v>367</v>
      </c>
      <c r="CE34" s="142">
        <v>68600000</v>
      </c>
      <c r="CF34" s="143">
        <v>0.21</v>
      </c>
      <c r="CG34" s="143" t="str">
        <f t="shared" si="32"/>
        <v>OK</v>
      </c>
      <c r="CH34" t="str">
        <f t="shared" si="33"/>
        <v/>
      </c>
      <c r="CI34" t="str">
        <f t="shared" si="34"/>
        <v>OK</v>
      </c>
      <c r="CJ34" t="str">
        <f t="shared" si="35"/>
        <v>OKOK</v>
      </c>
      <c r="CK34" s="143">
        <f t="shared" si="36"/>
        <v>0</v>
      </c>
      <c r="CM34" t="s">
        <v>368</v>
      </c>
      <c r="CN34" s="144">
        <v>62200001</v>
      </c>
      <c r="CO34" t="s">
        <v>367</v>
      </c>
      <c r="CP34" s="142">
        <v>68600000</v>
      </c>
      <c r="CQ34" s="143">
        <v>0.21</v>
      </c>
      <c r="CR34" s="143" t="str">
        <f t="shared" si="37"/>
        <v/>
      </c>
      <c r="CS34" t="str">
        <f t="shared" si="38"/>
        <v/>
      </c>
      <c r="CT34" t="str">
        <f t="shared" si="39"/>
        <v>OK</v>
      </c>
      <c r="CU34" t="str">
        <f t="shared" si="40"/>
        <v>OK</v>
      </c>
      <c r="CV34" s="143">
        <f t="shared" si="41"/>
        <v>0</v>
      </c>
      <c r="CX34" t="s">
        <v>368</v>
      </c>
      <c r="CY34" s="144">
        <v>62200001</v>
      </c>
      <c r="CZ34" t="s">
        <v>367</v>
      </c>
      <c r="DA34" s="142">
        <v>68600000</v>
      </c>
      <c r="DB34" s="143">
        <v>0.21</v>
      </c>
      <c r="DC34" s="143" t="str">
        <f t="shared" si="42"/>
        <v/>
      </c>
      <c r="DD34" t="str">
        <f t="shared" si="43"/>
        <v/>
      </c>
      <c r="DE34" t="str">
        <f t="shared" si="44"/>
        <v>OK</v>
      </c>
      <c r="DF34" t="str">
        <f t="shared" si="45"/>
        <v>OK</v>
      </c>
      <c r="DG34" s="143">
        <f t="shared" si="46"/>
        <v>0</v>
      </c>
      <c r="DI34" t="s">
        <v>368</v>
      </c>
      <c r="DJ34" s="144">
        <v>62200001</v>
      </c>
      <c r="DK34" t="s">
        <v>367</v>
      </c>
      <c r="DL34" s="142">
        <v>68600000</v>
      </c>
      <c r="DM34" s="143">
        <v>0.21</v>
      </c>
      <c r="DN34" s="143" t="str">
        <f t="shared" si="47"/>
        <v>OK</v>
      </c>
      <c r="DO34" t="str">
        <f t="shared" si="48"/>
        <v/>
      </c>
      <c r="DP34" t="str">
        <f t="shared" si="49"/>
        <v>OK</v>
      </c>
      <c r="DQ34" t="str">
        <f t="shared" si="50"/>
        <v>OKOK</v>
      </c>
      <c r="DR34" s="143">
        <f t="shared" si="51"/>
        <v>0</v>
      </c>
    </row>
    <row r="35" spans="14:122" x14ac:dyDescent="0.45">
      <c r="N35" t="s">
        <v>368</v>
      </c>
      <c r="O35" s="144">
        <v>68600001</v>
      </c>
      <c r="P35" t="s">
        <v>367</v>
      </c>
      <c r="Q35" s="142">
        <v>77500000</v>
      </c>
      <c r="R35" s="143">
        <v>0.22</v>
      </c>
      <c r="S35" s="143" t="str">
        <f t="shared" si="2"/>
        <v>OK</v>
      </c>
      <c r="T35" t="str">
        <f t="shared" si="3"/>
        <v/>
      </c>
      <c r="U35" t="str">
        <f t="shared" si="4"/>
        <v>OK</v>
      </c>
      <c r="V35" t="str">
        <f t="shared" si="5"/>
        <v>OKOK</v>
      </c>
      <c r="W35" s="143">
        <f t="shared" si="6"/>
        <v>0</v>
      </c>
      <c r="Y35" t="s">
        <v>368</v>
      </c>
      <c r="Z35" s="144">
        <v>68600001</v>
      </c>
      <c r="AA35" t="s">
        <v>367</v>
      </c>
      <c r="AB35" s="142">
        <v>77500000</v>
      </c>
      <c r="AC35" s="143">
        <v>0.22</v>
      </c>
      <c r="AD35" s="143" t="str">
        <f t="shared" si="7"/>
        <v/>
      </c>
      <c r="AE35" t="str">
        <f t="shared" si="8"/>
        <v/>
      </c>
      <c r="AF35" t="str">
        <f t="shared" si="9"/>
        <v>OK</v>
      </c>
      <c r="AG35" t="str">
        <f t="shared" si="10"/>
        <v>OK</v>
      </c>
      <c r="AH35" s="143">
        <f t="shared" si="11"/>
        <v>0</v>
      </c>
      <c r="AJ35" t="s">
        <v>368</v>
      </c>
      <c r="AK35" s="144">
        <v>68600001</v>
      </c>
      <c r="AL35" t="s">
        <v>367</v>
      </c>
      <c r="AM35" s="142">
        <v>77500000</v>
      </c>
      <c r="AN35" s="143">
        <v>0.22</v>
      </c>
      <c r="AO35" s="143" t="str">
        <f t="shared" si="12"/>
        <v/>
      </c>
      <c r="AP35" t="str">
        <f t="shared" si="13"/>
        <v/>
      </c>
      <c r="AQ35" t="str">
        <f t="shared" si="14"/>
        <v>OK</v>
      </c>
      <c r="AR35" t="str">
        <f t="shared" si="15"/>
        <v>OK</v>
      </c>
      <c r="AS35" s="143">
        <f t="shared" si="16"/>
        <v>0</v>
      </c>
      <c r="AU35" t="s">
        <v>368</v>
      </c>
      <c r="AV35" s="144">
        <v>68600001</v>
      </c>
      <c r="AW35" t="s">
        <v>367</v>
      </c>
      <c r="AX35" s="142">
        <v>77500000</v>
      </c>
      <c r="AY35" s="143">
        <v>0.22</v>
      </c>
      <c r="AZ35" s="143" t="str">
        <f t="shared" si="17"/>
        <v>OK</v>
      </c>
      <c r="BA35" t="str">
        <f t="shared" si="18"/>
        <v/>
      </c>
      <c r="BB35" t="str">
        <f t="shared" si="19"/>
        <v>OK</v>
      </c>
      <c r="BC35" t="str">
        <f t="shared" si="20"/>
        <v>OKOK</v>
      </c>
      <c r="BD35" s="143">
        <f t="shared" si="21"/>
        <v>0</v>
      </c>
      <c r="BF35" t="s">
        <v>368</v>
      </c>
      <c r="BG35" s="144">
        <v>68600001</v>
      </c>
      <c r="BH35" t="s">
        <v>367</v>
      </c>
      <c r="BI35" s="142">
        <v>77500000</v>
      </c>
      <c r="BJ35" s="143">
        <v>0.22</v>
      </c>
      <c r="BK35" s="143" t="str">
        <f t="shared" si="22"/>
        <v/>
      </c>
      <c r="BL35" t="str">
        <f t="shared" si="23"/>
        <v/>
      </c>
      <c r="BM35" t="str">
        <f t="shared" si="24"/>
        <v>OK</v>
      </c>
      <c r="BN35" t="str">
        <f t="shared" si="25"/>
        <v>OK</v>
      </c>
      <c r="BO35" s="143">
        <f t="shared" si="26"/>
        <v>0</v>
      </c>
      <c r="BQ35" t="s">
        <v>368</v>
      </c>
      <c r="BR35" s="144">
        <v>68600001</v>
      </c>
      <c r="BS35" t="s">
        <v>367</v>
      </c>
      <c r="BT35" s="142">
        <v>77500000</v>
      </c>
      <c r="BU35" s="143">
        <v>0.22</v>
      </c>
      <c r="BV35" s="143" t="str">
        <f t="shared" si="27"/>
        <v/>
      </c>
      <c r="BW35" t="str">
        <f t="shared" si="28"/>
        <v/>
      </c>
      <c r="BX35" t="str">
        <f t="shared" si="29"/>
        <v>OK</v>
      </c>
      <c r="BY35" t="str">
        <f t="shared" si="30"/>
        <v>OK</v>
      </c>
      <c r="BZ35" s="143">
        <f t="shared" si="31"/>
        <v>0</v>
      </c>
      <c r="CB35" t="s">
        <v>368</v>
      </c>
      <c r="CC35" s="144">
        <v>68600001</v>
      </c>
      <c r="CD35" t="s">
        <v>367</v>
      </c>
      <c r="CE35" s="142">
        <v>77500000</v>
      </c>
      <c r="CF35" s="143">
        <v>0.22</v>
      </c>
      <c r="CG35" s="143" t="str">
        <f t="shared" si="32"/>
        <v>OK</v>
      </c>
      <c r="CH35" t="str">
        <f t="shared" si="33"/>
        <v/>
      </c>
      <c r="CI35" t="str">
        <f t="shared" si="34"/>
        <v>OK</v>
      </c>
      <c r="CJ35" t="str">
        <f t="shared" si="35"/>
        <v>OKOK</v>
      </c>
      <c r="CK35" s="143">
        <f t="shared" si="36"/>
        <v>0</v>
      </c>
      <c r="CM35" t="s">
        <v>368</v>
      </c>
      <c r="CN35" s="144">
        <v>68600001</v>
      </c>
      <c r="CO35" t="s">
        <v>367</v>
      </c>
      <c r="CP35" s="142">
        <v>77500000</v>
      </c>
      <c r="CQ35" s="143">
        <v>0.22</v>
      </c>
      <c r="CR35" s="143" t="str">
        <f t="shared" si="37"/>
        <v/>
      </c>
      <c r="CS35" t="str">
        <f t="shared" si="38"/>
        <v/>
      </c>
      <c r="CT35" t="str">
        <f t="shared" si="39"/>
        <v>OK</v>
      </c>
      <c r="CU35" t="str">
        <f t="shared" si="40"/>
        <v>OK</v>
      </c>
      <c r="CV35" s="143">
        <f t="shared" si="41"/>
        <v>0</v>
      </c>
      <c r="CX35" t="s">
        <v>368</v>
      </c>
      <c r="CY35" s="144">
        <v>68600001</v>
      </c>
      <c r="CZ35" t="s">
        <v>367</v>
      </c>
      <c r="DA35" s="142">
        <v>77500000</v>
      </c>
      <c r="DB35" s="143">
        <v>0.22</v>
      </c>
      <c r="DC35" s="143" t="str">
        <f t="shared" si="42"/>
        <v/>
      </c>
      <c r="DD35" t="str">
        <f t="shared" si="43"/>
        <v/>
      </c>
      <c r="DE35" t="str">
        <f t="shared" si="44"/>
        <v>OK</v>
      </c>
      <c r="DF35" t="str">
        <f t="shared" si="45"/>
        <v>OK</v>
      </c>
      <c r="DG35" s="143">
        <f t="shared" si="46"/>
        <v>0</v>
      </c>
      <c r="DI35" t="s">
        <v>368</v>
      </c>
      <c r="DJ35" s="144">
        <v>68600001</v>
      </c>
      <c r="DK35" t="s">
        <v>367</v>
      </c>
      <c r="DL35" s="142">
        <v>77500000</v>
      </c>
      <c r="DM35" s="143">
        <v>0.22</v>
      </c>
      <c r="DN35" s="143" t="str">
        <f t="shared" si="47"/>
        <v>OK</v>
      </c>
      <c r="DO35" t="str">
        <f t="shared" si="48"/>
        <v/>
      </c>
      <c r="DP35" t="str">
        <f t="shared" si="49"/>
        <v>OK</v>
      </c>
      <c r="DQ35" t="str">
        <f t="shared" si="50"/>
        <v>OKOK</v>
      </c>
      <c r="DR35" s="143">
        <f t="shared" si="51"/>
        <v>0</v>
      </c>
    </row>
    <row r="36" spans="14:122" x14ac:dyDescent="0.45">
      <c r="N36" t="s">
        <v>368</v>
      </c>
      <c r="O36" s="144">
        <v>77500001</v>
      </c>
      <c r="P36" t="s">
        <v>367</v>
      </c>
      <c r="Q36" s="142">
        <v>89000000</v>
      </c>
      <c r="R36" s="143">
        <v>0.23</v>
      </c>
      <c r="S36" s="143" t="str">
        <f t="shared" si="2"/>
        <v>OK</v>
      </c>
      <c r="T36" t="str">
        <f t="shared" si="3"/>
        <v/>
      </c>
      <c r="U36" t="str">
        <f t="shared" si="4"/>
        <v>OK</v>
      </c>
      <c r="V36" t="str">
        <f t="shared" si="5"/>
        <v>OKOK</v>
      </c>
      <c r="W36" s="143">
        <f t="shared" si="6"/>
        <v>0</v>
      </c>
      <c r="Y36" t="s">
        <v>368</v>
      </c>
      <c r="Z36" s="144">
        <v>77500001</v>
      </c>
      <c r="AA36" t="s">
        <v>367</v>
      </c>
      <c r="AB36" s="142">
        <v>89000000</v>
      </c>
      <c r="AC36" s="143">
        <v>0.23</v>
      </c>
      <c r="AD36" s="143" t="str">
        <f t="shared" si="7"/>
        <v/>
      </c>
      <c r="AE36" t="str">
        <f t="shared" si="8"/>
        <v/>
      </c>
      <c r="AF36" t="str">
        <f t="shared" si="9"/>
        <v>OK</v>
      </c>
      <c r="AG36" t="str">
        <f t="shared" si="10"/>
        <v>OK</v>
      </c>
      <c r="AH36" s="143">
        <f t="shared" si="11"/>
        <v>0</v>
      </c>
      <c r="AJ36" t="s">
        <v>368</v>
      </c>
      <c r="AK36" s="144">
        <v>77500001</v>
      </c>
      <c r="AL36" t="s">
        <v>367</v>
      </c>
      <c r="AM36" s="142">
        <v>89000000</v>
      </c>
      <c r="AN36" s="143">
        <v>0.23</v>
      </c>
      <c r="AO36" s="143" t="str">
        <f t="shared" si="12"/>
        <v/>
      </c>
      <c r="AP36" t="str">
        <f t="shared" si="13"/>
        <v/>
      </c>
      <c r="AQ36" t="str">
        <f t="shared" si="14"/>
        <v>OK</v>
      </c>
      <c r="AR36" t="str">
        <f t="shared" si="15"/>
        <v>OK</v>
      </c>
      <c r="AS36" s="143">
        <f t="shared" si="16"/>
        <v>0</v>
      </c>
      <c r="AU36" t="s">
        <v>368</v>
      </c>
      <c r="AV36" s="144">
        <v>77500001</v>
      </c>
      <c r="AW36" t="s">
        <v>367</v>
      </c>
      <c r="AX36" s="142">
        <v>89000000</v>
      </c>
      <c r="AY36" s="143">
        <v>0.23</v>
      </c>
      <c r="AZ36" s="143" t="str">
        <f t="shared" si="17"/>
        <v>OK</v>
      </c>
      <c r="BA36" t="str">
        <f t="shared" si="18"/>
        <v/>
      </c>
      <c r="BB36" t="str">
        <f t="shared" si="19"/>
        <v>OK</v>
      </c>
      <c r="BC36" t="str">
        <f t="shared" si="20"/>
        <v>OKOK</v>
      </c>
      <c r="BD36" s="143">
        <f t="shared" si="21"/>
        <v>0</v>
      </c>
      <c r="BF36" t="s">
        <v>368</v>
      </c>
      <c r="BG36" s="144">
        <v>77500001</v>
      </c>
      <c r="BH36" t="s">
        <v>367</v>
      </c>
      <c r="BI36" s="142">
        <v>89000000</v>
      </c>
      <c r="BJ36" s="143">
        <v>0.23</v>
      </c>
      <c r="BK36" s="143" t="str">
        <f t="shared" si="22"/>
        <v/>
      </c>
      <c r="BL36" t="str">
        <f t="shared" si="23"/>
        <v/>
      </c>
      <c r="BM36" t="str">
        <f t="shared" si="24"/>
        <v>OK</v>
      </c>
      <c r="BN36" t="str">
        <f t="shared" si="25"/>
        <v>OK</v>
      </c>
      <c r="BO36" s="143">
        <f t="shared" si="26"/>
        <v>0</v>
      </c>
      <c r="BQ36" t="s">
        <v>368</v>
      </c>
      <c r="BR36" s="144">
        <v>77500001</v>
      </c>
      <c r="BS36" t="s">
        <v>367</v>
      </c>
      <c r="BT36" s="142">
        <v>89000000</v>
      </c>
      <c r="BU36" s="143">
        <v>0.23</v>
      </c>
      <c r="BV36" s="143" t="str">
        <f t="shared" si="27"/>
        <v/>
      </c>
      <c r="BW36" t="str">
        <f t="shared" si="28"/>
        <v/>
      </c>
      <c r="BX36" t="str">
        <f t="shared" si="29"/>
        <v>OK</v>
      </c>
      <c r="BY36" t="str">
        <f t="shared" si="30"/>
        <v>OK</v>
      </c>
      <c r="BZ36" s="143">
        <f t="shared" si="31"/>
        <v>0</v>
      </c>
      <c r="CB36" t="s">
        <v>368</v>
      </c>
      <c r="CC36" s="144">
        <v>77500001</v>
      </c>
      <c r="CD36" t="s">
        <v>367</v>
      </c>
      <c r="CE36" s="142">
        <v>89000000</v>
      </c>
      <c r="CF36" s="143">
        <v>0.23</v>
      </c>
      <c r="CG36" s="143" t="str">
        <f t="shared" si="32"/>
        <v>OK</v>
      </c>
      <c r="CH36" t="str">
        <f t="shared" si="33"/>
        <v/>
      </c>
      <c r="CI36" t="str">
        <f t="shared" si="34"/>
        <v>OK</v>
      </c>
      <c r="CJ36" t="str">
        <f t="shared" si="35"/>
        <v>OKOK</v>
      </c>
      <c r="CK36" s="143">
        <f t="shared" si="36"/>
        <v>0</v>
      </c>
      <c r="CM36" t="s">
        <v>368</v>
      </c>
      <c r="CN36" s="144">
        <v>77500001</v>
      </c>
      <c r="CO36" t="s">
        <v>367</v>
      </c>
      <c r="CP36" s="142">
        <v>89000000</v>
      </c>
      <c r="CQ36" s="143">
        <v>0.23</v>
      </c>
      <c r="CR36" s="143" t="str">
        <f t="shared" si="37"/>
        <v/>
      </c>
      <c r="CS36" t="str">
        <f t="shared" si="38"/>
        <v/>
      </c>
      <c r="CT36" t="str">
        <f t="shared" si="39"/>
        <v>OK</v>
      </c>
      <c r="CU36" t="str">
        <f t="shared" si="40"/>
        <v>OK</v>
      </c>
      <c r="CV36" s="143">
        <f t="shared" si="41"/>
        <v>0</v>
      </c>
      <c r="CX36" t="s">
        <v>368</v>
      </c>
      <c r="CY36" s="144">
        <v>77500001</v>
      </c>
      <c r="CZ36" t="s">
        <v>367</v>
      </c>
      <c r="DA36" s="142">
        <v>89000000</v>
      </c>
      <c r="DB36" s="143">
        <v>0.23</v>
      </c>
      <c r="DC36" s="143" t="str">
        <f t="shared" si="42"/>
        <v/>
      </c>
      <c r="DD36" t="str">
        <f t="shared" si="43"/>
        <v/>
      </c>
      <c r="DE36" t="str">
        <f t="shared" si="44"/>
        <v>OK</v>
      </c>
      <c r="DF36" t="str">
        <f t="shared" si="45"/>
        <v>OK</v>
      </c>
      <c r="DG36" s="143">
        <f t="shared" si="46"/>
        <v>0</v>
      </c>
      <c r="DI36" t="s">
        <v>368</v>
      </c>
      <c r="DJ36" s="144">
        <v>77500001</v>
      </c>
      <c r="DK36" t="s">
        <v>367</v>
      </c>
      <c r="DL36" s="142">
        <v>89000000</v>
      </c>
      <c r="DM36" s="143">
        <v>0.23</v>
      </c>
      <c r="DN36" s="143" t="str">
        <f t="shared" si="47"/>
        <v>OK</v>
      </c>
      <c r="DO36" t="str">
        <f t="shared" si="48"/>
        <v/>
      </c>
      <c r="DP36" t="str">
        <f t="shared" si="49"/>
        <v>OK</v>
      </c>
      <c r="DQ36" t="str">
        <f t="shared" si="50"/>
        <v>OKOK</v>
      </c>
      <c r="DR36" s="143">
        <f t="shared" si="51"/>
        <v>0</v>
      </c>
    </row>
    <row r="37" spans="14:122" x14ac:dyDescent="0.45">
      <c r="N37" t="s">
        <v>368</v>
      </c>
      <c r="O37" s="144">
        <v>89000001</v>
      </c>
      <c r="P37" t="s">
        <v>367</v>
      </c>
      <c r="Q37" s="142">
        <v>103000000</v>
      </c>
      <c r="R37" s="143">
        <v>0.24</v>
      </c>
      <c r="S37" s="143" t="str">
        <f t="shared" si="2"/>
        <v>OK</v>
      </c>
      <c r="T37" t="str">
        <f t="shared" si="3"/>
        <v/>
      </c>
      <c r="U37" t="str">
        <f t="shared" si="4"/>
        <v>OK</v>
      </c>
      <c r="V37" t="str">
        <f t="shared" si="5"/>
        <v>OKOK</v>
      </c>
      <c r="W37" s="143">
        <f t="shared" si="6"/>
        <v>0</v>
      </c>
      <c r="Y37" t="s">
        <v>368</v>
      </c>
      <c r="Z37" s="144">
        <v>89000001</v>
      </c>
      <c r="AA37" t="s">
        <v>367</v>
      </c>
      <c r="AB37" s="142">
        <v>103000000</v>
      </c>
      <c r="AC37" s="143">
        <v>0.24</v>
      </c>
      <c r="AD37" s="143" t="str">
        <f t="shared" si="7"/>
        <v/>
      </c>
      <c r="AE37" t="str">
        <f t="shared" si="8"/>
        <v/>
      </c>
      <c r="AF37" t="str">
        <f t="shared" si="9"/>
        <v>OK</v>
      </c>
      <c r="AG37" t="str">
        <f t="shared" si="10"/>
        <v>OK</v>
      </c>
      <c r="AH37" s="143">
        <f t="shared" si="11"/>
        <v>0</v>
      </c>
      <c r="AJ37" t="s">
        <v>368</v>
      </c>
      <c r="AK37" s="144">
        <v>89000001</v>
      </c>
      <c r="AL37" t="s">
        <v>367</v>
      </c>
      <c r="AM37" s="142">
        <v>103000000</v>
      </c>
      <c r="AN37" s="143">
        <v>0.24</v>
      </c>
      <c r="AO37" s="143" t="str">
        <f t="shared" si="12"/>
        <v/>
      </c>
      <c r="AP37" t="str">
        <f t="shared" si="13"/>
        <v/>
      </c>
      <c r="AQ37" t="str">
        <f t="shared" si="14"/>
        <v>OK</v>
      </c>
      <c r="AR37" t="str">
        <f t="shared" si="15"/>
        <v>OK</v>
      </c>
      <c r="AS37" s="143">
        <f t="shared" si="16"/>
        <v>0</v>
      </c>
      <c r="AU37" t="s">
        <v>368</v>
      </c>
      <c r="AV37" s="144">
        <v>89000001</v>
      </c>
      <c r="AW37" t="s">
        <v>367</v>
      </c>
      <c r="AX37" s="142">
        <v>103000000</v>
      </c>
      <c r="AY37" s="143">
        <v>0.24</v>
      </c>
      <c r="AZ37" s="143" t="str">
        <f t="shared" si="17"/>
        <v>OK</v>
      </c>
      <c r="BA37" t="str">
        <f t="shared" si="18"/>
        <v/>
      </c>
      <c r="BB37" t="str">
        <f t="shared" si="19"/>
        <v>OK</v>
      </c>
      <c r="BC37" t="str">
        <f t="shared" si="20"/>
        <v>OKOK</v>
      </c>
      <c r="BD37" s="143">
        <f t="shared" si="21"/>
        <v>0</v>
      </c>
      <c r="BF37" t="s">
        <v>368</v>
      </c>
      <c r="BG37" s="144">
        <v>89000001</v>
      </c>
      <c r="BH37" t="s">
        <v>367</v>
      </c>
      <c r="BI37" s="142">
        <v>103000000</v>
      </c>
      <c r="BJ37" s="143">
        <v>0.24</v>
      </c>
      <c r="BK37" s="143" t="str">
        <f t="shared" si="22"/>
        <v/>
      </c>
      <c r="BL37" t="str">
        <f t="shared" si="23"/>
        <v/>
      </c>
      <c r="BM37" t="str">
        <f t="shared" si="24"/>
        <v>OK</v>
      </c>
      <c r="BN37" t="str">
        <f t="shared" si="25"/>
        <v>OK</v>
      </c>
      <c r="BO37" s="143">
        <f t="shared" si="26"/>
        <v>0</v>
      </c>
      <c r="BQ37" t="s">
        <v>368</v>
      </c>
      <c r="BR37" s="144">
        <v>89000001</v>
      </c>
      <c r="BS37" t="s">
        <v>367</v>
      </c>
      <c r="BT37" s="142">
        <v>103000000</v>
      </c>
      <c r="BU37" s="143">
        <v>0.24</v>
      </c>
      <c r="BV37" s="143" t="str">
        <f t="shared" si="27"/>
        <v/>
      </c>
      <c r="BW37" t="str">
        <f t="shared" si="28"/>
        <v/>
      </c>
      <c r="BX37" t="str">
        <f t="shared" si="29"/>
        <v>OK</v>
      </c>
      <c r="BY37" t="str">
        <f t="shared" si="30"/>
        <v>OK</v>
      </c>
      <c r="BZ37" s="143">
        <f t="shared" si="31"/>
        <v>0</v>
      </c>
      <c r="CB37" t="s">
        <v>368</v>
      </c>
      <c r="CC37" s="144">
        <v>89000001</v>
      </c>
      <c r="CD37" t="s">
        <v>367</v>
      </c>
      <c r="CE37" s="142">
        <v>103000000</v>
      </c>
      <c r="CF37" s="143">
        <v>0.24</v>
      </c>
      <c r="CG37" s="143" t="str">
        <f t="shared" si="32"/>
        <v>OK</v>
      </c>
      <c r="CH37" t="str">
        <f t="shared" si="33"/>
        <v/>
      </c>
      <c r="CI37" t="str">
        <f t="shared" si="34"/>
        <v>OK</v>
      </c>
      <c r="CJ37" t="str">
        <f t="shared" si="35"/>
        <v>OKOK</v>
      </c>
      <c r="CK37" s="143">
        <f t="shared" si="36"/>
        <v>0</v>
      </c>
      <c r="CM37" t="s">
        <v>368</v>
      </c>
      <c r="CN37" s="144">
        <v>89000001</v>
      </c>
      <c r="CO37" t="s">
        <v>367</v>
      </c>
      <c r="CP37" s="142">
        <v>103000000</v>
      </c>
      <c r="CQ37" s="143">
        <v>0.24</v>
      </c>
      <c r="CR37" s="143" t="str">
        <f t="shared" si="37"/>
        <v/>
      </c>
      <c r="CS37" t="str">
        <f t="shared" si="38"/>
        <v/>
      </c>
      <c r="CT37" t="str">
        <f t="shared" si="39"/>
        <v>OK</v>
      </c>
      <c r="CU37" t="str">
        <f t="shared" si="40"/>
        <v>OK</v>
      </c>
      <c r="CV37" s="143">
        <f t="shared" si="41"/>
        <v>0</v>
      </c>
      <c r="CX37" t="s">
        <v>368</v>
      </c>
      <c r="CY37" s="144">
        <v>89000001</v>
      </c>
      <c r="CZ37" t="s">
        <v>367</v>
      </c>
      <c r="DA37" s="142">
        <v>103000000</v>
      </c>
      <c r="DB37" s="143">
        <v>0.24</v>
      </c>
      <c r="DC37" s="143" t="str">
        <f t="shared" si="42"/>
        <v/>
      </c>
      <c r="DD37" t="str">
        <f t="shared" si="43"/>
        <v/>
      </c>
      <c r="DE37" t="str">
        <f t="shared" si="44"/>
        <v>OK</v>
      </c>
      <c r="DF37" t="str">
        <f t="shared" si="45"/>
        <v>OK</v>
      </c>
      <c r="DG37" s="143">
        <f t="shared" si="46"/>
        <v>0</v>
      </c>
      <c r="DI37" t="s">
        <v>368</v>
      </c>
      <c r="DJ37" s="144">
        <v>89000001</v>
      </c>
      <c r="DK37" t="s">
        <v>367</v>
      </c>
      <c r="DL37" s="142">
        <v>103000000</v>
      </c>
      <c r="DM37" s="143">
        <v>0.24</v>
      </c>
      <c r="DN37" s="143" t="str">
        <f t="shared" si="47"/>
        <v>OK</v>
      </c>
      <c r="DO37" t="str">
        <f t="shared" si="48"/>
        <v/>
      </c>
      <c r="DP37" t="str">
        <f t="shared" si="49"/>
        <v>OK</v>
      </c>
      <c r="DQ37" t="str">
        <f t="shared" si="50"/>
        <v>OKOK</v>
      </c>
      <c r="DR37" s="143">
        <f t="shared" si="51"/>
        <v>0</v>
      </c>
    </row>
    <row r="38" spans="14:122" x14ac:dyDescent="0.45">
      <c r="N38" t="s">
        <v>368</v>
      </c>
      <c r="O38" s="144">
        <v>103000001</v>
      </c>
      <c r="P38" t="s">
        <v>367</v>
      </c>
      <c r="Q38" s="142">
        <v>125000000</v>
      </c>
      <c r="R38" s="143">
        <v>0.25</v>
      </c>
      <c r="S38" s="143" t="str">
        <f t="shared" si="2"/>
        <v>OK</v>
      </c>
      <c r="T38" t="str">
        <f t="shared" si="3"/>
        <v/>
      </c>
      <c r="U38" t="str">
        <f t="shared" si="4"/>
        <v>OK</v>
      </c>
      <c r="V38" t="str">
        <f t="shared" si="5"/>
        <v>OKOK</v>
      </c>
      <c r="W38" s="143">
        <f t="shared" si="6"/>
        <v>0</v>
      </c>
      <c r="Y38" t="s">
        <v>368</v>
      </c>
      <c r="Z38" s="144">
        <v>103000001</v>
      </c>
      <c r="AA38" t="s">
        <v>367</v>
      </c>
      <c r="AB38" s="142">
        <v>125000000</v>
      </c>
      <c r="AC38" s="143">
        <v>0.25</v>
      </c>
      <c r="AD38" s="143" t="str">
        <f t="shared" si="7"/>
        <v/>
      </c>
      <c r="AE38" t="str">
        <f t="shared" si="8"/>
        <v/>
      </c>
      <c r="AF38" t="str">
        <f t="shared" si="9"/>
        <v>OK</v>
      </c>
      <c r="AG38" t="str">
        <f t="shared" si="10"/>
        <v>OK</v>
      </c>
      <c r="AH38" s="143">
        <f t="shared" si="11"/>
        <v>0</v>
      </c>
      <c r="AJ38" t="s">
        <v>368</v>
      </c>
      <c r="AK38" s="144">
        <v>103000001</v>
      </c>
      <c r="AL38" t="s">
        <v>367</v>
      </c>
      <c r="AM38" s="142">
        <v>125000000</v>
      </c>
      <c r="AN38" s="143">
        <v>0.25</v>
      </c>
      <c r="AO38" s="143" t="str">
        <f t="shared" si="12"/>
        <v/>
      </c>
      <c r="AP38" t="str">
        <f t="shared" si="13"/>
        <v/>
      </c>
      <c r="AQ38" t="str">
        <f t="shared" si="14"/>
        <v>OK</v>
      </c>
      <c r="AR38" t="str">
        <f t="shared" si="15"/>
        <v>OK</v>
      </c>
      <c r="AS38" s="143">
        <f t="shared" si="16"/>
        <v>0</v>
      </c>
      <c r="AU38" t="s">
        <v>368</v>
      </c>
      <c r="AV38" s="144">
        <v>103000001</v>
      </c>
      <c r="AW38" t="s">
        <v>367</v>
      </c>
      <c r="AX38" s="142">
        <v>125000000</v>
      </c>
      <c r="AY38" s="143">
        <v>0.25</v>
      </c>
      <c r="AZ38" s="143" t="str">
        <f t="shared" si="17"/>
        <v>OK</v>
      </c>
      <c r="BA38" t="str">
        <f t="shared" si="18"/>
        <v/>
      </c>
      <c r="BB38" t="str">
        <f t="shared" si="19"/>
        <v>OK</v>
      </c>
      <c r="BC38" t="str">
        <f t="shared" si="20"/>
        <v>OKOK</v>
      </c>
      <c r="BD38" s="143">
        <f t="shared" si="21"/>
        <v>0</v>
      </c>
      <c r="BF38" t="s">
        <v>368</v>
      </c>
      <c r="BG38" s="144">
        <v>103000001</v>
      </c>
      <c r="BH38" t="s">
        <v>367</v>
      </c>
      <c r="BI38" s="142">
        <v>125000000</v>
      </c>
      <c r="BJ38" s="143">
        <v>0.25</v>
      </c>
      <c r="BK38" s="143" t="str">
        <f t="shared" si="22"/>
        <v/>
      </c>
      <c r="BL38" t="str">
        <f t="shared" si="23"/>
        <v/>
      </c>
      <c r="BM38" t="str">
        <f t="shared" si="24"/>
        <v>OK</v>
      </c>
      <c r="BN38" t="str">
        <f t="shared" si="25"/>
        <v>OK</v>
      </c>
      <c r="BO38" s="143">
        <f t="shared" si="26"/>
        <v>0</v>
      </c>
      <c r="BQ38" t="s">
        <v>368</v>
      </c>
      <c r="BR38" s="144">
        <v>103000001</v>
      </c>
      <c r="BS38" t="s">
        <v>367</v>
      </c>
      <c r="BT38" s="142">
        <v>125000000</v>
      </c>
      <c r="BU38" s="143">
        <v>0.25</v>
      </c>
      <c r="BV38" s="143" t="str">
        <f t="shared" si="27"/>
        <v/>
      </c>
      <c r="BW38" t="str">
        <f t="shared" si="28"/>
        <v/>
      </c>
      <c r="BX38" t="str">
        <f t="shared" si="29"/>
        <v>OK</v>
      </c>
      <c r="BY38" t="str">
        <f t="shared" si="30"/>
        <v>OK</v>
      </c>
      <c r="BZ38" s="143">
        <f t="shared" si="31"/>
        <v>0</v>
      </c>
      <c r="CB38" t="s">
        <v>368</v>
      </c>
      <c r="CC38" s="144">
        <v>103000001</v>
      </c>
      <c r="CD38" t="s">
        <v>367</v>
      </c>
      <c r="CE38" s="142">
        <v>125000000</v>
      </c>
      <c r="CF38" s="143">
        <v>0.25</v>
      </c>
      <c r="CG38" s="143" t="str">
        <f t="shared" si="32"/>
        <v>OK</v>
      </c>
      <c r="CH38" t="str">
        <f t="shared" si="33"/>
        <v/>
      </c>
      <c r="CI38" t="str">
        <f t="shared" si="34"/>
        <v>OK</v>
      </c>
      <c r="CJ38" t="str">
        <f t="shared" si="35"/>
        <v>OKOK</v>
      </c>
      <c r="CK38" s="143">
        <f t="shared" si="36"/>
        <v>0</v>
      </c>
      <c r="CM38" t="s">
        <v>368</v>
      </c>
      <c r="CN38" s="144">
        <v>103000001</v>
      </c>
      <c r="CO38" t="s">
        <v>367</v>
      </c>
      <c r="CP38" s="142">
        <v>125000000</v>
      </c>
      <c r="CQ38" s="143">
        <v>0.25</v>
      </c>
      <c r="CR38" s="143" t="str">
        <f t="shared" si="37"/>
        <v/>
      </c>
      <c r="CS38" t="str">
        <f t="shared" si="38"/>
        <v/>
      </c>
      <c r="CT38" t="str">
        <f t="shared" si="39"/>
        <v>OK</v>
      </c>
      <c r="CU38" t="str">
        <f t="shared" si="40"/>
        <v>OK</v>
      </c>
      <c r="CV38" s="143">
        <f t="shared" si="41"/>
        <v>0</v>
      </c>
      <c r="CX38" t="s">
        <v>368</v>
      </c>
      <c r="CY38" s="144">
        <v>103000001</v>
      </c>
      <c r="CZ38" t="s">
        <v>367</v>
      </c>
      <c r="DA38" s="142">
        <v>125000000</v>
      </c>
      <c r="DB38" s="143">
        <v>0.25</v>
      </c>
      <c r="DC38" s="143" t="str">
        <f t="shared" si="42"/>
        <v/>
      </c>
      <c r="DD38" t="str">
        <f t="shared" si="43"/>
        <v/>
      </c>
      <c r="DE38" t="str">
        <f t="shared" si="44"/>
        <v>OK</v>
      </c>
      <c r="DF38" t="str">
        <f t="shared" si="45"/>
        <v>OK</v>
      </c>
      <c r="DG38" s="143">
        <f t="shared" si="46"/>
        <v>0</v>
      </c>
      <c r="DI38" t="s">
        <v>368</v>
      </c>
      <c r="DJ38" s="144">
        <v>103000001</v>
      </c>
      <c r="DK38" t="s">
        <v>367</v>
      </c>
      <c r="DL38" s="142">
        <v>125000000</v>
      </c>
      <c r="DM38" s="143">
        <v>0.25</v>
      </c>
      <c r="DN38" s="143" t="str">
        <f t="shared" si="47"/>
        <v>OK</v>
      </c>
      <c r="DO38" t="str">
        <f t="shared" si="48"/>
        <v/>
      </c>
      <c r="DP38" t="str">
        <f t="shared" si="49"/>
        <v>OK</v>
      </c>
      <c r="DQ38" t="str">
        <f t="shared" si="50"/>
        <v>OKOK</v>
      </c>
      <c r="DR38" s="143">
        <f t="shared" si="51"/>
        <v>0</v>
      </c>
    </row>
    <row r="39" spans="14:122" x14ac:dyDescent="0.45">
      <c r="N39" t="s">
        <v>368</v>
      </c>
      <c r="O39" s="144">
        <v>125000001</v>
      </c>
      <c r="P39" t="s">
        <v>367</v>
      </c>
      <c r="Q39" s="142">
        <v>157000000</v>
      </c>
      <c r="R39" s="143">
        <v>0.26</v>
      </c>
      <c r="S39" s="143" t="str">
        <f t="shared" si="2"/>
        <v>OK</v>
      </c>
      <c r="T39" t="str">
        <f t="shared" si="3"/>
        <v/>
      </c>
      <c r="U39" t="str">
        <f t="shared" si="4"/>
        <v>OK</v>
      </c>
      <c r="V39" t="str">
        <f t="shared" si="5"/>
        <v>OKOK</v>
      </c>
      <c r="W39" s="143">
        <f t="shared" si="6"/>
        <v>0</v>
      </c>
      <c r="Y39" t="s">
        <v>368</v>
      </c>
      <c r="Z39" s="144">
        <v>125000001</v>
      </c>
      <c r="AA39" t="s">
        <v>367</v>
      </c>
      <c r="AB39" s="142">
        <v>157000000</v>
      </c>
      <c r="AC39" s="143">
        <v>0.26</v>
      </c>
      <c r="AD39" s="143" t="str">
        <f t="shared" si="7"/>
        <v/>
      </c>
      <c r="AE39" t="str">
        <f t="shared" si="8"/>
        <v/>
      </c>
      <c r="AF39" t="str">
        <f t="shared" si="9"/>
        <v>OK</v>
      </c>
      <c r="AG39" t="str">
        <f t="shared" si="10"/>
        <v>OK</v>
      </c>
      <c r="AH39" s="143">
        <f t="shared" si="11"/>
        <v>0</v>
      </c>
      <c r="AJ39" t="s">
        <v>368</v>
      </c>
      <c r="AK39" s="144">
        <v>125000001</v>
      </c>
      <c r="AL39" t="s">
        <v>367</v>
      </c>
      <c r="AM39" s="142">
        <v>157000000</v>
      </c>
      <c r="AN39" s="143">
        <v>0.26</v>
      </c>
      <c r="AO39" s="143" t="str">
        <f t="shared" si="12"/>
        <v/>
      </c>
      <c r="AP39" t="str">
        <f t="shared" si="13"/>
        <v/>
      </c>
      <c r="AQ39" t="str">
        <f t="shared" si="14"/>
        <v>OK</v>
      </c>
      <c r="AR39" t="str">
        <f t="shared" si="15"/>
        <v>OK</v>
      </c>
      <c r="AS39" s="143">
        <f t="shared" si="16"/>
        <v>0</v>
      </c>
      <c r="AU39" t="s">
        <v>368</v>
      </c>
      <c r="AV39" s="144">
        <v>125000001</v>
      </c>
      <c r="AW39" t="s">
        <v>367</v>
      </c>
      <c r="AX39" s="142">
        <v>157000000</v>
      </c>
      <c r="AY39" s="143">
        <v>0.26</v>
      </c>
      <c r="AZ39" s="143" t="str">
        <f t="shared" si="17"/>
        <v>OK</v>
      </c>
      <c r="BA39" t="str">
        <f t="shared" si="18"/>
        <v/>
      </c>
      <c r="BB39" t="str">
        <f t="shared" si="19"/>
        <v>OK</v>
      </c>
      <c r="BC39" t="str">
        <f t="shared" si="20"/>
        <v>OKOK</v>
      </c>
      <c r="BD39" s="143">
        <f t="shared" si="21"/>
        <v>0</v>
      </c>
      <c r="BF39" t="s">
        <v>368</v>
      </c>
      <c r="BG39" s="144">
        <v>125000001</v>
      </c>
      <c r="BH39" t="s">
        <v>367</v>
      </c>
      <c r="BI39" s="142">
        <v>157000000</v>
      </c>
      <c r="BJ39" s="143">
        <v>0.26</v>
      </c>
      <c r="BK39" s="143" t="str">
        <f t="shared" si="22"/>
        <v/>
      </c>
      <c r="BL39" t="str">
        <f t="shared" si="23"/>
        <v/>
      </c>
      <c r="BM39" t="str">
        <f t="shared" si="24"/>
        <v>OK</v>
      </c>
      <c r="BN39" t="str">
        <f t="shared" si="25"/>
        <v>OK</v>
      </c>
      <c r="BO39" s="143">
        <f t="shared" si="26"/>
        <v>0</v>
      </c>
      <c r="BQ39" t="s">
        <v>368</v>
      </c>
      <c r="BR39" s="144">
        <v>125000001</v>
      </c>
      <c r="BS39" t="s">
        <v>367</v>
      </c>
      <c r="BT39" s="142">
        <v>157000000</v>
      </c>
      <c r="BU39" s="143">
        <v>0.26</v>
      </c>
      <c r="BV39" s="143" t="str">
        <f t="shared" si="27"/>
        <v/>
      </c>
      <c r="BW39" t="str">
        <f t="shared" si="28"/>
        <v/>
      </c>
      <c r="BX39" t="str">
        <f t="shared" si="29"/>
        <v>OK</v>
      </c>
      <c r="BY39" t="str">
        <f t="shared" si="30"/>
        <v>OK</v>
      </c>
      <c r="BZ39" s="143">
        <f t="shared" si="31"/>
        <v>0</v>
      </c>
      <c r="CB39" t="s">
        <v>368</v>
      </c>
      <c r="CC39" s="144">
        <v>125000001</v>
      </c>
      <c r="CD39" t="s">
        <v>367</v>
      </c>
      <c r="CE39" s="142">
        <v>157000000</v>
      </c>
      <c r="CF39" s="143">
        <v>0.26</v>
      </c>
      <c r="CG39" s="143" t="str">
        <f t="shared" si="32"/>
        <v>OK</v>
      </c>
      <c r="CH39" t="str">
        <f t="shared" si="33"/>
        <v/>
      </c>
      <c r="CI39" t="str">
        <f t="shared" si="34"/>
        <v>OK</v>
      </c>
      <c r="CJ39" t="str">
        <f t="shared" si="35"/>
        <v>OKOK</v>
      </c>
      <c r="CK39" s="143">
        <f t="shared" si="36"/>
        <v>0</v>
      </c>
      <c r="CM39" t="s">
        <v>368</v>
      </c>
      <c r="CN39" s="144">
        <v>125000001</v>
      </c>
      <c r="CO39" t="s">
        <v>367</v>
      </c>
      <c r="CP39" s="142">
        <v>157000000</v>
      </c>
      <c r="CQ39" s="143">
        <v>0.26</v>
      </c>
      <c r="CR39" s="143" t="str">
        <f t="shared" si="37"/>
        <v/>
      </c>
      <c r="CS39" t="str">
        <f t="shared" si="38"/>
        <v/>
      </c>
      <c r="CT39" t="str">
        <f t="shared" si="39"/>
        <v>OK</v>
      </c>
      <c r="CU39" t="str">
        <f t="shared" si="40"/>
        <v>OK</v>
      </c>
      <c r="CV39" s="143">
        <f t="shared" si="41"/>
        <v>0</v>
      </c>
      <c r="CX39" t="s">
        <v>368</v>
      </c>
      <c r="CY39" s="144">
        <v>125000001</v>
      </c>
      <c r="CZ39" t="s">
        <v>367</v>
      </c>
      <c r="DA39" s="142">
        <v>157000000</v>
      </c>
      <c r="DB39" s="143">
        <v>0.26</v>
      </c>
      <c r="DC39" s="143" t="str">
        <f t="shared" si="42"/>
        <v/>
      </c>
      <c r="DD39" t="str">
        <f t="shared" si="43"/>
        <v/>
      </c>
      <c r="DE39" t="str">
        <f t="shared" si="44"/>
        <v>OK</v>
      </c>
      <c r="DF39" t="str">
        <f t="shared" si="45"/>
        <v>OK</v>
      </c>
      <c r="DG39" s="143">
        <f t="shared" si="46"/>
        <v>0</v>
      </c>
      <c r="DI39" t="s">
        <v>368</v>
      </c>
      <c r="DJ39" s="144">
        <v>125000001</v>
      </c>
      <c r="DK39" t="s">
        <v>367</v>
      </c>
      <c r="DL39" s="142">
        <v>157000000</v>
      </c>
      <c r="DM39" s="143">
        <v>0.26</v>
      </c>
      <c r="DN39" s="143" t="str">
        <f t="shared" si="47"/>
        <v>OK</v>
      </c>
      <c r="DO39" t="str">
        <f t="shared" si="48"/>
        <v/>
      </c>
      <c r="DP39" t="str">
        <f t="shared" si="49"/>
        <v>OK</v>
      </c>
      <c r="DQ39" t="str">
        <f t="shared" si="50"/>
        <v>OKOK</v>
      </c>
      <c r="DR39" s="143">
        <f t="shared" si="51"/>
        <v>0</v>
      </c>
    </row>
    <row r="40" spans="14:122" x14ac:dyDescent="0.45">
      <c r="N40" t="s">
        <v>368</v>
      </c>
      <c r="O40" s="144">
        <v>157000001</v>
      </c>
      <c r="P40" t="s">
        <v>367</v>
      </c>
      <c r="Q40" s="142">
        <v>206000000</v>
      </c>
      <c r="R40" s="143">
        <v>0.27</v>
      </c>
      <c r="S40" s="143" t="str">
        <f t="shared" si="2"/>
        <v>OK</v>
      </c>
      <c r="T40" t="str">
        <f t="shared" si="3"/>
        <v/>
      </c>
      <c r="U40" t="str">
        <f t="shared" si="4"/>
        <v>OK</v>
      </c>
      <c r="V40" t="str">
        <f t="shared" si="5"/>
        <v>OKOK</v>
      </c>
      <c r="W40" s="143">
        <f t="shared" si="6"/>
        <v>0</v>
      </c>
      <c r="Y40" t="s">
        <v>368</v>
      </c>
      <c r="Z40" s="144">
        <v>157000001</v>
      </c>
      <c r="AA40" t="s">
        <v>367</v>
      </c>
      <c r="AB40" s="142">
        <v>206000000</v>
      </c>
      <c r="AC40" s="143">
        <v>0.27</v>
      </c>
      <c r="AD40" s="143" t="str">
        <f t="shared" si="7"/>
        <v/>
      </c>
      <c r="AE40" t="str">
        <f t="shared" si="8"/>
        <v/>
      </c>
      <c r="AF40" t="str">
        <f t="shared" si="9"/>
        <v>OK</v>
      </c>
      <c r="AG40" t="str">
        <f t="shared" si="10"/>
        <v>OK</v>
      </c>
      <c r="AH40" s="143">
        <f t="shared" si="11"/>
        <v>0</v>
      </c>
      <c r="AJ40" t="s">
        <v>368</v>
      </c>
      <c r="AK40" s="144">
        <v>157000001</v>
      </c>
      <c r="AL40" t="s">
        <v>367</v>
      </c>
      <c r="AM40" s="142">
        <v>206000000</v>
      </c>
      <c r="AN40" s="143">
        <v>0.27</v>
      </c>
      <c r="AO40" s="143" t="str">
        <f t="shared" si="12"/>
        <v/>
      </c>
      <c r="AP40" t="str">
        <f t="shared" si="13"/>
        <v/>
      </c>
      <c r="AQ40" t="str">
        <f t="shared" si="14"/>
        <v>OK</v>
      </c>
      <c r="AR40" t="str">
        <f t="shared" si="15"/>
        <v>OK</v>
      </c>
      <c r="AS40" s="143">
        <f t="shared" si="16"/>
        <v>0</v>
      </c>
      <c r="AU40" t="s">
        <v>368</v>
      </c>
      <c r="AV40" s="144">
        <v>157000001</v>
      </c>
      <c r="AW40" t="s">
        <v>367</v>
      </c>
      <c r="AX40" s="142">
        <v>206000000</v>
      </c>
      <c r="AY40" s="143">
        <v>0.27</v>
      </c>
      <c r="AZ40" s="143" t="str">
        <f t="shared" si="17"/>
        <v>OK</v>
      </c>
      <c r="BA40" t="str">
        <f t="shared" si="18"/>
        <v/>
      </c>
      <c r="BB40" t="str">
        <f t="shared" si="19"/>
        <v>OK</v>
      </c>
      <c r="BC40" t="str">
        <f t="shared" si="20"/>
        <v>OKOK</v>
      </c>
      <c r="BD40" s="143">
        <f t="shared" si="21"/>
        <v>0</v>
      </c>
      <c r="BF40" t="s">
        <v>368</v>
      </c>
      <c r="BG40" s="144">
        <v>157000001</v>
      </c>
      <c r="BH40" t="s">
        <v>367</v>
      </c>
      <c r="BI40" s="142">
        <v>206000000</v>
      </c>
      <c r="BJ40" s="143">
        <v>0.27</v>
      </c>
      <c r="BK40" s="143" t="str">
        <f t="shared" si="22"/>
        <v/>
      </c>
      <c r="BL40" t="str">
        <f t="shared" si="23"/>
        <v/>
      </c>
      <c r="BM40" t="str">
        <f t="shared" si="24"/>
        <v>OK</v>
      </c>
      <c r="BN40" t="str">
        <f t="shared" si="25"/>
        <v>OK</v>
      </c>
      <c r="BO40" s="143">
        <f t="shared" si="26"/>
        <v>0</v>
      </c>
      <c r="BQ40" t="s">
        <v>368</v>
      </c>
      <c r="BR40" s="144">
        <v>157000001</v>
      </c>
      <c r="BS40" t="s">
        <v>367</v>
      </c>
      <c r="BT40" s="142">
        <v>206000000</v>
      </c>
      <c r="BU40" s="143">
        <v>0.27</v>
      </c>
      <c r="BV40" s="143" t="str">
        <f t="shared" si="27"/>
        <v/>
      </c>
      <c r="BW40" t="str">
        <f t="shared" si="28"/>
        <v/>
      </c>
      <c r="BX40" t="str">
        <f t="shared" si="29"/>
        <v>OK</v>
      </c>
      <c r="BY40" t="str">
        <f t="shared" si="30"/>
        <v>OK</v>
      </c>
      <c r="BZ40" s="143">
        <f t="shared" si="31"/>
        <v>0</v>
      </c>
      <c r="CB40" t="s">
        <v>368</v>
      </c>
      <c r="CC40" s="144">
        <v>157000001</v>
      </c>
      <c r="CD40" t="s">
        <v>367</v>
      </c>
      <c r="CE40" s="142">
        <v>206000000</v>
      </c>
      <c r="CF40" s="143">
        <v>0.27</v>
      </c>
      <c r="CG40" s="143" t="str">
        <f t="shared" si="32"/>
        <v>OK</v>
      </c>
      <c r="CH40" t="str">
        <f t="shared" si="33"/>
        <v/>
      </c>
      <c r="CI40" t="str">
        <f t="shared" si="34"/>
        <v>OK</v>
      </c>
      <c r="CJ40" t="str">
        <f t="shared" si="35"/>
        <v>OKOK</v>
      </c>
      <c r="CK40" s="143">
        <f t="shared" si="36"/>
        <v>0</v>
      </c>
      <c r="CM40" t="s">
        <v>368</v>
      </c>
      <c r="CN40" s="144">
        <v>157000001</v>
      </c>
      <c r="CO40" t="s">
        <v>367</v>
      </c>
      <c r="CP40" s="142">
        <v>206000000</v>
      </c>
      <c r="CQ40" s="143">
        <v>0.27</v>
      </c>
      <c r="CR40" s="143" t="str">
        <f t="shared" si="37"/>
        <v/>
      </c>
      <c r="CS40" t="str">
        <f t="shared" si="38"/>
        <v/>
      </c>
      <c r="CT40" t="str">
        <f t="shared" si="39"/>
        <v>OK</v>
      </c>
      <c r="CU40" t="str">
        <f t="shared" si="40"/>
        <v>OK</v>
      </c>
      <c r="CV40" s="143">
        <f t="shared" si="41"/>
        <v>0</v>
      </c>
      <c r="CX40" t="s">
        <v>368</v>
      </c>
      <c r="CY40" s="144">
        <v>157000001</v>
      </c>
      <c r="CZ40" t="s">
        <v>367</v>
      </c>
      <c r="DA40" s="142">
        <v>206000000</v>
      </c>
      <c r="DB40" s="143">
        <v>0.27</v>
      </c>
      <c r="DC40" s="143" t="str">
        <f t="shared" si="42"/>
        <v/>
      </c>
      <c r="DD40" t="str">
        <f t="shared" si="43"/>
        <v/>
      </c>
      <c r="DE40" t="str">
        <f t="shared" si="44"/>
        <v>OK</v>
      </c>
      <c r="DF40" t="str">
        <f t="shared" si="45"/>
        <v>OK</v>
      </c>
      <c r="DG40" s="143">
        <f t="shared" si="46"/>
        <v>0</v>
      </c>
      <c r="DI40" t="s">
        <v>368</v>
      </c>
      <c r="DJ40" s="144">
        <v>157000001</v>
      </c>
      <c r="DK40" t="s">
        <v>367</v>
      </c>
      <c r="DL40" s="142">
        <v>206000000</v>
      </c>
      <c r="DM40" s="143">
        <v>0.27</v>
      </c>
      <c r="DN40" s="143" t="str">
        <f t="shared" si="47"/>
        <v>OK</v>
      </c>
      <c r="DO40" t="str">
        <f t="shared" si="48"/>
        <v/>
      </c>
      <c r="DP40" t="str">
        <f t="shared" si="49"/>
        <v>OK</v>
      </c>
      <c r="DQ40" t="str">
        <f t="shared" si="50"/>
        <v>OKOK</v>
      </c>
      <c r="DR40" s="143">
        <f t="shared" si="51"/>
        <v>0</v>
      </c>
    </row>
    <row r="41" spans="14:122" x14ac:dyDescent="0.45">
      <c r="N41" t="s">
        <v>368</v>
      </c>
      <c r="O41" s="144">
        <v>206000001</v>
      </c>
      <c r="P41" t="s">
        <v>367</v>
      </c>
      <c r="Q41" s="142">
        <v>337000000</v>
      </c>
      <c r="R41" s="143">
        <v>0.28000000000000003</v>
      </c>
      <c r="S41" s="143" t="str">
        <f t="shared" si="2"/>
        <v>OK</v>
      </c>
      <c r="T41" t="str">
        <f t="shared" si="3"/>
        <v/>
      </c>
      <c r="U41" t="str">
        <f t="shared" si="4"/>
        <v>OK</v>
      </c>
      <c r="V41" t="str">
        <f t="shared" si="5"/>
        <v>OKOK</v>
      </c>
      <c r="W41" s="143">
        <f t="shared" si="6"/>
        <v>0</v>
      </c>
      <c r="Y41" t="s">
        <v>368</v>
      </c>
      <c r="Z41" s="144">
        <v>206000001</v>
      </c>
      <c r="AA41" t="s">
        <v>367</v>
      </c>
      <c r="AB41" s="142">
        <v>337000000</v>
      </c>
      <c r="AC41" s="143">
        <v>0.28000000000000003</v>
      </c>
      <c r="AD41" s="143" t="str">
        <f t="shared" si="7"/>
        <v/>
      </c>
      <c r="AE41" t="str">
        <f t="shared" si="8"/>
        <v/>
      </c>
      <c r="AF41" t="str">
        <f t="shared" si="9"/>
        <v>OK</v>
      </c>
      <c r="AG41" t="str">
        <f t="shared" si="10"/>
        <v>OK</v>
      </c>
      <c r="AH41" s="143">
        <f t="shared" si="11"/>
        <v>0</v>
      </c>
      <c r="AJ41" t="s">
        <v>368</v>
      </c>
      <c r="AK41" s="144">
        <v>206000001</v>
      </c>
      <c r="AL41" t="s">
        <v>367</v>
      </c>
      <c r="AM41" s="142">
        <v>337000000</v>
      </c>
      <c r="AN41" s="143">
        <v>0.28000000000000003</v>
      </c>
      <c r="AO41" s="143" t="str">
        <f t="shared" si="12"/>
        <v/>
      </c>
      <c r="AP41" t="str">
        <f t="shared" si="13"/>
        <v/>
      </c>
      <c r="AQ41" t="str">
        <f t="shared" si="14"/>
        <v>OK</v>
      </c>
      <c r="AR41" t="str">
        <f t="shared" si="15"/>
        <v>OK</v>
      </c>
      <c r="AS41" s="143">
        <f t="shared" si="16"/>
        <v>0</v>
      </c>
      <c r="AU41" t="s">
        <v>368</v>
      </c>
      <c r="AV41" s="144">
        <v>206000001</v>
      </c>
      <c r="AW41" t="s">
        <v>367</v>
      </c>
      <c r="AX41" s="142">
        <v>337000000</v>
      </c>
      <c r="AY41" s="143">
        <v>0.28000000000000003</v>
      </c>
      <c r="AZ41" s="143" t="str">
        <f t="shared" si="17"/>
        <v>OK</v>
      </c>
      <c r="BA41" t="str">
        <f t="shared" si="18"/>
        <v/>
      </c>
      <c r="BB41" t="str">
        <f t="shared" si="19"/>
        <v>OK</v>
      </c>
      <c r="BC41" t="str">
        <f t="shared" si="20"/>
        <v>OKOK</v>
      </c>
      <c r="BD41" s="143">
        <f t="shared" si="21"/>
        <v>0</v>
      </c>
      <c r="BF41" t="s">
        <v>368</v>
      </c>
      <c r="BG41" s="144">
        <v>206000001</v>
      </c>
      <c r="BH41" t="s">
        <v>367</v>
      </c>
      <c r="BI41" s="142">
        <v>337000000</v>
      </c>
      <c r="BJ41" s="143">
        <v>0.28000000000000003</v>
      </c>
      <c r="BK41" s="143" t="str">
        <f t="shared" si="22"/>
        <v/>
      </c>
      <c r="BL41" t="str">
        <f t="shared" si="23"/>
        <v/>
      </c>
      <c r="BM41" t="str">
        <f t="shared" si="24"/>
        <v>OK</v>
      </c>
      <c r="BN41" t="str">
        <f t="shared" si="25"/>
        <v>OK</v>
      </c>
      <c r="BO41" s="143">
        <f t="shared" si="26"/>
        <v>0</v>
      </c>
      <c r="BQ41" t="s">
        <v>368</v>
      </c>
      <c r="BR41" s="144">
        <v>206000001</v>
      </c>
      <c r="BS41" t="s">
        <v>367</v>
      </c>
      <c r="BT41" s="142">
        <v>337000000</v>
      </c>
      <c r="BU41" s="143">
        <v>0.28000000000000003</v>
      </c>
      <c r="BV41" s="143" t="str">
        <f t="shared" si="27"/>
        <v/>
      </c>
      <c r="BW41" t="str">
        <f t="shared" si="28"/>
        <v/>
      </c>
      <c r="BX41" t="str">
        <f t="shared" si="29"/>
        <v>OK</v>
      </c>
      <c r="BY41" t="str">
        <f t="shared" si="30"/>
        <v>OK</v>
      </c>
      <c r="BZ41" s="143">
        <f t="shared" si="31"/>
        <v>0</v>
      </c>
      <c r="CB41" t="s">
        <v>368</v>
      </c>
      <c r="CC41" s="144">
        <v>206000001</v>
      </c>
      <c r="CD41" t="s">
        <v>367</v>
      </c>
      <c r="CE41" s="142">
        <v>337000000</v>
      </c>
      <c r="CF41" s="143">
        <v>0.28000000000000003</v>
      </c>
      <c r="CG41" s="143" t="str">
        <f t="shared" si="32"/>
        <v>OK</v>
      </c>
      <c r="CH41" t="str">
        <f t="shared" si="33"/>
        <v/>
      </c>
      <c r="CI41" t="str">
        <f t="shared" si="34"/>
        <v>OK</v>
      </c>
      <c r="CJ41" t="str">
        <f t="shared" si="35"/>
        <v>OKOK</v>
      </c>
      <c r="CK41" s="143">
        <f t="shared" si="36"/>
        <v>0</v>
      </c>
      <c r="CM41" t="s">
        <v>368</v>
      </c>
      <c r="CN41" s="144">
        <v>206000001</v>
      </c>
      <c r="CO41" t="s">
        <v>367</v>
      </c>
      <c r="CP41" s="142">
        <v>337000000</v>
      </c>
      <c r="CQ41" s="143">
        <v>0.28000000000000003</v>
      </c>
      <c r="CR41" s="143" t="str">
        <f t="shared" si="37"/>
        <v/>
      </c>
      <c r="CS41" t="str">
        <f t="shared" si="38"/>
        <v/>
      </c>
      <c r="CT41" t="str">
        <f t="shared" si="39"/>
        <v>OK</v>
      </c>
      <c r="CU41" t="str">
        <f t="shared" si="40"/>
        <v>OK</v>
      </c>
      <c r="CV41" s="143">
        <f t="shared" si="41"/>
        <v>0</v>
      </c>
      <c r="CX41" t="s">
        <v>368</v>
      </c>
      <c r="CY41" s="144">
        <v>206000001</v>
      </c>
      <c r="CZ41" t="s">
        <v>367</v>
      </c>
      <c r="DA41" s="142">
        <v>337000000</v>
      </c>
      <c r="DB41" s="143">
        <v>0.28000000000000003</v>
      </c>
      <c r="DC41" s="143" t="str">
        <f t="shared" si="42"/>
        <v/>
      </c>
      <c r="DD41" t="str">
        <f t="shared" si="43"/>
        <v/>
      </c>
      <c r="DE41" t="str">
        <f t="shared" si="44"/>
        <v>OK</v>
      </c>
      <c r="DF41" t="str">
        <f t="shared" si="45"/>
        <v>OK</v>
      </c>
      <c r="DG41" s="143">
        <f t="shared" si="46"/>
        <v>0</v>
      </c>
      <c r="DI41" t="s">
        <v>368</v>
      </c>
      <c r="DJ41" s="144">
        <v>206000001</v>
      </c>
      <c r="DK41" t="s">
        <v>367</v>
      </c>
      <c r="DL41" s="142">
        <v>337000000</v>
      </c>
      <c r="DM41" s="143">
        <v>0.28000000000000003</v>
      </c>
      <c r="DN41" s="143" t="str">
        <f t="shared" si="47"/>
        <v>OK</v>
      </c>
      <c r="DO41" t="str">
        <f t="shared" si="48"/>
        <v/>
      </c>
      <c r="DP41" t="str">
        <f t="shared" si="49"/>
        <v>OK</v>
      </c>
      <c r="DQ41" t="str">
        <f t="shared" si="50"/>
        <v>OKOK</v>
      </c>
      <c r="DR41" s="143">
        <f t="shared" si="51"/>
        <v>0</v>
      </c>
    </row>
    <row r="42" spans="14:122" x14ac:dyDescent="0.45">
      <c r="N42" t="s">
        <v>368</v>
      </c>
      <c r="O42" s="144">
        <v>337000001</v>
      </c>
      <c r="P42" t="s">
        <v>367</v>
      </c>
      <c r="Q42" s="142">
        <v>454000000</v>
      </c>
      <c r="R42" s="143">
        <v>0.28999999999999998</v>
      </c>
      <c r="S42" s="143" t="str">
        <f t="shared" si="2"/>
        <v>OK</v>
      </c>
      <c r="T42" t="str">
        <f t="shared" si="3"/>
        <v/>
      </c>
      <c r="U42" t="str">
        <f t="shared" si="4"/>
        <v>OK</v>
      </c>
      <c r="V42" t="str">
        <f t="shared" si="5"/>
        <v>OKOK</v>
      </c>
      <c r="W42" s="143">
        <f t="shared" si="6"/>
        <v>0</v>
      </c>
      <c r="Y42" t="s">
        <v>368</v>
      </c>
      <c r="Z42" s="144">
        <v>337000001</v>
      </c>
      <c r="AA42" t="s">
        <v>367</v>
      </c>
      <c r="AB42" s="142">
        <v>454000000</v>
      </c>
      <c r="AC42" s="143">
        <v>0.28999999999999998</v>
      </c>
      <c r="AD42" s="143" t="str">
        <f t="shared" si="7"/>
        <v/>
      </c>
      <c r="AE42" t="str">
        <f t="shared" si="8"/>
        <v/>
      </c>
      <c r="AF42" t="str">
        <f t="shared" si="9"/>
        <v>OK</v>
      </c>
      <c r="AG42" t="str">
        <f t="shared" si="10"/>
        <v>OK</v>
      </c>
      <c r="AH42" s="143">
        <f t="shared" si="11"/>
        <v>0</v>
      </c>
      <c r="AJ42" t="s">
        <v>368</v>
      </c>
      <c r="AK42" s="144">
        <v>337000001</v>
      </c>
      <c r="AL42" t="s">
        <v>367</v>
      </c>
      <c r="AM42" s="142">
        <v>454000000</v>
      </c>
      <c r="AN42" s="143">
        <v>0.28999999999999998</v>
      </c>
      <c r="AO42" s="143" t="str">
        <f t="shared" si="12"/>
        <v/>
      </c>
      <c r="AP42" t="str">
        <f t="shared" si="13"/>
        <v/>
      </c>
      <c r="AQ42" t="str">
        <f t="shared" si="14"/>
        <v>OK</v>
      </c>
      <c r="AR42" t="str">
        <f t="shared" si="15"/>
        <v>OK</v>
      </c>
      <c r="AS42" s="143">
        <f t="shared" si="16"/>
        <v>0</v>
      </c>
      <c r="AU42" t="s">
        <v>368</v>
      </c>
      <c r="AV42" s="144">
        <v>337000001</v>
      </c>
      <c r="AW42" t="s">
        <v>367</v>
      </c>
      <c r="AX42" s="142">
        <v>454000000</v>
      </c>
      <c r="AY42" s="143">
        <v>0.28999999999999998</v>
      </c>
      <c r="AZ42" s="143" t="str">
        <f t="shared" si="17"/>
        <v>OK</v>
      </c>
      <c r="BA42" t="str">
        <f t="shared" si="18"/>
        <v/>
      </c>
      <c r="BB42" t="str">
        <f t="shared" si="19"/>
        <v>OK</v>
      </c>
      <c r="BC42" t="str">
        <f t="shared" si="20"/>
        <v>OKOK</v>
      </c>
      <c r="BD42" s="143">
        <f t="shared" si="21"/>
        <v>0</v>
      </c>
      <c r="BF42" t="s">
        <v>368</v>
      </c>
      <c r="BG42" s="144">
        <v>337000001</v>
      </c>
      <c r="BH42" t="s">
        <v>367</v>
      </c>
      <c r="BI42" s="142">
        <v>454000000</v>
      </c>
      <c r="BJ42" s="143">
        <v>0.28999999999999998</v>
      </c>
      <c r="BK42" s="143" t="str">
        <f t="shared" si="22"/>
        <v/>
      </c>
      <c r="BL42" t="str">
        <f t="shared" si="23"/>
        <v/>
      </c>
      <c r="BM42" t="str">
        <f t="shared" si="24"/>
        <v>OK</v>
      </c>
      <c r="BN42" t="str">
        <f t="shared" si="25"/>
        <v>OK</v>
      </c>
      <c r="BO42" s="143">
        <f t="shared" si="26"/>
        <v>0</v>
      </c>
      <c r="BQ42" t="s">
        <v>368</v>
      </c>
      <c r="BR42" s="144">
        <v>337000001</v>
      </c>
      <c r="BS42" t="s">
        <v>367</v>
      </c>
      <c r="BT42" s="142">
        <v>454000000</v>
      </c>
      <c r="BU42" s="143">
        <v>0.28999999999999998</v>
      </c>
      <c r="BV42" s="143" t="str">
        <f t="shared" si="27"/>
        <v/>
      </c>
      <c r="BW42" t="str">
        <f t="shared" si="28"/>
        <v/>
      </c>
      <c r="BX42" t="str">
        <f t="shared" si="29"/>
        <v>OK</v>
      </c>
      <c r="BY42" t="str">
        <f t="shared" si="30"/>
        <v>OK</v>
      </c>
      <c r="BZ42" s="143">
        <f t="shared" si="31"/>
        <v>0</v>
      </c>
      <c r="CB42" t="s">
        <v>368</v>
      </c>
      <c r="CC42" s="144">
        <v>337000001</v>
      </c>
      <c r="CD42" t="s">
        <v>367</v>
      </c>
      <c r="CE42" s="142">
        <v>454000000</v>
      </c>
      <c r="CF42" s="143">
        <v>0.28999999999999998</v>
      </c>
      <c r="CG42" s="143" t="str">
        <f t="shared" si="32"/>
        <v>OK</v>
      </c>
      <c r="CH42" t="str">
        <f t="shared" si="33"/>
        <v/>
      </c>
      <c r="CI42" t="str">
        <f t="shared" si="34"/>
        <v>OK</v>
      </c>
      <c r="CJ42" t="str">
        <f t="shared" si="35"/>
        <v>OKOK</v>
      </c>
      <c r="CK42" s="143">
        <f t="shared" si="36"/>
        <v>0</v>
      </c>
      <c r="CM42" t="s">
        <v>368</v>
      </c>
      <c r="CN42" s="144">
        <v>337000001</v>
      </c>
      <c r="CO42" t="s">
        <v>367</v>
      </c>
      <c r="CP42" s="142">
        <v>454000000</v>
      </c>
      <c r="CQ42" s="143">
        <v>0.28999999999999998</v>
      </c>
      <c r="CR42" s="143" t="str">
        <f t="shared" si="37"/>
        <v/>
      </c>
      <c r="CS42" t="str">
        <f t="shared" si="38"/>
        <v/>
      </c>
      <c r="CT42" t="str">
        <f t="shared" si="39"/>
        <v>OK</v>
      </c>
      <c r="CU42" t="str">
        <f t="shared" si="40"/>
        <v>OK</v>
      </c>
      <c r="CV42" s="143">
        <f t="shared" si="41"/>
        <v>0</v>
      </c>
      <c r="CX42" t="s">
        <v>368</v>
      </c>
      <c r="CY42" s="144">
        <v>337000001</v>
      </c>
      <c r="CZ42" t="s">
        <v>367</v>
      </c>
      <c r="DA42" s="142">
        <v>454000000</v>
      </c>
      <c r="DB42" s="143">
        <v>0.28999999999999998</v>
      </c>
      <c r="DC42" s="143" t="str">
        <f t="shared" si="42"/>
        <v/>
      </c>
      <c r="DD42" t="str">
        <f t="shared" si="43"/>
        <v/>
      </c>
      <c r="DE42" t="str">
        <f t="shared" si="44"/>
        <v>OK</v>
      </c>
      <c r="DF42" t="str">
        <f t="shared" si="45"/>
        <v>OK</v>
      </c>
      <c r="DG42" s="143">
        <f t="shared" si="46"/>
        <v>0</v>
      </c>
      <c r="DI42" t="s">
        <v>368</v>
      </c>
      <c r="DJ42" s="144">
        <v>337000001</v>
      </c>
      <c r="DK42" t="s">
        <v>367</v>
      </c>
      <c r="DL42" s="142">
        <v>454000000</v>
      </c>
      <c r="DM42" s="143">
        <v>0.28999999999999998</v>
      </c>
      <c r="DN42" s="143" t="str">
        <f t="shared" si="47"/>
        <v>OK</v>
      </c>
      <c r="DO42" t="str">
        <f t="shared" si="48"/>
        <v/>
      </c>
      <c r="DP42" t="str">
        <f t="shared" si="49"/>
        <v>OK</v>
      </c>
      <c r="DQ42" t="str">
        <f t="shared" si="50"/>
        <v>OKOK</v>
      </c>
      <c r="DR42" s="143">
        <f t="shared" si="51"/>
        <v>0</v>
      </c>
    </row>
    <row r="43" spans="14:122" x14ac:dyDescent="0.45">
      <c r="N43" t="s">
        <v>368</v>
      </c>
      <c r="O43" s="144">
        <v>454000001</v>
      </c>
      <c r="P43" t="s">
        <v>367</v>
      </c>
      <c r="Q43" s="142">
        <v>550000000</v>
      </c>
      <c r="R43" s="143">
        <v>0.3</v>
      </c>
      <c r="S43" s="143" t="str">
        <f t="shared" si="2"/>
        <v>OK</v>
      </c>
      <c r="T43" t="str">
        <f t="shared" si="3"/>
        <v/>
      </c>
      <c r="U43" t="str">
        <f t="shared" si="4"/>
        <v>OK</v>
      </c>
      <c r="V43" t="str">
        <f t="shared" si="5"/>
        <v>OKOK</v>
      </c>
      <c r="W43" s="143">
        <f t="shared" si="6"/>
        <v>0</v>
      </c>
      <c r="Y43" t="s">
        <v>368</v>
      </c>
      <c r="Z43" s="144">
        <v>454000001</v>
      </c>
      <c r="AA43" t="s">
        <v>367</v>
      </c>
      <c r="AB43" s="142">
        <v>550000000</v>
      </c>
      <c r="AC43" s="143">
        <v>0.3</v>
      </c>
      <c r="AD43" s="143" t="str">
        <f t="shared" si="7"/>
        <v/>
      </c>
      <c r="AE43" t="str">
        <f t="shared" si="8"/>
        <v/>
      </c>
      <c r="AF43" t="str">
        <f t="shared" si="9"/>
        <v>OK</v>
      </c>
      <c r="AG43" t="str">
        <f t="shared" si="10"/>
        <v>OK</v>
      </c>
      <c r="AH43" s="143">
        <f t="shared" si="11"/>
        <v>0</v>
      </c>
      <c r="AJ43" t="s">
        <v>368</v>
      </c>
      <c r="AK43" s="144">
        <v>454000001</v>
      </c>
      <c r="AL43" t="s">
        <v>367</v>
      </c>
      <c r="AM43" s="142">
        <v>550000000</v>
      </c>
      <c r="AN43" s="143">
        <v>0.3</v>
      </c>
      <c r="AO43" s="143" t="str">
        <f t="shared" si="12"/>
        <v/>
      </c>
      <c r="AP43" t="str">
        <f t="shared" si="13"/>
        <v/>
      </c>
      <c r="AQ43" t="str">
        <f t="shared" si="14"/>
        <v>OK</v>
      </c>
      <c r="AR43" t="str">
        <f t="shared" si="15"/>
        <v>OK</v>
      </c>
      <c r="AS43" s="143">
        <f t="shared" si="16"/>
        <v>0</v>
      </c>
      <c r="AU43" t="s">
        <v>368</v>
      </c>
      <c r="AV43" s="144">
        <v>454000001</v>
      </c>
      <c r="AW43" t="s">
        <v>367</v>
      </c>
      <c r="AX43" s="142">
        <v>550000000</v>
      </c>
      <c r="AY43" s="143">
        <v>0.3</v>
      </c>
      <c r="AZ43" s="143" t="str">
        <f t="shared" si="17"/>
        <v>OK</v>
      </c>
      <c r="BA43" t="str">
        <f t="shared" si="18"/>
        <v/>
      </c>
      <c r="BB43" t="str">
        <f t="shared" si="19"/>
        <v>OK</v>
      </c>
      <c r="BC43" t="str">
        <f t="shared" si="20"/>
        <v>OKOK</v>
      </c>
      <c r="BD43" s="143">
        <f t="shared" si="21"/>
        <v>0</v>
      </c>
      <c r="BF43" t="s">
        <v>368</v>
      </c>
      <c r="BG43" s="144">
        <v>454000001</v>
      </c>
      <c r="BH43" t="s">
        <v>367</v>
      </c>
      <c r="BI43" s="142">
        <v>550000000</v>
      </c>
      <c r="BJ43" s="143">
        <v>0.3</v>
      </c>
      <c r="BK43" s="143" t="str">
        <f t="shared" si="22"/>
        <v/>
      </c>
      <c r="BL43" t="str">
        <f t="shared" si="23"/>
        <v/>
      </c>
      <c r="BM43" t="str">
        <f t="shared" si="24"/>
        <v>OK</v>
      </c>
      <c r="BN43" t="str">
        <f t="shared" si="25"/>
        <v>OK</v>
      </c>
      <c r="BO43" s="143">
        <f t="shared" si="26"/>
        <v>0</v>
      </c>
      <c r="BQ43" t="s">
        <v>368</v>
      </c>
      <c r="BR43" s="144">
        <v>454000001</v>
      </c>
      <c r="BS43" t="s">
        <v>367</v>
      </c>
      <c r="BT43" s="142">
        <v>550000000</v>
      </c>
      <c r="BU43" s="143">
        <v>0.3</v>
      </c>
      <c r="BV43" s="143" t="str">
        <f t="shared" si="27"/>
        <v/>
      </c>
      <c r="BW43" t="str">
        <f t="shared" si="28"/>
        <v/>
      </c>
      <c r="BX43" t="str">
        <f t="shared" si="29"/>
        <v>OK</v>
      </c>
      <c r="BY43" t="str">
        <f t="shared" si="30"/>
        <v>OK</v>
      </c>
      <c r="BZ43" s="143">
        <f t="shared" si="31"/>
        <v>0</v>
      </c>
      <c r="CB43" t="s">
        <v>368</v>
      </c>
      <c r="CC43" s="144">
        <v>454000001</v>
      </c>
      <c r="CD43" t="s">
        <v>367</v>
      </c>
      <c r="CE43" s="142">
        <v>550000000</v>
      </c>
      <c r="CF43" s="143">
        <v>0.3</v>
      </c>
      <c r="CG43" s="143" t="str">
        <f t="shared" si="32"/>
        <v>OK</v>
      </c>
      <c r="CH43" t="str">
        <f t="shared" si="33"/>
        <v/>
      </c>
      <c r="CI43" t="str">
        <f t="shared" si="34"/>
        <v>OK</v>
      </c>
      <c r="CJ43" t="str">
        <f t="shared" si="35"/>
        <v>OKOK</v>
      </c>
      <c r="CK43" s="143">
        <f t="shared" si="36"/>
        <v>0</v>
      </c>
      <c r="CM43" t="s">
        <v>368</v>
      </c>
      <c r="CN43" s="144">
        <v>454000001</v>
      </c>
      <c r="CO43" t="s">
        <v>367</v>
      </c>
      <c r="CP43" s="142">
        <v>550000000</v>
      </c>
      <c r="CQ43" s="143">
        <v>0.3</v>
      </c>
      <c r="CR43" s="143" t="str">
        <f t="shared" si="37"/>
        <v/>
      </c>
      <c r="CS43" t="str">
        <f t="shared" si="38"/>
        <v/>
      </c>
      <c r="CT43" t="str">
        <f t="shared" si="39"/>
        <v>OK</v>
      </c>
      <c r="CU43" t="str">
        <f t="shared" si="40"/>
        <v>OK</v>
      </c>
      <c r="CV43" s="143">
        <f t="shared" si="41"/>
        <v>0</v>
      </c>
      <c r="CX43" t="s">
        <v>368</v>
      </c>
      <c r="CY43" s="144">
        <v>454000001</v>
      </c>
      <c r="CZ43" t="s">
        <v>367</v>
      </c>
      <c r="DA43" s="142">
        <v>550000000</v>
      </c>
      <c r="DB43" s="143">
        <v>0.3</v>
      </c>
      <c r="DC43" s="143" t="str">
        <f t="shared" si="42"/>
        <v/>
      </c>
      <c r="DD43" t="str">
        <f t="shared" si="43"/>
        <v/>
      </c>
      <c r="DE43" t="str">
        <f t="shared" si="44"/>
        <v>OK</v>
      </c>
      <c r="DF43" t="str">
        <f t="shared" si="45"/>
        <v>OK</v>
      </c>
      <c r="DG43" s="143">
        <f t="shared" si="46"/>
        <v>0</v>
      </c>
      <c r="DI43" t="s">
        <v>368</v>
      </c>
      <c r="DJ43" s="144">
        <v>454000001</v>
      </c>
      <c r="DK43" t="s">
        <v>367</v>
      </c>
      <c r="DL43" s="142">
        <v>550000000</v>
      </c>
      <c r="DM43" s="143">
        <v>0.3</v>
      </c>
      <c r="DN43" s="143" t="str">
        <f t="shared" si="47"/>
        <v>OK</v>
      </c>
      <c r="DO43" t="str">
        <f t="shared" si="48"/>
        <v/>
      </c>
      <c r="DP43" t="str">
        <f t="shared" si="49"/>
        <v>OK</v>
      </c>
      <c r="DQ43" t="str">
        <f t="shared" si="50"/>
        <v>OKOK</v>
      </c>
      <c r="DR43" s="143">
        <f t="shared" si="51"/>
        <v>0</v>
      </c>
    </row>
    <row r="44" spans="14:122" x14ac:dyDescent="0.45">
      <c r="N44" t="s">
        <v>368</v>
      </c>
      <c r="O44" s="144">
        <v>550000001</v>
      </c>
      <c r="P44" t="s">
        <v>367</v>
      </c>
      <c r="Q44" s="142">
        <v>695000000</v>
      </c>
      <c r="R44" s="143">
        <v>0.31</v>
      </c>
      <c r="S44" s="143" t="str">
        <f t="shared" si="2"/>
        <v>OK</v>
      </c>
      <c r="T44" t="str">
        <f t="shared" si="3"/>
        <v/>
      </c>
      <c r="U44" t="str">
        <f t="shared" si="4"/>
        <v>OK</v>
      </c>
      <c r="V44" t="str">
        <f t="shared" si="5"/>
        <v>OKOK</v>
      </c>
      <c r="W44" s="143">
        <f t="shared" si="6"/>
        <v>0</v>
      </c>
      <c r="Y44" t="s">
        <v>368</v>
      </c>
      <c r="Z44" s="144">
        <v>550000001</v>
      </c>
      <c r="AA44" t="s">
        <v>367</v>
      </c>
      <c r="AB44" s="142">
        <v>695000000</v>
      </c>
      <c r="AC44" s="143">
        <v>0.31</v>
      </c>
      <c r="AD44" s="143" t="str">
        <f t="shared" si="7"/>
        <v/>
      </c>
      <c r="AE44" t="str">
        <f t="shared" si="8"/>
        <v/>
      </c>
      <c r="AF44" t="str">
        <f t="shared" si="9"/>
        <v>OK</v>
      </c>
      <c r="AG44" t="str">
        <f t="shared" si="10"/>
        <v>OK</v>
      </c>
      <c r="AH44" s="143">
        <f t="shared" si="11"/>
        <v>0</v>
      </c>
      <c r="AJ44" t="s">
        <v>368</v>
      </c>
      <c r="AK44" s="144">
        <v>550000001</v>
      </c>
      <c r="AL44" t="s">
        <v>367</v>
      </c>
      <c r="AM44" s="142">
        <v>695000000</v>
      </c>
      <c r="AN44" s="143">
        <v>0.31</v>
      </c>
      <c r="AO44" s="143" t="str">
        <f t="shared" si="12"/>
        <v/>
      </c>
      <c r="AP44" t="str">
        <f t="shared" si="13"/>
        <v/>
      </c>
      <c r="AQ44" t="str">
        <f t="shared" si="14"/>
        <v>OK</v>
      </c>
      <c r="AR44" t="str">
        <f t="shared" si="15"/>
        <v>OK</v>
      </c>
      <c r="AS44" s="143">
        <f t="shared" si="16"/>
        <v>0</v>
      </c>
      <c r="AU44" t="s">
        <v>368</v>
      </c>
      <c r="AV44" s="144">
        <v>550000001</v>
      </c>
      <c r="AW44" t="s">
        <v>367</v>
      </c>
      <c r="AX44" s="142">
        <v>695000000</v>
      </c>
      <c r="AY44" s="143">
        <v>0.31</v>
      </c>
      <c r="AZ44" s="143" t="str">
        <f t="shared" si="17"/>
        <v>OK</v>
      </c>
      <c r="BA44" t="str">
        <f t="shared" si="18"/>
        <v/>
      </c>
      <c r="BB44" t="str">
        <f t="shared" si="19"/>
        <v>OK</v>
      </c>
      <c r="BC44" t="str">
        <f t="shared" si="20"/>
        <v>OKOK</v>
      </c>
      <c r="BD44" s="143">
        <f t="shared" si="21"/>
        <v>0</v>
      </c>
      <c r="BF44" t="s">
        <v>368</v>
      </c>
      <c r="BG44" s="144">
        <v>550000001</v>
      </c>
      <c r="BH44" t="s">
        <v>367</v>
      </c>
      <c r="BI44" s="142">
        <v>695000000</v>
      </c>
      <c r="BJ44" s="143">
        <v>0.31</v>
      </c>
      <c r="BK44" s="143" t="str">
        <f t="shared" si="22"/>
        <v/>
      </c>
      <c r="BL44" t="str">
        <f t="shared" si="23"/>
        <v/>
      </c>
      <c r="BM44" t="str">
        <f t="shared" si="24"/>
        <v>OK</v>
      </c>
      <c r="BN44" t="str">
        <f t="shared" si="25"/>
        <v>OK</v>
      </c>
      <c r="BO44" s="143">
        <f t="shared" si="26"/>
        <v>0</v>
      </c>
      <c r="BQ44" t="s">
        <v>368</v>
      </c>
      <c r="BR44" s="144">
        <v>550000001</v>
      </c>
      <c r="BS44" t="s">
        <v>367</v>
      </c>
      <c r="BT44" s="142">
        <v>695000000</v>
      </c>
      <c r="BU44" s="143">
        <v>0.31</v>
      </c>
      <c r="BV44" s="143" t="str">
        <f t="shared" si="27"/>
        <v/>
      </c>
      <c r="BW44" t="str">
        <f t="shared" si="28"/>
        <v/>
      </c>
      <c r="BX44" t="str">
        <f t="shared" si="29"/>
        <v>OK</v>
      </c>
      <c r="BY44" t="str">
        <f t="shared" si="30"/>
        <v>OK</v>
      </c>
      <c r="BZ44" s="143">
        <f t="shared" si="31"/>
        <v>0</v>
      </c>
      <c r="CB44" t="s">
        <v>368</v>
      </c>
      <c r="CC44" s="144">
        <v>550000001</v>
      </c>
      <c r="CD44" t="s">
        <v>367</v>
      </c>
      <c r="CE44" s="142">
        <v>695000000</v>
      </c>
      <c r="CF44" s="143">
        <v>0.31</v>
      </c>
      <c r="CG44" s="143" t="str">
        <f t="shared" si="32"/>
        <v>OK</v>
      </c>
      <c r="CH44" t="str">
        <f t="shared" si="33"/>
        <v/>
      </c>
      <c r="CI44" t="str">
        <f t="shared" si="34"/>
        <v>OK</v>
      </c>
      <c r="CJ44" t="str">
        <f t="shared" si="35"/>
        <v>OKOK</v>
      </c>
      <c r="CK44" s="143">
        <f t="shared" si="36"/>
        <v>0</v>
      </c>
      <c r="CM44" t="s">
        <v>368</v>
      </c>
      <c r="CN44" s="144">
        <v>550000001</v>
      </c>
      <c r="CO44" t="s">
        <v>367</v>
      </c>
      <c r="CP44" s="142">
        <v>695000000</v>
      </c>
      <c r="CQ44" s="143">
        <v>0.31</v>
      </c>
      <c r="CR44" s="143" t="str">
        <f t="shared" si="37"/>
        <v/>
      </c>
      <c r="CS44" t="str">
        <f t="shared" si="38"/>
        <v/>
      </c>
      <c r="CT44" t="str">
        <f t="shared" si="39"/>
        <v>OK</v>
      </c>
      <c r="CU44" t="str">
        <f t="shared" si="40"/>
        <v>OK</v>
      </c>
      <c r="CV44" s="143">
        <f t="shared" si="41"/>
        <v>0</v>
      </c>
      <c r="CX44" t="s">
        <v>368</v>
      </c>
      <c r="CY44" s="144">
        <v>550000001</v>
      </c>
      <c r="CZ44" t="s">
        <v>367</v>
      </c>
      <c r="DA44" s="142">
        <v>695000000</v>
      </c>
      <c r="DB44" s="143">
        <v>0.31</v>
      </c>
      <c r="DC44" s="143" t="str">
        <f t="shared" si="42"/>
        <v/>
      </c>
      <c r="DD44" t="str">
        <f t="shared" si="43"/>
        <v/>
      </c>
      <c r="DE44" t="str">
        <f t="shared" si="44"/>
        <v>OK</v>
      </c>
      <c r="DF44" t="str">
        <f t="shared" si="45"/>
        <v>OK</v>
      </c>
      <c r="DG44" s="143">
        <f t="shared" si="46"/>
        <v>0</v>
      </c>
      <c r="DI44" t="s">
        <v>368</v>
      </c>
      <c r="DJ44" s="144">
        <v>550000001</v>
      </c>
      <c r="DK44" t="s">
        <v>367</v>
      </c>
      <c r="DL44" s="142">
        <v>695000000</v>
      </c>
      <c r="DM44" s="143">
        <v>0.31</v>
      </c>
      <c r="DN44" s="143" t="str">
        <f t="shared" si="47"/>
        <v>OK</v>
      </c>
      <c r="DO44" t="str">
        <f t="shared" si="48"/>
        <v/>
      </c>
      <c r="DP44" t="str">
        <f t="shared" si="49"/>
        <v>OK</v>
      </c>
      <c r="DQ44" t="str">
        <f t="shared" si="50"/>
        <v>OKOK</v>
      </c>
      <c r="DR44" s="143">
        <f t="shared" si="51"/>
        <v>0</v>
      </c>
    </row>
    <row r="45" spans="14:122" x14ac:dyDescent="0.45">
      <c r="N45" t="s">
        <v>368</v>
      </c>
      <c r="O45" s="144">
        <v>695000001</v>
      </c>
      <c r="P45" t="s">
        <v>367</v>
      </c>
      <c r="Q45" s="142">
        <v>910000000</v>
      </c>
      <c r="R45" s="143">
        <v>0.32</v>
      </c>
      <c r="S45" s="143" t="str">
        <f t="shared" si="2"/>
        <v>OK</v>
      </c>
      <c r="T45" t="str">
        <f t="shared" si="3"/>
        <v/>
      </c>
      <c r="U45" t="str">
        <f t="shared" si="4"/>
        <v>OK</v>
      </c>
      <c r="V45" t="str">
        <f t="shared" si="5"/>
        <v>OKOK</v>
      </c>
      <c r="W45" s="143">
        <f t="shared" si="6"/>
        <v>0</v>
      </c>
      <c r="Y45" t="s">
        <v>368</v>
      </c>
      <c r="Z45" s="144">
        <v>695000001</v>
      </c>
      <c r="AA45" t="s">
        <v>367</v>
      </c>
      <c r="AB45" s="142">
        <v>910000000</v>
      </c>
      <c r="AC45" s="143">
        <v>0.32</v>
      </c>
      <c r="AD45" s="143" t="str">
        <f t="shared" si="7"/>
        <v/>
      </c>
      <c r="AE45" t="str">
        <f t="shared" si="8"/>
        <v/>
      </c>
      <c r="AF45" t="str">
        <f t="shared" si="9"/>
        <v>OK</v>
      </c>
      <c r="AG45" t="str">
        <f t="shared" si="10"/>
        <v>OK</v>
      </c>
      <c r="AH45" s="143">
        <f t="shared" si="11"/>
        <v>0</v>
      </c>
      <c r="AJ45" t="s">
        <v>368</v>
      </c>
      <c r="AK45" s="144">
        <v>695000001</v>
      </c>
      <c r="AL45" t="s">
        <v>367</v>
      </c>
      <c r="AM45" s="142">
        <v>910000000</v>
      </c>
      <c r="AN45" s="143">
        <v>0.32</v>
      </c>
      <c r="AO45" s="143" t="str">
        <f t="shared" si="12"/>
        <v/>
      </c>
      <c r="AP45" t="str">
        <f t="shared" si="13"/>
        <v/>
      </c>
      <c r="AQ45" t="str">
        <f t="shared" si="14"/>
        <v>OK</v>
      </c>
      <c r="AR45" t="str">
        <f t="shared" si="15"/>
        <v>OK</v>
      </c>
      <c r="AS45" s="143">
        <f t="shared" si="16"/>
        <v>0</v>
      </c>
      <c r="AU45" t="s">
        <v>368</v>
      </c>
      <c r="AV45" s="144">
        <v>695000001</v>
      </c>
      <c r="AW45" t="s">
        <v>367</v>
      </c>
      <c r="AX45" s="142">
        <v>910000000</v>
      </c>
      <c r="AY45" s="143">
        <v>0.32</v>
      </c>
      <c r="AZ45" s="143" t="str">
        <f t="shared" si="17"/>
        <v>OK</v>
      </c>
      <c r="BA45" t="str">
        <f t="shared" si="18"/>
        <v/>
      </c>
      <c r="BB45" t="str">
        <f t="shared" si="19"/>
        <v>OK</v>
      </c>
      <c r="BC45" t="str">
        <f t="shared" si="20"/>
        <v>OKOK</v>
      </c>
      <c r="BD45" s="143">
        <f t="shared" si="21"/>
        <v>0</v>
      </c>
      <c r="BF45" t="s">
        <v>368</v>
      </c>
      <c r="BG45" s="144">
        <v>695000001</v>
      </c>
      <c r="BH45" t="s">
        <v>367</v>
      </c>
      <c r="BI45" s="142">
        <v>910000000</v>
      </c>
      <c r="BJ45" s="143">
        <v>0.32</v>
      </c>
      <c r="BK45" s="143" t="str">
        <f t="shared" si="22"/>
        <v/>
      </c>
      <c r="BL45" t="str">
        <f t="shared" si="23"/>
        <v/>
      </c>
      <c r="BM45" t="str">
        <f t="shared" si="24"/>
        <v>OK</v>
      </c>
      <c r="BN45" t="str">
        <f t="shared" si="25"/>
        <v>OK</v>
      </c>
      <c r="BO45" s="143">
        <f t="shared" si="26"/>
        <v>0</v>
      </c>
      <c r="BQ45" t="s">
        <v>368</v>
      </c>
      <c r="BR45" s="144">
        <v>695000001</v>
      </c>
      <c r="BS45" t="s">
        <v>367</v>
      </c>
      <c r="BT45" s="142">
        <v>910000000</v>
      </c>
      <c r="BU45" s="143">
        <v>0.32</v>
      </c>
      <c r="BV45" s="143" t="str">
        <f t="shared" si="27"/>
        <v/>
      </c>
      <c r="BW45" t="str">
        <f t="shared" si="28"/>
        <v/>
      </c>
      <c r="BX45" t="str">
        <f t="shared" si="29"/>
        <v>OK</v>
      </c>
      <c r="BY45" t="str">
        <f t="shared" si="30"/>
        <v>OK</v>
      </c>
      <c r="BZ45" s="143">
        <f t="shared" si="31"/>
        <v>0</v>
      </c>
      <c r="CB45" t="s">
        <v>368</v>
      </c>
      <c r="CC45" s="144">
        <v>695000001</v>
      </c>
      <c r="CD45" t="s">
        <v>367</v>
      </c>
      <c r="CE45" s="142">
        <v>910000000</v>
      </c>
      <c r="CF45" s="143">
        <v>0.32</v>
      </c>
      <c r="CG45" s="143" t="str">
        <f t="shared" si="32"/>
        <v>OK</v>
      </c>
      <c r="CH45" t="str">
        <f t="shared" si="33"/>
        <v/>
      </c>
      <c r="CI45" t="str">
        <f t="shared" si="34"/>
        <v>OK</v>
      </c>
      <c r="CJ45" t="str">
        <f t="shared" si="35"/>
        <v>OKOK</v>
      </c>
      <c r="CK45" s="143">
        <f t="shared" si="36"/>
        <v>0</v>
      </c>
      <c r="CM45" t="s">
        <v>368</v>
      </c>
      <c r="CN45" s="144">
        <v>695000001</v>
      </c>
      <c r="CO45" t="s">
        <v>367</v>
      </c>
      <c r="CP45" s="142">
        <v>910000000</v>
      </c>
      <c r="CQ45" s="143">
        <v>0.32</v>
      </c>
      <c r="CR45" s="143" t="str">
        <f t="shared" si="37"/>
        <v/>
      </c>
      <c r="CS45" t="str">
        <f t="shared" si="38"/>
        <v/>
      </c>
      <c r="CT45" t="str">
        <f t="shared" si="39"/>
        <v>OK</v>
      </c>
      <c r="CU45" t="str">
        <f t="shared" si="40"/>
        <v>OK</v>
      </c>
      <c r="CV45" s="143">
        <f t="shared" si="41"/>
        <v>0</v>
      </c>
      <c r="CX45" t="s">
        <v>368</v>
      </c>
      <c r="CY45" s="144">
        <v>695000001</v>
      </c>
      <c r="CZ45" t="s">
        <v>367</v>
      </c>
      <c r="DA45" s="142">
        <v>910000000</v>
      </c>
      <c r="DB45" s="143">
        <v>0.32</v>
      </c>
      <c r="DC45" s="143" t="str">
        <f t="shared" si="42"/>
        <v/>
      </c>
      <c r="DD45" t="str">
        <f t="shared" si="43"/>
        <v/>
      </c>
      <c r="DE45" t="str">
        <f t="shared" si="44"/>
        <v>OK</v>
      </c>
      <c r="DF45" t="str">
        <f t="shared" si="45"/>
        <v>OK</v>
      </c>
      <c r="DG45" s="143">
        <f t="shared" si="46"/>
        <v>0</v>
      </c>
      <c r="DI45" t="s">
        <v>368</v>
      </c>
      <c r="DJ45" s="144">
        <v>695000001</v>
      </c>
      <c r="DK45" t="s">
        <v>367</v>
      </c>
      <c r="DL45" s="142">
        <v>910000000</v>
      </c>
      <c r="DM45" s="143">
        <v>0.32</v>
      </c>
      <c r="DN45" s="143" t="str">
        <f t="shared" si="47"/>
        <v>OK</v>
      </c>
      <c r="DO45" t="str">
        <f t="shared" si="48"/>
        <v/>
      </c>
      <c r="DP45" t="str">
        <f t="shared" si="49"/>
        <v>OK</v>
      </c>
      <c r="DQ45" t="str">
        <f t="shared" si="50"/>
        <v>OKOK</v>
      </c>
      <c r="DR45" s="143">
        <f t="shared" si="51"/>
        <v>0</v>
      </c>
    </row>
    <row r="46" spans="14:122" x14ac:dyDescent="0.45">
      <c r="N46" t="s">
        <v>368</v>
      </c>
      <c r="O46" s="144">
        <v>910000001</v>
      </c>
      <c r="P46" t="s">
        <v>367</v>
      </c>
      <c r="Q46" s="142">
        <v>1400000000</v>
      </c>
      <c r="R46" s="143">
        <v>0.33</v>
      </c>
      <c r="S46" s="143" t="str">
        <f t="shared" si="2"/>
        <v>OK</v>
      </c>
      <c r="T46" t="str">
        <f t="shared" si="3"/>
        <v/>
      </c>
      <c r="U46" t="str">
        <f t="shared" si="4"/>
        <v>OK</v>
      </c>
      <c r="V46" t="str">
        <f t="shared" si="5"/>
        <v>OKOK</v>
      </c>
      <c r="W46" s="143">
        <f t="shared" si="6"/>
        <v>0</v>
      </c>
      <c r="Y46" t="s">
        <v>368</v>
      </c>
      <c r="Z46" s="144">
        <v>910000001</v>
      </c>
      <c r="AA46" t="s">
        <v>367</v>
      </c>
      <c r="AB46" s="142">
        <v>1400000000</v>
      </c>
      <c r="AC46" s="143">
        <v>0.33</v>
      </c>
      <c r="AD46" s="143" t="str">
        <f t="shared" si="7"/>
        <v/>
      </c>
      <c r="AE46" t="str">
        <f t="shared" si="8"/>
        <v/>
      </c>
      <c r="AF46" t="str">
        <f t="shared" si="9"/>
        <v>OK</v>
      </c>
      <c r="AG46" t="str">
        <f t="shared" si="10"/>
        <v>OK</v>
      </c>
      <c r="AH46" s="143">
        <f t="shared" si="11"/>
        <v>0</v>
      </c>
      <c r="AJ46" t="s">
        <v>368</v>
      </c>
      <c r="AK46" s="144">
        <v>910000001</v>
      </c>
      <c r="AL46" t="s">
        <v>367</v>
      </c>
      <c r="AM46" s="142">
        <v>1400000000</v>
      </c>
      <c r="AN46" s="143">
        <v>0.33</v>
      </c>
      <c r="AO46" s="143" t="str">
        <f t="shared" si="12"/>
        <v/>
      </c>
      <c r="AP46" t="str">
        <f t="shared" si="13"/>
        <v/>
      </c>
      <c r="AQ46" t="str">
        <f t="shared" si="14"/>
        <v>OK</v>
      </c>
      <c r="AR46" t="str">
        <f t="shared" si="15"/>
        <v>OK</v>
      </c>
      <c r="AS46" s="143">
        <f t="shared" si="16"/>
        <v>0</v>
      </c>
      <c r="AU46" t="s">
        <v>368</v>
      </c>
      <c r="AV46" s="144">
        <v>910000001</v>
      </c>
      <c r="AW46" t="s">
        <v>367</v>
      </c>
      <c r="AX46" s="142">
        <v>1400000000</v>
      </c>
      <c r="AY46" s="143">
        <v>0.33</v>
      </c>
      <c r="AZ46" s="143" t="str">
        <f t="shared" si="17"/>
        <v>OK</v>
      </c>
      <c r="BA46" t="str">
        <f t="shared" si="18"/>
        <v/>
      </c>
      <c r="BB46" t="str">
        <f t="shared" si="19"/>
        <v>OK</v>
      </c>
      <c r="BC46" t="str">
        <f t="shared" si="20"/>
        <v>OKOK</v>
      </c>
      <c r="BD46" s="143">
        <f t="shared" si="21"/>
        <v>0</v>
      </c>
      <c r="BF46" t="s">
        <v>368</v>
      </c>
      <c r="BG46" s="144">
        <v>910000001</v>
      </c>
      <c r="BH46" t="s">
        <v>367</v>
      </c>
      <c r="BI46" s="142">
        <v>1400000000</v>
      </c>
      <c r="BJ46" s="143">
        <v>0.33</v>
      </c>
      <c r="BK46" s="143" t="str">
        <f t="shared" si="22"/>
        <v/>
      </c>
      <c r="BL46" t="str">
        <f t="shared" si="23"/>
        <v/>
      </c>
      <c r="BM46" t="str">
        <f t="shared" si="24"/>
        <v>OK</v>
      </c>
      <c r="BN46" t="str">
        <f t="shared" si="25"/>
        <v>OK</v>
      </c>
      <c r="BO46" s="143">
        <f t="shared" si="26"/>
        <v>0</v>
      </c>
      <c r="BQ46" t="s">
        <v>368</v>
      </c>
      <c r="BR46" s="144">
        <v>910000001</v>
      </c>
      <c r="BS46" t="s">
        <v>367</v>
      </c>
      <c r="BT46" s="142">
        <v>1400000000</v>
      </c>
      <c r="BU46" s="143">
        <v>0.33</v>
      </c>
      <c r="BV46" s="143" t="str">
        <f t="shared" si="27"/>
        <v/>
      </c>
      <c r="BW46" t="str">
        <f t="shared" si="28"/>
        <v/>
      </c>
      <c r="BX46" t="str">
        <f t="shared" si="29"/>
        <v>OK</v>
      </c>
      <c r="BY46" t="str">
        <f t="shared" si="30"/>
        <v>OK</v>
      </c>
      <c r="BZ46" s="143">
        <f t="shared" si="31"/>
        <v>0</v>
      </c>
      <c r="CB46" t="s">
        <v>368</v>
      </c>
      <c r="CC46" s="144">
        <v>910000001</v>
      </c>
      <c r="CD46" t="s">
        <v>367</v>
      </c>
      <c r="CE46" s="142">
        <v>1400000000</v>
      </c>
      <c r="CF46" s="143">
        <v>0.33</v>
      </c>
      <c r="CG46" s="143" t="str">
        <f t="shared" si="32"/>
        <v>OK</v>
      </c>
      <c r="CH46" t="str">
        <f t="shared" si="33"/>
        <v/>
      </c>
      <c r="CI46" t="str">
        <f t="shared" si="34"/>
        <v>OK</v>
      </c>
      <c r="CJ46" t="str">
        <f t="shared" si="35"/>
        <v>OKOK</v>
      </c>
      <c r="CK46" s="143">
        <f t="shared" si="36"/>
        <v>0</v>
      </c>
      <c r="CM46" t="s">
        <v>368</v>
      </c>
      <c r="CN46" s="144">
        <v>910000001</v>
      </c>
      <c r="CO46" t="s">
        <v>367</v>
      </c>
      <c r="CP46" s="142">
        <v>1400000000</v>
      </c>
      <c r="CQ46" s="143">
        <v>0.33</v>
      </c>
      <c r="CR46" s="143" t="str">
        <f t="shared" si="37"/>
        <v/>
      </c>
      <c r="CS46" t="str">
        <f t="shared" si="38"/>
        <v/>
      </c>
      <c r="CT46" t="str">
        <f t="shared" si="39"/>
        <v>OK</v>
      </c>
      <c r="CU46" t="str">
        <f t="shared" si="40"/>
        <v>OK</v>
      </c>
      <c r="CV46" s="143">
        <f t="shared" si="41"/>
        <v>0</v>
      </c>
      <c r="CX46" t="s">
        <v>368</v>
      </c>
      <c r="CY46" s="144">
        <v>910000001</v>
      </c>
      <c r="CZ46" t="s">
        <v>367</v>
      </c>
      <c r="DA46" s="142">
        <v>1400000000</v>
      </c>
      <c r="DB46" s="143">
        <v>0.33</v>
      </c>
      <c r="DC46" s="143" t="str">
        <f t="shared" si="42"/>
        <v/>
      </c>
      <c r="DD46" t="str">
        <f t="shared" si="43"/>
        <v/>
      </c>
      <c r="DE46" t="str">
        <f t="shared" si="44"/>
        <v>OK</v>
      </c>
      <c r="DF46" t="str">
        <f t="shared" si="45"/>
        <v>OK</v>
      </c>
      <c r="DG46" s="143">
        <f t="shared" si="46"/>
        <v>0</v>
      </c>
      <c r="DI46" t="s">
        <v>368</v>
      </c>
      <c r="DJ46" s="144">
        <v>910000001</v>
      </c>
      <c r="DK46" t="s">
        <v>367</v>
      </c>
      <c r="DL46" s="142">
        <v>1400000000</v>
      </c>
      <c r="DM46" s="143">
        <v>0.33</v>
      </c>
      <c r="DN46" s="143" t="str">
        <f t="shared" si="47"/>
        <v>OK</v>
      </c>
      <c r="DO46" t="str">
        <f t="shared" si="48"/>
        <v/>
      </c>
      <c r="DP46" t="str">
        <f t="shared" si="49"/>
        <v>OK</v>
      </c>
      <c r="DQ46" t="str">
        <f t="shared" si="50"/>
        <v>OKOK</v>
      </c>
      <c r="DR46" s="143">
        <f t="shared" si="51"/>
        <v>0</v>
      </c>
    </row>
    <row r="47" spans="14:122" x14ac:dyDescent="0.45">
      <c r="N47" t="s">
        <v>368</v>
      </c>
      <c r="O47" s="144">
        <f>1400000001</f>
        <v>1400000001</v>
      </c>
      <c r="P47" t="s">
        <v>367</v>
      </c>
      <c r="Q47" s="142">
        <v>140000000000</v>
      </c>
      <c r="R47" s="143">
        <v>0.34</v>
      </c>
      <c r="S47" s="143" t="str">
        <f t="shared" si="2"/>
        <v>OK</v>
      </c>
      <c r="T47" t="str">
        <f t="shared" si="3"/>
        <v/>
      </c>
      <c r="U47" t="str">
        <f t="shared" si="4"/>
        <v>OK</v>
      </c>
      <c r="V47" t="str">
        <f t="shared" si="5"/>
        <v>OKOK</v>
      </c>
      <c r="W47" s="143">
        <f t="shared" si="6"/>
        <v>0</v>
      </c>
      <c r="Y47" t="s">
        <v>368</v>
      </c>
      <c r="Z47" s="144">
        <f>1400000001</f>
        <v>1400000001</v>
      </c>
      <c r="AA47" t="s">
        <v>367</v>
      </c>
      <c r="AB47" s="142">
        <v>140000000000</v>
      </c>
      <c r="AC47" s="143">
        <v>0.34</v>
      </c>
      <c r="AD47" s="143" t="str">
        <f t="shared" si="7"/>
        <v/>
      </c>
      <c r="AE47" t="str">
        <f t="shared" si="8"/>
        <v/>
      </c>
      <c r="AF47" t="str">
        <f t="shared" si="9"/>
        <v>OK</v>
      </c>
      <c r="AG47" t="str">
        <f t="shared" si="10"/>
        <v>OK</v>
      </c>
      <c r="AH47" s="143">
        <f t="shared" si="11"/>
        <v>0</v>
      </c>
      <c r="AJ47" t="s">
        <v>368</v>
      </c>
      <c r="AK47" s="144">
        <f>1400000001</f>
        <v>1400000001</v>
      </c>
      <c r="AL47" t="s">
        <v>367</v>
      </c>
      <c r="AM47" s="142">
        <v>140000000000</v>
      </c>
      <c r="AN47" s="143">
        <v>0.34</v>
      </c>
      <c r="AO47" s="143" t="str">
        <f t="shared" si="12"/>
        <v/>
      </c>
      <c r="AP47" t="str">
        <f t="shared" si="13"/>
        <v/>
      </c>
      <c r="AQ47" t="str">
        <f t="shared" si="14"/>
        <v>OK</v>
      </c>
      <c r="AR47" t="str">
        <f t="shared" si="15"/>
        <v>OK</v>
      </c>
      <c r="AS47" s="143">
        <f t="shared" si="16"/>
        <v>0</v>
      </c>
      <c r="AU47" t="s">
        <v>368</v>
      </c>
      <c r="AV47" s="144">
        <f>1400000001</f>
        <v>1400000001</v>
      </c>
      <c r="AW47" t="s">
        <v>367</v>
      </c>
      <c r="AX47" s="142">
        <v>140000000000</v>
      </c>
      <c r="AY47" s="143">
        <v>0.34</v>
      </c>
      <c r="AZ47" s="143" t="str">
        <f t="shared" si="17"/>
        <v>OK</v>
      </c>
      <c r="BA47" t="str">
        <f t="shared" si="18"/>
        <v/>
      </c>
      <c r="BB47" t="str">
        <f t="shared" si="19"/>
        <v>OK</v>
      </c>
      <c r="BC47" t="str">
        <f t="shared" si="20"/>
        <v>OKOK</v>
      </c>
      <c r="BD47" s="143">
        <f t="shared" si="21"/>
        <v>0</v>
      </c>
      <c r="BF47" t="s">
        <v>368</v>
      </c>
      <c r="BG47" s="144">
        <f>1400000001</f>
        <v>1400000001</v>
      </c>
      <c r="BH47" t="s">
        <v>367</v>
      </c>
      <c r="BI47" s="142">
        <v>140000000000</v>
      </c>
      <c r="BJ47" s="143">
        <v>0.34</v>
      </c>
      <c r="BK47" s="143" t="str">
        <f t="shared" si="22"/>
        <v/>
      </c>
      <c r="BL47" t="str">
        <f t="shared" si="23"/>
        <v/>
      </c>
      <c r="BM47" t="str">
        <f t="shared" si="24"/>
        <v>OK</v>
      </c>
      <c r="BN47" t="str">
        <f t="shared" si="25"/>
        <v>OK</v>
      </c>
      <c r="BO47" s="143">
        <f t="shared" si="26"/>
        <v>0</v>
      </c>
      <c r="BQ47" t="s">
        <v>368</v>
      </c>
      <c r="BR47" s="144">
        <f>1400000001</f>
        <v>1400000001</v>
      </c>
      <c r="BS47" t="s">
        <v>367</v>
      </c>
      <c r="BT47" s="142">
        <v>140000000000</v>
      </c>
      <c r="BU47" s="143">
        <v>0.34</v>
      </c>
      <c r="BV47" s="143" t="str">
        <f t="shared" si="27"/>
        <v/>
      </c>
      <c r="BW47" t="str">
        <f t="shared" si="28"/>
        <v/>
      </c>
      <c r="BX47" t="str">
        <f t="shared" si="29"/>
        <v>OK</v>
      </c>
      <c r="BY47" t="str">
        <f t="shared" si="30"/>
        <v>OK</v>
      </c>
      <c r="BZ47" s="143">
        <f t="shared" si="31"/>
        <v>0</v>
      </c>
      <c r="CB47" t="s">
        <v>368</v>
      </c>
      <c r="CC47" s="144">
        <f>1400000001</f>
        <v>1400000001</v>
      </c>
      <c r="CD47" t="s">
        <v>367</v>
      </c>
      <c r="CE47" s="142">
        <v>140000000000</v>
      </c>
      <c r="CF47" s="143">
        <v>0.34</v>
      </c>
      <c r="CG47" s="143" t="str">
        <f t="shared" si="32"/>
        <v>OK</v>
      </c>
      <c r="CH47" t="str">
        <f t="shared" si="33"/>
        <v/>
      </c>
      <c r="CI47" t="str">
        <f t="shared" si="34"/>
        <v>OK</v>
      </c>
      <c r="CJ47" t="str">
        <f t="shared" si="35"/>
        <v>OKOK</v>
      </c>
      <c r="CK47" s="143">
        <f t="shared" si="36"/>
        <v>0</v>
      </c>
      <c r="CM47" t="s">
        <v>368</v>
      </c>
      <c r="CN47" s="144">
        <f>1400000001</f>
        <v>1400000001</v>
      </c>
      <c r="CO47" t="s">
        <v>367</v>
      </c>
      <c r="CP47" s="142">
        <v>140000000000</v>
      </c>
      <c r="CQ47" s="143">
        <v>0.34</v>
      </c>
      <c r="CR47" s="143" t="str">
        <f t="shared" si="37"/>
        <v/>
      </c>
      <c r="CS47" t="str">
        <f t="shared" si="38"/>
        <v/>
      </c>
      <c r="CT47" t="str">
        <f t="shared" si="39"/>
        <v>OK</v>
      </c>
      <c r="CU47" t="str">
        <f t="shared" si="40"/>
        <v>OK</v>
      </c>
      <c r="CV47" s="143">
        <f t="shared" si="41"/>
        <v>0</v>
      </c>
      <c r="CX47" t="s">
        <v>368</v>
      </c>
      <c r="CY47" s="144">
        <f>1400000001</f>
        <v>1400000001</v>
      </c>
      <c r="CZ47" t="s">
        <v>367</v>
      </c>
      <c r="DA47" s="142">
        <v>140000000000</v>
      </c>
      <c r="DB47" s="143">
        <v>0.34</v>
      </c>
      <c r="DC47" s="143" t="str">
        <f t="shared" si="42"/>
        <v/>
      </c>
      <c r="DD47" t="str">
        <f t="shared" si="43"/>
        <v/>
      </c>
      <c r="DE47" t="str">
        <f t="shared" si="44"/>
        <v>OK</v>
      </c>
      <c r="DF47" t="str">
        <f t="shared" si="45"/>
        <v>OK</v>
      </c>
      <c r="DG47" s="143">
        <f t="shared" si="46"/>
        <v>0</v>
      </c>
      <c r="DI47" t="s">
        <v>368</v>
      </c>
      <c r="DJ47" s="144">
        <f>1400000001</f>
        <v>1400000001</v>
      </c>
      <c r="DK47" t="s">
        <v>367</v>
      </c>
      <c r="DL47" s="142">
        <v>140000000000</v>
      </c>
      <c r="DM47" s="143">
        <v>0.34</v>
      </c>
      <c r="DN47" s="143" t="str">
        <f t="shared" si="47"/>
        <v>OK</v>
      </c>
      <c r="DO47" t="str">
        <f t="shared" si="48"/>
        <v/>
      </c>
      <c r="DP47" t="str">
        <f t="shared" si="49"/>
        <v>OK</v>
      </c>
      <c r="DQ47" t="str">
        <f t="shared" si="50"/>
        <v>OKOK</v>
      </c>
      <c r="DR47" s="143">
        <f t="shared" si="51"/>
        <v>0</v>
      </c>
    </row>
    <row r="48" spans="14:122" x14ac:dyDescent="0.45">
      <c r="N48" t="s">
        <v>375</v>
      </c>
      <c r="S48" s="143" t="str">
        <f t="shared" si="2"/>
        <v/>
      </c>
      <c r="T48" t="str">
        <f t="shared" si="3"/>
        <v>OK</v>
      </c>
      <c r="U48" t="str">
        <f t="shared" si="4"/>
        <v/>
      </c>
      <c r="V48" t="str">
        <f t="shared" si="5"/>
        <v>OK</v>
      </c>
      <c r="W48" s="143">
        <f t="shared" si="6"/>
        <v>0</v>
      </c>
      <c r="Y48" t="s">
        <v>375</v>
      </c>
      <c r="AC48" s="143"/>
      <c r="AD48" s="143" t="str">
        <f t="shared" si="7"/>
        <v/>
      </c>
      <c r="AE48" t="str">
        <f t="shared" si="8"/>
        <v>OK</v>
      </c>
      <c r="AF48" t="str">
        <f t="shared" si="9"/>
        <v/>
      </c>
      <c r="AG48" t="str">
        <f t="shared" si="10"/>
        <v>OK</v>
      </c>
      <c r="AH48" s="143">
        <f t="shared" si="11"/>
        <v>0</v>
      </c>
      <c r="AJ48" t="s">
        <v>375</v>
      </c>
      <c r="AN48" s="143"/>
      <c r="AO48" s="143" t="str">
        <f t="shared" si="12"/>
        <v/>
      </c>
      <c r="AP48" t="str">
        <f t="shared" si="13"/>
        <v>OK</v>
      </c>
      <c r="AQ48" t="str">
        <f t="shared" si="14"/>
        <v/>
      </c>
      <c r="AR48" t="str">
        <f t="shared" si="15"/>
        <v>OK</v>
      </c>
      <c r="AS48" s="143">
        <f t="shared" si="16"/>
        <v>0</v>
      </c>
      <c r="AU48" t="s">
        <v>375</v>
      </c>
      <c r="AY48" s="143"/>
      <c r="AZ48" s="143" t="str">
        <f t="shared" si="17"/>
        <v/>
      </c>
      <c r="BA48" t="str">
        <f t="shared" si="18"/>
        <v>OK</v>
      </c>
      <c r="BB48" t="str">
        <f t="shared" si="19"/>
        <v/>
      </c>
      <c r="BC48" t="str">
        <f t="shared" si="20"/>
        <v>OK</v>
      </c>
      <c r="BD48" s="143">
        <f t="shared" si="21"/>
        <v>0</v>
      </c>
      <c r="BF48" t="s">
        <v>375</v>
      </c>
      <c r="BJ48" s="143"/>
      <c r="BK48" s="143" t="str">
        <f t="shared" si="22"/>
        <v/>
      </c>
      <c r="BL48" t="str">
        <f t="shared" si="23"/>
        <v>OK</v>
      </c>
      <c r="BM48" t="str">
        <f t="shared" si="24"/>
        <v/>
      </c>
      <c r="BN48" t="str">
        <f t="shared" si="25"/>
        <v>OK</v>
      </c>
      <c r="BO48" s="143">
        <f t="shared" si="26"/>
        <v>0</v>
      </c>
      <c r="BQ48" t="s">
        <v>375</v>
      </c>
      <c r="BU48" s="143"/>
      <c r="BV48" s="143" t="str">
        <f t="shared" si="27"/>
        <v/>
      </c>
      <c r="BW48" t="str">
        <f t="shared" si="28"/>
        <v>OK</v>
      </c>
      <c r="BX48" t="str">
        <f t="shared" si="29"/>
        <v/>
      </c>
      <c r="BY48" t="str">
        <f t="shared" si="30"/>
        <v>OK</v>
      </c>
      <c r="BZ48" s="143">
        <f t="shared" si="31"/>
        <v>0</v>
      </c>
      <c r="CB48" t="s">
        <v>375</v>
      </c>
      <c r="CF48" s="143"/>
      <c r="CG48" s="143" t="str">
        <f t="shared" si="32"/>
        <v/>
      </c>
      <c r="CH48" t="str">
        <f t="shared" si="33"/>
        <v>OK</v>
      </c>
      <c r="CI48" t="str">
        <f t="shared" si="34"/>
        <v/>
      </c>
      <c r="CJ48" t="str">
        <f t="shared" si="35"/>
        <v>OK</v>
      </c>
      <c r="CK48" s="143">
        <f t="shared" si="36"/>
        <v>0</v>
      </c>
      <c r="CM48" t="s">
        <v>375</v>
      </c>
      <c r="CQ48" s="143"/>
      <c r="CR48" s="143" t="str">
        <f t="shared" si="37"/>
        <v/>
      </c>
      <c r="CS48" t="str">
        <f t="shared" si="38"/>
        <v>OK</v>
      </c>
      <c r="CT48" t="str">
        <f t="shared" si="39"/>
        <v/>
      </c>
      <c r="CU48" t="str">
        <f t="shared" si="40"/>
        <v>OK</v>
      </c>
      <c r="CV48" s="143">
        <f t="shared" si="41"/>
        <v>0</v>
      </c>
      <c r="CX48" t="s">
        <v>375</v>
      </c>
      <c r="DB48" s="143"/>
      <c r="DC48" s="143" t="str">
        <f t="shared" si="42"/>
        <v/>
      </c>
      <c r="DD48" t="str">
        <f t="shared" si="43"/>
        <v>OK</v>
      </c>
      <c r="DE48" t="str">
        <f t="shared" si="44"/>
        <v/>
      </c>
      <c r="DF48" t="str">
        <f t="shared" si="45"/>
        <v>OK</v>
      </c>
      <c r="DG48" s="143">
        <f t="shared" si="46"/>
        <v>0</v>
      </c>
      <c r="DI48" t="s">
        <v>375</v>
      </c>
      <c r="DM48" s="143"/>
      <c r="DN48" s="143" t="str">
        <f t="shared" si="47"/>
        <v/>
      </c>
      <c r="DO48" t="str">
        <f t="shared" si="48"/>
        <v>OK</v>
      </c>
      <c r="DP48" t="str">
        <f t="shared" si="49"/>
        <v/>
      </c>
      <c r="DQ48" t="str">
        <f t="shared" si="50"/>
        <v>OK</v>
      </c>
      <c r="DR48" s="143">
        <f t="shared" si="51"/>
        <v>0</v>
      </c>
    </row>
    <row r="49" spans="14:122" x14ac:dyDescent="0.45">
      <c r="N49" t="s">
        <v>369</v>
      </c>
      <c r="O49">
        <v>0</v>
      </c>
      <c r="P49" t="s">
        <v>367</v>
      </c>
      <c r="Q49" s="142">
        <v>6200000</v>
      </c>
      <c r="R49" s="143">
        <v>0</v>
      </c>
      <c r="S49" s="143" t="str">
        <f t="shared" si="2"/>
        <v/>
      </c>
      <c r="T49" t="str">
        <f t="shared" si="3"/>
        <v>OK</v>
      </c>
      <c r="U49" t="str">
        <f t="shared" si="4"/>
        <v/>
      </c>
      <c r="V49" t="str">
        <f t="shared" si="5"/>
        <v>OK</v>
      </c>
      <c r="W49" s="143">
        <f t="shared" si="6"/>
        <v>0</v>
      </c>
      <c r="Y49" t="s">
        <v>369</v>
      </c>
      <c r="Z49">
        <v>0</v>
      </c>
      <c r="AA49" t="s">
        <v>367</v>
      </c>
      <c r="AB49" s="142">
        <v>6200000</v>
      </c>
      <c r="AC49" s="143">
        <v>0</v>
      </c>
      <c r="AD49" s="143" t="str">
        <f t="shared" si="7"/>
        <v>OK</v>
      </c>
      <c r="AE49" t="str">
        <f t="shared" si="8"/>
        <v>OK</v>
      </c>
      <c r="AF49" t="str">
        <f t="shared" si="9"/>
        <v/>
      </c>
      <c r="AG49" t="str">
        <f t="shared" si="10"/>
        <v>OKOK</v>
      </c>
      <c r="AH49" s="143">
        <f t="shared" si="11"/>
        <v>0</v>
      </c>
      <c r="AJ49" t="s">
        <v>369</v>
      </c>
      <c r="AK49">
        <v>0</v>
      </c>
      <c r="AL49" t="s">
        <v>367</v>
      </c>
      <c r="AM49" s="142">
        <v>6200000</v>
      </c>
      <c r="AN49" s="143">
        <v>0</v>
      </c>
      <c r="AO49" s="143" t="str">
        <f t="shared" si="12"/>
        <v/>
      </c>
      <c r="AP49" t="str">
        <f t="shared" si="13"/>
        <v>OK</v>
      </c>
      <c r="AQ49" t="str">
        <f t="shared" si="14"/>
        <v/>
      </c>
      <c r="AR49" t="str">
        <f t="shared" si="15"/>
        <v>OK</v>
      </c>
      <c r="AS49" s="143">
        <f t="shared" si="16"/>
        <v>0</v>
      </c>
      <c r="AU49" t="s">
        <v>369</v>
      </c>
      <c r="AV49">
        <v>0</v>
      </c>
      <c r="AW49" t="s">
        <v>367</v>
      </c>
      <c r="AX49" s="142">
        <v>6200000</v>
      </c>
      <c r="AY49" s="143">
        <v>0</v>
      </c>
      <c r="AZ49" s="143" t="str">
        <f t="shared" si="17"/>
        <v/>
      </c>
      <c r="BA49" t="str">
        <f t="shared" si="18"/>
        <v>OK</v>
      </c>
      <c r="BB49" t="str">
        <f t="shared" si="19"/>
        <v/>
      </c>
      <c r="BC49" t="str">
        <f t="shared" si="20"/>
        <v>OK</v>
      </c>
      <c r="BD49" s="143">
        <f t="shared" si="21"/>
        <v>0</v>
      </c>
      <c r="BF49" t="s">
        <v>369</v>
      </c>
      <c r="BG49">
        <v>0</v>
      </c>
      <c r="BH49" t="s">
        <v>367</v>
      </c>
      <c r="BI49" s="142">
        <v>6200000</v>
      </c>
      <c r="BJ49" s="143">
        <v>0</v>
      </c>
      <c r="BK49" s="143" t="str">
        <f t="shared" si="22"/>
        <v>OK</v>
      </c>
      <c r="BL49" t="str">
        <f t="shared" si="23"/>
        <v>OK</v>
      </c>
      <c r="BM49" t="str">
        <f t="shared" si="24"/>
        <v/>
      </c>
      <c r="BN49" t="str">
        <f t="shared" si="25"/>
        <v>OKOK</v>
      </c>
      <c r="BO49" s="143">
        <f t="shared" si="26"/>
        <v>0</v>
      </c>
      <c r="BQ49" t="s">
        <v>369</v>
      </c>
      <c r="BR49">
        <v>0</v>
      </c>
      <c r="BS49" t="s">
        <v>367</v>
      </c>
      <c r="BT49" s="142">
        <v>6200000</v>
      </c>
      <c r="BU49" s="143">
        <v>0</v>
      </c>
      <c r="BV49" s="143" t="str">
        <f t="shared" si="27"/>
        <v/>
      </c>
      <c r="BW49" t="str">
        <f t="shared" si="28"/>
        <v>OK</v>
      </c>
      <c r="BX49" t="str">
        <f t="shared" si="29"/>
        <v/>
      </c>
      <c r="BY49" t="str">
        <f t="shared" si="30"/>
        <v>OK</v>
      </c>
      <c r="BZ49" s="143">
        <f t="shared" si="31"/>
        <v>0</v>
      </c>
      <c r="CB49" t="s">
        <v>369</v>
      </c>
      <c r="CC49">
        <v>0</v>
      </c>
      <c r="CD49" t="s">
        <v>367</v>
      </c>
      <c r="CE49" s="142">
        <v>6200000</v>
      </c>
      <c r="CF49" s="143">
        <v>0</v>
      </c>
      <c r="CG49" s="143" t="str">
        <f t="shared" si="32"/>
        <v/>
      </c>
      <c r="CH49" t="str">
        <f t="shared" si="33"/>
        <v>OK</v>
      </c>
      <c r="CI49" t="str">
        <f t="shared" si="34"/>
        <v/>
      </c>
      <c r="CJ49" t="str">
        <f t="shared" si="35"/>
        <v>OK</v>
      </c>
      <c r="CK49" s="143">
        <f t="shared" si="36"/>
        <v>0</v>
      </c>
      <c r="CM49" t="s">
        <v>369</v>
      </c>
      <c r="CN49">
        <v>0</v>
      </c>
      <c r="CO49" t="s">
        <v>367</v>
      </c>
      <c r="CP49" s="142">
        <v>6200000</v>
      </c>
      <c r="CQ49" s="143">
        <v>0</v>
      </c>
      <c r="CR49" s="143" t="str">
        <f t="shared" si="37"/>
        <v>OK</v>
      </c>
      <c r="CS49" t="str">
        <f t="shared" si="38"/>
        <v>OK</v>
      </c>
      <c r="CT49" t="str">
        <f t="shared" si="39"/>
        <v/>
      </c>
      <c r="CU49" t="str">
        <f t="shared" si="40"/>
        <v>OKOK</v>
      </c>
      <c r="CV49" s="143">
        <f t="shared" si="41"/>
        <v>0</v>
      </c>
      <c r="CX49" t="s">
        <v>369</v>
      </c>
      <c r="CY49">
        <v>0</v>
      </c>
      <c r="CZ49" t="s">
        <v>367</v>
      </c>
      <c r="DA49" s="142">
        <v>6200000</v>
      </c>
      <c r="DB49" s="143">
        <v>0</v>
      </c>
      <c r="DC49" s="143" t="str">
        <f t="shared" si="42"/>
        <v/>
      </c>
      <c r="DD49" t="str">
        <f t="shared" si="43"/>
        <v>OK</v>
      </c>
      <c r="DE49" t="str">
        <f t="shared" si="44"/>
        <v/>
      </c>
      <c r="DF49" t="str">
        <f t="shared" si="45"/>
        <v>OK</v>
      </c>
      <c r="DG49" s="143">
        <f t="shared" si="46"/>
        <v>0</v>
      </c>
      <c r="DI49" t="s">
        <v>369</v>
      </c>
      <c r="DJ49">
        <v>0</v>
      </c>
      <c r="DK49" t="s">
        <v>367</v>
      </c>
      <c r="DL49" s="142">
        <v>6200000</v>
      </c>
      <c r="DM49" s="143">
        <v>0</v>
      </c>
      <c r="DN49" s="143" t="str">
        <f t="shared" si="47"/>
        <v/>
      </c>
      <c r="DO49" t="str">
        <f t="shared" si="48"/>
        <v>OK</v>
      </c>
      <c r="DP49" t="str">
        <f t="shared" si="49"/>
        <v/>
      </c>
      <c r="DQ49" t="str">
        <f t="shared" si="50"/>
        <v>OK</v>
      </c>
      <c r="DR49" s="143">
        <f t="shared" si="51"/>
        <v>0</v>
      </c>
    </row>
    <row r="50" spans="14:122" x14ac:dyDescent="0.45">
      <c r="N50" t="s">
        <v>369</v>
      </c>
      <c r="O50" s="142">
        <v>6200001</v>
      </c>
      <c r="P50" t="s">
        <v>367</v>
      </c>
      <c r="Q50" s="142">
        <v>6500000</v>
      </c>
      <c r="R50" s="143">
        <v>2.5000000000000001E-3</v>
      </c>
      <c r="S50" s="143" t="str">
        <f t="shared" si="2"/>
        <v/>
      </c>
      <c r="T50" t="str">
        <f t="shared" si="3"/>
        <v>OK</v>
      </c>
      <c r="U50" t="str">
        <f t="shared" si="4"/>
        <v/>
      </c>
      <c r="V50" t="str">
        <f t="shared" si="5"/>
        <v>OK</v>
      </c>
      <c r="W50" s="143">
        <f t="shared" si="6"/>
        <v>0</v>
      </c>
      <c r="Y50" t="s">
        <v>369</v>
      </c>
      <c r="Z50" s="142">
        <v>6200001</v>
      </c>
      <c r="AA50" t="s">
        <v>367</v>
      </c>
      <c r="AB50" s="142">
        <v>6500000</v>
      </c>
      <c r="AC50" s="143">
        <v>2.5000000000000001E-3</v>
      </c>
      <c r="AD50" s="143" t="str">
        <f t="shared" si="7"/>
        <v>OK</v>
      </c>
      <c r="AE50" t="str">
        <f t="shared" si="8"/>
        <v>OK</v>
      </c>
      <c r="AF50" t="str">
        <f t="shared" si="9"/>
        <v/>
      </c>
      <c r="AG50" t="str">
        <f t="shared" si="10"/>
        <v>OKOK</v>
      </c>
      <c r="AH50" s="143">
        <f t="shared" si="11"/>
        <v>0</v>
      </c>
      <c r="AJ50" t="s">
        <v>369</v>
      </c>
      <c r="AK50" s="142">
        <v>6200001</v>
      </c>
      <c r="AL50" t="s">
        <v>367</v>
      </c>
      <c r="AM50" s="142">
        <v>6500000</v>
      </c>
      <c r="AN50" s="143">
        <v>2.5000000000000001E-3</v>
      </c>
      <c r="AO50" s="143" t="str">
        <f t="shared" si="12"/>
        <v/>
      </c>
      <c r="AP50" t="str">
        <f t="shared" si="13"/>
        <v>OK</v>
      </c>
      <c r="AQ50" t="str">
        <f t="shared" si="14"/>
        <v/>
      </c>
      <c r="AR50" t="str">
        <f t="shared" si="15"/>
        <v>OK</v>
      </c>
      <c r="AS50" s="143">
        <f t="shared" si="16"/>
        <v>0</v>
      </c>
      <c r="AU50" t="s">
        <v>369</v>
      </c>
      <c r="AV50" s="142">
        <v>6200001</v>
      </c>
      <c r="AW50" t="s">
        <v>367</v>
      </c>
      <c r="AX50" s="142">
        <v>6500000</v>
      </c>
      <c r="AY50" s="143">
        <v>2.5000000000000001E-3</v>
      </c>
      <c r="AZ50" s="143" t="str">
        <f t="shared" si="17"/>
        <v/>
      </c>
      <c r="BA50" t="str">
        <f t="shared" si="18"/>
        <v>OK</v>
      </c>
      <c r="BB50" t="str">
        <f t="shared" si="19"/>
        <v/>
      </c>
      <c r="BC50" t="str">
        <f t="shared" si="20"/>
        <v>OK</v>
      </c>
      <c r="BD50" s="143">
        <f t="shared" si="21"/>
        <v>0</v>
      </c>
      <c r="BF50" t="s">
        <v>369</v>
      </c>
      <c r="BG50" s="142">
        <v>6200001</v>
      </c>
      <c r="BH50" t="s">
        <v>367</v>
      </c>
      <c r="BI50" s="142">
        <v>6500000</v>
      </c>
      <c r="BJ50" s="143">
        <v>2.5000000000000001E-3</v>
      </c>
      <c r="BK50" s="143" t="str">
        <f t="shared" si="22"/>
        <v>OK</v>
      </c>
      <c r="BL50" t="str">
        <f t="shared" si="23"/>
        <v>OK</v>
      </c>
      <c r="BM50" t="str">
        <f t="shared" si="24"/>
        <v/>
      </c>
      <c r="BN50" t="str">
        <f t="shared" si="25"/>
        <v>OKOK</v>
      </c>
      <c r="BO50" s="143">
        <f t="shared" si="26"/>
        <v>0</v>
      </c>
      <c r="BQ50" t="s">
        <v>369</v>
      </c>
      <c r="BR50" s="142">
        <v>6200001</v>
      </c>
      <c r="BS50" t="s">
        <v>367</v>
      </c>
      <c r="BT50" s="142">
        <v>6500000</v>
      </c>
      <c r="BU50" s="143">
        <v>2.5000000000000001E-3</v>
      </c>
      <c r="BV50" s="143" t="str">
        <f t="shared" si="27"/>
        <v/>
      </c>
      <c r="BW50" t="str">
        <f t="shared" si="28"/>
        <v>OK</v>
      </c>
      <c r="BX50" t="str">
        <f t="shared" si="29"/>
        <v/>
      </c>
      <c r="BY50" t="str">
        <f t="shared" si="30"/>
        <v>OK</v>
      </c>
      <c r="BZ50" s="143">
        <f t="shared" si="31"/>
        <v>0</v>
      </c>
      <c r="CB50" t="s">
        <v>369</v>
      </c>
      <c r="CC50" s="142">
        <v>6200001</v>
      </c>
      <c r="CD50" t="s">
        <v>367</v>
      </c>
      <c r="CE50" s="142">
        <v>6500000</v>
      </c>
      <c r="CF50" s="143">
        <v>2.5000000000000001E-3</v>
      </c>
      <c r="CG50" s="143" t="str">
        <f t="shared" si="32"/>
        <v/>
      </c>
      <c r="CH50" t="str">
        <f t="shared" si="33"/>
        <v>OK</v>
      </c>
      <c r="CI50" t="str">
        <f t="shared" si="34"/>
        <v/>
      </c>
      <c r="CJ50" t="str">
        <f t="shared" si="35"/>
        <v>OK</v>
      </c>
      <c r="CK50" s="143">
        <f t="shared" si="36"/>
        <v>0</v>
      </c>
      <c r="CM50" t="s">
        <v>369</v>
      </c>
      <c r="CN50" s="142">
        <v>6200001</v>
      </c>
      <c r="CO50" t="s">
        <v>367</v>
      </c>
      <c r="CP50" s="142">
        <v>6500000</v>
      </c>
      <c r="CQ50" s="143">
        <v>2.5000000000000001E-3</v>
      </c>
      <c r="CR50" s="143" t="str">
        <f t="shared" si="37"/>
        <v>OK</v>
      </c>
      <c r="CS50" t="str">
        <f t="shared" si="38"/>
        <v>OK</v>
      </c>
      <c r="CT50" t="str">
        <f t="shared" si="39"/>
        <v/>
      </c>
      <c r="CU50" t="str">
        <f t="shared" si="40"/>
        <v>OKOK</v>
      </c>
      <c r="CV50" s="143">
        <f t="shared" si="41"/>
        <v>0</v>
      </c>
      <c r="CX50" t="s">
        <v>369</v>
      </c>
      <c r="CY50" s="142">
        <v>6200001</v>
      </c>
      <c r="CZ50" t="s">
        <v>367</v>
      </c>
      <c r="DA50" s="142">
        <v>6500000</v>
      </c>
      <c r="DB50" s="143">
        <v>2.5000000000000001E-3</v>
      </c>
      <c r="DC50" s="143" t="str">
        <f t="shared" si="42"/>
        <v/>
      </c>
      <c r="DD50" t="str">
        <f t="shared" si="43"/>
        <v>OK</v>
      </c>
      <c r="DE50" t="str">
        <f t="shared" si="44"/>
        <v/>
      </c>
      <c r="DF50" t="str">
        <f t="shared" si="45"/>
        <v>OK</v>
      </c>
      <c r="DG50" s="143">
        <f t="shared" si="46"/>
        <v>0</v>
      </c>
      <c r="DI50" t="s">
        <v>369</v>
      </c>
      <c r="DJ50" s="142">
        <v>6200001</v>
      </c>
      <c r="DK50" t="s">
        <v>367</v>
      </c>
      <c r="DL50" s="142">
        <v>6500000</v>
      </c>
      <c r="DM50" s="143">
        <v>2.5000000000000001E-3</v>
      </c>
      <c r="DN50" s="143" t="str">
        <f t="shared" si="47"/>
        <v/>
      </c>
      <c r="DO50" t="str">
        <f t="shared" si="48"/>
        <v>OK</v>
      </c>
      <c r="DP50" t="str">
        <f t="shared" si="49"/>
        <v/>
      </c>
      <c r="DQ50" t="str">
        <f t="shared" si="50"/>
        <v>OK</v>
      </c>
      <c r="DR50" s="143">
        <f t="shared" si="51"/>
        <v>0</v>
      </c>
    </row>
    <row r="51" spans="14:122" x14ac:dyDescent="0.45">
      <c r="N51" t="s">
        <v>369</v>
      </c>
      <c r="O51" s="142">
        <v>6500001</v>
      </c>
      <c r="P51" t="s">
        <v>367</v>
      </c>
      <c r="Q51" s="142">
        <v>6850000</v>
      </c>
      <c r="R51" s="143">
        <v>5.0000000000000001E-3</v>
      </c>
      <c r="S51" s="143" t="str">
        <f t="shared" si="2"/>
        <v/>
      </c>
      <c r="T51" t="str">
        <f t="shared" si="3"/>
        <v>OK</v>
      </c>
      <c r="U51" t="str">
        <f t="shared" si="4"/>
        <v/>
      </c>
      <c r="V51" t="str">
        <f t="shared" si="5"/>
        <v>OK</v>
      </c>
      <c r="W51" s="143">
        <f t="shared" si="6"/>
        <v>0</v>
      </c>
      <c r="Y51" t="s">
        <v>369</v>
      </c>
      <c r="Z51" s="142">
        <v>6500001</v>
      </c>
      <c r="AA51" t="s">
        <v>367</v>
      </c>
      <c r="AB51" s="142">
        <v>6850000</v>
      </c>
      <c r="AC51" s="143">
        <v>5.0000000000000001E-3</v>
      </c>
      <c r="AD51" s="143" t="str">
        <f t="shared" si="7"/>
        <v>OK</v>
      </c>
      <c r="AE51" t="str">
        <f t="shared" si="8"/>
        <v>OK</v>
      </c>
      <c r="AF51" t="str">
        <f t="shared" si="9"/>
        <v/>
      </c>
      <c r="AG51" t="str">
        <f t="shared" si="10"/>
        <v>OKOK</v>
      </c>
      <c r="AH51" s="143">
        <f t="shared" si="11"/>
        <v>0</v>
      </c>
      <c r="AJ51" t="s">
        <v>369</v>
      </c>
      <c r="AK51" s="142">
        <v>6500001</v>
      </c>
      <c r="AL51" t="s">
        <v>367</v>
      </c>
      <c r="AM51" s="142">
        <v>6850000</v>
      </c>
      <c r="AN51" s="143">
        <v>5.0000000000000001E-3</v>
      </c>
      <c r="AO51" s="143" t="str">
        <f t="shared" si="12"/>
        <v/>
      </c>
      <c r="AP51" t="str">
        <f t="shared" si="13"/>
        <v>OK</v>
      </c>
      <c r="AQ51" t="str">
        <f t="shared" si="14"/>
        <v/>
      </c>
      <c r="AR51" t="str">
        <f t="shared" si="15"/>
        <v>OK</v>
      </c>
      <c r="AS51" s="143">
        <f t="shared" si="16"/>
        <v>0</v>
      </c>
      <c r="AU51" t="s">
        <v>369</v>
      </c>
      <c r="AV51" s="142">
        <v>6500001</v>
      </c>
      <c r="AW51" t="s">
        <v>367</v>
      </c>
      <c r="AX51" s="142">
        <v>6850000</v>
      </c>
      <c r="AY51" s="143">
        <v>5.0000000000000001E-3</v>
      </c>
      <c r="AZ51" s="143" t="str">
        <f t="shared" si="17"/>
        <v/>
      </c>
      <c r="BA51" t="str">
        <f t="shared" si="18"/>
        <v>OK</v>
      </c>
      <c r="BB51" t="str">
        <f t="shared" si="19"/>
        <v/>
      </c>
      <c r="BC51" t="str">
        <f t="shared" si="20"/>
        <v>OK</v>
      </c>
      <c r="BD51" s="143">
        <f t="shared" si="21"/>
        <v>0</v>
      </c>
      <c r="BF51" t="s">
        <v>369</v>
      </c>
      <c r="BG51" s="142">
        <v>6500001</v>
      </c>
      <c r="BH51" t="s">
        <v>367</v>
      </c>
      <c r="BI51" s="142">
        <v>6850000</v>
      </c>
      <c r="BJ51" s="143">
        <v>5.0000000000000001E-3</v>
      </c>
      <c r="BK51" s="143" t="str">
        <f t="shared" si="22"/>
        <v>OK</v>
      </c>
      <c r="BL51" t="str">
        <f t="shared" si="23"/>
        <v>OK</v>
      </c>
      <c r="BM51" t="str">
        <f t="shared" si="24"/>
        <v/>
      </c>
      <c r="BN51" t="str">
        <f t="shared" si="25"/>
        <v>OKOK</v>
      </c>
      <c r="BO51" s="143">
        <f t="shared" si="26"/>
        <v>0</v>
      </c>
      <c r="BQ51" t="s">
        <v>369</v>
      </c>
      <c r="BR51" s="142">
        <v>6500001</v>
      </c>
      <c r="BS51" t="s">
        <v>367</v>
      </c>
      <c r="BT51" s="142">
        <v>6850000</v>
      </c>
      <c r="BU51" s="143">
        <v>5.0000000000000001E-3</v>
      </c>
      <c r="BV51" s="143" t="str">
        <f t="shared" si="27"/>
        <v/>
      </c>
      <c r="BW51" t="str">
        <f t="shared" si="28"/>
        <v>OK</v>
      </c>
      <c r="BX51" t="str">
        <f t="shared" si="29"/>
        <v/>
      </c>
      <c r="BY51" t="str">
        <f t="shared" si="30"/>
        <v>OK</v>
      </c>
      <c r="BZ51" s="143">
        <f t="shared" si="31"/>
        <v>0</v>
      </c>
      <c r="CB51" t="s">
        <v>369</v>
      </c>
      <c r="CC51" s="142">
        <v>6500001</v>
      </c>
      <c r="CD51" t="s">
        <v>367</v>
      </c>
      <c r="CE51" s="142">
        <v>6850000</v>
      </c>
      <c r="CF51" s="143">
        <v>5.0000000000000001E-3</v>
      </c>
      <c r="CG51" s="143" t="str">
        <f t="shared" si="32"/>
        <v/>
      </c>
      <c r="CH51" t="str">
        <f t="shared" si="33"/>
        <v>OK</v>
      </c>
      <c r="CI51" t="str">
        <f t="shared" si="34"/>
        <v/>
      </c>
      <c r="CJ51" t="str">
        <f t="shared" si="35"/>
        <v>OK</v>
      </c>
      <c r="CK51" s="143">
        <f t="shared" si="36"/>
        <v>0</v>
      </c>
      <c r="CM51" t="s">
        <v>369</v>
      </c>
      <c r="CN51" s="142">
        <v>6500001</v>
      </c>
      <c r="CO51" t="s">
        <v>367</v>
      </c>
      <c r="CP51" s="142">
        <v>6850000</v>
      </c>
      <c r="CQ51" s="143">
        <v>5.0000000000000001E-3</v>
      </c>
      <c r="CR51" s="143" t="str">
        <f t="shared" si="37"/>
        <v>OK</v>
      </c>
      <c r="CS51" t="str">
        <f t="shared" si="38"/>
        <v>OK</v>
      </c>
      <c r="CT51" t="str">
        <f t="shared" si="39"/>
        <v/>
      </c>
      <c r="CU51" t="str">
        <f t="shared" si="40"/>
        <v>OKOK</v>
      </c>
      <c r="CV51" s="143">
        <f t="shared" si="41"/>
        <v>0</v>
      </c>
      <c r="CX51" t="s">
        <v>369</v>
      </c>
      <c r="CY51" s="142">
        <v>6500001</v>
      </c>
      <c r="CZ51" t="s">
        <v>367</v>
      </c>
      <c r="DA51" s="142">
        <v>6850000</v>
      </c>
      <c r="DB51" s="143">
        <v>5.0000000000000001E-3</v>
      </c>
      <c r="DC51" s="143" t="str">
        <f t="shared" si="42"/>
        <v/>
      </c>
      <c r="DD51" t="str">
        <f t="shared" si="43"/>
        <v>OK</v>
      </c>
      <c r="DE51" t="str">
        <f t="shared" si="44"/>
        <v/>
      </c>
      <c r="DF51" t="str">
        <f t="shared" si="45"/>
        <v>OK</v>
      </c>
      <c r="DG51" s="143">
        <f t="shared" si="46"/>
        <v>0</v>
      </c>
      <c r="DI51" t="s">
        <v>369</v>
      </c>
      <c r="DJ51" s="142">
        <v>6500001</v>
      </c>
      <c r="DK51" t="s">
        <v>367</v>
      </c>
      <c r="DL51" s="142">
        <v>6850000</v>
      </c>
      <c r="DM51" s="143">
        <v>5.0000000000000001E-3</v>
      </c>
      <c r="DN51" s="143" t="str">
        <f t="shared" si="47"/>
        <v/>
      </c>
      <c r="DO51" t="str">
        <f t="shared" si="48"/>
        <v>OK</v>
      </c>
      <c r="DP51" t="str">
        <f t="shared" si="49"/>
        <v/>
      </c>
      <c r="DQ51" t="str">
        <f t="shared" si="50"/>
        <v>OK</v>
      </c>
      <c r="DR51" s="143">
        <f t="shared" si="51"/>
        <v>0</v>
      </c>
    </row>
    <row r="52" spans="14:122" x14ac:dyDescent="0.45">
      <c r="N52" t="s">
        <v>369</v>
      </c>
      <c r="O52" s="142">
        <v>6850001</v>
      </c>
      <c r="P52" t="s">
        <v>367</v>
      </c>
      <c r="Q52" s="142">
        <v>7300000</v>
      </c>
      <c r="R52" s="143">
        <v>7.4999999999999997E-3</v>
      </c>
      <c r="S52" s="143" t="str">
        <f t="shared" si="2"/>
        <v/>
      </c>
      <c r="T52" t="str">
        <f t="shared" si="3"/>
        <v>OK</v>
      </c>
      <c r="U52" t="str">
        <f t="shared" si="4"/>
        <v/>
      </c>
      <c r="V52" t="str">
        <f t="shared" si="5"/>
        <v>OK</v>
      </c>
      <c r="W52" s="143">
        <f t="shared" si="6"/>
        <v>0</v>
      </c>
      <c r="Y52" t="s">
        <v>369</v>
      </c>
      <c r="Z52" s="142">
        <v>6850001</v>
      </c>
      <c r="AA52" t="s">
        <v>367</v>
      </c>
      <c r="AB52" s="142">
        <v>7300000</v>
      </c>
      <c r="AC52" s="143">
        <v>7.4999999999999997E-3</v>
      </c>
      <c r="AD52" s="143" t="str">
        <f t="shared" si="7"/>
        <v>OK</v>
      </c>
      <c r="AE52" t="str">
        <f t="shared" si="8"/>
        <v>OK</v>
      </c>
      <c r="AF52" t="str">
        <f t="shared" si="9"/>
        <v/>
      </c>
      <c r="AG52" t="str">
        <f t="shared" si="10"/>
        <v>OKOK</v>
      </c>
      <c r="AH52" s="143">
        <f t="shared" si="11"/>
        <v>0</v>
      </c>
      <c r="AJ52" t="s">
        <v>369</v>
      </c>
      <c r="AK52" s="142">
        <v>6850001</v>
      </c>
      <c r="AL52" t="s">
        <v>367</v>
      </c>
      <c r="AM52" s="142">
        <v>7300000</v>
      </c>
      <c r="AN52" s="143">
        <v>7.4999999999999997E-3</v>
      </c>
      <c r="AO52" s="143" t="str">
        <f t="shared" si="12"/>
        <v/>
      </c>
      <c r="AP52" t="str">
        <f t="shared" si="13"/>
        <v>OK</v>
      </c>
      <c r="AQ52" t="str">
        <f t="shared" si="14"/>
        <v/>
      </c>
      <c r="AR52" t="str">
        <f t="shared" si="15"/>
        <v>OK</v>
      </c>
      <c r="AS52" s="143">
        <f t="shared" si="16"/>
        <v>0</v>
      </c>
      <c r="AU52" t="s">
        <v>369</v>
      </c>
      <c r="AV52" s="142">
        <v>6850001</v>
      </c>
      <c r="AW52" t="s">
        <v>367</v>
      </c>
      <c r="AX52" s="142">
        <v>7300000</v>
      </c>
      <c r="AY52" s="143">
        <v>7.4999999999999997E-3</v>
      </c>
      <c r="AZ52" s="143" t="str">
        <f t="shared" si="17"/>
        <v/>
      </c>
      <c r="BA52" t="str">
        <f t="shared" si="18"/>
        <v>OK</v>
      </c>
      <c r="BB52" t="str">
        <f t="shared" si="19"/>
        <v/>
      </c>
      <c r="BC52" t="str">
        <f t="shared" si="20"/>
        <v>OK</v>
      </c>
      <c r="BD52" s="143">
        <f t="shared" si="21"/>
        <v>0</v>
      </c>
      <c r="BF52" t="s">
        <v>369</v>
      </c>
      <c r="BG52" s="142">
        <v>6850001</v>
      </c>
      <c r="BH52" t="s">
        <v>367</v>
      </c>
      <c r="BI52" s="142">
        <v>7300000</v>
      </c>
      <c r="BJ52" s="143">
        <v>7.4999999999999997E-3</v>
      </c>
      <c r="BK52" s="143" t="str">
        <f t="shared" si="22"/>
        <v>OK</v>
      </c>
      <c r="BL52" t="str">
        <f t="shared" si="23"/>
        <v>OK</v>
      </c>
      <c r="BM52" t="str">
        <f t="shared" si="24"/>
        <v/>
      </c>
      <c r="BN52" t="str">
        <f t="shared" si="25"/>
        <v>OKOK</v>
      </c>
      <c r="BO52" s="143">
        <f t="shared" si="26"/>
        <v>0</v>
      </c>
      <c r="BQ52" t="s">
        <v>369</v>
      </c>
      <c r="BR52" s="142">
        <v>6850001</v>
      </c>
      <c r="BS52" t="s">
        <v>367</v>
      </c>
      <c r="BT52" s="142">
        <v>7300000</v>
      </c>
      <c r="BU52" s="143">
        <v>7.4999999999999997E-3</v>
      </c>
      <c r="BV52" s="143" t="str">
        <f t="shared" si="27"/>
        <v/>
      </c>
      <c r="BW52" t="str">
        <f t="shared" si="28"/>
        <v>OK</v>
      </c>
      <c r="BX52" t="str">
        <f t="shared" si="29"/>
        <v/>
      </c>
      <c r="BY52" t="str">
        <f t="shared" si="30"/>
        <v>OK</v>
      </c>
      <c r="BZ52" s="143">
        <f t="shared" si="31"/>
        <v>0</v>
      </c>
      <c r="CB52" t="s">
        <v>369</v>
      </c>
      <c r="CC52" s="142">
        <v>6850001</v>
      </c>
      <c r="CD52" t="s">
        <v>367</v>
      </c>
      <c r="CE52" s="142">
        <v>7300000</v>
      </c>
      <c r="CF52" s="143">
        <v>7.4999999999999997E-3</v>
      </c>
      <c r="CG52" s="143" t="str">
        <f t="shared" si="32"/>
        <v/>
      </c>
      <c r="CH52" t="str">
        <f t="shared" si="33"/>
        <v>OK</v>
      </c>
      <c r="CI52" t="str">
        <f t="shared" si="34"/>
        <v/>
      </c>
      <c r="CJ52" t="str">
        <f t="shared" si="35"/>
        <v>OK</v>
      </c>
      <c r="CK52" s="143">
        <f t="shared" si="36"/>
        <v>0</v>
      </c>
      <c r="CM52" t="s">
        <v>369</v>
      </c>
      <c r="CN52" s="142">
        <v>6850001</v>
      </c>
      <c r="CO52" t="s">
        <v>367</v>
      </c>
      <c r="CP52" s="142">
        <v>7300000</v>
      </c>
      <c r="CQ52" s="143">
        <v>7.4999999999999997E-3</v>
      </c>
      <c r="CR52" s="143" t="str">
        <f t="shared" si="37"/>
        <v>OK</v>
      </c>
      <c r="CS52" t="str">
        <f t="shared" si="38"/>
        <v>OK</v>
      </c>
      <c r="CT52" t="str">
        <f t="shared" si="39"/>
        <v/>
      </c>
      <c r="CU52" t="str">
        <f t="shared" si="40"/>
        <v>OKOK</v>
      </c>
      <c r="CV52" s="143">
        <f t="shared" si="41"/>
        <v>0</v>
      </c>
      <c r="CX52" t="s">
        <v>369</v>
      </c>
      <c r="CY52" s="142">
        <v>6850001</v>
      </c>
      <c r="CZ52" t="s">
        <v>367</v>
      </c>
      <c r="DA52" s="142">
        <v>7300000</v>
      </c>
      <c r="DB52" s="143">
        <v>7.4999999999999997E-3</v>
      </c>
      <c r="DC52" s="143" t="str">
        <f t="shared" si="42"/>
        <v/>
      </c>
      <c r="DD52" t="str">
        <f t="shared" si="43"/>
        <v>OK</v>
      </c>
      <c r="DE52" t="str">
        <f t="shared" si="44"/>
        <v/>
      </c>
      <c r="DF52" t="str">
        <f t="shared" si="45"/>
        <v>OK</v>
      </c>
      <c r="DG52" s="143">
        <f t="shared" si="46"/>
        <v>0</v>
      </c>
      <c r="DI52" t="s">
        <v>369</v>
      </c>
      <c r="DJ52" s="142">
        <v>6850001</v>
      </c>
      <c r="DK52" t="s">
        <v>367</v>
      </c>
      <c r="DL52" s="142">
        <v>7300000</v>
      </c>
      <c r="DM52" s="143">
        <v>7.4999999999999997E-3</v>
      </c>
      <c r="DN52" s="143" t="str">
        <f t="shared" si="47"/>
        <v/>
      </c>
      <c r="DO52" t="str">
        <f t="shared" si="48"/>
        <v>OK</v>
      </c>
      <c r="DP52" t="str">
        <f t="shared" si="49"/>
        <v/>
      </c>
      <c r="DQ52" t="str">
        <f t="shared" si="50"/>
        <v>OK</v>
      </c>
      <c r="DR52" s="143">
        <f t="shared" si="51"/>
        <v>0</v>
      </c>
    </row>
    <row r="53" spans="14:122" x14ac:dyDescent="0.45">
      <c r="N53" t="s">
        <v>369</v>
      </c>
      <c r="O53" s="142">
        <v>7300001</v>
      </c>
      <c r="P53" t="s">
        <v>367</v>
      </c>
      <c r="Q53" s="142">
        <v>9200000</v>
      </c>
      <c r="R53" s="143">
        <v>0.01</v>
      </c>
      <c r="S53" s="143" t="str">
        <f t="shared" si="2"/>
        <v/>
      </c>
      <c r="T53" t="str">
        <f t="shared" si="3"/>
        <v>OK</v>
      </c>
      <c r="U53" t="str">
        <f t="shared" si="4"/>
        <v/>
      </c>
      <c r="V53" t="str">
        <f t="shared" si="5"/>
        <v>OK</v>
      </c>
      <c r="W53" s="143">
        <f t="shared" si="6"/>
        <v>0</v>
      </c>
      <c r="Y53" t="s">
        <v>369</v>
      </c>
      <c r="Z53" s="142">
        <v>7300001</v>
      </c>
      <c r="AA53" t="s">
        <v>367</v>
      </c>
      <c r="AB53" s="142">
        <v>9200000</v>
      </c>
      <c r="AC53" s="143">
        <v>0.01</v>
      </c>
      <c r="AD53" s="143" t="str">
        <f t="shared" si="7"/>
        <v>OK</v>
      </c>
      <c r="AE53" t="str">
        <f t="shared" si="8"/>
        <v>OK</v>
      </c>
      <c r="AF53" t="str">
        <f t="shared" si="9"/>
        <v/>
      </c>
      <c r="AG53" t="str">
        <f t="shared" si="10"/>
        <v>OKOK</v>
      </c>
      <c r="AH53" s="143">
        <f t="shared" si="11"/>
        <v>0</v>
      </c>
      <c r="AJ53" t="s">
        <v>369</v>
      </c>
      <c r="AK53" s="142">
        <v>7300001</v>
      </c>
      <c r="AL53" t="s">
        <v>367</v>
      </c>
      <c r="AM53" s="142">
        <v>9200000</v>
      </c>
      <c r="AN53" s="143">
        <v>0.01</v>
      </c>
      <c r="AO53" s="143" t="str">
        <f t="shared" si="12"/>
        <v/>
      </c>
      <c r="AP53" t="str">
        <f t="shared" si="13"/>
        <v>OK</v>
      </c>
      <c r="AQ53" t="str">
        <f t="shared" si="14"/>
        <v/>
      </c>
      <c r="AR53" t="str">
        <f t="shared" si="15"/>
        <v>OK</v>
      </c>
      <c r="AS53" s="143">
        <f t="shared" si="16"/>
        <v>0</v>
      </c>
      <c r="AU53" t="s">
        <v>369</v>
      </c>
      <c r="AV53" s="142">
        <v>7300001</v>
      </c>
      <c r="AW53" t="s">
        <v>367</v>
      </c>
      <c r="AX53" s="142">
        <v>9200000</v>
      </c>
      <c r="AY53" s="143">
        <v>0.01</v>
      </c>
      <c r="AZ53" s="143" t="str">
        <f t="shared" si="17"/>
        <v/>
      </c>
      <c r="BA53" t="str">
        <f t="shared" si="18"/>
        <v>OK</v>
      </c>
      <c r="BB53" t="str">
        <f t="shared" si="19"/>
        <v/>
      </c>
      <c r="BC53" t="str">
        <f t="shared" si="20"/>
        <v>OK</v>
      </c>
      <c r="BD53" s="143">
        <f t="shared" si="21"/>
        <v>0</v>
      </c>
      <c r="BF53" t="s">
        <v>369</v>
      </c>
      <c r="BG53" s="142">
        <v>7300001</v>
      </c>
      <c r="BH53" t="s">
        <v>367</v>
      </c>
      <c r="BI53" s="142">
        <v>9200000</v>
      </c>
      <c r="BJ53" s="143">
        <v>0.01</v>
      </c>
      <c r="BK53" s="143" t="str">
        <f t="shared" si="22"/>
        <v>OK</v>
      </c>
      <c r="BL53" t="str">
        <f t="shared" si="23"/>
        <v>OK</v>
      </c>
      <c r="BM53" t="str">
        <f t="shared" si="24"/>
        <v/>
      </c>
      <c r="BN53" t="str">
        <f t="shared" si="25"/>
        <v>OKOK</v>
      </c>
      <c r="BO53" s="143">
        <f t="shared" si="26"/>
        <v>0</v>
      </c>
      <c r="BQ53" t="s">
        <v>369</v>
      </c>
      <c r="BR53" s="142">
        <v>7300001</v>
      </c>
      <c r="BS53" t="s">
        <v>367</v>
      </c>
      <c r="BT53" s="142">
        <v>9200000</v>
      </c>
      <c r="BU53" s="143">
        <v>0.01</v>
      </c>
      <c r="BV53" s="143" t="str">
        <f t="shared" si="27"/>
        <v/>
      </c>
      <c r="BW53" t="str">
        <f t="shared" si="28"/>
        <v>OK</v>
      </c>
      <c r="BX53" t="str">
        <f t="shared" si="29"/>
        <v/>
      </c>
      <c r="BY53" t="str">
        <f t="shared" si="30"/>
        <v>OK</v>
      </c>
      <c r="BZ53" s="143">
        <f t="shared" si="31"/>
        <v>0</v>
      </c>
      <c r="CB53" t="s">
        <v>369</v>
      </c>
      <c r="CC53" s="142">
        <v>7300001</v>
      </c>
      <c r="CD53" t="s">
        <v>367</v>
      </c>
      <c r="CE53" s="142">
        <v>9200000</v>
      </c>
      <c r="CF53" s="143">
        <v>0.01</v>
      </c>
      <c r="CG53" s="143" t="str">
        <f t="shared" si="32"/>
        <v/>
      </c>
      <c r="CH53" t="str">
        <f t="shared" si="33"/>
        <v>OK</v>
      </c>
      <c r="CI53" t="str">
        <f t="shared" si="34"/>
        <v/>
      </c>
      <c r="CJ53" t="str">
        <f t="shared" si="35"/>
        <v>OK</v>
      </c>
      <c r="CK53" s="143">
        <f t="shared" si="36"/>
        <v>0</v>
      </c>
      <c r="CM53" t="s">
        <v>369</v>
      </c>
      <c r="CN53" s="142">
        <v>7300001</v>
      </c>
      <c r="CO53" t="s">
        <v>367</v>
      </c>
      <c r="CP53" s="142">
        <v>9200000</v>
      </c>
      <c r="CQ53" s="143">
        <v>0.01</v>
      </c>
      <c r="CR53" s="143" t="str">
        <f t="shared" si="37"/>
        <v>OK</v>
      </c>
      <c r="CS53" t="str">
        <f t="shared" si="38"/>
        <v>OK</v>
      </c>
      <c r="CT53" t="str">
        <f t="shared" si="39"/>
        <v/>
      </c>
      <c r="CU53" t="str">
        <f t="shared" si="40"/>
        <v>OKOK</v>
      </c>
      <c r="CV53" s="143">
        <f t="shared" si="41"/>
        <v>0</v>
      </c>
      <c r="CX53" t="s">
        <v>369</v>
      </c>
      <c r="CY53" s="142">
        <v>7300001</v>
      </c>
      <c r="CZ53" t="s">
        <v>367</v>
      </c>
      <c r="DA53" s="142">
        <v>9200000</v>
      </c>
      <c r="DB53" s="143">
        <v>0.01</v>
      </c>
      <c r="DC53" s="143" t="str">
        <f t="shared" si="42"/>
        <v/>
      </c>
      <c r="DD53" t="str">
        <f t="shared" si="43"/>
        <v>OK</v>
      </c>
      <c r="DE53" t="str">
        <f t="shared" si="44"/>
        <v/>
      </c>
      <c r="DF53" t="str">
        <f t="shared" si="45"/>
        <v>OK</v>
      </c>
      <c r="DG53" s="143">
        <f t="shared" si="46"/>
        <v>0</v>
      </c>
      <c r="DI53" t="s">
        <v>369</v>
      </c>
      <c r="DJ53" s="142">
        <v>7300001</v>
      </c>
      <c r="DK53" t="s">
        <v>367</v>
      </c>
      <c r="DL53" s="142">
        <v>9200000</v>
      </c>
      <c r="DM53" s="143">
        <v>0.01</v>
      </c>
      <c r="DN53" s="143" t="str">
        <f t="shared" si="47"/>
        <v/>
      </c>
      <c r="DO53" t="str">
        <f t="shared" si="48"/>
        <v>OK</v>
      </c>
      <c r="DP53" t="str">
        <f t="shared" si="49"/>
        <v/>
      </c>
      <c r="DQ53" t="str">
        <f t="shared" si="50"/>
        <v>OK</v>
      </c>
      <c r="DR53" s="143">
        <f t="shared" si="51"/>
        <v>0</v>
      </c>
    </row>
    <row r="54" spans="14:122" x14ac:dyDescent="0.45">
      <c r="N54" t="s">
        <v>369</v>
      </c>
      <c r="O54" s="142">
        <v>9200001</v>
      </c>
      <c r="P54" t="s">
        <v>367</v>
      </c>
      <c r="Q54" s="142">
        <v>10750000</v>
      </c>
      <c r="R54" s="143">
        <v>1.4999999999999999E-2</v>
      </c>
      <c r="S54" s="143" t="str">
        <f t="shared" si="2"/>
        <v/>
      </c>
      <c r="T54" t="str">
        <f t="shared" si="3"/>
        <v>OK</v>
      </c>
      <c r="U54" t="str">
        <f t="shared" si="4"/>
        <v>OK</v>
      </c>
      <c r="V54" t="str">
        <f t="shared" si="5"/>
        <v>OKOK</v>
      </c>
      <c r="W54" s="143">
        <f t="shared" si="6"/>
        <v>0</v>
      </c>
      <c r="Y54" t="s">
        <v>369</v>
      </c>
      <c r="Z54" s="142">
        <v>9200001</v>
      </c>
      <c r="AA54" t="s">
        <v>367</v>
      </c>
      <c r="AB54" s="142">
        <v>10750000</v>
      </c>
      <c r="AC54" s="143">
        <v>1.4999999999999999E-2</v>
      </c>
      <c r="AD54" s="143" t="str">
        <f t="shared" si="7"/>
        <v>OK</v>
      </c>
      <c r="AE54" t="str">
        <f t="shared" si="8"/>
        <v>OK</v>
      </c>
      <c r="AF54" t="str">
        <f t="shared" si="9"/>
        <v/>
      </c>
      <c r="AG54" t="str">
        <f t="shared" si="10"/>
        <v>OKOK</v>
      </c>
      <c r="AH54" s="143">
        <f t="shared" si="11"/>
        <v>0</v>
      </c>
      <c r="AJ54" t="s">
        <v>369</v>
      </c>
      <c r="AK54" s="142">
        <v>9200001</v>
      </c>
      <c r="AL54" t="s">
        <v>367</v>
      </c>
      <c r="AM54" s="142">
        <v>10750000</v>
      </c>
      <c r="AN54" s="143">
        <v>1.4999999999999999E-2</v>
      </c>
      <c r="AO54" s="143" t="str">
        <f t="shared" si="12"/>
        <v/>
      </c>
      <c r="AP54" t="str">
        <f t="shared" si="13"/>
        <v>OK</v>
      </c>
      <c r="AQ54" t="str">
        <f t="shared" si="14"/>
        <v/>
      </c>
      <c r="AR54" t="str">
        <f t="shared" si="15"/>
        <v>OK</v>
      </c>
      <c r="AS54" s="143">
        <f t="shared" si="16"/>
        <v>0</v>
      </c>
      <c r="AU54" t="s">
        <v>369</v>
      </c>
      <c r="AV54" s="142">
        <v>9200001</v>
      </c>
      <c r="AW54" t="s">
        <v>367</v>
      </c>
      <c r="AX54" s="142">
        <v>10750000</v>
      </c>
      <c r="AY54" s="143">
        <v>1.4999999999999999E-2</v>
      </c>
      <c r="AZ54" s="143" t="str">
        <f t="shared" si="17"/>
        <v/>
      </c>
      <c r="BA54" t="str">
        <f t="shared" si="18"/>
        <v>OK</v>
      </c>
      <c r="BB54" t="str">
        <f t="shared" si="19"/>
        <v/>
      </c>
      <c r="BC54" t="str">
        <f t="shared" si="20"/>
        <v>OK</v>
      </c>
      <c r="BD54" s="143">
        <f t="shared" si="21"/>
        <v>0</v>
      </c>
      <c r="BF54" t="s">
        <v>369</v>
      </c>
      <c r="BG54" s="142">
        <v>9200001</v>
      </c>
      <c r="BH54" t="s">
        <v>367</v>
      </c>
      <c r="BI54" s="142">
        <v>10750000</v>
      </c>
      <c r="BJ54" s="143">
        <v>1.4999999999999999E-2</v>
      </c>
      <c r="BK54" s="143" t="str">
        <f t="shared" si="22"/>
        <v>OK</v>
      </c>
      <c r="BL54" t="str">
        <f t="shared" si="23"/>
        <v>OK</v>
      </c>
      <c r="BM54" t="str">
        <f t="shared" si="24"/>
        <v/>
      </c>
      <c r="BN54" t="str">
        <f t="shared" si="25"/>
        <v>OKOK</v>
      </c>
      <c r="BO54" s="143">
        <f t="shared" si="26"/>
        <v>0</v>
      </c>
      <c r="BQ54" t="s">
        <v>369</v>
      </c>
      <c r="BR54" s="142">
        <v>9200001</v>
      </c>
      <c r="BS54" t="s">
        <v>367</v>
      </c>
      <c r="BT54" s="142">
        <v>10750000</v>
      </c>
      <c r="BU54" s="143">
        <v>1.4999999999999999E-2</v>
      </c>
      <c r="BV54" s="143" t="str">
        <f t="shared" si="27"/>
        <v/>
      </c>
      <c r="BW54" t="str">
        <f t="shared" si="28"/>
        <v>OK</v>
      </c>
      <c r="BX54" t="str">
        <f t="shared" si="29"/>
        <v/>
      </c>
      <c r="BY54" t="str">
        <f t="shared" si="30"/>
        <v>OK</v>
      </c>
      <c r="BZ54" s="143">
        <f t="shared" si="31"/>
        <v>0</v>
      </c>
      <c r="CB54" t="s">
        <v>369</v>
      </c>
      <c r="CC54" s="142">
        <v>9200001</v>
      </c>
      <c r="CD54" t="s">
        <v>367</v>
      </c>
      <c r="CE54" s="142">
        <v>10750000</v>
      </c>
      <c r="CF54" s="143">
        <v>1.4999999999999999E-2</v>
      </c>
      <c r="CG54" s="143" t="str">
        <f t="shared" si="32"/>
        <v/>
      </c>
      <c r="CH54" t="str">
        <f t="shared" si="33"/>
        <v>OK</v>
      </c>
      <c r="CI54" t="str">
        <f t="shared" si="34"/>
        <v/>
      </c>
      <c r="CJ54" t="str">
        <f t="shared" si="35"/>
        <v>OK</v>
      </c>
      <c r="CK54" s="143">
        <f t="shared" si="36"/>
        <v>0</v>
      </c>
      <c r="CM54" t="s">
        <v>369</v>
      </c>
      <c r="CN54" s="142">
        <v>9200001</v>
      </c>
      <c r="CO54" t="s">
        <v>367</v>
      </c>
      <c r="CP54" s="142">
        <v>10750000</v>
      </c>
      <c r="CQ54" s="143">
        <v>1.4999999999999999E-2</v>
      </c>
      <c r="CR54" s="143" t="str">
        <f t="shared" si="37"/>
        <v>OK</v>
      </c>
      <c r="CS54" t="str">
        <f t="shared" si="38"/>
        <v>OK</v>
      </c>
      <c r="CT54" t="str">
        <f t="shared" si="39"/>
        <v/>
      </c>
      <c r="CU54" t="str">
        <f t="shared" si="40"/>
        <v>OKOK</v>
      </c>
      <c r="CV54" s="143">
        <f t="shared" si="41"/>
        <v>0</v>
      </c>
      <c r="CX54" t="s">
        <v>369</v>
      </c>
      <c r="CY54" s="142">
        <v>9200001</v>
      </c>
      <c r="CZ54" t="s">
        <v>367</v>
      </c>
      <c r="DA54" s="142">
        <v>10750000</v>
      </c>
      <c r="DB54" s="143">
        <v>1.4999999999999999E-2</v>
      </c>
      <c r="DC54" s="143" t="str">
        <f t="shared" si="42"/>
        <v/>
      </c>
      <c r="DD54" t="str">
        <f t="shared" si="43"/>
        <v>OK</v>
      </c>
      <c r="DE54" t="str">
        <f t="shared" si="44"/>
        <v/>
      </c>
      <c r="DF54" t="str">
        <f t="shared" si="45"/>
        <v>OK</v>
      </c>
      <c r="DG54" s="143">
        <f t="shared" si="46"/>
        <v>0</v>
      </c>
      <c r="DI54" t="s">
        <v>369</v>
      </c>
      <c r="DJ54" s="142">
        <v>9200001</v>
      </c>
      <c r="DK54" t="s">
        <v>367</v>
      </c>
      <c r="DL54" s="142">
        <v>10750000</v>
      </c>
      <c r="DM54" s="143">
        <v>1.4999999999999999E-2</v>
      </c>
      <c r="DN54" s="143" t="str">
        <f t="shared" si="47"/>
        <v/>
      </c>
      <c r="DO54" t="str">
        <f t="shared" si="48"/>
        <v>OK</v>
      </c>
      <c r="DP54" t="str">
        <f t="shared" si="49"/>
        <v/>
      </c>
      <c r="DQ54" t="str">
        <f t="shared" si="50"/>
        <v>OK</v>
      </c>
      <c r="DR54" s="143">
        <f t="shared" si="51"/>
        <v>0</v>
      </c>
    </row>
    <row r="55" spans="14:122" x14ac:dyDescent="0.45">
      <c r="N55" t="s">
        <v>369</v>
      </c>
      <c r="O55" s="142">
        <v>10750001</v>
      </c>
      <c r="P55" t="s">
        <v>367</v>
      </c>
      <c r="Q55" s="142">
        <v>11250000</v>
      </c>
      <c r="R55" s="143">
        <v>0.02</v>
      </c>
      <c r="S55" s="143" t="str">
        <f t="shared" si="2"/>
        <v/>
      </c>
      <c r="T55" t="str">
        <f t="shared" si="3"/>
        <v/>
      </c>
      <c r="U55" t="str">
        <f t="shared" si="4"/>
        <v>OK</v>
      </c>
      <c r="V55" t="str">
        <f t="shared" si="5"/>
        <v>OK</v>
      </c>
      <c r="W55" s="143">
        <f t="shared" si="6"/>
        <v>0</v>
      </c>
      <c r="Y55" t="s">
        <v>369</v>
      </c>
      <c r="Z55" s="142">
        <v>10750001</v>
      </c>
      <c r="AA55" t="s">
        <v>367</v>
      </c>
      <c r="AB55" s="142">
        <v>11250000</v>
      </c>
      <c r="AC55" s="143">
        <v>0.02</v>
      </c>
      <c r="AD55" s="143" t="str">
        <f t="shared" si="7"/>
        <v>OK</v>
      </c>
      <c r="AE55" t="str">
        <f t="shared" si="8"/>
        <v>OK</v>
      </c>
      <c r="AF55" t="str">
        <f t="shared" si="9"/>
        <v/>
      </c>
      <c r="AG55" t="str">
        <f t="shared" si="10"/>
        <v>OKOK</v>
      </c>
      <c r="AH55" s="143">
        <f t="shared" si="11"/>
        <v>0</v>
      </c>
      <c r="AJ55" t="s">
        <v>369</v>
      </c>
      <c r="AK55" s="142">
        <v>10750001</v>
      </c>
      <c r="AL55" t="s">
        <v>367</v>
      </c>
      <c r="AM55" s="142">
        <v>11250000</v>
      </c>
      <c r="AN55" s="143">
        <v>0.02</v>
      </c>
      <c r="AO55" s="143" t="str">
        <f t="shared" si="12"/>
        <v/>
      </c>
      <c r="AP55" t="str">
        <f t="shared" si="13"/>
        <v>OK</v>
      </c>
      <c r="AQ55" t="str">
        <f t="shared" si="14"/>
        <v/>
      </c>
      <c r="AR55" t="str">
        <f t="shared" si="15"/>
        <v>OK</v>
      </c>
      <c r="AS55" s="143">
        <f t="shared" si="16"/>
        <v>0</v>
      </c>
      <c r="AU55" t="s">
        <v>369</v>
      </c>
      <c r="AV55" s="142">
        <v>10750001</v>
      </c>
      <c r="AW55" t="s">
        <v>367</v>
      </c>
      <c r="AX55" s="142">
        <v>11250000</v>
      </c>
      <c r="AY55" s="143">
        <v>0.02</v>
      </c>
      <c r="AZ55" s="143" t="str">
        <f t="shared" si="17"/>
        <v/>
      </c>
      <c r="BA55" t="str">
        <f t="shared" si="18"/>
        <v>OK</v>
      </c>
      <c r="BB55" t="str">
        <f t="shared" si="19"/>
        <v/>
      </c>
      <c r="BC55" t="str">
        <f t="shared" si="20"/>
        <v>OK</v>
      </c>
      <c r="BD55" s="143">
        <f t="shared" si="21"/>
        <v>0</v>
      </c>
      <c r="BF55" t="s">
        <v>369</v>
      </c>
      <c r="BG55" s="142">
        <v>10750001</v>
      </c>
      <c r="BH55" t="s">
        <v>367</v>
      </c>
      <c r="BI55" s="142">
        <v>11250000</v>
      </c>
      <c r="BJ55" s="143">
        <v>0.02</v>
      </c>
      <c r="BK55" s="143" t="str">
        <f t="shared" si="22"/>
        <v>OK</v>
      </c>
      <c r="BL55" t="str">
        <f t="shared" si="23"/>
        <v>OK</v>
      </c>
      <c r="BM55" t="str">
        <f t="shared" si="24"/>
        <v/>
      </c>
      <c r="BN55" t="str">
        <f t="shared" si="25"/>
        <v>OKOK</v>
      </c>
      <c r="BO55" s="143">
        <f t="shared" si="26"/>
        <v>0</v>
      </c>
      <c r="BQ55" t="s">
        <v>369</v>
      </c>
      <c r="BR55" s="142">
        <v>10750001</v>
      </c>
      <c r="BS55" t="s">
        <v>367</v>
      </c>
      <c r="BT55" s="142">
        <v>11250000</v>
      </c>
      <c r="BU55" s="143">
        <v>0.02</v>
      </c>
      <c r="BV55" s="143" t="str">
        <f t="shared" si="27"/>
        <v/>
      </c>
      <c r="BW55" t="str">
        <f t="shared" si="28"/>
        <v>OK</v>
      </c>
      <c r="BX55" t="str">
        <f t="shared" si="29"/>
        <v/>
      </c>
      <c r="BY55" t="str">
        <f t="shared" si="30"/>
        <v>OK</v>
      </c>
      <c r="BZ55" s="143">
        <f t="shared" si="31"/>
        <v>0</v>
      </c>
      <c r="CB55" t="s">
        <v>369</v>
      </c>
      <c r="CC55" s="142">
        <v>10750001</v>
      </c>
      <c r="CD55" t="s">
        <v>367</v>
      </c>
      <c r="CE55" s="142">
        <v>11250000</v>
      </c>
      <c r="CF55" s="143">
        <v>0.02</v>
      </c>
      <c r="CG55" s="143" t="str">
        <f t="shared" si="32"/>
        <v/>
      </c>
      <c r="CH55" t="str">
        <f t="shared" si="33"/>
        <v>OK</v>
      </c>
      <c r="CI55" t="str">
        <f t="shared" si="34"/>
        <v/>
      </c>
      <c r="CJ55" t="str">
        <f t="shared" si="35"/>
        <v>OK</v>
      </c>
      <c r="CK55" s="143">
        <f t="shared" si="36"/>
        <v>0</v>
      </c>
      <c r="CM55" t="s">
        <v>369</v>
      </c>
      <c r="CN55" s="142">
        <v>10750001</v>
      </c>
      <c r="CO55" t="s">
        <v>367</v>
      </c>
      <c r="CP55" s="142">
        <v>11250000</v>
      </c>
      <c r="CQ55" s="143">
        <v>0.02</v>
      </c>
      <c r="CR55" s="143" t="str">
        <f t="shared" si="37"/>
        <v>OK</v>
      </c>
      <c r="CS55" t="str">
        <f t="shared" si="38"/>
        <v>OK</v>
      </c>
      <c r="CT55" t="str">
        <f t="shared" si="39"/>
        <v/>
      </c>
      <c r="CU55" t="str">
        <f t="shared" si="40"/>
        <v>OKOK</v>
      </c>
      <c r="CV55" s="143">
        <f t="shared" si="41"/>
        <v>0</v>
      </c>
      <c r="CX55" t="s">
        <v>369</v>
      </c>
      <c r="CY55" s="142">
        <v>10750001</v>
      </c>
      <c r="CZ55" t="s">
        <v>367</v>
      </c>
      <c r="DA55" s="142">
        <v>11250000</v>
      </c>
      <c r="DB55" s="143">
        <v>0.02</v>
      </c>
      <c r="DC55" s="143" t="str">
        <f t="shared" si="42"/>
        <v/>
      </c>
      <c r="DD55" t="str">
        <f t="shared" si="43"/>
        <v>OK</v>
      </c>
      <c r="DE55" t="str">
        <f t="shared" si="44"/>
        <v/>
      </c>
      <c r="DF55" t="str">
        <f t="shared" si="45"/>
        <v>OK</v>
      </c>
      <c r="DG55" s="143">
        <f t="shared" si="46"/>
        <v>0</v>
      </c>
      <c r="DI55" t="s">
        <v>369</v>
      </c>
      <c r="DJ55" s="142">
        <v>10750001</v>
      </c>
      <c r="DK55" t="s">
        <v>367</v>
      </c>
      <c r="DL55" s="142">
        <v>11250000</v>
      </c>
      <c r="DM55" s="143">
        <v>0.02</v>
      </c>
      <c r="DN55" s="143" t="str">
        <f t="shared" si="47"/>
        <v/>
      </c>
      <c r="DO55" t="str">
        <f t="shared" si="48"/>
        <v>OK</v>
      </c>
      <c r="DP55" t="str">
        <f t="shared" si="49"/>
        <v/>
      </c>
      <c r="DQ55" t="str">
        <f t="shared" si="50"/>
        <v>OK</v>
      </c>
      <c r="DR55" s="143">
        <f t="shared" si="51"/>
        <v>0</v>
      </c>
    </row>
    <row r="56" spans="14:122" x14ac:dyDescent="0.45">
      <c r="N56" t="s">
        <v>369</v>
      </c>
      <c r="O56" s="142">
        <v>11250001</v>
      </c>
      <c r="P56" t="s">
        <v>367</v>
      </c>
      <c r="Q56" s="142">
        <v>11600000</v>
      </c>
      <c r="R56" s="143">
        <v>2.5000000000000001E-2</v>
      </c>
      <c r="S56" s="143" t="str">
        <f t="shared" si="2"/>
        <v/>
      </c>
      <c r="T56" t="str">
        <f t="shared" si="3"/>
        <v/>
      </c>
      <c r="U56" t="str">
        <f t="shared" si="4"/>
        <v>OK</v>
      </c>
      <c r="V56" t="str">
        <f t="shared" si="5"/>
        <v>OK</v>
      </c>
      <c r="W56" s="143">
        <f t="shared" si="6"/>
        <v>0</v>
      </c>
      <c r="Y56" t="s">
        <v>369</v>
      </c>
      <c r="Z56" s="142">
        <v>11250001</v>
      </c>
      <c r="AA56" t="s">
        <v>367</v>
      </c>
      <c r="AB56" s="142">
        <v>11600000</v>
      </c>
      <c r="AC56" s="143">
        <v>2.5000000000000001E-2</v>
      </c>
      <c r="AD56" s="143" t="str">
        <f t="shared" si="7"/>
        <v>OK</v>
      </c>
      <c r="AE56" t="str">
        <f t="shared" si="8"/>
        <v>OK</v>
      </c>
      <c r="AF56" t="str">
        <f t="shared" si="9"/>
        <v/>
      </c>
      <c r="AG56" t="str">
        <f t="shared" si="10"/>
        <v>OKOK</v>
      </c>
      <c r="AH56" s="143">
        <f t="shared" si="11"/>
        <v>0</v>
      </c>
      <c r="AJ56" t="s">
        <v>369</v>
      </c>
      <c r="AK56" s="142">
        <v>11250001</v>
      </c>
      <c r="AL56" t="s">
        <v>367</v>
      </c>
      <c r="AM56" s="142">
        <v>11600000</v>
      </c>
      <c r="AN56" s="143">
        <v>2.5000000000000001E-2</v>
      </c>
      <c r="AO56" s="143" t="str">
        <f t="shared" si="12"/>
        <v/>
      </c>
      <c r="AP56" t="str">
        <f t="shared" si="13"/>
        <v>OK</v>
      </c>
      <c r="AQ56" t="str">
        <f t="shared" si="14"/>
        <v/>
      </c>
      <c r="AR56" t="str">
        <f t="shared" si="15"/>
        <v>OK</v>
      </c>
      <c r="AS56" s="143">
        <f t="shared" si="16"/>
        <v>0</v>
      </c>
      <c r="AU56" t="s">
        <v>369</v>
      </c>
      <c r="AV56" s="142">
        <v>11250001</v>
      </c>
      <c r="AW56" t="s">
        <v>367</v>
      </c>
      <c r="AX56" s="142">
        <v>11600000</v>
      </c>
      <c r="AY56" s="143">
        <v>2.5000000000000001E-2</v>
      </c>
      <c r="AZ56" s="143" t="str">
        <f t="shared" si="17"/>
        <v/>
      </c>
      <c r="BA56" t="str">
        <f t="shared" si="18"/>
        <v>OK</v>
      </c>
      <c r="BB56" t="str">
        <f t="shared" si="19"/>
        <v/>
      </c>
      <c r="BC56" t="str">
        <f t="shared" si="20"/>
        <v>OK</v>
      </c>
      <c r="BD56" s="143">
        <f t="shared" si="21"/>
        <v>0</v>
      </c>
      <c r="BF56" t="s">
        <v>369</v>
      </c>
      <c r="BG56" s="142">
        <v>11250001</v>
      </c>
      <c r="BH56" t="s">
        <v>367</v>
      </c>
      <c r="BI56" s="142">
        <v>11600000</v>
      </c>
      <c r="BJ56" s="143">
        <v>2.5000000000000001E-2</v>
      </c>
      <c r="BK56" s="143" t="str">
        <f t="shared" si="22"/>
        <v>OK</v>
      </c>
      <c r="BL56" t="str">
        <f t="shared" si="23"/>
        <v>OK</v>
      </c>
      <c r="BM56" t="str">
        <f t="shared" si="24"/>
        <v/>
      </c>
      <c r="BN56" t="str">
        <f t="shared" si="25"/>
        <v>OKOK</v>
      </c>
      <c r="BO56" s="143">
        <f t="shared" si="26"/>
        <v>0</v>
      </c>
      <c r="BQ56" t="s">
        <v>369</v>
      </c>
      <c r="BR56" s="142">
        <v>11250001</v>
      </c>
      <c r="BS56" t="s">
        <v>367</v>
      </c>
      <c r="BT56" s="142">
        <v>11600000</v>
      </c>
      <c r="BU56" s="143">
        <v>2.5000000000000001E-2</v>
      </c>
      <c r="BV56" s="143" t="str">
        <f t="shared" si="27"/>
        <v/>
      </c>
      <c r="BW56" t="str">
        <f t="shared" si="28"/>
        <v>OK</v>
      </c>
      <c r="BX56" t="str">
        <f t="shared" si="29"/>
        <v/>
      </c>
      <c r="BY56" t="str">
        <f t="shared" si="30"/>
        <v>OK</v>
      </c>
      <c r="BZ56" s="143">
        <f t="shared" si="31"/>
        <v>0</v>
      </c>
      <c r="CB56" t="s">
        <v>369</v>
      </c>
      <c r="CC56" s="142">
        <v>11250001</v>
      </c>
      <c r="CD56" t="s">
        <v>367</v>
      </c>
      <c r="CE56" s="142">
        <v>11600000</v>
      </c>
      <c r="CF56" s="143">
        <v>2.5000000000000001E-2</v>
      </c>
      <c r="CG56" s="143" t="str">
        <f t="shared" si="32"/>
        <v/>
      </c>
      <c r="CH56" t="str">
        <f t="shared" si="33"/>
        <v>OK</v>
      </c>
      <c r="CI56" t="str">
        <f t="shared" si="34"/>
        <v/>
      </c>
      <c r="CJ56" t="str">
        <f t="shared" si="35"/>
        <v>OK</v>
      </c>
      <c r="CK56" s="143">
        <f t="shared" si="36"/>
        <v>0</v>
      </c>
      <c r="CM56" t="s">
        <v>369</v>
      </c>
      <c r="CN56" s="142">
        <v>11250001</v>
      </c>
      <c r="CO56" t="s">
        <v>367</v>
      </c>
      <c r="CP56" s="142">
        <v>11600000</v>
      </c>
      <c r="CQ56" s="143">
        <v>2.5000000000000001E-2</v>
      </c>
      <c r="CR56" s="143" t="str">
        <f t="shared" si="37"/>
        <v>OK</v>
      </c>
      <c r="CS56" t="str">
        <f t="shared" si="38"/>
        <v>OK</v>
      </c>
      <c r="CT56" t="str">
        <f t="shared" si="39"/>
        <v/>
      </c>
      <c r="CU56" t="str">
        <f t="shared" si="40"/>
        <v>OKOK</v>
      </c>
      <c r="CV56" s="143">
        <f t="shared" si="41"/>
        <v>0</v>
      </c>
      <c r="CX56" t="s">
        <v>369</v>
      </c>
      <c r="CY56" s="142">
        <v>11250001</v>
      </c>
      <c r="CZ56" t="s">
        <v>367</v>
      </c>
      <c r="DA56" s="142">
        <v>11600000</v>
      </c>
      <c r="DB56" s="143">
        <v>2.5000000000000001E-2</v>
      </c>
      <c r="DC56" s="143" t="str">
        <f t="shared" si="42"/>
        <v/>
      </c>
      <c r="DD56" t="str">
        <f t="shared" si="43"/>
        <v>OK</v>
      </c>
      <c r="DE56" t="str">
        <f t="shared" si="44"/>
        <v/>
      </c>
      <c r="DF56" t="str">
        <f t="shared" si="45"/>
        <v>OK</v>
      </c>
      <c r="DG56" s="143">
        <f t="shared" si="46"/>
        <v>0</v>
      </c>
      <c r="DI56" t="s">
        <v>369</v>
      </c>
      <c r="DJ56" s="142">
        <v>11250001</v>
      </c>
      <c r="DK56" t="s">
        <v>367</v>
      </c>
      <c r="DL56" s="142">
        <v>11600000</v>
      </c>
      <c r="DM56" s="143">
        <v>2.5000000000000001E-2</v>
      </c>
      <c r="DN56" s="143" t="str">
        <f t="shared" si="47"/>
        <v/>
      </c>
      <c r="DO56" t="str">
        <f t="shared" si="48"/>
        <v>OK</v>
      </c>
      <c r="DP56" t="str">
        <f t="shared" si="49"/>
        <v/>
      </c>
      <c r="DQ56" t="str">
        <f t="shared" si="50"/>
        <v>OK</v>
      </c>
      <c r="DR56" s="143">
        <f t="shared" si="51"/>
        <v>0</v>
      </c>
    </row>
    <row r="57" spans="14:122" x14ac:dyDescent="0.45">
      <c r="N57" t="s">
        <v>369</v>
      </c>
      <c r="O57" s="142">
        <v>11600001</v>
      </c>
      <c r="P57" t="s">
        <v>367</v>
      </c>
      <c r="Q57" s="142">
        <v>12600000</v>
      </c>
      <c r="R57" s="143">
        <v>0.03</v>
      </c>
      <c r="S57" s="143" t="str">
        <f t="shared" si="2"/>
        <v/>
      </c>
      <c r="T57" t="str">
        <f t="shared" si="3"/>
        <v/>
      </c>
      <c r="U57" t="str">
        <f t="shared" si="4"/>
        <v>OK</v>
      </c>
      <c r="V57" t="str">
        <f t="shared" si="5"/>
        <v>OK</v>
      </c>
      <c r="W57" s="143">
        <f t="shared" si="6"/>
        <v>0</v>
      </c>
      <c r="Y57" t="s">
        <v>369</v>
      </c>
      <c r="Z57" s="142">
        <v>11600001</v>
      </c>
      <c r="AA57" t="s">
        <v>367</v>
      </c>
      <c r="AB57" s="142">
        <v>12600000</v>
      </c>
      <c r="AC57" s="143">
        <v>0.03</v>
      </c>
      <c r="AD57" s="143" t="str">
        <f t="shared" si="7"/>
        <v>OK</v>
      </c>
      <c r="AE57" t="str">
        <f t="shared" si="8"/>
        <v>OK</v>
      </c>
      <c r="AF57" t="str">
        <f t="shared" si="9"/>
        <v/>
      </c>
      <c r="AG57" t="str">
        <f t="shared" si="10"/>
        <v>OKOK</v>
      </c>
      <c r="AH57" s="143">
        <f t="shared" si="11"/>
        <v>0</v>
      </c>
      <c r="AJ57" t="s">
        <v>369</v>
      </c>
      <c r="AK57" s="142">
        <v>11600001</v>
      </c>
      <c r="AL57" t="s">
        <v>367</v>
      </c>
      <c r="AM57" s="142">
        <v>12600000</v>
      </c>
      <c r="AN57" s="143">
        <v>0.03</v>
      </c>
      <c r="AO57" s="143" t="str">
        <f t="shared" si="12"/>
        <v/>
      </c>
      <c r="AP57" t="str">
        <f t="shared" si="13"/>
        <v>OK</v>
      </c>
      <c r="AQ57" t="str">
        <f t="shared" si="14"/>
        <v/>
      </c>
      <c r="AR57" t="str">
        <f t="shared" si="15"/>
        <v>OK</v>
      </c>
      <c r="AS57" s="143">
        <f t="shared" si="16"/>
        <v>0</v>
      </c>
      <c r="AU57" t="s">
        <v>369</v>
      </c>
      <c r="AV57" s="142">
        <v>11600001</v>
      </c>
      <c r="AW57" t="s">
        <v>367</v>
      </c>
      <c r="AX57" s="142">
        <v>12600000</v>
      </c>
      <c r="AY57" s="143">
        <v>0.03</v>
      </c>
      <c r="AZ57" s="143" t="str">
        <f t="shared" si="17"/>
        <v/>
      </c>
      <c r="BA57" t="str">
        <f t="shared" si="18"/>
        <v>OK</v>
      </c>
      <c r="BB57" t="str">
        <f t="shared" si="19"/>
        <v/>
      </c>
      <c r="BC57" t="str">
        <f t="shared" si="20"/>
        <v>OK</v>
      </c>
      <c r="BD57" s="143">
        <f t="shared" si="21"/>
        <v>0</v>
      </c>
      <c r="BF57" t="s">
        <v>369</v>
      </c>
      <c r="BG57" s="142">
        <v>11600001</v>
      </c>
      <c r="BH57" t="s">
        <v>367</v>
      </c>
      <c r="BI57" s="142">
        <v>12600000</v>
      </c>
      <c r="BJ57" s="143">
        <v>0.03</v>
      </c>
      <c r="BK57" s="143" t="str">
        <f t="shared" si="22"/>
        <v>OK</v>
      </c>
      <c r="BL57" t="str">
        <f t="shared" si="23"/>
        <v>OK</v>
      </c>
      <c r="BM57" t="str">
        <f t="shared" si="24"/>
        <v/>
      </c>
      <c r="BN57" t="str">
        <f t="shared" si="25"/>
        <v>OKOK</v>
      </c>
      <c r="BO57" s="143">
        <f t="shared" si="26"/>
        <v>0</v>
      </c>
      <c r="BQ57" t="s">
        <v>369</v>
      </c>
      <c r="BR57" s="142">
        <v>11600001</v>
      </c>
      <c r="BS57" t="s">
        <v>367</v>
      </c>
      <c r="BT57" s="142">
        <v>12600000</v>
      </c>
      <c r="BU57" s="143">
        <v>0.03</v>
      </c>
      <c r="BV57" s="143" t="str">
        <f t="shared" si="27"/>
        <v/>
      </c>
      <c r="BW57" t="str">
        <f t="shared" si="28"/>
        <v>OK</v>
      </c>
      <c r="BX57" t="str">
        <f t="shared" si="29"/>
        <v/>
      </c>
      <c r="BY57" t="str">
        <f t="shared" si="30"/>
        <v>OK</v>
      </c>
      <c r="BZ57" s="143">
        <f t="shared" si="31"/>
        <v>0</v>
      </c>
      <c r="CB57" t="s">
        <v>369</v>
      </c>
      <c r="CC57" s="142">
        <v>11600001</v>
      </c>
      <c r="CD57" t="s">
        <v>367</v>
      </c>
      <c r="CE57" s="142">
        <v>12600000</v>
      </c>
      <c r="CF57" s="143">
        <v>0.03</v>
      </c>
      <c r="CG57" s="143" t="str">
        <f t="shared" si="32"/>
        <v/>
      </c>
      <c r="CH57" t="str">
        <f t="shared" si="33"/>
        <v>OK</v>
      </c>
      <c r="CI57" t="str">
        <f t="shared" si="34"/>
        <v/>
      </c>
      <c r="CJ57" t="str">
        <f t="shared" si="35"/>
        <v>OK</v>
      </c>
      <c r="CK57" s="143">
        <f t="shared" si="36"/>
        <v>0</v>
      </c>
      <c r="CM57" t="s">
        <v>369</v>
      </c>
      <c r="CN57" s="142">
        <v>11600001</v>
      </c>
      <c r="CO57" t="s">
        <v>367</v>
      </c>
      <c r="CP57" s="142">
        <v>12600000</v>
      </c>
      <c r="CQ57" s="143">
        <v>0.03</v>
      </c>
      <c r="CR57" s="143" t="str">
        <f t="shared" si="37"/>
        <v>OK</v>
      </c>
      <c r="CS57" t="str">
        <f t="shared" si="38"/>
        <v>OK</v>
      </c>
      <c r="CT57" t="str">
        <f t="shared" si="39"/>
        <v/>
      </c>
      <c r="CU57" t="str">
        <f t="shared" si="40"/>
        <v>OKOK</v>
      </c>
      <c r="CV57" s="143">
        <f t="shared" si="41"/>
        <v>0</v>
      </c>
      <c r="CX57" t="s">
        <v>369</v>
      </c>
      <c r="CY57" s="142">
        <v>11600001</v>
      </c>
      <c r="CZ57" t="s">
        <v>367</v>
      </c>
      <c r="DA57" s="142">
        <v>12600000</v>
      </c>
      <c r="DB57" s="143">
        <v>0.03</v>
      </c>
      <c r="DC57" s="143" t="str">
        <f t="shared" si="42"/>
        <v/>
      </c>
      <c r="DD57" t="str">
        <f t="shared" si="43"/>
        <v>OK</v>
      </c>
      <c r="DE57" t="str">
        <f t="shared" si="44"/>
        <v/>
      </c>
      <c r="DF57" t="str">
        <f t="shared" si="45"/>
        <v>OK</v>
      </c>
      <c r="DG57" s="143">
        <f t="shared" si="46"/>
        <v>0</v>
      </c>
      <c r="DI57" t="s">
        <v>369</v>
      </c>
      <c r="DJ57" s="142">
        <v>11600001</v>
      </c>
      <c r="DK57" t="s">
        <v>367</v>
      </c>
      <c r="DL57" s="142">
        <v>12600000</v>
      </c>
      <c r="DM57" s="143">
        <v>0.03</v>
      </c>
      <c r="DN57" s="143" t="str">
        <f t="shared" si="47"/>
        <v/>
      </c>
      <c r="DO57" t="str">
        <f t="shared" si="48"/>
        <v>OK</v>
      </c>
      <c r="DP57" t="str">
        <f t="shared" si="49"/>
        <v/>
      </c>
      <c r="DQ57" t="str">
        <f t="shared" si="50"/>
        <v>OK</v>
      </c>
      <c r="DR57" s="143">
        <f t="shared" si="51"/>
        <v>0</v>
      </c>
    </row>
    <row r="58" spans="14:122" x14ac:dyDescent="0.45">
      <c r="N58" t="s">
        <v>369</v>
      </c>
      <c r="O58" s="142">
        <v>12600001</v>
      </c>
      <c r="P58" t="s">
        <v>367</v>
      </c>
      <c r="Q58" s="142">
        <v>13600000</v>
      </c>
      <c r="R58" s="143">
        <v>0.04</v>
      </c>
      <c r="S58" s="143" t="str">
        <f t="shared" si="2"/>
        <v/>
      </c>
      <c r="T58" t="str">
        <f t="shared" si="3"/>
        <v/>
      </c>
      <c r="U58" t="str">
        <f t="shared" si="4"/>
        <v>OK</v>
      </c>
      <c r="V58" t="str">
        <f t="shared" si="5"/>
        <v>OK</v>
      </c>
      <c r="W58" s="143">
        <f t="shared" si="6"/>
        <v>0</v>
      </c>
      <c r="Y58" t="s">
        <v>369</v>
      </c>
      <c r="Z58" s="142">
        <v>12600001</v>
      </c>
      <c r="AA58" t="s">
        <v>367</v>
      </c>
      <c r="AB58" s="142">
        <v>13600000</v>
      </c>
      <c r="AC58" s="143">
        <v>0.04</v>
      </c>
      <c r="AD58" s="143" t="str">
        <f t="shared" si="7"/>
        <v>OK</v>
      </c>
      <c r="AE58" t="str">
        <f t="shared" si="8"/>
        <v>OK</v>
      </c>
      <c r="AF58" t="str">
        <f t="shared" si="9"/>
        <v/>
      </c>
      <c r="AG58" t="str">
        <f t="shared" si="10"/>
        <v>OKOK</v>
      </c>
      <c r="AH58" s="143">
        <f t="shared" si="11"/>
        <v>0</v>
      </c>
      <c r="AJ58" t="s">
        <v>369</v>
      </c>
      <c r="AK58" s="142">
        <v>12600001</v>
      </c>
      <c r="AL58" t="s">
        <v>367</v>
      </c>
      <c r="AM58" s="142">
        <v>13600000</v>
      </c>
      <c r="AN58" s="143">
        <v>0.04</v>
      </c>
      <c r="AO58" s="143" t="str">
        <f t="shared" si="12"/>
        <v/>
      </c>
      <c r="AP58" t="str">
        <f t="shared" si="13"/>
        <v>OK</v>
      </c>
      <c r="AQ58" t="str">
        <f t="shared" si="14"/>
        <v/>
      </c>
      <c r="AR58" t="str">
        <f t="shared" si="15"/>
        <v>OK</v>
      </c>
      <c r="AS58" s="143">
        <f t="shared" si="16"/>
        <v>0</v>
      </c>
      <c r="AU58" t="s">
        <v>369</v>
      </c>
      <c r="AV58" s="142">
        <v>12600001</v>
      </c>
      <c r="AW58" t="s">
        <v>367</v>
      </c>
      <c r="AX58" s="142">
        <v>13600000</v>
      </c>
      <c r="AY58" s="143">
        <v>0.04</v>
      </c>
      <c r="AZ58" s="143" t="str">
        <f t="shared" si="17"/>
        <v/>
      </c>
      <c r="BA58" t="str">
        <f t="shared" si="18"/>
        <v>OK</v>
      </c>
      <c r="BB58" t="str">
        <f t="shared" si="19"/>
        <v/>
      </c>
      <c r="BC58" t="str">
        <f t="shared" si="20"/>
        <v>OK</v>
      </c>
      <c r="BD58" s="143">
        <f t="shared" si="21"/>
        <v>0</v>
      </c>
      <c r="BF58" t="s">
        <v>369</v>
      </c>
      <c r="BG58" s="142">
        <v>12600001</v>
      </c>
      <c r="BH58" t="s">
        <v>367</v>
      </c>
      <c r="BI58" s="142">
        <v>13600000</v>
      </c>
      <c r="BJ58" s="143">
        <v>0.04</v>
      </c>
      <c r="BK58" s="143" t="str">
        <f t="shared" si="22"/>
        <v>OK</v>
      </c>
      <c r="BL58" t="str">
        <f t="shared" si="23"/>
        <v>OK</v>
      </c>
      <c r="BM58" t="str">
        <f t="shared" si="24"/>
        <v/>
      </c>
      <c r="BN58" t="str">
        <f t="shared" si="25"/>
        <v>OKOK</v>
      </c>
      <c r="BO58" s="143">
        <f t="shared" si="26"/>
        <v>0</v>
      </c>
      <c r="BQ58" t="s">
        <v>369</v>
      </c>
      <c r="BR58" s="142">
        <v>12600001</v>
      </c>
      <c r="BS58" t="s">
        <v>367</v>
      </c>
      <c r="BT58" s="142">
        <v>13600000</v>
      </c>
      <c r="BU58" s="143">
        <v>0.04</v>
      </c>
      <c r="BV58" s="143" t="str">
        <f t="shared" si="27"/>
        <v/>
      </c>
      <c r="BW58" t="str">
        <f t="shared" si="28"/>
        <v>OK</v>
      </c>
      <c r="BX58" t="str">
        <f t="shared" si="29"/>
        <v/>
      </c>
      <c r="BY58" t="str">
        <f t="shared" si="30"/>
        <v>OK</v>
      </c>
      <c r="BZ58" s="143">
        <f t="shared" si="31"/>
        <v>0</v>
      </c>
      <c r="CB58" t="s">
        <v>369</v>
      </c>
      <c r="CC58" s="142">
        <v>12600001</v>
      </c>
      <c r="CD58" t="s">
        <v>367</v>
      </c>
      <c r="CE58" s="142">
        <v>13600000</v>
      </c>
      <c r="CF58" s="143">
        <v>0.04</v>
      </c>
      <c r="CG58" s="143" t="str">
        <f t="shared" si="32"/>
        <v/>
      </c>
      <c r="CH58" t="str">
        <f t="shared" si="33"/>
        <v>OK</v>
      </c>
      <c r="CI58" t="str">
        <f t="shared" si="34"/>
        <v/>
      </c>
      <c r="CJ58" t="str">
        <f t="shared" si="35"/>
        <v>OK</v>
      </c>
      <c r="CK58" s="143">
        <f t="shared" si="36"/>
        <v>0</v>
      </c>
      <c r="CM58" t="s">
        <v>369</v>
      </c>
      <c r="CN58" s="142">
        <v>12600001</v>
      </c>
      <c r="CO58" t="s">
        <v>367</v>
      </c>
      <c r="CP58" s="142">
        <v>13600000</v>
      </c>
      <c r="CQ58" s="143">
        <v>0.04</v>
      </c>
      <c r="CR58" s="143" t="str">
        <f t="shared" si="37"/>
        <v>OK</v>
      </c>
      <c r="CS58" t="str">
        <f t="shared" si="38"/>
        <v>OK</v>
      </c>
      <c r="CT58" t="str">
        <f t="shared" si="39"/>
        <v/>
      </c>
      <c r="CU58" t="str">
        <f t="shared" si="40"/>
        <v>OKOK</v>
      </c>
      <c r="CV58" s="143">
        <f t="shared" si="41"/>
        <v>0</v>
      </c>
      <c r="CX58" t="s">
        <v>369</v>
      </c>
      <c r="CY58" s="142">
        <v>12600001</v>
      </c>
      <c r="CZ58" t="s">
        <v>367</v>
      </c>
      <c r="DA58" s="142">
        <v>13600000</v>
      </c>
      <c r="DB58" s="143">
        <v>0.04</v>
      </c>
      <c r="DC58" s="143" t="str">
        <f t="shared" si="42"/>
        <v/>
      </c>
      <c r="DD58" t="str">
        <f t="shared" si="43"/>
        <v>OK</v>
      </c>
      <c r="DE58" t="str">
        <f t="shared" si="44"/>
        <v/>
      </c>
      <c r="DF58" t="str">
        <f t="shared" si="45"/>
        <v>OK</v>
      </c>
      <c r="DG58" s="143">
        <f t="shared" si="46"/>
        <v>0</v>
      </c>
      <c r="DI58" t="s">
        <v>369</v>
      </c>
      <c r="DJ58" s="142">
        <v>12600001</v>
      </c>
      <c r="DK58" t="s">
        <v>367</v>
      </c>
      <c r="DL58" s="142">
        <v>13600000</v>
      </c>
      <c r="DM58" s="143">
        <v>0.04</v>
      </c>
      <c r="DN58" s="143" t="str">
        <f t="shared" si="47"/>
        <v/>
      </c>
      <c r="DO58" t="str">
        <f t="shared" si="48"/>
        <v>OK</v>
      </c>
      <c r="DP58" t="str">
        <f t="shared" si="49"/>
        <v/>
      </c>
      <c r="DQ58" t="str">
        <f t="shared" si="50"/>
        <v>OK</v>
      </c>
      <c r="DR58" s="143">
        <f t="shared" si="51"/>
        <v>0</v>
      </c>
    </row>
    <row r="59" spans="14:122" x14ac:dyDescent="0.45">
      <c r="N59" t="s">
        <v>369</v>
      </c>
      <c r="O59" s="142">
        <v>13600001</v>
      </c>
      <c r="P59" t="s">
        <v>367</v>
      </c>
      <c r="Q59" s="142">
        <v>14950000</v>
      </c>
      <c r="R59" s="143">
        <v>0.05</v>
      </c>
      <c r="S59" s="143" t="str">
        <f t="shared" si="2"/>
        <v/>
      </c>
      <c r="T59" t="str">
        <f t="shared" si="3"/>
        <v/>
      </c>
      <c r="U59" t="str">
        <f t="shared" si="4"/>
        <v>OK</v>
      </c>
      <c r="V59" t="str">
        <f t="shared" si="5"/>
        <v>OK</v>
      </c>
      <c r="W59" s="143">
        <f t="shared" si="6"/>
        <v>0</v>
      </c>
      <c r="Y59" t="s">
        <v>369</v>
      </c>
      <c r="Z59" s="142">
        <v>13600001</v>
      </c>
      <c r="AA59" t="s">
        <v>367</v>
      </c>
      <c r="AB59" s="142">
        <v>14950000</v>
      </c>
      <c r="AC59" s="143">
        <v>0.05</v>
      </c>
      <c r="AD59" s="143" t="str">
        <f t="shared" si="7"/>
        <v>OK</v>
      </c>
      <c r="AE59" t="str">
        <f t="shared" si="8"/>
        <v>OK</v>
      </c>
      <c r="AF59" t="str">
        <f t="shared" si="9"/>
        <v/>
      </c>
      <c r="AG59" t="str">
        <f t="shared" si="10"/>
        <v>OKOK</v>
      </c>
      <c r="AH59" s="143">
        <f t="shared" si="11"/>
        <v>0</v>
      </c>
      <c r="AJ59" t="s">
        <v>369</v>
      </c>
      <c r="AK59" s="142">
        <v>13600001</v>
      </c>
      <c r="AL59" t="s">
        <v>367</v>
      </c>
      <c r="AM59" s="142">
        <v>14950000</v>
      </c>
      <c r="AN59" s="143">
        <v>0.05</v>
      </c>
      <c r="AO59" s="143" t="str">
        <f t="shared" si="12"/>
        <v/>
      </c>
      <c r="AP59" t="str">
        <f t="shared" si="13"/>
        <v>OK</v>
      </c>
      <c r="AQ59" t="str">
        <f t="shared" si="14"/>
        <v/>
      </c>
      <c r="AR59" t="str">
        <f t="shared" si="15"/>
        <v>OK</v>
      </c>
      <c r="AS59" s="143">
        <f t="shared" si="16"/>
        <v>0</v>
      </c>
      <c r="AU59" t="s">
        <v>369</v>
      </c>
      <c r="AV59" s="142">
        <v>13600001</v>
      </c>
      <c r="AW59" t="s">
        <v>367</v>
      </c>
      <c r="AX59" s="142">
        <v>14950000</v>
      </c>
      <c r="AY59" s="143">
        <v>0.05</v>
      </c>
      <c r="AZ59" s="143" t="str">
        <f t="shared" si="17"/>
        <v/>
      </c>
      <c r="BA59" t="str">
        <f t="shared" si="18"/>
        <v>OK</v>
      </c>
      <c r="BB59" t="str">
        <f t="shared" si="19"/>
        <v/>
      </c>
      <c r="BC59" t="str">
        <f t="shared" si="20"/>
        <v>OK</v>
      </c>
      <c r="BD59" s="143">
        <f t="shared" si="21"/>
        <v>0</v>
      </c>
      <c r="BF59" t="s">
        <v>369</v>
      </c>
      <c r="BG59" s="142">
        <v>13600001</v>
      </c>
      <c r="BH59" t="s">
        <v>367</v>
      </c>
      <c r="BI59" s="142">
        <v>14950000</v>
      </c>
      <c r="BJ59" s="143">
        <v>0.05</v>
      </c>
      <c r="BK59" s="143" t="str">
        <f t="shared" si="22"/>
        <v>OK</v>
      </c>
      <c r="BL59" t="str">
        <f t="shared" si="23"/>
        <v>OK</v>
      </c>
      <c r="BM59" t="str">
        <f t="shared" si="24"/>
        <v/>
      </c>
      <c r="BN59" t="str">
        <f t="shared" si="25"/>
        <v>OKOK</v>
      </c>
      <c r="BO59" s="143">
        <f t="shared" si="26"/>
        <v>0</v>
      </c>
      <c r="BQ59" t="s">
        <v>369</v>
      </c>
      <c r="BR59" s="142">
        <v>13600001</v>
      </c>
      <c r="BS59" t="s">
        <v>367</v>
      </c>
      <c r="BT59" s="142">
        <v>14950000</v>
      </c>
      <c r="BU59" s="143">
        <v>0.05</v>
      </c>
      <c r="BV59" s="143" t="str">
        <f t="shared" si="27"/>
        <v/>
      </c>
      <c r="BW59" t="str">
        <f t="shared" si="28"/>
        <v>OK</v>
      </c>
      <c r="BX59" t="str">
        <f t="shared" si="29"/>
        <v/>
      </c>
      <c r="BY59" t="str">
        <f t="shared" si="30"/>
        <v>OK</v>
      </c>
      <c r="BZ59" s="143">
        <f t="shared" si="31"/>
        <v>0</v>
      </c>
      <c r="CB59" t="s">
        <v>369</v>
      </c>
      <c r="CC59" s="142">
        <v>13600001</v>
      </c>
      <c r="CD59" t="s">
        <v>367</v>
      </c>
      <c r="CE59" s="142">
        <v>14950000</v>
      </c>
      <c r="CF59" s="143">
        <v>0.05</v>
      </c>
      <c r="CG59" s="143" t="str">
        <f t="shared" si="32"/>
        <v/>
      </c>
      <c r="CH59" t="str">
        <f t="shared" si="33"/>
        <v>OK</v>
      </c>
      <c r="CI59" t="str">
        <f t="shared" si="34"/>
        <v/>
      </c>
      <c r="CJ59" t="str">
        <f t="shared" si="35"/>
        <v>OK</v>
      </c>
      <c r="CK59" s="143">
        <f t="shared" si="36"/>
        <v>0</v>
      </c>
      <c r="CM59" t="s">
        <v>369</v>
      </c>
      <c r="CN59" s="142">
        <v>13600001</v>
      </c>
      <c r="CO59" t="s">
        <v>367</v>
      </c>
      <c r="CP59" s="142">
        <v>14950000</v>
      </c>
      <c r="CQ59" s="143">
        <v>0.05</v>
      </c>
      <c r="CR59" s="143" t="str">
        <f t="shared" si="37"/>
        <v>OK</v>
      </c>
      <c r="CS59" t="str">
        <f t="shared" si="38"/>
        <v>OK</v>
      </c>
      <c r="CT59" t="str">
        <f t="shared" si="39"/>
        <v/>
      </c>
      <c r="CU59" t="str">
        <f t="shared" si="40"/>
        <v>OKOK</v>
      </c>
      <c r="CV59" s="143">
        <f t="shared" si="41"/>
        <v>0</v>
      </c>
      <c r="CX59" t="s">
        <v>369</v>
      </c>
      <c r="CY59" s="142">
        <v>13600001</v>
      </c>
      <c r="CZ59" t="s">
        <v>367</v>
      </c>
      <c r="DA59" s="142">
        <v>14950000</v>
      </c>
      <c r="DB59" s="143">
        <v>0.05</v>
      </c>
      <c r="DC59" s="143" t="str">
        <f t="shared" si="42"/>
        <v/>
      </c>
      <c r="DD59" t="str">
        <f t="shared" si="43"/>
        <v>OK</v>
      </c>
      <c r="DE59" t="str">
        <f t="shared" si="44"/>
        <v/>
      </c>
      <c r="DF59" t="str">
        <f t="shared" si="45"/>
        <v>OK</v>
      </c>
      <c r="DG59" s="143">
        <f t="shared" si="46"/>
        <v>0</v>
      </c>
      <c r="DI59" t="s">
        <v>369</v>
      </c>
      <c r="DJ59" s="142">
        <v>13600001</v>
      </c>
      <c r="DK59" t="s">
        <v>367</v>
      </c>
      <c r="DL59" s="142">
        <v>14950000</v>
      </c>
      <c r="DM59" s="143">
        <v>0.05</v>
      </c>
      <c r="DN59" s="143" t="str">
        <f t="shared" si="47"/>
        <v/>
      </c>
      <c r="DO59" t="str">
        <f t="shared" si="48"/>
        <v>OK</v>
      </c>
      <c r="DP59" t="str">
        <f t="shared" si="49"/>
        <v/>
      </c>
      <c r="DQ59" t="str">
        <f t="shared" si="50"/>
        <v>OK</v>
      </c>
      <c r="DR59" s="143">
        <f t="shared" si="51"/>
        <v>0</v>
      </c>
    </row>
    <row r="60" spans="14:122" x14ac:dyDescent="0.45">
      <c r="N60" t="s">
        <v>369</v>
      </c>
      <c r="O60" s="142">
        <v>14950001</v>
      </c>
      <c r="P60" t="s">
        <v>367</v>
      </c>
      <c r="Q60" s="142">
        <v>16400000</v>
      </c>
      <c r="R60" s="143">
        <v>0.06</v>
      </c>
      <c r="S60" s="143" t="str">
        <f t="shared" si="2"/>
        <v/>
      </c>
      <c r="T60" t="str">
        <f t="shared" si="3"/>
        <v/>
      </c>
      <c r="U60" t="str">
        <f t="shared" si="4"/>
        <v>OK</v>
      </c>
      <c r="V60" t="str">
        <f t="shared" si="5"/>
        <v>OK</v>
      </c>
      <c r="W60" s="143">
        <f t="shared" si="6"/>
        <v>0</v>
      </c>
      <c r="Y60" t="s">
        <v>369</v>
      </c>
      <c r="Z60" s="142">
        <v>14950001</v>
      </c>
      <c r="AA60" t="s">
        <v>367</v>
      </c>
      <c r="AB60" s="142">
        <v>16400000</v>
      </c>
      <c r="AC60" s="143">
        <v>0.06</v>
      </c>
      <c r="AD60" s="143" t="str">
        <f t="shared" si="7"/>
        <v>OK</v>
      </c>
      <c r="AE60" t="str">
        <f t="shared" si="8"/>
        <v>OK</v>
      </c>
      <c r="AF60" t="str">
        <f t="shared" si="9"/>
        <v>OK</v>
      </c>
      <c r="AG60" t="str">
        <f t="shared" si="10"/>
        <v>OKOKOK</v>
      </c>
      <c r="AH60" s="143">
        <f t="shared" si="11"/>
        <v>0.06</v>
      </c>
      <c r="AJ60" t="s">
        <v>369</v>
      </c>
      <c r="AK60" s="142">
        <v>14950001</v>
      </c>
      <c r="AL60" t="s">
        <v>367</v>
      </c>
      <c r="AM60" s="142">
        <v>16400000</v>
      </c>
      <c r="AN60" s="143">
        <v>0.06</v>
      </c>
      <c r="AO60" s="143" t="str">
        <f t="shared" si="12"/>
        <v/>
      </c>
      <c r="AP60" t="str">
        <f t="shared" si="13"/>
        <v>OK</v>
      </c>
      <c r="AQ60" t="str">
        <f t="shared" si="14"/>
        <v/>
      </c>
      <c r="AR60" t="str">
        <f t="shared" si="15"/>
        <v>OK</v>
      </c>
      <c r="AS60" s="143">
        <f t="shared" si="16"/>
        <v>0</v>
      </c>
      <c r="AU60" t="s">
        <v>369</v>
      </c>
      <c r="AV60" s="142">
        <v>14950001</v>
      </c>
      <c r="AW60" t="s">
        <v>367</v>
      </c>
      <c r="AX60" s="142">
        <v>16400000</v>
      </c>
      <c r="AY60" s="143">
        <v>0.06</v>
      </c>
      <c r="AZ60" s="143" t="str">
        <f t="shared" si="17"/>
        <v/>
      </c>
      <c r="BA60" t="str">
        <f t="shared" si="18"/>
        <v>OK</v>
      </c>
      <c r="BB60" t="str">
        <f t="shared" si="19"/>
        <v/>
      </c>
      <c r="BC60" t="str">
        <f t="shared" si="20"/>
        <v>OK</v>
      </c>
      <c r="BD60" s="143">
        <f t="shared" si="21"/>
        <v>0</v>
      </c>
      <c r="BF60" t="s">
        <v>369</v>
      </c>
      <c r="BG60" s="142">
        <v>14950001</v>
      </c>
      <c r="BH60" t="s">
        <v>367</v>
      </c>
      <c r="BI60" s="142">
        <v>16400000</v>
      </c>
      <c r="BJ60" s="143">
        <v>0.06</v>
      </c>
      <c r="BK60" s="143" t="str">
        <f t="shared" si="22"/>
        <v>OK</v>
      </c>
      <c r="BL60" t="str">
        <f t="shared" si="23"/>
        <v>OK</v>
      </c>
      <c r="BM60" t="str">
        <f t="shared" si="24"/>
        <v/>
      </c>
      <c r="BN60" t="str">
        <f t="shared" si="25"/>
        <v>OKOK</v>
      </c>
      <c r="BO60" s="143">
        <f t="shared" si="26"/>
        <v>0</v>
      </c>
      <c r="BQ60" t="s">
        <v>369</v>
      </c>
      <c r="BR60" s="142">
        <v>14950001</v>
      </c>
      <c r="BS60" t="s">
        <v>367</v>
      </c>
      <c r="BT60" s="142">
        <v>16400000</v>
      </c>
      <c r="BU60" s="143">
        <v>0.06</v>
      </c>
      <c r="BV60" s="143" t="str">
        <f t="shared" si="27"/>
        <v/>
      </c>
      <c r="BW60" t="str">
        <f t="shared" si="28"/>
        <v>OK</v>
      </c>
      <c r="BX60" t="str">
        <f t="shared" si="29"/>
        <v/>
      </c>
      <c r="BY60" t="str">
        <f t="shared" si="30"/>
        <v>OK</v>
      </c>
      <c r="BZ60" s="143">
        <f t="shared" si="31"/>
        <v>0</v>
      </c>
      <c r="CB60" t="s">
        <v>369</v>
      </c>
      <c r="CC60" s="142">
        <v>14950001</v>
      </c>
      <c r="CD60" t="s">
        <v>367</v>
      </c>
      <c r="CE60" s="142">
        <v>16400000</v>
      </c>
      <c r="CF60" s="143">
        <v>0.06</v>
      </c>
      <c r="CG60" s="143" t="str">
        <f t="shared" si="32"/>
        <v/>
      </c>
      <c r="CH60" t="str">
        <f t="shared" si="33"/>
        <v>OK</v>
      </c>
      <c r="CI60" t="str">
        <f t="shared" si="34"/>
        <v/>
      </c>
      <c r="CJ60" t="str">
        <f t="shared" si="35"/>
        <v>OK</v>
      </c>
      <c r="CK60" s="143">
        <f t="shared" si="36"/>
        <v>0</v>
      </c>
      <c r="CM60" t="s">
        <v>369</v>
      </c>
      <c r="CN60" s="142">
        <v>14950001</v>
      </c>
      <c r="CO60" t="s">
        <v>367</v>
      </c>
      <c r="CP60" s="142">
        <v>16400000</v>
      </c>
      <c r="CQ60" s="143">
        <v>0.06</v>
      </c>
      <c r="CR60" s="143" t="str">
        <f t="shared" si="37"/>
        <v>OK</v>
      </c>
      <c r="CS60" t="str">
        <f t="shared" si="38"/>
        <v>OK</v>
      </c>
      <c r="CT60" t="str">
        <f t="shared" si="39"/>
        <v/>
      </c>
      <c r="CU60" t="str">
        <f t="shared" si="40"/>
        <v>OKOK</v>
      </c>
      <c r="CV60" s="143">
        <f t="shared" si="41"/>
        <v>0</v>
      </c>
      <c r="CX60" t="s">
        <v>369</v>
      </c>
      <c r="CY60" s="142">
        <v>14950001</v>
      </c>
      <c r="CZ60" t="s">
        <v>367</v>
      </c>
      <c r="DA60" s="142">
        <v>16400000</v>
      </c>
      <c r="DB60" s="143">
        <v>0.06</v>
      </c>
      <c r="DC60" s="143" t="str">
        <f t="shared" si="42"/>
        <v/>
      </c>
      <c r="DD60" t="str">
        <f t="shared" si="43"/>
        <v>OK</v>
      </c>
      <c r="DE60" t="str">
        <f t="shared" si="44"/>
        <v/>
      </c>
      <c r="DF60" t="str">
        <f t="shared" si="45"/>
        <v>OK</v>
      </c>
      <c r="DG60" s="143">
        <f t="shared" si="46"/>
        <v>0</v>
      </c>
      <c r="DI60" t="s">
        <v>369</v>
      </c>
      <c r="DJ60" s="142">
        <v>14950001</v>
      </c>
      <c r="DK60" t="s">
        <v>367</v>
      </c>
      <c r="DL60" s="142">
        <v>16400000</v>
      </c>
      <c r="DM60" s="143">
        <v>0.06</v>
      </c>
      <c r="DN60" s="143" t="str">
        <f t="shared" si="47"/>
        <v/>
      </c>
      <c r="DO60" t="str">
        <f t="shared" si="48"/>
        <v>OK</v>
      </c>
      <c r="DP60" t="str">
        <f t="shared" si="49"/>
        <v/>
      </c>
      <c r="DQ60" t="str">
        <f t="shared" si="50"/>
        <v>OK</v>
      </c>
      <c r="DR60" s="143">
        <f t="shared" si="51"/>
        <v>0</v>
      </c>
    </row>
    <row r="61" spans="14:122" x14ac:dyDescent="0.45">
      <c r="N61" t="s">
        <v>369</v>
      </c>
      <c r="O61" s="142">
        <v>16400001</v>
      </c>
      <c r="P61" t="s">
        <v>367</v>
      </c>
      <c r="Q61" s="142">
        <v>18450000</v>
      </c>
      <c r="R61" s="143">
        <v>7.0000000000000007E-2</v>
      </c>
      <c r="S61" s="143" t="str">
        <f t="shared" si="2"/>
        <v/>
      </c>
      <c r="T61" t="str">
        <f t="shared" si="3"/>
        <v/>
      </c>
      <c r="U61" t="str">
        <f t="shared" si="4"/>
        <v>OK</v>
      </c>
      <c r="V61" t="str">
        <f t="shared" si="5"/>
        <v>OK</v>
      </c>
      <c r="W61" s="143">
        <f t="shared" si="6"/>
        <v>0</v>
      </c>
      <c r="Y61" t="s">
        <v>369</v>
      </c>
      <c r="Z61" s="142">
        <v>16400001</v>
      </c>
      <c r="AA61" t="s">
        <v>367</v>
      </c>
      <c r="AB61" s="142">
        <v>18450000</v>
      </c>
      <c r="AC61" s="143">
        <v>7.0000000000000007E-2</v>
      </c>
      <c r="AD61" s="143" t="str">
        <f t="shared" si="7"/>
        <v>OK</v>
      </c>
      <c r="AE61" t="str">
        <f t="shared" si="8"/>
        <v/>
      </c>
      <c r="AF61" t="str">
        <f t="shared" si="9"/>
        <v>OK</v>
      </c>
      <c r="AG61" t="str">
        <f t="shared" si="10"/>
        <v>OKOK</v>
      </c>
      <c r="AH61" s="143">
        <f t="shared" si="11"/>
        <v>0</v>
      </c>
      <c r="AJ61" t="s">
        <v>369</v>
      </c>
      <c r="AK61" s="142">
        <v>16400001</v>
      </c>
      <c r="AL61" t="s">
        <v>367</v>
      </c>
      <c r="AM61" s="142">
        <v>18450000</v>
      </c>
      <c r="AN61" s="143">
        <v>7.0000000000000007E-2</v>
      </c>
      <c r="AO61" s="143" t="str">
        <f t="shared" si="12"/>
        <v/>
      </c>
      <c r="AP61" t="str">
        <f t="shared" si="13"/>
        <v>OK</v>
      </c>
      <c r="AQ61" t="str">
        <f t="shared" si="14"/>
        <v/>
      </c>
      <c r="AR61" t="str">
        <f t="shared" si="15"/>
        <v>OK</v>
      </c>
      <c r="AS61" s="143">
        <f t="shared" si="16"/>
        <v>0</v>
      </c>
      <c r="AU61" t="s">
        <v>369</v>
      </c>
      <c r="AV61" s="142">
        <v>16400001</v>
      </c>
      <c r="AW61" t="s">
        <v>367</v>
      </c>
      <c r="AX61" s="142">
        <v>18450000</v>
      </c>
      <c r="AY61" s="143">
        <v>7.0000000000000007E-2</v>
      </c>
      <c r="AZ61" s="143" t="str">
        <f t="shared" si="17"/>
        <v/>
      </c>
      <c r="BA61" t="str">
        <f t="shared" si="18"/>
        <v>OK</v>
      </c>
      <c r="BB61" t="str">
        <f t="shared" si="19"/>
        <v/>
      </c>
      <c r="BC61" t="str">
        <f t="shared" si="20"/>
        <v>OK</v>
      </c>
      <c r="BD61" s="143">
        <f t="shared" si="21"/>
        <v>0</v>
      </c>
      <c r="BF61" t="s">
        <v>369</v>
      </c>
      <c r="BG61" s="142">
        <v>16400001</v>
      </c>
      <c r="BH61" t="s">
        <v>367</v>
      </c>
      <c r="BI61" s="142">
        <v>18450000</v>
      </c>
      <c r="BJ61" s="143">
        <v>7.0000000000000007E-2</v>
      </c>
      <c r="BK61" s="143" t="str">
        <f t="shared" si="22"/>
        <v>OK</v>
      </c>
      <c r="BL61" t="str">
        <f t="shared" si="23"/>
        <v>OK</v>
      </c>
      <c r="BM61" t="str">
        <f t="shared" si="24"/>
        <v/>
      </c>
      <c r="BN61" t="str">
        <f t="shared" si="25"/>
        <v>OKOK</v>
      </c>
      <c r="BO61" s="143">
        <f t="shared" si="26"/>
        <v>0</v>
      </c>
      <c r="BQ61" t="s">
        <v>369</v>
      </c>
      <c r="BR61" s="142">
        <v>16400001</v>
      </c>
      <c r="BS61" t="s">
        <v>367</v>
      </c>
      <c r="BT61" s="142">
        <v>18450000</v>
      </c>
      <c r="BU61" s="143">
        <v>7.0000000000000007E-2</v>
      </c>
      <c r="BV61" s="143" t="str">
        <f t="shared" si="27"/>
        <v/>
      </c>
      <c r="BW61" t="str">
        <f t="shared" si="28"/>
        <v>OK</v>
      </c>
      <c r="BX61" t="str">
        <f t="shared" si="29"/>
        <v/>
      </c>
      <c r="BY61" t="str">
        <f t="shared" si="30"/>
        <v>OK</v>
      </c>
      <c r="BZ61" s="143">
        <f t="shared" si="31"/>
        <v>0</v>
      </c>
      <c r="CB61" t="s">
        <v>369</v>
      </c>
      <c r="CC61" s="142">
        <v>16400001</v>
      </c>
      <c r="CD61" t="s">
        <v>367</v>
      </c>
      <c r="CE61" s="142">
        <v>18450000</v>
      </c>
      <c r="CF61" s="143">
        <v>7.0000000000000007E-2</v>
      </c>
      <c r="CG61" s="143" t="str">
        <f t="shared" si="32"/>
        <v/>
      </c>
      <c r="CH61" t="str">
        <f t="shared" si="33"/>
        <v>OK</v>
      </c>
      <c r="CI61" t="str">
        <f t="shared" si="34"/>
        <v/>
      </c>
      <c r="CJ61" t="str">
        <f t="shared" si="35"/>
        <v>OK</v>
      </c>
      <c r="CK61" s="143">
        <f t="shared" si="36"/>
        <v>0</v>
      </c>
      <c r="CM61" t="s">
        <v>369</v>
      </c>
      <c r="CN61" s="142">
        <v>16400001</v>
      </c>
      <c r="CO61" t="s">
        <v>367</v>
      </c>
      <c r="CP61" s="142">
        <v>18450000</v>
      </c>
      <c r="CQ61" s="143">
        <v>7.0000000000000007E-2</v>
      </c>
      <c r="CR61" s="143" t="str">
        <f t="shared" si="37"/>
        <v>OK</v>
      </c>
      <c r="CS61" t="str">
        <f t="shared" si="38"/>
        <v>OK</v>
      </c>
      <c r="CT61" t="str">
        <f t="shared" si="39"/>
        <v/>
      </c>
      <c r="CU61" t="str">
        <f t="shared" si="40"/>
        <v>OKOK</v>
      </c>
      <c r="CV61" s="143">
        <f t="shared" si="41"/>
        <v>0</v>
      </c>
      <c r="CX61" t="s">
        <v>369</v>
      </c>
      <c r="CY61" s="142">
        <v>16400001</v>
      </c>
      <c r="CZ61" t="s">
        <v>367</v>
      </c>
      <c r="DA61" s="142">
        <v>18450000</v>
      </c>
      <c r="DB61" s="143">
        <v>7.0000000000000007E-2</v>
      </c>
      <c r="DC61" s="143" t="str">
        <f t="shared" si="42"/>
        <v/>
      </c>
      <c r="DD61" t="str">
        <f t="shared" si="43"/>
        <v>OK</v>
      </c>
      <c r="DE61" t="str">
        <f t="shared" si="44"/>
        <v/>
      </c>
      <c r="DF61" t="str">
        <f t="shared" si="45"/>
        <v>OK</v>
      </c>
      <c r="DG61" s="143">
        <f t="shared" si="46"/>
        <v>0</v>
      </c>
      <c r="DI61" t="s">
        <v>369</v>
      </c>
      <c r="DJ61" s="142">
        <v>16400001</v>
      </c>
      <c r="DK61" t="s">
        <v>367</v>
      </c>
      <c r="DL61" s="142">
        <v>18450000</v>
      </c>
      <c r="DM61" s="143">
        <v>7.0000000000000007E-2</v>
      </c>
      <c r="DN61" s="143" t="str">
        <f t="shared" si="47"/>
        <v/>
      </c>
      <c r="DO61" t="str">
        <f t="shared" si="48"/>
        <v>OK</v>
      </c>
      <c r="DP61" t="str">
        <f t="shared" si="49"/>
        <v/>
      </c>
      <c r="DQ61" t="str">
        <f t="shared" si="50"/>
        <v>OK</v>
      </c>
      <c r="DR61" s="143">
        <f t="shared" si="51"/>
        <v>0</v>
      </c>
    </row>
    <row r="62" spans="14:122" x14ac:dyDescent="0.45">
      <c r="N62" t="s">
        <v>369</v>
      </c>
      <c r="O62" s="142">
        <v>18450001</v>
      </c>
      <c r="P62" t="s">
        <v>367</v>
      </c>
      <c r="Q62" s="142">
        <v>21850000</v>
      </c>
      <c r="R62" s="143">
        <v>0.08</v>
      </c>
      <c r="S62" s="143" t="str">
        <f t="shared" si="2"/>
        <v/>
      </c>
      <c r="T62" t="str">
        <f t="shared" si="3"/>
        <v/>
      </c>
      <c r="U62" t="str">
        <f t="shared" si="4"/>
        <v>OK</v>
      </c>
      <c r="V62" t="str">
        <f t="shared" si="5"/>
        <v>OK</v>
      </c>
      <c r="W62" s="143">
        <f t="shared" si="6"/>
        <v>0</v>
      </c>
      <c r="Y62" t="s">
        <v>369</v>
      </c>
      <c r="Z62" s="142">
        <v>18450001</v>
      </c>
      <c r="AA62" t="s">
        <v>367</v>
      </c>
      <c r="AB62" s="142">
        <v>21850000</v>
      </c>
      <c r="AC62" s="143">
        <v>0.08</v>
      </c>
      <c r="AD62" s="143" t="str">
        <f t="shared" si="7"/>
        <v>OK</v>
      </c>
      <c r="AE62" t="str">
        <f t="shared" si="8"/>
        <v/>
      </c>
      <c r="AF62" t="str">
        <f t="shared" si="9"/>
        <v>OK</v>
      </c>
      <c r="AG62" t="str">
        <f t="shared" si="10"/>
        <v>OKOK</v>
      </c>
      <c r="AH62" s="143">
        <f t="shared" si="11"/>
        <v>0</v>
      </c>
      <c r="AJ62" t="s">
        <v>369</v>
      </c>
      <c r="AK62" s="142">
        <v>18450001</v>
      </c>
      <c r="AL62" t="s">
        <v>367</v>
      </c>
      <c r="AM62" s="142">
        <v>21850000</v>
      </c>
      <c r="AN62" s="143">
        <v>0.08</v>
      </c>
      <c r="AO62" s="143" t="str">
        <f t="shared" si="12"/>
        <v/>
      </c>
      <c r="AP62" t="str">
        <f t="shared" si="13"/>
        <v>OK</v>
      </c>
      <c r="AQ62" t="str">
        <f t="shared" si="14"/>
        <v>OK</v>
      </c>
      <c r="AR62" t="str">
        <f t="shared" si="15"/>
        <v>OKOK</v>
      </c>
      <c r="AS62" s="143">
        <f t="shared" si="16"/>
        <v>0</v>
      </c>
      <c r="AU62" t="s">
        <v>369</v>
      </c>
      <c r="AV62" s="142">
        <v>18450001</v>
      </c>
      <c r="AW62" t="s">
        <v>367</v>
      </c>
      <c r="AX62" s="142">
        <v>21850000</v>
      </c>
      <c r="AY62" s="143">
        <v>0.08</v>
      </c>
      <c r="AZ62" s="143" t="str">
        <f t="shared" si="17"/>
        <v/>
      </c>
      <c r="BA62" t="str">
        <f t="shared" si="18"/>
        <v>OK</v>
      </c>
      <c r="BB62" t="str">
        <f t="shared" si="19"/>
        <v/>
      </c>
      <c r="BC62" t="str">
        <f t="shared" si="20"/>
        <v>OK</v>
      </c>
      <c r="BD62" s="143">
        <f t="shared" si="21"/>
        <v>0</v>
      </c>
      <c r="BF62" t="s">
        <v>369</v>
      </c>
      <c r="BG62" s="142">
        <v>18450001</v>
      </c>
      <c r="BH62" t="s">
        <v>367</v>
      </c>
      <c r="BI62" s="142">
        <v>21850000</v>
      </c>
      <c r="BJ62" s="143">
        <v>0.08</v>
      </c>
      <c r="BK62" s="143" t="str">
        <f t="shared" si="22"/>
        <v>OK</v>
      </c>
      <c r="BL62" t="str">
        <f t="shared" si="23"/>
        <v>OK</v>
      </c>
      <c r="BM62" t="str">
        <f t="shared" si="24"/>
        <v/>
      </c>
      <c r="BN62" t="str">
        <f t="shared" si="25"/>
        <v>OKOK</v>
      </c>
      <c r="BO62" s="143">
        <f t="shared" si="26"/>
        <v>0</v>
      </c>
      <c r="BQ62" t="s">
        <v>369</v>
      </c>
      <c r="BR62" s="142">
        <v>18450001</v>
      </c>
      <c r="BS62" t="s">
        <v>367</v>
      </c>
      <c r="BT62" s="142">
        <v>21850000</v>
      </c>
      <c r="BU62" s="143">
        <v>0.08</v>
      </c>
      <c r="BV62" s="143" t="str">
        <f t="shared" si="27"/>
        <v/>
      </c>
      <c r="BW62" t="str">
        <f t="shared" si="28"/>
        <v>OK</v>
      </c>
      <c r="BX62" t="str">
        <f t="shared" si="29"/>
        <v/>
      </c>
      <c r="BY62" t="str">
        <f t="shared" si="30"/>
        <v>OK</v>
      </c>
      <c r="BZ62" s="143">
        <f t="shared" si="31"/>
        <v>0</v>
      </c>
      <c r="CB62" t="s">
        <v>369</v>
      </c>
      <c r="CC62" s="142">
        <v>18450001</v>
      </c>
      <c r="CD62" t="s">
        <v>367</v>
      </c>
      <c r="CE62" s="142">
        <v>21850000</v>
      </c>
      <c r="CF62" s="143">
        <v>0.08</v>
      </c>
      <c r="CG62" s="143" t="str">
        <f t="shared" si="32"/>
        <v/>
      </c>
      <c r="CH62" t="str">
        <f t="shared" si="33"/>
        <v>OK</v>
      </c>
      <c r="CI62" t="str">
        <f t="shared" si="34"/>
        <v/>
      </c>
      <c r="CJ62" t="str">
        <f t="shared" si="35"/>
        <v>OK</v>
      </c>
      <c r="CK62" s="143">
        <f t="shared" si="36"/>
        <v>0</v>
      </c>
      <c r="CM62" t="s">
        <v>369</v>
      </c>
      <c r="CN62" s="142">
        <v>18450001</v>
      </c>
      <c r="CO62" t="s">
        <v>367</v>
      </c>
      <c r="CP62" s="142">
        <v>21850000</v>
      </c>
      <c r="CQ62" s="143">
        <v>0.08</v>
      </c>
      <c r="CR62" s="143" t="str">
        <f t="shared" si="37"/>
        <v>OK</v>
      </c>
      <c r="CS62" t="str">
        <f t="shared" si="38"/>
        <v>OK</v>
      </c>
      <c r="CT62" t="str">
        <f t="shared" si="39"/>
        <v/>
      </c>
      <c r="CU62" t="str">
        <f t="shared" si="40"/>
        <v>OKOK</v>
      </c>
      <c r="CV62" s="143">
        <f t="shared" si="41"/>
        <v>0</v>
      </c>
      <c r="CX62" t="s">
        <v>369</v>
      </c>
      <c r="CY62" s="142">
        <v>18450001</v>
      </c>
      <c r="CZ62" t="s">
        <v>367</v>
      </c>
      <c r="DA62" s="142">
        <v>21850000</v>
      </c>
      <c r="DB62" s="143">
        <v>0.08</v>
      </c>
      <c r="DC62" s="143" t="str">
        <f t="shared" si="42"/>
        <v/>
      </c>
      <c r="DD62" t="str">
        <f t="shared" si="43"/>
        <v>OK</v>
      </c>
      <c r="DE62" t="str">
        <f t="shared" si="44"/>
        <v/>
      </c>
      <c r="DF62" t="str">
        <f t="shared" si="45"/>
        <v>OK</v>
      </c>
      <c r="DG62" s="143">
        <f t="shared" si="46"/>
        <v>0</v>
      </c>
      <c r="DI62" t="s">
        <v>369</v>
      </c>
      <c r="DJ62" s="142">
        <v>18450001</v>
      </c>
      <c r="DK62" t="s">
        <v>367</v>
      </c>
      <c r="DL62" s="142">
        <v>21850000</v>
      </c>
      <c r="DM62" s="143">
        <v>0.08</v>
      </c>
      <c r="DN62" s="143" t="str">
        <f t="shared" si="47"/>
        <v/>
      </c>
      <c r="DO62" t="str">
        <f t="shared" si="48"/>
        <v>OK</v>
      </c>
      <c r="DP62" t="str">
        <f t="shared" si="49"/>
        <v/>
      </c>
      <c r="DQ62" t="str">
        <f t="shared" si="50"/>
        <v>OK</v>
      </c>
      <c r="DR62" s="143">
        <f t="shared" si="51"/>
        <v>0</v>
      </c>
    </row>
    <row r="63" spans="14:122" x14ac:dyDescent="0.45">
      <c r="N63" t="s">
        <v>369</v>
      </c>
      <c r="O63" s="142">
        <v>21850001</v>
      </c>
      <c r="P63" t="s">
        <v>367</v>
      </c>
      <c r="Q63" s="142">
        <v>26000000</v>
      </c>
      <c r="R63" s="143">
        <v>0.09</v>
      </c>
      <c r="S63" s="143" t="str">
        <f t="shared" si="2"/>
        <v/>
      </c>
      <c r="T63" t="str">
        <f t="shared" si="3"/>
        <v/>
      </c>
      <c r="U63" t="str">
        <f t="shared" si="4"/>
        <v>OK</v>
      </c>
      <c r="V63" t="str">
        <f t="shared" si="5"/>
        <v>OK</v>
      </c>
      <c r="W63" s="143">
        <f t="shared" si="6"/>
        <v>0</v>
      </c>
      <c r="Y63" t="s">
        <v>369</v>
      </c>
      <c r="Z63" s="142">
        <v>21850001</v>
      </c>
      <c r="AA63" t="s">
        <v>367</v>
      </c>
      <c r="AB63" s="142">
        <v>26000000</v>
      </c>
      <c r="AC63" s="143">
        <v>0.09</v>
      </c>
      <c r="AD63" s="143" t="str">
        <f t="shared" si="7"/>
        <v>OK</v>
      </c>
      <c r="AE63" t="str">
        <f t="shared" si="8"/>
        <v/>
      </c>
      <c r="AF63" t="str">
        <f t="shared" si="9"/>
        <v>OK</v>
      </c>
      <c r="AG63" t="str">
        <f t="shared" si="10"/>
        <v>OKOK</v>
      </c>
      <c r="AH63" s="143">
        <f t="shared" si="11"/>
        <v>0</v>
      </c>
      <c r="AJ63" t="s">
        <v>369</v>
      </c>
      <c r="AK63" s="142">
        <v>21850001</v>
      </c>
      <c r="AL63" t="s">
        <v>367</v>
      </c>
      <c r="AM63" s="142">
        <v>26000000</v>
      </c>
      <c r="AN63" s="143">
        <v>0.09</v>
      </c>
      <c r="AO63" s="143" t="str">
        <f t="shared" si="12"/>
        <v/>
      </c>
      <c r="AP63" t="str">
        <f t="shared" si="13"/>
        <v/>
      </c>
      <c r="AQ63" t="str">
        <f t="shared" si="14"/>
        <v>OK</v>
      </c>
      <c r="AR63" t="str">
        <f t="shared" si="15"/>
        <v>OK</v>
      </c>
      <c r="AS63" s="143">
        <f t="shared" si="16"/>
        <v>0</v>
      </c>
      <c r="AU63" t="s">
        <v>369</v>
      </c>
      <c r="AV63" s="142">
        <v>21850001</v>
      </c>
      <c r="AW63" t="s">
        <v>367</v>
      </c>
      <c r="AX63" s="142">
        <v>26000000</v>
      </c>
      <c r="AY63" s="143">
        <v>0.09</v>
      </c>
      <c r="AZ63" s="143" t="str">
        <f t="shared" si="17"/>
        <v/>
      </c>
      <c r="BA63" t="str">
        <f t="shared" si="18"/>
        <v>OK</v>
      </c>
      <c r="BB63" t="str">
        <f t="shared" si="19"/>
        <v>OK</v>
      </c>
      <c r="BC63" t="str">
        <f t="shared" si="20"/>
        <v>OKOK</v>
      </c>
      <c r="BD63" s="143">
        <f t="shared" si="21"/>
        <v>0</v>
      </c>
      <c r="BF63" t="s">
        <v>369</v>
      </c>
      <c r="BG63" s="142">
        <v>21850001</v>
      </c>
      <c r="BH63" t="s">
        <v>367</v>
      </c>
      <c r="BI63" s="142">
        <v>26000000</v>
      </c>
      <c r="BJ63" s="143">
        <v>0.09</v>
      </c>
      <c r="BK63" s="143" t="str">
        <f t="shared" si="22"/>
        <v>OK</v>
      </c>
      <c r="BL63" t="str">
        <f t="shared" si="23"/>
        <v>OK</v>
      </c>
      <c r="BM63" t="str">
        <f t="shared" si="24"/>
        <v/>
      </c>
      <c r="BN63" t="str">
        <f t="shared" si="25"/>
        <v>OKOK</v>
      </c>
      <c r="BO63" s="143">
        <f t="shared" si="26"/>
        <v>0</v>
      </c>
      <c r="BQ63" t="s">
        <v>369</v>
      </c>
      <c r="BR63" s="142">
        <v>21850001</v>
      </c>
      <c r="BS63" t="s">
        <v>367</v>
      </c>
      <c r="BT63" s="142">
        <v>26000000</v>
      </c>
      <c r="BU63" s="143">
        <v>0.09</v>
      </c>
      <c r="BV63" s="143" t="str">
        <f t="shared" si="27"/>
        <v/>
      </c>
      <c r="BW63" t="str">
        <f t="shared" si="28"/>
        <v>OK</v>
      </c>
      <c r="BX63" t="str">
        <f t="shared" si="29"/>
        <v/>
      </c>
      <c r="BY63" t="str">
        <f t="shared" si="30"/>
        <v>OK</v>
      </c>
      <c r="BZ63" s="143">
        <f t="shared" si="31"/>
        <v>0</v>
      </c>
      <c r="CB63" t="s">
        <v>369</v>
      </c>
      <c r="CC63" s="142">
        <v>21850001</v>
      </c>
      <c r="CD63" t="s">
        <v>367</v>
      </c>
      <c r="CE63" s="142">
        <v>26000000</v>
      </c>
      <c r="CF63" s="143">
        <v>0.09</v>
      </c>
      <c r="CG63" s="143" t="str">
        <f t="shared" si="32"/>
        <v/>
      </c>
      <c r="CH63" t="str">
        <f t="shared" si="33"/>
        <v>OK</v>
      </c>
      <c r="CI63" t="str">
        <f t="shared" si="34"/>
        <v/>
      </c>
      <c r="CJ63" t="str">
        <f t="shared" si="35"/>
        <v>OK</v>
      </c>
      <c r="CK63" s="143">
        <f t="shared" si="36"/>
        <v>0</v>
      </c>
      <c r="CM63" t="s">
        <v>369</v>
      </c>
      <c r="CN63" s="142">
        <v>21850001</v>
      </c>
      <c r="CO63" t="s">
        <v>367</v>
      </c>
      <c r="CP63" s="142">
        <v>26000000</v>
      </c>
      <c r="CQ63" s="143">
        <v>0.09</v>
      </c>
      <c r="CR63" s="143" t="str">
        <f t="shared" si="37"/>
        <v>OK</v>
      </c>
      <c r="CS63" t="str">
        <f t="shared" si="38"/>
        <v>OK</v>
      </c>
      <c r="CT63" t="str">
        <f t="shared" si="39"/>
        <v/>
      </c>
      <c r="CU63" t="str">
        <f t="shared" si="40"/>
        <v>OKOK</v>
      </c>
      <c r="CV63" s="143">
        <f t="shared" si="41"/>
        <v>0</v>
      </c>
      <c r="CX63" t="s">
        <v>369</v>
      </c>
      <c r="CY63" s="142">
        <v>21850001</v>
      </c>
      <c r="CZ63" t="s">
        <v>367</v>
      </c>
      <c r="DA63" s="142">
        <v>26000000</v>
      </c>
      <c r="DB63" s="143">
        <v>0.09</v>
      </c>
      <c r="DC63" s="143" t="str">
        <f t="shared" si="42"/>
        <v/>
      </c>
      <c r="DD63" t="str">
        <f t="shared" si="43"/>
        <v>OK</v>
      </c>
      <c r="DE63" t="str">
        <f t="shared" si="44"/>
        <v/>
      </c>
      <c r="DF63" t="str">
        <f t="shared" si="45"/>
        <v>OK</v>
      </c>
      <c r="DG63" s="143">
        <f t="shared" si="46"/>
        <v>0</v>
      </c>
      <c r="DI63" t="s">
        <v>369</v>
      </c>
      <c r="DJ63" s="142">
        <v>21850001</v>
      </c>
      <c r="DK63" t="s">
        <v>367</v>
      </c>
      <c r="DL63" s="142">
        <v>26000000</v>
      </c>
      <c r="DM63" s="143">
        <v>0.09</v>
      </c>
      <c r="DN63" s="143" t="str">
        <f t="shared" si="47"/>
        <v/>
      </c>
      <c r="DO63" t="str">
        <f t="shared" si="48"/>
        <v>OK</v>
      </c>
      <c r="DP63" t="str">
        <f t="shared" si="49"/>
        <v/>
      </c>
      <c r="DQ63" t="str">
        <f t="shared" si="50"/>
        <v>OK</v>
      </c>
      <c r="DR63" s="143">
        <f t="shared" si="51"/>
        <v>0</v>
      </c>
    </row>
    <row r="64" spans="14:122" x14ac:dyDescent="0.45">
      <c r="N64" t="s">
        <v>369</v>
      </c>
      <c r="O64" s="142">
        <v>26000001</v>
      </c>
      <c r="P64" t="s">
        <v>367</v>
      </c>
      <c r="Q64" s="142">
        <v>27700000</v>
      </c>
      <c r="R64" s="143">
        <v>0.1</v>
      </c>
      <c r="S64" s="143" t="str">
        <f t="shared" si="2"/>
        <v/>
      </c>
      <c r="T64" t="str">
        <f t="shared" si="3"/>
        <v/>
      </c>
      <c r="U64" t="str">
        <f t="shared" si="4"/>
        <v>OK</v>
      </c>
      <c r="V64" t="str">
        <f t="shared" si="5"/>
        <v>OK</v>
      </c>
      <c r="W64" s="143">
        <f t="shared" si="6"/>
        <v>0</v>
      </c>
      <c r="Y64" t="s">
        <v>369</v>
      </c>
      <c r="Z64" s="142">
        <v>26000001</v>
      </c>
      <c r="AA64" t="s">
        <v>367</v>
      </c>
      <c r="AB64" s="142">
        <v>27700000</v>
      </c>
      <c r="AC64" s="143">
        <v>0.1</v>
      </c>
      <c r="AD64" s="143" t="str">
        <f t="shared" si="7"/>
        <v>OK</v>
      </c>
      <c r="AE64" t="str">
        <f t="shared" si="8"/>
        <v/>
      </c>
      <c r="AF64" t="str">
        <f t="shared" si="9"/>
        <v>OK</v>
      </c>
      <c r="AG64" t="str">
        <f t="shared" si="10"/>
        <v>OKOK</v>
      </c>
      <c r="AH64" s="143">
        <f t="shared" si="11"/>
        <v>0</v>
      </c>
      <c r="AJ64" t="s">
        <v>369</v>
      </c>
      <c r="AK64" s="142">
        <v>26000001</v>
      </c>
      <c r="AL64" t="s">
        <v>367</v>
      </c>
      <c r="AM64" s="142">
        <v>27700000</v>
      </c>
      <c r="AN64" s="143">
        <v>0.1</v>
      </c>
      <c r="AO64" s="143" t="str">
        <f t="shared" si="12"/>
        <v/>
      </c>
      <c r="AP64" t="str">
        <f t="shared" si="13"/>
        <v/>
      </c>
      <c r="AQ64" t="str">
        <f t="shared" si="14"/>
        <v>OK</v>
      </c>
      <c r="AR64" t="str">
        <f t="shared" si="15"/>
        <v>OK</v>
      </c>
      <c r="AS64" s="143">
        <f t="shared" si="16"/>
        <v>0</v>
      </c>
      <c r="AU64" t="s">
        <v>369</v>
      </c>
      <c r="AV64" s="142">
        <v>26000001</v>
      </c>
      <c r="AW64" t="s">
        <v>367</v>
      </c>
      <c r="AX64" s="142">
        <v>27700000</v>
      </c>
      <c r="AY64" s="143">
        <v>0.1</v>
      </c>
      <c r="AZ64" s="143" t="str">
        <f t="shared" si="17"/>
        <v/>
      </c>
      <c r="BA64" t="str">
        <f t="shared" si="18"/>
        <v/>
      </c>
      <c r="BB64" t="str">
        <f t="shared" si="19"/>
        <v>OK</v>
      </c>
      <c r="BC64" t="str">
        <f t="shared" si="20"/>
        <v>OK</v>
      </c>
      <c r="BD64" s="143">
        <f t="shared" si="21"/>
        <v>0</v>
      </c>
      <c r="BF64" t="s">
        <v>369</v>
      </c>
      <c r="BG64" s="142">
        <v>26000001</v>
      </c>
      <c r="BH64" t="s">
        <v>367</v>
      </c>
      <c r="BI64" s="142">
        <v>27700000</v>
      </c>
      <c r="BJ64" s="143">
        <v>0.1</v>
      </c>
      <c r="BK64" s="143" t="str">
        <f t="shared" si="22"/>
        <v>OK</v>
      </c>
      <c r="BL64" t="str">
        <f t="shared" si="23"/>
        <v>OK</v>
      </c>
      <c r="BM64" t="str">
        <f t="shared" si="24"/>
        <v/>
      </c>
      <c r="BN64" t="str">
        <f t="shared" si="25"/>
        <v>OKOK</v>
      </c>
      <c r="BO64" s="143">
        <f t="shared" si="26"/>
        <v>0</v>
      </c>
      <c r="BQ64" t="s">
        <v>369</v>
      </c>
      <c r="BR64" s="142">
        <v>26000001</v>
      </c>
      <c r="BS64" t="s">
        <v>367</v>
      </c>
      <c r="BT64" s="142">
        <v>27700000</v>
      </c>
      <c r="BU64" s="143">
        <v>0.1</v>
      </c>
      <c r="BV64" s="143" t="str">
        <f t="shared" si="27"/>
        <v/>
      </c>
      <c r="BW64" t="str">
        <f t="shared" si="28"/>
        <v>OK</v>
      </c>
      <c r="BX64" t="str">
        <f t="shared" si="29"/>
        <v/>
      </c>
      <c r="BY64" t="str">
        <f t="shared" si="30"/>
        <v>OK</v>
      </c>
      <c r="BZ64" s="143">
        <f t="shared" si="31"/>
        <v>0</v>
      </c>
      <c r="CB64" t="s">
        <v>369</v>
      </c>
      <c r="CC64" s="142">
        <v>26000001</v>
      </c>
      <c r="CD64" t="s">
        <v>367</v>
      </c>
      <c r="CE64" s="142">
        <v>27700000</v>
      </c>
      <c r="CF64" s="143">
        <v>0.1</v>
      </c>
      <c r="CG64" s="143" t="str">
        <f t="shared" si="32"/>
        <v/>
      </c>
      <c r="CH64" t="str">
        <f t="shared" si="33"/>
        <v>OK</v>
      </c>
      <c r="CI64" t="str">
        <f t="shared" si="34"/>
        <v/>
      </c>
      <c r="CJ64" t="str">
        <f t="shared" si="35"/>
        <v>OK</v>
      </c>
      <c r="CK64" s="143">
        <f t="shared" si="36"/>
        <v>0</v>
      </c>
      <c r="CM64" t="s">
        <v>369</v>
      </c>
      <c r="CN64" s="142">
        <v>26000001</v>
      </c>
      <c r="CO64" t="s">
        <v>367</v>
      </c>
      <c r="CP64" s="142">
        <v>27700000</v>
      </c>
      <c r="CQ64" s="143">
        <v>0.1</v>
      </c>
      <c r="CR64" s="143" t="str">
        <f t="shared" si="37"/>
        <v>OK</v>
      </c>
      <c r="CS64" t="str">
        <f t="shared" si="38"/>
        <v>OK</v>
      </c>
      <c r="CT64" t="str">
        <f t="shared" si="39"/>
        <v/>
      </c>
      <c r="CU64" t="str">
        <f t="shared" si="40"/>
        <v>OKOK</v>
      </c>
      <c r="CV64" s="143">
        <f t="shared" si="41"/>
        <v>0</v>
      </c>
      <c r="CX64" t="s">
        <v>369</v>
      </c>
      <c r="CY64" s="142">
        <v>26000001</v>
      </c>
      <c r="CZ64" t="s">
        <v>367</v>
      </c>
      <c r="DA64" s="142">
        <v>27700000</v>
      </c>
      <c r="DB64" s="143">
        <v>0.1</v>
      </c>
      <c r="DC64" s="143" t="str">
        <f t="shared" si="42"/>
        <v/>
      </c>
      <c r="DD64" t="str">
        <f t="shared" si="43"/>
        <v>OK</v>
      </c>
      <c r="DE64" t="str">
        <f t="shared" si="44"/>
        <v/>
      </c>
      <c r="DF64" t="str">
        <f t="shared" si="45"/>
        <v>OK</v>
      </c>
      <c r="DG64" s="143">
        <f t="shared" si="46"/>
        <v>0</v>
      </c>
      <c r="DI64" t="s">
        <v>369</v>
      </c>
      <c r="DJ64" s="142">
        <v>26000001</v>
      </c>
      <c r="DK64" t="s">
        <v>367</v>
      </c>
      <c r="DL64" s="142">
        <v>27700000</v>
      </c>
      <c r="DM64" s="143">
        <v>0.1</v>
      </c>
      <c r="DN64" s="143" t="str">
        <f t="shared" si="47"/>
        <v/>
      </c>
      <c r="DO64" t="str">
        <f t="shared" si="48"/>
        <v>OK</v>
      </c>
      <c r="DP64" t="str">
        <f t="shared" si="49"/>
        <v/>
      </c>
      <c r="DQ64" t="str">
        <f t="shared" si="50"/>
        <v>OK</v>
      </c>
      <c r="DR64" s="143">
        <f t="shared" si="51"/>
        <v>0</v>
      </c>
    </row>
    <row r="65" spans="14:122" x14ac:dyDescent="0.45">
      <c r="N65" t="s">
        <v>369</v>
      </c>
      <c r="O65" s="142">
        <v>27700001</v>
      </c>
      <c r="P65" t="s">
        <v>367</v>
      </c>
      <c r="Q65" s="142">
        <v>29350000</v>
      </c>
      <c r="R65" s="143">
        <v>0.11</v>
      </c>
      <c r="S65" s="143" t="str">
        <f t="shared" si="2"/>
        <v/>
      </c>
      <c r="T65" t="str">
        <f t="shared" si="3"/>
        <v/>
      </c>
      <c r="U65" t="str">
        <f t="shared" si="4"/>
        <v>OK</v>
      </c>
      <c r="V65" t="str">
        <f t="shared" si="5"/>
        <v>OK</v>
      </c>
      <c r="W65" s="143">
        <f t="shared" si="6"/>
        <v>0</v>
      </c>
      <c r="Y65" t="s">
        <v>369</v>
      </c>
      <c r="Z65" s="142">
        <v>27700001</v>
      </c>
      <c r="AA65" t="s">
        <v>367</v>
      </c>
      <c r="AB65" s="142">
        <v>29350000</v>
      </c>
      <c r="AC65" s="143">
        <v>0.11</v>
      </c>
      <c r="AD65" s="143" t="str">
        <f t="shared" si="7"/>
        <v>OK</v>
      </c>
      <c r="AE65" t="str">
        <f t="shared" si="8"/>
        <v/>
      </c>
      <c r="AF65" t="str">
        <f t="shared" si="9"/>
        <v>OK</v>
      </c>
      <c r="AG65" t="str">
        <f t="shared" si="10"/>
        <v>OKOK</v>
      </c>
      <c r="AH65" s="143">
        <f t="shared" si="11"/>
        <v>0</v>
      </c>
      <c r="AJ65" t="s">
        <v>369</v>
      </c>
      <c r="AK65" s="142">
        <v>27700001</v>
      </c>
      <c r="AL65" t="s">
        <v>367</v>
      </c>
      <c r="AM65" s="142">
        <v>29350000</v>
      </c>
      <c r="AN65" s="143">
        <v>0.11</v>
      </c>
      <c r="AO65" s="143" t="str">
        <f t="shared" si="12"/>
        <v/>
      </c>
      <c r="AP65" t="str">
        <f t="shared" si="13"/>
        <v/>
      </c>
      <c r="AQ65" t="str">
        <f t="shared" si="14"/>
        <v>OK</v>
      </c>
      <c r="AR65" t="str">
        <f t="shared" si="15"/>
        <v>OK</v>
      </c>
      <c r="AS65" s="143">
        <f t="shared" si="16"/>
        <v>0</v>
      </c>
      <c r="AU65" t="s">
        <v>369</v>
      </c>
      <c r="AV65" s="142">
        <v>27700001</v>
      </c>
      <c r="AW65" t="s">
        <v>367</v>
      </c>
      <c r="AX65" s="142">
        <v>29350000</v>
      </c>
      <c r="AY65" s="143">
        <v>0.11</v>
      </c>
      <c r="AZ65" s="143" t="str">
        <f t="shared" si="17"/>
        <v/>
      </c>
      <c r="BA65" t="str">
        <f t="shared" si="18"/>
        <v/>
      </c>
      <c r="BB65" t="str">
        <f t="shared" si="19"/>
        <v>OK</v>
      </c>
      <c r="BC65" t="str">
        <f t="shared" si="20"/>
        <v>OK</v>
      </c>
      <c r="BD65" s="143">
        <f t="shared" si="21"/>
        <v>0</v>
      </c>
      <c r="BF65" t="s">
        <v>369</v>
      </c>
      <c r="BG65" s="142">
        <v>27700001</v>
      </c>
      <c r="BH65" t="s">
        <v>367</v>
      </c>
      <c r="BI65" s="142">
        <v>29350000</v>
      </c>
      <c r="BJ65" s="143">
        <v>0.11</v>
      </c>
      <c r="BK65" s="143" t="str">
        <f t="shared" si="22"/>
        <v>OK</v>
      </c>
      <c r="BL65" t="str">
        <f t="shared" si="23"/>
        <v>OK</v>
      </c>
      <c r="BM65" t="str">
        <f t="shared" si="24"/>
        <v/>
      </c>
      <c r="BN65" t="str">
        <f t="shared" si="25"/>
        <v>OKOK</v>
      </c>
      <c r="BO65" s="143">
        <f t="shared" si="26"/>
        <v>0</v>
      </c>
      <c r="BQ65" t="s">
        <v>369</v>
      </c>
      <c r="BR65" s="142">
        <v>27700001</v>
      </c>
      <c r="BS65" t="s">
        <v>367</v>
      </c>
      <c r="BT65" s="142">
        <v>29350000</v>
      </c>
      <c r="BU65" s="143">
        <v>0.11</v>
      </c>
      <c r="BV65" s="143" t="str">
        <f t="shared" si="27"/>
        <v/>
      </c>
      <c r="BW65" t="str">
        <f t="shared" si="28"/>
        <v>OK</v>
      </c>
      <c r="BX65" t="str">
        <f t="shared" si="29"/>
        <v/>
      </c>
      <c r="BY65" t="str">
        <f t="shared" si="30"/>
        <v>OK</v>
      </c>
      <c r="BZ65" s="143">
        <f t="shared" si="31"/>
        <v>0</v>
      </c>
      <c r="CB65" t="s">
        <v>369</v>
      </c>
      <c r="CC65" s="142">
        <v>27700001</v>
      </c>
      <c r="CD65" t="s">
        <v>367</v>
      </c>
      <c r="CE65" s="142">
        <v>29350000</v>
      </c>
      <c r="CF65" s="143">
        <v>0.11</v>
      </c>
      <c r="CG65" s="143" t="str">
        <f t="shared" si="32"/>
        <v/>
      </c>
      <c r="CH65" t="str">
        <f t="shared" si="33"/>
        <v>OK</v>
      </c>
      <c r="CI65" t="str">
        <f t="shared" si="34"/>
        <v/>
      </c>
      <c r="CJ65" t="str">
        <f t="shared" si="35"/>
        <v>OK</v>
      </c>
      <c r="CK65" s="143">
        <f t="shared" si="36"/>
        <v>0</v>
      </c>
      <c r="CM65" t="s">
        <v>369</v>
      </c>
      <c r="CN65" s="142">
        <v>27700001</v>
      </c>
      <c r="CO65" t="s">
        <v>367</v>
      </c>
      <c r="CP65" s="142">
        <v>29350000</v>
      </c>
      <c r="CQ65" s="143">
        <v>0.11</v>
      </c>
      <c r="CR65" s="143" t="str">
        <f t="shared" si="37"/>
        <v>OK</v>
      </c>
      <c r="CS65" t="str">
        <f t="shared" si="38"/>
        <v>OK</v>
      </c>
      <c r="CT65" t="str">
        <f t="shared" si="39"/>
        <v/>
      </c>
      <c r="CU65" t="str">
        <f t="shared" si="40"/>
        <v>OKOK</v>
      </c>
      <c r="CV65" s="143">
        <f t="shared" si="41"/>
        <v>0</v>
      </c>
      <c r="CX65" t="s">
        <v>369</v>
      </c>
      <c r="CY65" s="142">
        <v>27700001</v>
      </c>
      <c r="CZ65" t="s">
        <v>367</v>
      </c>
      <c r="DA65" s="142">
        <v>29350000</v>
      </c>
      <c r="DB65" s="143">
        <v>0.11</v>
      </c>
      <c r="DC65" s="143" t="str">
        <f t="shared" si="42"/>
        <v/>
      </c>
      <c r="DD65" t="str">
        <f t="shared" si="43"/>
        <v>OK</v>
      </c>
      <c r="DE65" t="str">
        <f t="shared" si="44"/>
        <v/>
      </c>
      <c r="DF65" t="str">
        <f t="shared" si="45"/>
        <v>OK</v>
      </c>
      <c r="DG65" s="143">
        <f t="shared" si="46"/>
        <v>0</v>
      </c>
      <c r="DI65" t="s">
        <v>369</v>
      </c>
      <c r="DJ65" s="142">
        <v>27700001</v>
      </c>
      <c r="DK65" t="s">
        <v>367</v>
      </c>
      <c r="DL65" s="142">
        <v>29350000</v>
      </c>
      <c r="DM65" s="143">
        <v>0.11</v>
      </c>
      <c r="DN65" s="143" t="str">
        <f t="shared" si="47"/>
        <v/>
      </c>
      <c r="DO65" t="str">
        <f t="shared" si="48"/>
        <v>OK</v>
      </c>
      <c r="DP65" t="str">
        <f t="shared" si="49"/>
        <v/>
      </c>
      <c r="DQ65" t="str">
        <f t="shared" si="50"/>
        <v>OK</v>
      </c>
      <c r="DR65" s="143">
        <f t="shared" si="51"/>
        <v>0</v>
      </c>
    </row>
    <row r="66" spans="14:122" x14ac:dyDescent="0.45">
      <c r="N66" t="s">
        <v>369</v>
      </c>
      <c r="O66" s="142">
        <v>29350001</v>
      </c>
      <c r="P66" t="s">
        <v>367</v>
      </c>
      <c r="Q66" s="142">
        <v>31450000</v>
      </c>
      <c r="R66" s="143">
        <v>0.12</v>
      </c>
      <c r="S66" s="143" t="str">
        <f t="shared" si="2"/>
        <v/>
      </c>
      <c r="T66" t="str">
        <f t="shared" si="3"/>
        <v/>
      </c>
      <c r="U66" t="str">
        <f t="shared" si="4"/>
        <v>OK</v>
      </c>
      <c r="V66" t="str">
        <f t="shared" si="5"/>
        <v>OK</v>
      </c>
      <c r="W66" s="143">
        <f t="shared" si="6"/>
        <v>0</v>
      </c>
      <c r="Y66" t="s">
        <v>369</v>
      </c>
      <c r="Z66" s="142">
        <v>29350001</v>
      </c>
      <c r="AA66" t="s">
        <v>367</v>
      </c>
      <c r="AB66" s="142">
        <v>31450000</v>
      </c>
      <c r="AC66" s="143">
        <v>0.12</v>
      </c>
      <c r="AD66" s="143" t="str">
        <f t="shared" si="7"/>
        <v>OK</v>
      </c>
      <c r="AE66" t="str">
        <f t="shared" si="8"/>
        <v/>
      </c>
      <c r="AF66" t="str">
        <f t="shared" si="9"/>
        <v>OK</v>
      </c>
      <c r="AG66" t="str">
        <f t="shared" si="10"/>
        <v>OKOK</v>
      </c>
      <c r="AH66" s="143">
        <f t="shared" si="11"/>
        <v>0</v>
      </c>
      <c r="AJ66" t="s">
        <v>369</v>
      </c>
      <c r="AK66" s="142">
        <v>29350001</v>
      </c>
      <c r="AL66" t="s">
        <v>367</v>
      </c>
      <c r="AM66" s="142">
        <v>31450000</v>
      </c>
      <c r="AN66" s="143">
        <v>0.12</v>
      </c>
      <c r="AO66" s="143" t="str">
        <f t="shared" si="12"/>
        <v/>
      </c>
      <c r="AP66" t="str">
        <f t="shared" si="13"/>
        <v/>
      </c>
      <c r="AQ66" t="str">
        <f t="shared" si="14"/>
        <v>OK</v>
      </c>
      <c r="AR66" t="str">
        <f t="shared" si="15"/>
        <v>OK</v>
      </c>
      <c r="AS66" s="143">
        <f t="shared" si="16"/>
        <v>0</v>
      </c>
      <c r="AU66" t="s">
        <v>369</v>
      </c>
      <c r="AV66" s="142">
        <v>29350001</v>
      </c>
      <c r="AW66" t="s">
        <v>367</v>
      </c>
      <c r="AX66" s="142">
        <v>31450000</v>
      </c>
      <c r="AY66" s="143">
        <v>0.12</v>
      </c>
      <c r="AZ66" s="143" t="str">
        <f t="shared" si="17"/>
        <v/>
      </c>
      <c r="BA66" t="str">
        <f t="shared" si="18"/>
        <v/>
      </c>
      <c r="BB66" t="str">
        <f t="shared" si="19"/>
        <v>OK</v>
      </c>
      <c r="BC66" t="str">
        <f t="shared" si="20"/>
        <v>OK</v>
      </c>
      <c r="BD66" s="143">
        <f t="shared" si="21"/>
        <v>0</v>
      </c>
      <c r="BF66" t="s">
        <v>369</v>
      </c>
      <c r="BG66" s="142">
        <v>29350001</v>
      </c>
      <c r="BH66" t="s">
        <v>367</v>
      </c>
      <c r="BI66" s="142">
        <v>31450000</v>
      </c>
      <c r="BJ66" s="143">
        <v>0.12</v>
      </c>
      <c r="BK66" s="143" t="str">
        <f t="shared" si="22"/>
        <v>OK</v>
      </c>
      <c r="BL66" t="str">
        <f t="shared" si="23"/>
        <v>OK</v>
      </c>
      <c r="BM66" t="str">
        <f t="shared" si="24"/>
        <v>OK</v>
      </c>
      <c r="BN66" t="str">
        <f t="shared" si="25"/>
        <v>OKOKOK</v>
      </c>
      <c r="BO66" s="143">
        <f t="shared" si="26"/>
        <v>0.12</v>
      </c>
      <c r="BQ66" t="s">
        <v>369</v>
      </c>
      <c r="BR66" s="142">
        <v>29350001</v>
      </c>
      <c r="BS66" t="s">
        <v>367</v>
      </c>
      <c r="BT66" s="142">
        <v>31450000</v>
      </c>
      <c r="BU66" s="143">
        <v>0.12</v>
      </c>
      <c r="BV66" s="143" t="str">
        <f t="shared" si="27"/>
        <v/>
      </c>
      <c r="BW66" t="str">
        <f t="shared" si="28"/>
        <v>OK</v>
      </c>
      <c r="BX66" t="str">
        <f t="shared" si="29"/>
        <v/>
      </c>
      <c r="BY66" t="str">
        <f t="shared" si="30"/>
        <v>OK</v>
      </c>
      <c r="BZ66" s="143">
        <f t="shared" si="31"/>
        <v>0</v>
      </c>
      <c r="CB66" t="s">
        <v>369</v>
      </c>
      <c r="CC66" s="142">
        <v>29350001</v>
      </c>
      <c r="CD66" t="s">
        <v>367</v>
      </c>
      <c r="CE66" s="142">
        <v>31450000</v>
      </c>
      <c r="CF66" s="143">
        <v>0.12</v>
      </c>
      <c r="CG66" s="143" t="str">
        <f t="shared" si="32"/>
        <v/>
      </c>
      <c r="CH66" t="str">
        <f t="shared" si="33"/>
        <v>OK</v>
      </c>
      <c r="CI66" t="str">
        <f t="shared" si="34"/>
        <v/>
      </c>
      <c r="CJ66" t="str">
        <f t="shared" si="35"/>
        <v>OK</v>
      </c>
      <c r="CK66" s="143">
        <f t="shared" si="36"/>
        <v>0</v>
      </c>
      <c r="CM66" t="s">
        <v>369</v>
      </c>
      <c r="CN66" s="142">
        <v>29350001</v>
      </c>
      <c r="CO66" t="s">
        <v>367</v>
      </c>
      <c r="CP66" s="142">
        <v>31450000</v>
      </c>
      <c r="CQ66" s="143">
        <v>0.12</v>
      </c>
      <c r="CR66" s="143" t="str">
        <f t="shared" si="37"/>
        <v>OK</v>
      </c>
      <c r="CS66" t="str">
        <f t="shared" si="38"/>
        <v>OK</v>
      </c>
      <c r="CT66" t="str">
        <f t="shared" si="39"/>
        <v/>
      </c>
      <c r="CU66" t="str">
        <f t="shared" si="40"/>
        <v>OKOK</v>
      </c>
      <c r="CV66" s="143">
        <f t="shared" si="41"/>
        <v>0</v>
      </c>
      <c r="CX66" t="s">
        <v>369</v>
      </c>
      <c r="CY66" s="142">
        <v>29350001</v>
      </c>
      <c r="CZ66" t="s">
        <v>367</v>
      </c>
      <c r="DA66" s="142">
        <v>31450000</v>
      </c>
      <c r="DB66" s="143">
        <v>0.12</v>
      </c>
      <c r="DC66" s="143" t="str">
        <f t="shared" si="42"/>
        <v/>
      </c>
      <c r="DD66" t="str">
        <f t="shared" si="43"/>
        <v>OK</v>
      </c>
      <c r="DE66" t="str">
        <f t="shared" si="44"/>
        <v/>
      </c>
      <c r="DF66" t="str">
        <f t="shared" si="45"/>
        <v>OK</v>
      </c>
      <c r="DG66" s="143">
        <f t="shared" si="46"/>
        <v>0</v>
      </c>
      <c r="DI66" t="s">
        <v>369</v>
      </c>
      <c r="DJ66" s="142">
        <v>29350001</v>
      </c>
      <c r="DK66" t="s">
        <v>367</v>
      </c>
      <c r="DL66" s="142">
        <v>31450000</v>
      </c>
      <c r="DM66" s="143">
        <v>0.12</v>
      </c>
      <c r="DN66" s="143" t="str">
        <f t="shared" si="47"/>
        <v/>
      </c>
      <c r="DO66" t="str">
        <f t="shared" si="48"/>
        <v>OK</v>
      </c>
      <c r="DP66" t="str">
        <f t="shared" si="49"/>
        <v/>
      </c>
      <c r="DQ66" t="str">
        <f t="shared" si="50"/>
        <v>OK</v>
      </c>
      <c r="DR66" s="143">
        <f t="shared" si="51"/>
        <v>0</v>
      </c>
    </row>
    <row r="67" spans="14:122" x14ac:dyDescent="0.45">
      <c r="N67" t="s">
        <v>369</v>
      </c>
      <c r="O67" s="142">
        <v>31450001</v>
      </c>
      <c r="P67" t="s">
        <v>367</v>
      </c>
      <c r="Q67" s="142">
        <v>33950000</v>
      </c>
      <c r="R67" s="143">
        <v>0.13</v>
      </c>
      <c r="S67" s="143" t="str">
        <f t="shared" si="2"/>
        <v/>
      </c>
      <c r="T67" t="str">
        <f t="shared" si="3"/>
        <v/>
      </c>
      <c r="U67" t="str">
        <f t="shared" si="4"/>
        <v>OK</v>
      </c>
      <c r="V67" t="str">
        <f t="shared" si="5"/>
        <v>OK</v>
      </c>
      <c r="W67" s="143">
        <f t="shared" si="6"/>
        <v>0</v>
      </c>
      <c r="Y67" t="s">
        <v>369</v>
      </c>
      <c r="Z67" s="142">
        <v>31450001</v>
      </c>
      <c r="AA67" t="s">
        <v>367</v>
      </c>
      <c r="AB67" s="142">
        <v>33950000</v>
      </c>
      <c r="AC67" s="143">
        <v>0.13</v>
      </c>
      <c r="AD67" s="143" t="str">
        <f t="shared" si="7"/>
        <v>OK</v>
      </c>
      <c r="AE67" t="str">
        <f t="shared" si="8"/>
        <v/>
      </c>
      <c r="AF67" t="str">
        <f t="shared" si="9"/>
        <v>OK</v>
      </c>
      <c r="AG67" t="str">
        <f t="shared" si="10"/>
        <v>OKOK</v>
      </c>
      <c r="AH67" s="143">
        <f t="shared" si="11"/>
        <v>0</v>
      </c>
      <c r="AJ67" t="s">
        <v>369</v>
      </c>
      <c r="AK67" s="142">
        <v>31450001</v>
      </c>
      <c r="AL67" t="s">
        <v>367</v>
      </c>
      <c r="AM67" s="142">
        <v>33950000</v>
      </c>
      <c r="AN67" s="143">
        <v>0.13</v>
      </c>
      <c r="AO67" s="143" t="str">
        <f t="shared" si="12"/>
        <v/>
      </c>
      <c r="AP67" t="str">
        <f t="shared" si="13"/>
        <v/>
      </c>
      <c r="AQ67" t="str">
        <f t="shared" si="14"/>
        <v>OK</v>
      </c>
      <c r="AR67" t="str">
        <f t="shared" si="15"/>
        <v>OK</v>
      </c>
      <c r="AS67" s="143">
        <f t="shared" si="16"/>
        <v>0</v>
      </c>
      <c r="AU67" t="s">
        <v>369</v>
      </c>
      <c r="AV67" s="142">
        <v>31450001</v>
      </c>
      <c r="AW67" t="s">
        <v>367</v>
      </c>
      <c r="AX67" s="142">
        <v>33950000</v>
      </c>
      <c r="AY67" s="143">
        <v>0.13</v>
      </c>
      <c r="AZ67" s="143" t="str">
        <f t="shared" si="17"/>
        <v/>
      </c>
      <c r="BA67" t="str">
        <f t="shared" si="18"/>
        <v/>
      </c>
      <c r="BB67" t="str">
        <f t="shared" si="19"/>
        <v>OK</v>
      </c>
      <c r="BC67" t="str">
        <f t="shared" si="20"/>
        <v>OK</v>
      </c>
      <c r="BD67" s="143">
        <f t="shared" si="21"/>
        <v>0</v>
      </c>
      <c r="BF67" t="s">
        <v>369</v>
      </c>
      <c r="BG67" s="142">
        <v>31450001</v>
      </c>
      <c r="BH67" t="s">
        <v>367</v>
      </c>
      <c r="BI67" s="142">
        <v>33950000</v>
      </c>
      <c r="BJ67" s="143">
        <v>0.13</v>
      </c>
      <c r="BK67" s="143" t="str">
        <f t="shared" si="22"/>
        <v>OK</v>
      </c>
      <c r="BL67" t="str">
        <f t="shared" si="23"/>
        <v/>
      </c>
      <c r="BM67" t="str">
        <f t="shared" si="24"/>
        <v>OK</v>
      </c>
      <c r="BN67" t="str">
        <f t="shared" si="25"/>
        <v>OKOK</v>
      </c>
      <c r="BO67" s="143">
        <f t="shared" si="26"/>
        <v>0</v>
      </c>
      <c r="BQ67" t="s">
        <v>369</v>
      </c>
      <c r="BR67" s="142">
        <v>31450001</v>
      </c>
      <c r="BS67" t="s">
        <v>367</v>
      </c>
      <c r="BT67" s="142">
        <v>33950000</v>
      </c>
      <c r="BU67" s="143">
        <v>0.13</v>
      </c>
      <c r="BV67" s="143" t="str">
        <f t="shared" si="27"/>
        <v/>
      </c>
      <c r="BW67" t="str">
        <f t="shared" si="28"/>
        <v>OK</v>
      </c>
      <c r="BX67" t="str">
        <f t="shared" si="29"/>
        <v/>
      </c>
      <c r="BY67" t="str">
        <f t="shared" si="30"/>
        <v>OK</v>
      </c>
      <c r="BZ67" s="143">
        <f t="shared" si="31"/>
        <v>0</v>
      </c>
      <c r="CB67" t="s">
        <v>369</v>
      </c>
      <c r="CC67" s="142">
        <v>31450001</v>
      </c>
      <c r="CD67" t="s">
        <v>367</v>
      </c>
      <c r="CE67" s="142">
        <v>33950000</v>
      </c>
      <c r="CF67" s="143">
        <v>0.13</v>
      </c>
      <c r="CG67" s="143" t="str">
        <f t="shared" si="32"/>
        <v/>
      </c>
      <c r="CH67" t="str">
        <f t="shared" si="33"/>
        <v>OK</v>
      </c>
      <c r="CI67" t="str">
        <f t="shared" si="34"/>
        <v/>
      </c>
      <c r="CJ67" t="str">
        <f t="shared" si="35"/>
        <v>OK</v>
      </c>
      <c r="CK67" s="143">
        <f t="shared" si="36"/>
        <v>0</v>
      </c>
      <c r="CM67" t="s">
        <v>369</v>
      </c>
      <c r="CN67" s="142">
        <v>31450001</v>
      </c>
      <c r="CO67" t="s">
        <v>367</v>
      </c>
      <c r="CP67" s="142">
        <v>33950000</v>
      </c>
      <c r="CQ67" s="143">
        <v>0.13</v>
      </c>
      <c r="CR67" s="143" t="str">
        <f t="shared" si="37"/>
        <v>OK</v>
      </c>
      <c r="CS67" t="str">
        <f t="shared" si="38"/>
        <v>OK</v>
      </c>
      <c r="CT67" t="str">
        <f t="shared" si="39"/>
        <v/>
      </c>
      <c r="CU67" t="str">
        <f t="shared" si="40"/>
        <v>OKOK</v>
      </c>
      <c r="CV67" s="143">
        <f t="shared" si="41"/>
        <v>0</v>
      </c>
      <c r="CX67" t="s">
        <v>369</v>
      </c>
      <c r="CY67" s="142">
        <v>31450001</v>
      </c>
      <c r="CZ67" t="s">
        <v>367</v>
      </c>
      <c r="DA67" s="142">
        <v>33950000</v>
      </c>
      <c r="DB67" s="143">
        <v>0.13</v>
      </c>
      <c r="DC67" s="143" t="str">
        <f t="shared" si="42"/>
        <v/>
      </c>
      <c r="DD67" t="str">
        <f t="shared" si="43"/>
        <v>OK</v>
      </c>
      <c r="DE67" t="str">
        <f t="shared" si="44"/>
        <v/>
      </c>
      <c r="DF67" t="str">
        <f t="shared" si="45"/>
        <v>OK</v>
      </c>
      <c r="DG67" s="143">
        <f t="shared" si="46"/>
        <v>0</v>
      </c>
      <c r="DI67" t="s">
        <v>369</v>
      </c>
      <c r="DJ67" s="142">
        <v>31450001</v>
      </c>
      <c r="DK67" t="s">
        <v>367</v>
      </c>
      <c r="DL67" s="142">
        <v>33950000</v>
      </c>
      <c r="DM67" s="143">
        <v>0.13</v>
      </c>
      <c r="DN67" s="143" t="str">
        <f t="shared" si="47"/>
        <v/>
      </c>
      <c r="DO67" t="str">
        <f t="shared" si="48"/>
        <v>OK</v>
      </c>
      <c r="DP67" t="str">
        <f t="shared" si="49"/>
        <v/>
      </c>
      <c r="DQ67" t="str">
        <f t="shared" si="50"/>
        <v>OK</v>
      </c>
      <c r="DR67" s="143">
        <f t="shared" si="51"/>
        <v>0</v>
      </c>
    </row>
    <row r="68" spans="14:122" x14ac:dyDescent="0.45">
      <c r="N68" t="s">
        <v>369</v>
      </c>
      <c r="O68" s="142">
        <v>33950001</v>
      </c>
      <c r="P68" t="s">
        <v>367</v>
      </c>
      <c r="Q68" s="142">
        <v>37100000</v>
      </c>
      <c r="R68" s="143">
        <v>0.14000000000000001</v>
      </c>
      <c r="S68" s="143" t="str">
        <f t="shared" si="2"/>
        <v/>
      </c>
      <c r="T68" t="str">
        <f t="shared" si="3"/>
        <v/>
      </c>
      <c r="U68" t="str">
        <f t="shared" si="4"/>
        <v>OK</v>
      </c>
      <c r="V68" t="str">
        <f t="shared" si="5"/>
        <v>OK</v>
      </c>
      <c r="W68" s="143">
        <f t="shared" si="6"/>
        <v>0</v>
      </c>
      <c r="Y68" t="s">
        <v>369</v>
      </c>
      <c r="Z68" s="142">
        <v>33950001</v>
      </c>
      <c r="AA68" t="s">
        <v>367</v>
      </c>
      <c r="AB68" s="142">
        <v>37100000</v>
      </c>
      <c r="AC68" s="143">
        <v>0.14000000000000001</v>
      </c>
      <c r="AD68" s="143" t="str">
        <f t="shared" si="7"/>
        <v>OK</v>
      </c>
      <c r="AE68" t="str">
        <f t="shared" si="8"/>
        <v/>
      </c>
      <c r="AF68" t="str">
        <f t="shared" si="9"/>
        <v>OK</v>
      </c>
      <c r="AG68" t="str">
        <f t="shared" si="10"/>
        <v>OKOK</v>
      </c>
      <c r="AH68" s="143">
        <f t="shared" si="11"/>
        <v>0</v>
      </c>
      <c r="AJ68" t="s">
        <v>369</v>
      </c>
      <c r="AK68" s="142">
        <v>33950001</v>
      </c>
      <c r="AL68" t="s">
        <v>367</v>
      </c>
      <c r="AM68" s="142">
        <v>37100000</v>
      </c>
      <c r="AN68" s="143">
        <v>0.14000000000000001</v>
      </c>
      <c r="AO68" s="143" t="str">
        <f t="shared" si="12"/>
        <v/>
      </c>
      <c r="AP68" t="str">
        <f t="shared" si="13"/>
        <v/>
      </c>
      <c r="AQ68" t="str">
        <f t="shared" si="14"/>
        <v>OK</v>
      </c>
      <c r="AR68" t="str">
        <f t="shared" si="15"/>
        <v>OK</v>
      </c>
      <c r="AS68" s="143">
        <f t="shared" si="16"/>
        <v>0</v>
      </c>
      <c r="AU68" t="s">
        <v>369</v>
      </c>
      <c r="AV68" s="142">
        <v>33950001</v>
      </c>
      <c r="AW68" t="s">
        <v>367</v>
      </c>
      <c r="AX68" s="142">
        <v>37100000</v>
      </c>
      <c r="AY68" s="143">
        <v>0.14000000000000001</v>
      </c>
      <c r="AZ68" s="143" t="str">
        <f t="shared" si="17"/>
        <v/>
      </c>
      <c r="BA68" t="str">
        <f t="shared" si="18"/>
        <v/>
      </c>
      <c r="BB68" t="str">
        <f t="shared" si="19"/>
        <v>OK</v>
      </c>
      <c r="BC68" t="str">
        <f t="shared" si="20"/>
        <v>OK</v>
      </c>
      <c r="BD68" s="143">
        <f t="shared" si="21"/>
        <v>0</v>
      </c>
      <c r="BF68" t="s">
        <v>369</v>
      </c>
      <c r="BG68" s="142">
        <v>33950001</v>
      </c>
      <c r="BH68" t="s">
        <v>367</v>
      </c>
      <c r="BI68" s="142">
        <v>37100000</v>
      </c>
      <c r="BJ68" s="143">
        <v>0.14000000000000001</v>
      </c>
      <c r="BK68" s="143" t="str">
        <f t="shared" si="22"/>
        <v>OK</v>
      </c>
      <c r="BL68" t="str">
        <f t="shared" si="23"/>
        <v/>
      </c>
      <c r="BM68" t="str">
        <f t="shared" si="24"/>
        <v>OK</v>
      </c>
      <c r="BN68" t="str">
        <f t="shared" si="25"/>
        <v>OKOK</v>
      </c>
      <c r="BO68" s="143">
        <f t="shared" si="26"/>
        <v>0</v>
      </c>
      <c r="BQ68" t="s">
        <v>369</v>
      </c>
      <c r="BR68" s="142">
        <v>33950001</v>
      </c>
      <c r="BS68" t="s">
        <v>367</v>
      </c>
      <c r="BT68" s="142">
        <v>37100000</v>
      </c>
      <c r="BU68" s="143">
        <v>0.14000000000000001</v>
      </c>
      <c r="BV68" s="143" t="str">
        <f t="shared" si="27"/>
        <v/>
      </c>
      <c r="BW68" t="str">
        <f t="shared" si="28"/>
        <v>OK</v>
      </c>
      <c r="BX68" t="str">
        <f t="shared" si="29"/>
        <v>OK</v>
      </c>
      <c r="BY68" t="str">
        <f t="shared" si="30"/>
        <v>OKOK</v>
      </c>
      <c r="BZ68" s="143">
        <f t="shared" si="31"/>
        <v>0</v>
      </c>
      <c r="CB68" t="s">
        <v>369</v>
      </c>
      <c r="CC68" s="142">
        <v>33950001</v>
      </c>
      <c r="CD68" t="s">
        <v>367</v>
      </c>
      <c r="CE68" s="142">
        <v>37100000</v>
      </c>
      <c r="CF68" s="143">
        <v>0.14000000000000001</v>
      </c>
      <c r="CG68" s="143" t="str">
        <f t="shared" si="32"/>
        <v/>
      </c>
      <c r="CH68" t="str">
        <f t="shared" si="33"/>
        <v>OK</v>
      </c>
      <c r="CI68" t="str">
        <f t="shared" si="34"/>
        <v/>
      </c>
      <c r="CJ68" t="str">
        <f t="shared" si="35"/>
        <v>OK</v>
      </c>
      <c r="CK68" s="143">
        <f t="shared" si="36"/>
        <v>0</v>
      </c>
      <c r="CM68" t="s">
        <v>369</v>
      </c>
      <c r="CN68" s="142">
        <v>33950001</v>
      </c>
      <c r="CO68" t="s">
        <v>367</v>
      </c>
      <c r="CP68" s="142">
        <v>37100000</v>
      </c>
      <c r="CQ68" s="143">
        <v>0.14000000000000001</v>
      </c>
      <c r="CR68" s="143" t="str">
        <f t="shared" si="37"/>
        <v>OK</v>
      </c>
      <c r="CS68" t="str">
        <f t="shared" si="38"/>
        <v>OK</v>
      </c>
      <c r="CT68" t="str">
        <f t="shared" si="39"/>
        <v/>
      </c>
      <c r="CU68" t="str">
        <f t="shared" si="40"/>
        <v>OKOK</v>
      </c>
      <c r="CV68" s="143">
        <f t="shared" si="41"/>
        <v>0</v>
      </c>
      <c r="CX68" t="s">
        <v>369</v>
      </c>
      <c r="CY68" s="142">
        <v>33950001</v>
      </c>
      <c r="CZ68" t="s">
        <v>367</v>
      </c>
      <c r="DA68" s="142">
        <v>37100000</v>
      </c>
      <c r="DB68" s="143">
        <v>0.14000000000000001</v>
      </c>
      <c r="DC68" s="143" t="str">
        <f t="shared" si="42"/>
        <v/>
      </c>
      <c r="DD68" t="str">
        <f t="shared" si="43"/>
        <v>OK</v>
      </c>
      <c r="DE68" t="str">
        <f t="shared" si="44"/>
        <v/>
      </c>
      <c r="DF68" t="str">
        <f t="shared" si="45"/>
        <v>OK</v>
      </c>
      <c r="DG68" s="143">
        <f t="shared" si="46"/>
        <v>0</v>
      </c>
      <c r="DI68" t="s">
        <v>369</v>
      </c>
      <c r="DJ68" s="142">
        <v>33950001</v>
      </c>
      <c r="DK68" t="s">
        <v>367</v>
      </c>
      <c r="DL68" s="142">
        <v>37100000</v>
      </c>
      <c r="DM68" s="143">
        <v>0.14000000000000001</v>
      </c>
      <c r="DN68" s="143" t="str">
        <f t="shared" si="47"/>
        <v/>
      </c>
      <c r="DO68" t="str">
        <f t="shared" si="48"/>
        <v>OK</v>
      </c>
      <c r="DP68" t="str">
        <f t="shared" si="49"/>
        <v/>
      </c>
      <c r="DQ68" t="str">
        <f t="shared" si="50"/>
        <v>OK</v>
      </c>
      <c r="DR68" s="143">
        <f t="shared" si="51"/>
        <v>0</v>
      </c>
    </row>
    <row r="69" spans="14:122" x14ac:dyDescent="0.45">
      <c r="N69" t="s">
        <v>369</v>
      </c>
      <c r="O69" s="142">
        <v>37100001</v>
      </c>
      <c r="P69" t="s">
        <v>367</v>
      </c>
      <c r="Q69" s="142">
        <v>41100000</v>
      </c>
      <c r="R69" s="143">
        <v>0.15</v>
      </c>
      <c r="S69" s="143" t="str">
        <f t="shared" ref="S69:S129" si="53">IF(N69=O$2,"OK","")</f>
        <v/>
      </c>
      <c r="T69" t="str">
        <f t="shared" ref="T69:T129" si="54">IF(P$2&gt;=O69,"OK","")</f>
        <v/>
      </c>
      <c r="U69" t="str">
        <f t="shared" ref="U69:U129" si="55">IF(P$2&lt;=Q69,"OK","")</f>
        <v>OK</v>
      </c>
      <c r="V69" t="str">
        <f t="shared" ref="V69:V129" si="56">S69&amp;T69&amp;U69</f>
        <v>OK</v>
      </c>
      <c r="W69" s="143">
        <f t="shared" ref="W69:W129" si="57">IF(V69="OKOKOK",R69,0)</f>
        <v>0</v>
      </c>
      <c r="Y69" t="s">
        <v>369</v>
      </c>
      <c r="Z69" s="142">
        <v>37100001</v>
      </c>
      <c r="AA69" t="s">
        <v>367</v>
      </c>
      <c r="AB69" s="142">
        <v>41100000</v>
      </c>
      <c r="AC69" s="143">
        <v>0.15</v>
      </c>
      <c r="AD69" s="143" t="str">
        <f t="shared" ref="AD69:AD129" si="58">IF(Y69=Z$2,"OK","")</f>
        <v>OK</v>
      </c>
      <c r="AE69" t="str">
        <f t="shared" ref="AE69:AE129" si="59">IF(AA$2&gt;=Z69,"OK","")</f>
        <v/>
      </c>
      <c r="AF69" t="str">
        <f t="shared" ref="AF69:AF129" si="60">IF(AA$2&lt;=AB69,"OK","")</f>
        <v>OK</v>
      </c>
      <c r="AG69" t="str">
        <f t="shared" ref="AG69:AG129" si="61">AD69&amp;AE69&amp;AF69</f>
        <v>OKOK</v>
      </c>
      <c r="AH69" s="143">
        <f t="shared" ref="AH69:AH129" si="62">IF(AG69="OKOKOK",AC69,0)</f>
        <v>0</v>
      </c>
      <c r="AJ69" t="s">
        <v>369</v>
      </c>
      <c r="AK69" s="142">
        <v>37100001</v>
      </c>
      <c r="AL69" t="s">
        <v>367</v>
      </c>
      <c r="AM69" s="142">
        <v>41100000</v>
      </c>
      <c r="AN69" s="143">
        <v>0.15</v>
      </c>
      <c r="AO69" s="143" t="str">
        <f t="shared" ref="AO69:AO129" si="63">IF(AJ69=AK$2,"OK","")</f>
        <v/>
      </c>
      <c r="AP69" t="str">
        <f t="shared" ref="AP69:AP129" si="64">IF(AL$2&gt;=AK69,"OK","")</f>
        <v/>
      </c>
      <c r="AQ69" t="str">
        <f t="shared" ref="AQ69:AQ129" si="65">IF(AL$2&lt;=AM69,"OK","")</f>
        <v>OK</v>
      </c>
      <c r="AR69" t="str">
        <f t="shared" ref="AR69:AR129" si="66">AO69&amp;AP69&amp;AQ69</f>
        <v>OK</v>
      </c>
      <c r="AS69" s="143">
        <f t="shared" ref="AS69:AS129" si="67">IF(AR69="OKOKOK",AN69,0)</f>
        <v>0</v>
      </c>
      <c r="AU69" t="s">
        <v>369</v>
      </c>
      <c r="AV69" s="142">
        <v>37100001</v>
      </c>
      <c r="AW69" t="s">
        <v>367</v>
      </c>
      <c r="AX69" s="142">
        <v>41100000</v>
      </c>
      <c r="AY69" s="143">
        <v>0.15</v>
      </c>
      <c r="AZ69" s="143" t="str">
        <f t="shared" ref="AZ69:AZ129" si="68">IF(AU69=AV$2,"OK","")</f>
        <v/>
      </c>
      <c r="BA69" t="str">
        <f t="shared" ref="BA69:BA129" si="69">IF(AW$2&gt;=AV69,"OK","")</f>
        <v/>
      </c>
      <c r="BB69" t="str">
        <f t="shared" ref="BB69:BB129" si="70">IF(AW$2&lt;=AX69,"OK","")</f>
        <v>OK</v>
      </c>
      <c r="BC69" t="str">
        <f t="shared" ref="BC69:BC129" si="71">AZ69&amp;BA69&amp;BB69</f>
        <v>OK</v>
      </c>
      <c r="BD69" s="143">
        <f t="shared" ref="BD69:BD129" si="72">IF(BC69="OKOKOK",AY69,0)</f>
        <v>0</v>
      </c>
      <c r="BF69" t="s">
        <v>369</v>
      </c>
      <c r="BG69" s="142">
        <v>37100001</v>
      </c>
      <c r="BH69" t="s">
        <v>367</v>
      </c>
      <c r="BI69" s="142">
        <v>41100000</v>
      </c>
      <c r="BJ69" s="143">
        <v>0.15</v>
      </c>
      <c r="BK69" s="143" t="str">
        <f t="shared" ref="BK69:BK129" si="73">IF(BF69=BG$2,"OK","")</f>
        <v>OK</v>
      </c>
      <c r="BL69" t="str">
        <f t="shared" ref="BL69:BL129" si="74">IF(BH$2&gt;=BG69,"OK","")</f>
        <v/>
      </c>
      <c r="BM69" t="str">
        <f t="shared" ref="BM69:BM129" si="75">IF(BH$2&lt;=BI69,"OK","")</f>
        <v>OK</v>
      </c>
      <c r="BN69" t="str">
        <f t="shared" ref="BN69:BN129" si="76">BK69&amp;BL69&amp;BM69</f>
        <v>OKOK</v>
      </c>
      <c r="BO69" s="143">
        <f t="shared" ref="BO69:BO129" si="77">IF(BN69="OKOKOK",BJ69,0)</f>
        <v>0</v>
      </c>
      <c r="BQ69" t="s">
        <v>369</v>
      </c>
      <c r="BR69" s="142">
        <v>37100001</v>
      </c>
      <c r="BS69" t="s">
        <v>367</v>
      </c>
      <c r="BT69" s="142">
        <v>41100000</v>
      </c>
      <c r="BU69" s="143">
        <v>0.15</v>
      </c>
      <c r="BV69" s="143" t="str">
        <f t="shared" ref="BV69:BV129" si="78">IF(BQ69=BR$2,"OK","")</f>
        <v/>
      </c>
      <c r="BW69" t="str">
        <f t="shared" ref="BW69:BW129" si="79">IF(BS$2&gt;=BR69,"OK","")</f>
        <v/>
      </c>
      <c r="BX69" t="str">
        <f t="shared" ref="BX69:BX129" si="80">IF(BS$2&lt;=BT69,"OK","")</f>
        <v>OK</v>
      </c>
      <c r="BY69" t="str">
        <f t="shared" ref="BY69:BY129" si="81">BV69&amp;BW69&amp;BX69</f>
        <v>OK</v>
      </c>
      <c r="BZ69" s="143">
        <f t="shared" ref="BZ69:BZ129" si="82">IF(BY69="OKOKOK",BU69,0)</f>
        <v>0</v>
      </c>
      <c r="CB69" t="s">
        <v>369</v>
      </c>
      <c r="CC69" s="142">
        <v>37100001</v>
      </c>
      <c r="CD69" t="s">
        <v>367</v>
      </c>
      <c r="CE69" s="142">
        <v>41100000</v>
      </c>
      <c r="CF69" s="143">
        <v>0.15</v>
      </c>
      <c r="CG69" s="143" t="str">
        <f t="shared" ref="CG69:CG129" si="83">IF(CB69=CC$2,"OK","")</f>
        <v/>
      </c>
      <c r="CH69" t="str">
        <f t="shared" ref="CH69:CH129" si="84">IF(CD$2&gt;=CC69,"OK","")</f>
        <v>OK</v>
      </c>
      <c r="CI69" t="str">
        <f t="shared" ref="CI69:CI129" si="85">IF(CD$2&lt;=CE69,"OK","")</f>
        <v>OK</v>
      </c>
      <c r="CJ69" t="str">
        <f t="shared" ref="CJ69:CJ129" si="86">CG69&amp;CH69&amp;CI69</f>
        <v>OKOK</v>
      </c>
      <c r="CK69" s="143">
        <f t="shared" ref="CK69:CK129" si="87">IF(CJ69="OKOKOK",CF69,0)</f>
        <v>0</v>
      </c>
      <c r="CM69" t="s">
        <v>369</v>
      </c>
      <c r="CN69" s="142">
        <v>37100001</v>
      </c>
      <c r="CO69" t="s">
        <v>367</v>
      </c>
      <c r="CP69" s="142">
        <v>41100000</v>
      </c>
      <c r="CQ69" s="143">
        <v>0.15</v>
      </c>
      <c r="CR69" s="143" t="str">
        <f t="shared" ref="CR69:CR129" si="88">IF(CM69=CN$2,"OK","")</f>
        <v>OK</v>
      </c>
      <c r="CS69" t="str">
        <f t="shared" ref="CS69:CS129" si="89">IF(CO$2&gt;=CN69,"OK","")</f>
        <v>OK</v>
      </c>
      <c r="CT69" t="str">
        <f t="shared" ref="CT69:CT129" si="90">IF(CO$2&lt;=CP69,"OK","")</f>
        <v/>
      </c>
      <c r="CU69" t="str">
        <f t="shared" ref="CU69:CU129" si="91">CR69&amp;CS69&amp;CT69</f>
        <v>OKOK</v>
      </c>
      <c r="CV69" s="143">
        <f t="shared" ref="CV69:CV129" si="92">IF(CU69="OKOKOK",CQ69,0)</f>
        <v>0</v>
      </c>
      <c r="CX69" t="s">
        <v>369</v>
      </c>
      <c r="CY69" s="142">
        <v>37100001</v>
      </c>
      <c r="CZ69" t="s">
        <v>367</v>
      </c>
      <c r="DA69" s="142">
        <v>41100000</v>
      </c>
      <c r="DB69" s="143">
        <v>0.15</v>
      </c>
      <c r="DC69" s="143" t="str">
        <f t="shared" ref="DC69:DC129" si="93">IF(CX69=CY$2,"OK","")</f>
        <v/>
      </c>
      <c r="DD69" t="str">
        <f t="shared" ref="DD69:DD129" si="94">IF(CZ$2&gt;=CY69,"OK","")</f>
        <v>OK</v>
      </c>
      <c r="DE69" t="str">
        <f t="shared" ref="DE69:DE129" si="95">IF(CZ$2&lt;=DA69,"OK","")</f>
        <v/>
      </c>
      <c r="DF69" t="str">
        <f t="shared" ref="DF69:DF129" si="96">DC69&amp;DD69&amp;DE69</f>
        <v>OK</v>
      </c>
      <c r="DG69" s="143">
        <f t="shared" ref="DG69:DG129" si="97">IF(DF69="OKOKOK",DB69,0)</f>
        <v>0</v>
      </c>
      <c r="DI69" t="s">
        <v>369</v>
      </c>
      <c r="DJ69" s="142">
        <v>37100001</v>
      </c>
      <c r="DK69" t="s">
        <v>367</v>
      </c>
      <c r="DL69" s="142">
        <v>41100000</v>
      </c>
      <c r="DM69" s="143">
        <v>0.15</v>
      </c>
      <c r="DN69" s="143" t="str">
        <f t="shared" ref="DN69:DN129" si="98">IF(DI69=DJ$2,"OK","")</f>
        <v/>
      </c>
      <c r="DO69" t="str">
        <f t="shared" ref="DO69:DO129" si="99">IF(DK$2&gt;=DJ69,"OK","")</f>
        <v>OK</v>
      </c>
      <c r="DP69" t="str">
        <f t="shared" ref="DP69:DP129" si="100">IF(DK$2&lt;=DL69,"OK","")</f>
        <v/>
      </c>
      <c r="DQ69" t="str">
        <f t="shared" ref="DQ69:DQ129" si="101">DN69&amp;DO69&amp;DP69</f>
        <v>OK</v>
      </c>
      <c r="DR69" s="143">
        <f t="shared" ref="DR69:DR129" si="102">IF(DQ69="OKOKOK",DM69,0)</f>
        <v>0</v>
      </c>
    </row>
    <row r="70" spans="14:122" x14ac:dyDescent="0.45">
      <c r="N70" t="s">
        <v>369</v>
      </c>
      <c r="O70" s="142">
        <v>41100001</v>
      </c>
      <c r="P70" t="s">
        <v>367</v>
      </c>
      <c r="Q70" s="142">
        <v>45800000</v>
      </c>
      <c r="R70" s="143">
        <v>0.16</v>
      </c>
      <c r="S70" s="143" t="str">
        <f t="shared" si="53"/>
        <v/>
      </c>
      <c r="T70" t="str">
        <f t="shared" si="54"/>
        <v/>
      </c>
      <c r="U70" t="str">
        <f t="shared" si="55"/>
        <v>OK</v>
      </c>
      <c r="V70" t="str">
        <f t="shared" si="56"/>
        <v>OK</v>
      </c>
      <c r="W70" s="143">
        <f t="shared" si="57"/>
        <v>0</v>
      </c>
      <c r="Y70" t="s">
        <v>369</v>
      </c>
      <c r="Z70" s="142">
        <v>41100001</v>
      </c>
      <c r="AA70" t="s">
        <v>367</v>
      </c>
      <c r="AB70" s="142">
        <v>45800000</v>
      </c>
      <c r="AC70" s="143">
        <v>0.16</v>
      </c>
      <c r="AD70" s="143" t="str">
        <f t="shared" si="58"/>
        <v>OK</v>
      </c>
      <c r="AE70" t="str">
        <f t="shared" si="59"/>
        <v/>
      </c>
      <c r="AF70" t="str">
        <f t="shared" si="60"/>
        <v>OK</v>
      </c>
      <c r="AG70" t="str">
        <f t="shared" si="61"/>
        <v>OKOK</v>
      </c>
      <c r="AH70" s="143">
        <f t="shared" si="62"/>
        <v>0</v>
      </c>
      <c r="AJ70" t="s">
        <v>369</v>
      </c>
      <c r="AK70" s="142">
        <v>41100001</v>
      </c>
      <c r="AL70" t="s">
        <v>367</v>
      </c>
      <c r="AM70" s="142">
        <v>45800000</v>
      </c>
      <c r="AN70" s="143">
        <v>0.16</v>
      </c>
      <c r="AO70" s="143" t="str">
        <f t="shared" si="63"/>
        <v/>
      </c>
      <c r="AP70" t="str">
        <f t="shared" si="64"/>
        <v/>
      </c>
      <c r="AQ70" t="str">
        <f t="shared" si="65"/>
        <v>OK</v>
      </c>
      <c r="AR70" t="str">
        <f t="shared" si="66"/>
        <v>OK</v>
      </c>
      <c r="AS70" s="143">
        <f t="shared" si="67"/>
        <v>0</v>
      </c>
      <c r="AU70" t="s">
        <v>369</v>
      </c>
      <c r="AV70" s="142">
        <v>41100001</v>
      </c>
      <c r="AW70" t="s">
        <v>367</v>
      </c>
      <c r="AX70" s="142">
        <v>45800000</v>
      </c>
      <c r="AY70" s="143">
        <v>0.16</v>
      </c>
      <c r="AZ70" s="143" t="str">
        <f t="shared" si="68"/>
        <v/>
      </c>
      <c r="BA70" t="str">
        <f t="shared" si="69"/>
        <v/>
      </c>
      <c r="BB70" t="str">
        <f t="shared" si="70"/>
        <v>OK</v>
      </c>
      <c r="BC70" t="str">
        <f t="shared" si="71"/>
        <v>OK</v>
      </c>
      <c r="BD70" s="143">
        <f t="shared" si="72"/>
        <v>0</v>
      </c>
      <c r="BF70" t="s">
        <v>369</v>
      </c>
      <c r="BG70" s="142">
        <v>41100001</v>
      </c>
      <c r="BH70" t="s">
        <v>367</v>
      </c>
      <c r="BI70" s="142">
        <v>45800000</v>
      </c>
      <c r="BJ70" s="143">
        <v>0.16</v>
      </c>
      <c r="BK70" s="143" t="str">
        <f t="shared" si="73"/>
        <v>OK</v>
      </c>
      <c r="BL70" t="str">
        <f t="shared" si="74"/>
        <v/>
      </c>
      <c r="BM70" t="str">
        <f t="shared" si="75"/>
        <v>OK</v>
      </c>
      <c r="BN70" t="str">
        <f t="shared" si="76"/>
        <v>OKOK</v>
      </c>
      <c r="BO70" s="143">
        <f t="shared" si="77"/>
        <v>0</v>
      </c>
      <c r="BQ70" t="s">
        <v>369</v>
      </c>
      <c r="BR70" s="142">
        <v>41100001</v>
      </c>
      <c r="BS70" t="s">
        <v>367</v>
      </c>
      <c r="BT70" s="142">
        <v>45800000</v>
      </c>
      <c r="BU70" s="143">
        <v>0.16</v>
      </c>
      <c r="BV70" s="143" t="str">
        <f t="shared" si="78"/>
        <v/>
      </c>
      <c r="BW70" t="str">
        <f t="shared" si="79"/>
        <v/>
      </c>
      <c r="BX70" t="str">
        <f t="shared" si="80"/>
        <v>OK</v>
      </c>
      <c r="BY70" t="str">
        <f t="shared" si="81"/>
        <v>OK</v>
      </c>
      <c r="BZ70" s="143">
        <f t="shared" si="82"/>
        <v>0</v>
      </c>
      <c r="CB70" t="s">
        <v>369</v>
      </c>
      <c r="CC70" s="142">
        <v>41100001</v>
      </c>
      <c r="CD70" t="s">
        <v>367</v>
      </c>
      <c r="CE70" s="142">
        <v>45800000</v>
      </c>
      <c r="CF70" s="143">
        <v>0.16</v>
      </c>
      <c r="CG70" s="143" t="str">
        <f t="shared" si="83"/>
        <v/>
      </c>
      <c r="CH70" t="str">
        <f t="shared" si="84"/>
        <v/>
      </c>
      <c r="CI70" t="str">
        <f t="shared" si="85"/>
        <v>OK</v>
      </c>
      <c r="CJ70" t="str">
        <f t="shared" si="86"/>
        <v>OK</v>
      </c>
      <c r="CK70" s="143">
        <f t="shared" si="87"/>
        <v>0</v>
      </c>
      <c r="CM70" t="s">
        <v>369</v>
      </c>
      <c r="CN70" s="142">
        <v>41100001</v>
      </c>
      <c r="CO70" t="s">
        <v>367</v>
      </c>
      <c r="CP70" s="142">
        <v>45800000</v>
      </c>
      <c r="CQ70" s="143">
        <v>0.16</v>
      </c>
      <c r="CR70" s="143" t="str">
        <f t="shared" si="88"/>
        <v>OK</v>
      </c>
      <c r="CS70" t="str">
        <f t="shared" si="89"/>
        <v>OK</v>
      </c>
      <c r="CT70" t="str">
        <f t="shared" si="90"/>
        <v>OK</v>
      </c>
      <c r="CU70" t="str">
        <f t="shared" si="91"/>
        <v>OKOKOK</v>
      </c>
      <c r="CV70" s="143">
        <f t="shared" si="92"/>
        <v>0.16</v>
      </c>
      <c r="CX70" t="s">
        <v>369</v>
      </c>
      <c r="CY70" s="142">
        <v>41100001</v>
      </c>
      <c r="CZ70" t="s">
        <v>367</v>
      </c>
      <c r="DA70" s="142">
        <v>45800000</v>
      </c>
      <c r="DB70" s="143">
        <v>0.16</v>
      </c>
      <c r="DC70" s="143" t="str">
        <f t="shared" si="93"/>
        <v/>
      </c>
      <c r="DD70" t="str">
        <f t="shared" si="94"/>
        <v>OK</v>
      </c>
      <c r="DE70" t="str">
        <f t="shared" si="95"/>
        <v/>
      </c>
      <c r="DF70" t="str">
        <f t="shared" si="96"/>
        <v>OK</v>
      </c>
      <c r="DG70" s="143">
        <f t="shared" si="97"/>
        <v>0</v>
      </c>
      <c r="DI70" t="s">
        <v>369</v>
      </c>
      <c r="DJ70" s="142">
        <v>41100001</v>
      </c>
      <c r="DK70" t="s">
        <v>367</v>
      </c>
      <c r="DL70" s="142">
        <v>45800000</v>
      </c>
      <c r="DM70" s="143">
        <v>0.16</v>
      </c>
      <c r="DN70" s="143" t="str">
        <f t="shared" si="98"/>
        <v/>
      </c>
      <c r="DO70" t="str">
        <f t="shared" si="99"/>
        <v>OK</v>
      </c>
      <c r="DP70" t="str">
        <f t="shared" si="100"/>
        <v/>
      </c>
      <c r="DQ70" t="str">
        <f t="shared" si="101"/>
        <v>OK</v>
      </c>
      <c r="DR70" s="143">
        <f t="shared" si="102"/>
        <v>0</v>
      </c>
    </row>
    <row r="71" spans="14:122" x14ac:dyDescent="0.45">
      <c r="N71" t="s">
        <v>369</v>
      </c>
      <c r="O71" s="142">
        <v>45800001</v>
      </c>
      <c r="P71" t="s">
        <v>367</v>
      </c>
      <c r="Q71" s="142">
        <v>49500000</v>
      </c>
      <c r="R71" s="143">
        <v>0.17</v>
      </c>
      <c r="S71" s="143" t="str">
        <f t="shared" si="53"/>
        <v/>
      </c>
      <c r="T71" t="str">
        <f t="shared" si="54"/>
        <v/>
      </c>
      <c r="U71" t="str">
        <f t="shared" si="55"/>
        <v>OK</v>
      </c>
      <c r="V71" t="str">
        <f t="shared" si="56"/>
        <v>OK</v>
      </c>
      <c r="W71" s="143">
        <f t="shared" si="57"/>
        <v>0</v>
      </c>
      <c r="Y71" t="s">
        <v>369</v>
      </c>
      <c r="Z71" s="142">
        <v>45800001</v>
      </c>
      <c r="AA71" t="s">
        <v>367</v>
      </c>
      <c r="AB71" s="142">
        <v>49500000</v>
      </c>
      <c r="AC71" s="143">
        <v>0.17</v>
      </c>
      <c r="AD71" s="143" t="str">
        <f t="shared" si="58"/>
        <v>OK</v>
      </c>
      <c r="AE71" t="str">
        <f t="shared" si="59"/>
        <v/>
      </c>
      <c r="AF71" t="str">
        <f t="shared" si="60"/>
        <v>OK</v>
      </c>
      <c r="AG71" t="str">
        <f t="shared" si="61"/>
        <v>OKOK</v>
      </c>
      <c r="AH71" s="143">
        <f t="shared" si="62"/>
        <v>0</v>
      </c>
      <c r="AJ71" t="s">
        <v>369</v>
      </c>
      <c r="AK71" s="142">
        <v>45800001</v>
      </c>
      <c r="AL71" t="s">
        <v>367</v>
      </c>
      <c r="AM71" s="142">
        <v>49500000</v>
      </c>
      <c r="AN71" s="143">
        <v>0.17</v>
      </c>
      <c r="AO71" s="143" t="str">
        <f t="shared" si="63"/>
        <v/>
      </c>
      <c r="AP71" t="str">
        <f t="shared" si="64"/>
        <v/>
      </c>
      <c r="AQ71" t="str">
        <f t="shared" si="65"/>
        <v>OK</v>
      </c>
      <c r="AR71" t="str">
        <f t="shared" si="66"/>
        <v>OK</v>
      </c>
      <c r="AS71" s="143">
        <f t="shared" si="67"/>
        <v>0</v>
      </c>
      <c r="AU71" t="s">
        <v>369</v>
      </c>
      <c r="AV71" s="142">
        <v>45800001</v>
      </c>
      <c r="AW71" t="s">
        <v>367</v>
      </c>
      <c r="AX71" s="142">
        <v>49500000</v>
      </c>
      <c r="AY71" s="143">
        <v>0.17</v>
      </c>
      <c r="AZ71" s="143" t="str">
        <f t="shared" si="68"/>
        <v/>
      </c>
      <c r="BA71" t="str">
        <f t="shared" si="69"/>
        <v/>
      </c>
      <c r="BB71" t="str">
        <f t="shared" si="70"/>
        <v>OK</v>
      </c>
      <c r="BC71" t="str">
        <f t="shared" si="71"/>
        <v>OK</v>
      </c>
      <c r="BD71" s="143">
        <f t="shared" si="72"/>
        <v>0</v>
      </c>
      <c r="BF71" t="s">
        <v>369</v>
      </c>
      <c r="BG71" s="142">
        <v>45800001</v>
      </c>
      <c r="BH71" t="s">
        <v>367</v>
      </c>
      <c r="BI71" s="142">
        <v>49500000</v>
      </c>
      <c r="BJ71" s="143">
        <v>0.17</v>
      </c>
      <c r="BK71" s="143" t="str">
        <f t="shared" si="73"/>
        <v>OK</v>
      </c>
      <c r="BL71" t="str">
        <f t="shared" si="74"/>
        <v/>
      </c>
      <c r="BM71" t="str">
        <f t="shared" si="75"/>
        <v>OK</v>
      </c>
      <c r="BN71" t="str">
        <f t="shared" si="76"/>
        <v>OKOK</v>
      </c>
      <c r="BO71" s="143">
        <f t="shared" si="77"/>
        <v>0</v>
      </c>
      <c r="BQ71" t="s">
        <v>369</v>
      </c>
      <c r="BR71" s="142">
        <v>45800001</v>
      </c>
      <c r="BS71" t="s">
        <v>367</v>
      </c>
      <c r="BT71" s="142">
        <v>49500000</v>
      </c>
      <c r="BU71" s="143">
        <v>0.17</v>
      </c>
      <c r="BV71" s="143" t="str">
        <f t="shared" si="78"/>
        <v/>
      </c>
      <c r="BW71" t="str">
        <f t="shared" si="79"/>
        <v/>
      </c>
      <c r="BX71" t="str">
        <f t="shared" si="80"/>
        <v>OK</v>
      </c>
      <c r="BY71" t="str">
        <f t="shared" si="81"/>
        <v>OK</v>
      </c>
      <c r="BZ71" s="143">
        <f t="shared" si="82"/>
        <v>0</v>
      </c>
      <c r="CB71" t="s">
        <v>369</v>
      </c>
      <c r="CC71" s="142">
        <v>45800001</v>
      </c>
      <c r="CD71" t="s">
        <v>367</v>
      </c>
      <c r="CE71" s="142">
        <v>49500000</v>
      </c>
      <c r="CF71" s="143">
        <v>0.17</v>
      </c>
      <c r="CG71" s="143" t="str">
        <f t="shared" si="83"/>
        <v/>
      </c>
      <c r="CH71" t="str">
        <f t="shared" si="84"/>
        <v/>
      </c>
      <c r="CI71" t="str">
        <f t="shared" si="85"/>
        <v>OK</v>
      </c>
      <c r="CJ71" t="str">
        <f t="shared" si="86"/>
        <v>OK</v>
      </c>
      <c r="CK71" s="143">
        <f t="shared" si="87"/>
        <v>0</v>
      </c>
      <c r="CM71" t="s">
        <v>369</v>
      </c>
      <c r="CN71" s="142">
        <v>45800001</v>
      </c>
      <c r="CO71" t="s">
        <v>367</v>
      </c>
      <c r="CP71" s="142">
        <v>49500000</v>
      </c>
      <c r="CQ71" s="143">
        <v>0.17</v>
      </c>
      <c r="CR71" s="143" t="str">
        <f t="shared" si="88"/>
        <v>OK</v>
      </c>
      <c r="CS71" t="str">
        <f t="shared" si="89"/>
        <v/>
      </c>
      <c r="CT71" t="str">
        <f t="shared" si="90"/>
        <v>OK</v>
      </c>
      <c r="CU71" t="str">
        <f t="shared" si="91"/>
        <v>OKOK</v>
      </c>
      <c r="CV71" s="143">
        <f t="shared" si="92"/>
        <v>0</v>
      </c>
      <c r="CX71" t="s">
        <v>369</v>
      </c>
      <c r="CY71" s="142">
        <v>45800001</v>
      </c>
      <c r="CZ71" t="s">
        <v>367</v>
      </c>
      <c r="DA71" s="142">
        <v>49500000</v>
      </c>
      <c r="DB71" s="143">
        <v>0.17</v>
      </c>
      <c r="DC71" s="143" t="str">
        <f t="shared" si="93"/>
        <v/>
      </c>
      <c r="DD71" t="str">
        <f t="shared" si="94"/>
        <v>OK</v>
      </c>
      <c r="DE71" t="str">
        <f t="shared" si="95"/>
        <v/>
      </c>
      <c r="DF71" t="str">
        <f t="shared" si="96"/>
        <v>OK</v>
      </c>
      <c r="DG71" s="143">
        <f t="shared" si="97"/>
        <v>0</v>
      </c>
      <c r="DI71" t="s">
        <v>369</v>
      </c>
      <c r="DJ71" s="142">
        <v>45800001</v>
      </c>
      <c r="DK71" t="s">
        <v>367</v>
      </c>
      <c r="DL71" s="142">
        <v>49500000</v>
      </c>
      <c r="DM71" s="143">
        <v>0.17</v>
      </c>
      <c r="DN71" s="143" t="str">
        <f t="shared" si="98"/>
        <v/>
      </c>
      <c r="DO71" t="str">
        <f t="shared" si="99"/>
        <v>OK</v>
      </c>
      <c r="DP71" t="str">
        <f t="shared" si="100"/>
        <v/>
      </c>
      <c r="DQ71" t="str">
        <f t="shared" si="101"/>
        <v>OK</v>
      </c>
      <c r="DR71" s="143">
        <f t="shared" si="102"/>
        <v>0</v>
      </c>
    </row>
    <row r="72" spans="14:122" x14ac:dyDescent="0.45">
      <c r="N72" t="s">
        <v>369</v>
      </c>
      <c r="O72" s="142">
        <v>49500001</v>
      </c>
      <c r="P72" t="s">
        <v>367</v>
      </c>
      <c r="Q72" s="142">
        <v>53800000</v>
      </c>
      <c r="R72" s="143">
        <v>0.18</v>
      </c>
      <c r="S72" s="143" t="str">
        <f t="shared" si="53"/>
        <v/>
      </c>
      <c r="T72" t="str">
        <f t="shared" si="54"/>
        <v/>
      </c>
      <c r="U72" t="str">
        <f t="shared" si="55"/>
        <v>OK</v>
      </c>
      <c r="V72" t="str">
        <f t="shared" si="56"/>
        <v>OK</v>
      </c>
      <c r="W72" s="143">
        <f t="shared" si="57"/>
        <v>0</v>
      </c>
      <c r="Y72" t="s">
        <v>369</v>
      </c>
      <c r="Z72" s="142">
        <v>49500001</v>
      </c>
      <c r="AA72" t="s">
        <v>367</v>
      </c>
      <c r="AB72" s="142">
        <v>53800000</v>
      </c>
      <c r="AC72" s="143">
        <v>0.18</v>
      </c>
      <c r="AD72" s="143" t="str">
        <f t="shared" si="58"/>
        <v>OK</v>
      </c>
      <c r="AE72" t="str">
        <f t="shared" si="59"/>
        <v/>
      </c>
      <c r="AF72" t="str">
        <f t="shared" si="60"/>
        <v>OK</v>
      </c>
      <c r="AG72" t="str">
        <f t="shared" si="61"/>
        <v>OKOK</v>
      </c>
      <c r="AH72" s="143">
        <f t="shared" si="62"/>
        <v>0</v>
      </c>
      <c r="AJ72" t="s">
        <v>369</v>
      </c>
      <c r="AK72" s="142">
        <v>49500001</v>
      </c>
      <c r="AL72" t="s">
        <v>367</v>
      </c>
      <c r="AM72" s="142">
        <v>53800000</v>
      </c>
      <c r="AN72" s="143">
        <v>0.18</v>
      </c>
      <c r="AO72" s="143" t="str">
        <f t="shared" si="63"/>
        <v/>
      </c>
      <c r="AP72" t="str">
        <f t="shared" si="64"/>
        <v/>
      </c>
      <c r="AQ72" t="str">
        <f t="shared" si="65"/>
        <v>OK</v>
      </c>
      <c r="AR72" t="str">
        <f t="shared" si="66"/>
        <v>OK</v>
      </c>
      <c r="AS72" s="143">
        <f t="shared" si="67"/>
        <v>0</v>
      </c>
      <c r="AU72" t="s">
        <v>369</v>
      </c>
      <c r="AV72" s="142">
        <v>49500001</v>
      </c>
      <c r="AW72" t="s">
        <v>367</v>
      </c>
      <c r="AX72" s="142">
        <v>53800000</v>
      </c>
      <c r="AY72" s="143">
        <v>0.18</v>
      </c>
      <c r="AZ72" s="143" t="str">
        <f t="shared" si="68"/>
        <v/>
      </c>
      <c r="BA72" t="str">
        <f t="shared" si="69"/>
        <v/>
      </c>
      <c r="BB72" t="str">
        <f t="shared" si="70"/>
        <v>OK</v>
      </c>
      <c r="BC72" t="str">
        <f t="shared" si="71"/>
        <v>OK</v>
      </c>
      <c r="BD72" s="143">
        <f t="shared" si="72"/>
        <v>0</v>
      </c>
      <c r="BF72" t="s">
        <v>369</v>
      </c>
      <c r="BG72" s="142">
        <v>49500001</v>
      </c>
      <c r="BH72" t="s">
        <v>367</v>
      </c>
      <c r="BI72" s="142">
        <v>53800000</v>
      </c>
      <c r="BJ72" s="143">
        <v>0.18</v>
      </c>
      <c r="BK72" s="143" t="str">
        <f t="shared" si="73"/>
        <v>OK</v>
      </c>
      <c r="BL72" t="str">
        <f t="shared" si="74"/>
        <v/>
      </c>
      <c r="BM72" t="str">
        <f t="shared" si="75"/>
        <v>OK</v>
      </c>
      <c r="BN72" t="str">
        <f t="shared" si="76"/>
        <v>OKOK</v>
      </c>
      <c r="BO72" s="143">
        <f t="shared" si="77"/>
        <v>0</v>
      </c>
      <c r="BQ72" t="s">
        <v>369</v>
      </c>
      <c r="BR72" s="142">
        <v>49500001</v>
      </c>
      <c r="BS72" t="s">
        <v>367</v>
      </c>
      <c r="BT72" s="142">
        <v>53800000</v>
      </c>
      <c r="BU72" s="143">
        <v>0.18</v>
      </c>
      <c r="BV72" s="143" t="str">
        <f t="shared" si="78"/>
        <v/>
      </c>
      <c r="BW72" t="str">
        <f t="shared" si="79"/>
        <v/>
      </c>
      <c r="BX72" t="str">
        <f t="shared" si="80"/>
        <v>OK</v>
      </c>
      <c r="BY72" t="str">
        <f t="shared" si="81"/>
        <v>OK</v>
      </c>
      <c r="BZ72" s="143">
        <f t="shared" si="82"/>
        <v>0</v>
      </c>
      <c r="CB72" t="s">
        <v>369</v>
      </c>
      <c r="CC72" s="142">
        <v>49500001</v>
      </c>
      <c r="CD72" t="s">
        <v>367</v>
      </c>
      <c r="CE72" s="142">
        <v>53800000</v>
      </c>
      <c r="CF72" s="143">
        <v>0.18</v>
      </c>
      <c r="CG72" s="143" t="str">
        <f t="shared" si="83"/>
        <v/>
      </c>
      <c r="CH72" t="str">
        <f t="shared" si="84"/>
        <v/>
      </c>
      <c r="CI72" t="str">
        <f t="shared" si="85"/>
        <v>OK</v>
      </c>
      <c r="CJ72" t="str">
        <f t="shared" si="86"/>
        <v>OK</v>
      </c>
      <c r="CK72" s="143">
        <f t="shared" si="87"/>
        <v>0</v>
      </c>
      <c r="CM72" t="s">
        <v>369</v>
      </c>
      <c r="CN72" s="142">
        <v>49500001</v>
      </c>
      <c r="CO72" t="s">
        <v>367</v>
      </c>
      <c r="CP72" s="142">
        <v>53800000</v>
      </c>
      <c r="CQ72" s="143">
        <v>0.18</v>
      </c>
      <c r="CR72" s="143" t="str">
        <f t="shared" si="88"/>
        <v>OK</v>
      </c>
      <c r="CS72" t="str">
        <f t="shared" si="89"/>
        <v/>
      </c>
      <c r="CT72" t="str">
        <f t="shared" si="90"/>
        <v>OK</v>
      </c>
      <c r="CU72" t="str">
        <f t="shared" si="91"/>
        <v>OKOK</v>
      </c>
      <c r="CV72" s="143">
        <f t="shared" si="92"/>
        <v>0</v>
      </c>
      <c r="CX72" t="s">
        <v>369</v>
      </c>
      <c r="CY72" s="142">
        <v>49500001</v>
      </c>
      <c r="CZ72" t="s">
        <v>367</v>
      </c>
      <c r="DA72" s="142">
        <v>53800000</v>
      </c>
      <c r="DB72" s="143">
        <v>0.18</v>
      </c>
      <c r="DC72" s="143" t="str">
        <f t="shared" si="93"/>
        <v/>
      </c>
      <c r="DD72" t="str">
        <f t="shared" si="94"/>
        <v>OK</v>
      </c>
      <c r="DE72" t="str">
        <f t="shared" si="95"/>
        <v>OK</v>
      </c>
      <c r="DF72" t="str">
        <f t="shared" si="96"/>
        <v>OKOK</v>
      </c>
      <c r="DG72" s="143">
        <f t="shared" si="97"/>
        <v>0</v>
      </c>
      <c r="DI72" t="s">
        <v>369</v>
      </c>
      <c r="DJ72" s="142">
        <v>49500001</v>
      </c>
      <c r="DK72" t="s">
        <v>367</v>
      </c>
      <c r="DL72" s="142">
        <v>53800000</v>
      </c>
      <c r="DM72" s="143">
        <v>0.18</v>
      </c>
      <c r="DN72" s="143" t="str">
        <f t="shared" si="98"/>
        <v/>
      </c>
      <c r="DO72" t="str">
        <f t="shared" si="99"/>
        <v>OK</v>
      </c>
      <c r="DP72" t="str">
        <f t="shared" si="100"/>
        <v/>
      </c>
      <c r="DQ72" t="str">
        <f t="shared" si="101"/>
        <v>OK</v>
      </c>
      <c r="DR72" s="143">
        <f t="shared" si="102"/>
        <v>0</v>
      </c>
    </row>
    <row r="73" spans="14:122" x14ac:dyDescent="0.45">
      <c r="N73" t="s">
        <v>369</v>
      </c>
      <c r="O73" s="142">
        <v>53800001</v>
      </c>
      <c r="P73" t="s">
        <v>367</v>
      </c>
      <c r="Q73" s="142">
        <v>58500000</v>
      </c>
      <c r="R73" s="143">
        <v>0.19</v>
      </c>
      <c r="S73" s="143" t="str">
        <f t="shared" si="53"/>
        <v/>
      </c>
      <c r="T73" t="str">
        <f t="shared" si="54"/>
        <v/>
      </c>
      <c r="U73" t="str">
        <f t="shared" si="55"/>
        <v>OK</v>
      </c>
      <c r="V73" t="str">
        <f t="shared" si="56"/>
        <v>OK</v>
      </c>
      <c r="W73" s="143">
        <f t="shared" si="57"/>
        <v>0</v>
      </c>
      <c r="Y73" t="s">
        <v>369</v>
      </c>
      <c r="Z73" s="142">
        <v>53800001</v>
      </c>
      <c r="AA73" t="s">
        <v>367</v>
      </c>
      <c r="AB73" s="142">
        <v>58500000</v>
      </c>
      <c r="AC73" s="143">
        <v>0.19</v>
      </c>
      <c r="AD73" s="143" t="str">
        <f t="shared" si="58"/>
        <v>OK</v>
      </c>
      <c r="AE73" t="str">
        <f t="shared" si="59"/>
        <v/>
      </c>
      <c r="AF73" t="str">
        <f t="shared" si="60"/>
        <v>OK</v>
      </c>
      <c r="AG73" t="str">
        <f t="shared" si="61"/>
        <v>OKOK</v>
      </c>
      <c r="AH73" s="143">
        <f t="shared" si="62"/>
        <v>0</v>
      </c>
      <c r="AJ73" t="s">
        <v>369</v>
      </c>
      <c r="AK73" s="142">
        <v>53800001</v>
      </c>
      <c r="AL73" t="s">
        <v>367</v>
      </c>
      <c r="AM73" s="142">
        <v>58500000</v>
      </c>
      <c r="AN73" s="143">
        <v>0.19</v>
      </c>
      <c r="AO73" s="143" t="str">
        <f t="shared" si="63"/>
        <v/>
      </c>
      <c r="AP73" t="str">
        <f t="shared" si="64"/>
        <v/>
      </c>
      <c r="AQ73" t="str">
        <f t="shared" si="65"/>
        <v>OK</v>
      </c>
      <c r="AR73" t="str">
        <f t="shared" si="66"/>
        <v>OK</v>
      </c>
      <c r="AS73" s="143">
        <f t="shared" si="67"/>
        <v>0</v>
      </c>
      <c r="AU73" t="s">
        <v>369</v>
      </c>
      <c r="AV73" s="142">
        <v>53800001</v>
      </c>
      <c r="AW73" t="s">
        <v>367</v>
      </c>
      <c r="AX73" s="142">
        <v>58500000</v>
      </c>
      <c r="AY73" s="143">
        <v>0.19</v>
      </c>
      <c r="AZ73" s="143" t="str">
        <f t="shared" si="68"/>
        <v/>
      </c>
      <c r="BA73" t="str">
        <f t="shared" si="69"/>
        <v/>
      </c>
      <c r="BB73" t="str">
        <f t="shared" si="70"/>
        <v>OK</v>
      </c>
      <c r="BC73" t="str">
        <f t="shared" si="71"/>
        <v>OK</v>
      </c>
      <c r="BD73" s="143">
        <f t="shared" si="72"/>
        <v>0</v>
      </c>
      <c r="BF73" t="s">
        <v>369</v>
      </c>
      <c r="BG73" s="142">
        <v>53800001</v>
      </c>
      <c r="BH73" t="s">
        <v>367</v>
      </c>
      <c r="BI73" s="142">
        <v>58500000</v>
      </c>
      <c r="BJ73" s="143">
        <v>0.19</v>
      </c>
      <c r="BK73" s="143" t="str">
        <f t="shared" si="73"/>
        <v>OK</v>
      </c>
      <c r="BL73" t="str">
        <f t="shared" si="74"/>
        <v/>
      </c>
      <c r="BM73" t="str">
        <f t="shared" si="75"/>
        <v>OK</v>
      </c>
      <c r="BN73" t="str">
        <f t="shared" si="76"/>
        <v>OKOK</v>
      </c>
      <c r="BO73" s="143">
        <f t="shared" si="77"/>
        <v>0</v>
      </c>
      <c r="BQ73" t="s">
        <v>369</v>
      </c>
      <c r="BR73" s="142">
        <v>53800001</v>
      </c>
      <c r="BS73" t="s">
        <v>367</v>
      </c>
      <c r="BT73" s="142">
        <v>58500000</v>
      </c>
      <c r="BU73" s="143">
        <v>0.19</v>
      </c>
      <c r="BV73" s="143" t="str">
        <f t="shared" si="78"/>
        <v/>
      </c>
      <c r="BW73" t="str">
        <f t="shared" si="79"/>
        <v/>
      </c>
      <c r="BX73" t="str">
        <f t="shared" si="80"/>
        <v>OK</v>
      </c>
      <c r="BY73" t="str">
        <f t="shared" si="81"/>
        <v>OK</v>
      </c>
      <c r="BZ73" s="143">
        <f t="shared" si="82"/>
        <v>0</v>
      </c>
      <c r="CB73" t="s">
        <v>369</v>
      </c>
      <c r="CC73" s="142">
        <v>53800001</v>
      </c>
      <c r="CD73" t="s">
        <v>367</v>
      </c>
      <c r="CE73" s="142">
        <v>58500000</v>
      </c>
      <c r="CF73" s="143">
        <v>0.19</v>
      </c>
      <c r="CG73" s="143" t="str">
        <f t="shared" si="83"/>
        <v/>
      </c>
      <c r="CH73" t="str">
        <f t="shared" si="84"/>
        <v/>
      </c>
      <c r="CI73" t="str">
        <f t="shared" si="85"/>
        <v>OK</v>
      </c>
      <c r="CJ73" t="str">
        <f t="shared" si="86"/>
        <v>OK</v>
      </c>
      <c r="CK73" s="143">
        <f t="shared" si="87"/>
        <v>0</v>
      </c>
      <c r="CM73" t="s">
        <v>369</v>
      </c>
      <c r="CN73" s="142">
        <v>53800001</v>
      </c>
      <c r="CO73" t="s">
        <v>367</v>
      </c>
      <c r="CP73" s="142">
        <v>58500000</v>
      </c>
      <c r="CQ73" s="143">
        <v>0.19</v>
      </c>
      <c r="CR73" s="143" t="str">
        <f t="shared" si="88"/>
        <v>OK</v>
      </c>
      <c r="CS73" t="str">
        <f t="shared" si="89"/>
        <v/>
      </c>
      <c r="CT73" t="str">
        <f t="shared" si="90"/>
        <v>OK</v>
      </c>
      <c r="CU73" t="str">
        <f t="shared" si="91"/>
        <v>OKOK</v>
      </c>
      <c r="CV73" s="143">
        <f t="shared" si="92"/>
        <v>0</v>
      </c>
      <c r="CX73" t="s">
        <v>369</v>
      </c>
      <c r="CY73" s="142">
        <v>53800001</v>
      </c>
      <c r="CZ73" t="s">
        <v>367</v>
      </c>
      <c r="DA73" s="142">
        <v>58500000</v>
      </c>
      <c r="DB73" s="143">
        <v>0.19</v>
      </c>
      <c r="DC73" s="143" t="str">
        <f t="shared" si="93"/>
        <v/>
      </c>
      <c r="DD73" t="str">
        <f t="shared" si="94"/>
        <v/>
      </c>
      <c r="DE73" t="str">
        <f t="shared" si="95"/>
        <v>OK</v>
      </c>
      <c r="DF73" t="str">
        <f t="shared" si="96"/>
        <v>OK</v>
      </c>
      <c r="DG73" s="143">
        <f t="shared" si="97"/>
        <v>0</v>
      </c>
      <c r="DI73" t="s">
        <v>369</v>
      </c>
      <c r="DJ73" s="142">
        <v>53800001</v>
      </c>
      <c r="DK73" t="s">
        <v>367</v>
      </c>
      <c r="DL73" s="142">
        <v>58500000</v>
      </c>
      <c r="DM73" s="143">
        <v>0.19</v>
      </c>
      <c r="DN73" s="143" t="str">
        <f t="shared" si="98"/>
        <v/>
      </c>
      <c r="DO73" t="str">
        <f t="shared" si="99"/>
        <v>OK</v>
      </c>
      <c r="DP73" t="str">
        <f t="shared" si="100"/>
        <v>OK</v>
      </c>
      <c r="DQ73" t="str">
        <f t="shared" si="101"/>
        <v>OKOK</v>
      </c>
      <c r="DR73" s="143">
        <f t="shared" si="102"/>
        <v>0</v>
      </c>
    </row>
    <row r="74" spans="14:122" x14ac:dyDescent="0.45">
      <c r="N74" t="s">
        <v>369</v>
      </c>
      <c r="O74" s="142">
        <v>58500001</v>
      </c>
      <c r="P74" t="s">
        <v>367</v>
      </c>
      <c r="Q74" s="142">
        <v>64000000</v>
      </c>
      <c r="R74" s="143">
        <v>0.2</v>
      </c>
      <c r="S74" s="143" t="str">
        <f t="shared" si="53"/>
        <v/>
      </c>
      <c r="T74" t="str">
        <f t="shared" si="54"/>
        <v/>
      </c>
      <c r="U74" t="str">
        <f t="shared" si="55"/>
        <v>OK</v>
      </c>
      <c r="V74" t="str">
        <f t="shared" si="56"/>
        <v>OK</v>
      </c>
      <c r="W74" s="143">
        <f t="shared" si="57"/>
        <v>0</v>
      </c>
      <c r="Y74" t="s">
        <v>369</v>
      </c>
      <c r="Z74" s="142">
        <v>58500001</v>
      </c>
      <c r="AA74" t="s">
        <v>367</v>
      </c>
      <c r="AB74" s="142">
        <v>64000000</v>
      </c>
      <c r="AC74" s="143">
        <v>0.2</v>
      </c>
      <c r="AD74" s="143" t="str">
        <f t="shared" si="58"/>
        <v>OK</v>
      </c>
      <c r="AE74" t="str">
        <f t="shared" si="59"/>
        <v/>
      </c>
      <c r="AF74" t="str">
        <f t="shared" si="60"/>
        <v>OK</v>
      </c>
      <c r="AG74" t="str">
        <f t="shared" si="61"/>
        <v>OKOK</v>
      </c>
      <c r="AH74" s="143">
        <f t="shared" si="62"/>
        <v>0</v>
      </c>
      <c r="AJ74" t="s">
        <v>369</v>
      </c>
      <c r="AK74" s="142">
        <v>58500001</v>
      </c>
      <c r="AL74" t="s">
        <v>367</v>
      </c>
      <c r="AM74" s="142">
        <v>64000000</v>
      </c>
      <c r="AN74" s="143">
        <v>0.2</v>
      </c>
      <c r="AO74" s="143" t="str">
        <f t="shared" si="63"/>
        <v/>
      </c>
      <c r="AP74" t="str">
        <f t="shared" si="64"/>
        <v/>
      </c>
      <c r="AQ74" t="str">
        <f t="shared" si="65"/>
        <v>OK</v>
      </c>
      <c r="AR74" t="str">
        <f t="shared" si="66"/>
        <v>OK</v>
      </c>
      <c r="AS74" s="143">
        <f t="shared" si="67"/>
        <v>0</v>
      </c>
      <c r="AU74" t="s">
        <v>369</v>
      </c>
      <c r="AV74" s="142">
        <v>58500001</v>
      </c>
      <c r="AW74" t="s">
        <v>367</v>
      </c>
      <c r="AX74" s="142">
        <v>64000000</v>
      </c>
      <c r="AY74" s="143">
        <v>0.2</v>
      </c>
      <c r="AZ74" s="143" t="str">
        <f t="shared" si="68"/>
        <v/>
      </c>
      <c r="BA74" t="str">
        <f t="shared" si="69"/>
        <v/>
      </c>
      <c r="BB74" t="str">
        <f t="shared" si="70"/>
        <v>OK</v>
      </c>
      <c r="BC74" t="str">
        <f t="shared" si="71"/>
        <v>OK</v>
      </c>
      <c r="BD74" s="143">
        <f t="shared" si="72"/>
        <v>0</v>
      </c>
      <c r="BF74" t="s">
        <v>369</v>
      </c>
      <c r="BG74" s="142">
        <v>58500001</v>
      </c>
      <c r="BH74" t="s">
        <v>367</v>
      </c>
      <c r="BI74" s="142">
        <v>64000000</v>
      </c>
      <c r="BJ74" s="143">
        <v>0.2</v>
      </c>
      <c r="BK74" s="143" t="str">
        <f t="shared" si="73"/>
        <v>OK</v>
      </c>
      <c r="BL74" t="str">
        <f t="shared" si="74"/>
        <v/>
      </c>
      <c r="BM74" t="str">
        <f t="shared" si="75"/>
        <v>OK</v>
      </c>
      <c r="BN74" t="str">
        <f t="shared" si="76"/>
        <v>OKOK</v>
      </c>
      <c r="BO74" s="143">
        <f t="shared" si="77"/>
        <v>0</v>
      </c>
      <c r="BQ74" t="s">
        <v>369</v>
      </c>
      <c r="BR74" s="142">
        <v>58500001</v>
      </c>
      <c r="BS74" t="s">
        <v>367</v>
      </c>
      <c r="BT74" s="142">
        <v>64000000</v>
      </c>
      <c r="BU74" s="143">
        <v>0.2</v>
      </c>
      <c r="BV74" s="143" t="str">
        <f t="shared" si="78"/>
        <v/>
      </c>
      <c r="BW74" t="str">
        <f t="shared" si="79"/>
        <v/>
      </c>
      <c r="BX74" t="str">
        <f t="shared" si="80"/>
        <v>OK</v>
      </c>
      <c r="BY74" t="str">
        <f t="shared" si="81"/>
        <v>OK</v>
      </c>
      <c r="BZ74" s="143">
        <f t="shared" si="82"/>
        <v>0</v>
      </c>
      <c r="CB74" t="s">
        <v>369</v>
      </c>
      <c r="CC74" s="142">
        <v>58500001</v>
      </c>
      <c r="CD74" t="s">
        <v>367</v>
      </c>
      <c r="CE74" s="142">
        <v>64000000</v>
      </c>
      <c r="CF74" s="143">
        <v>0.2</v>
      </c>
      <c r="CG74" s="143" t="str">
        <f t="shared" si="83"/>
        <v/>
      </c>
      <c r="CH74" t="str">
        <f t="shared" si="84"/>
        <v/>
      </c>
      <c r="CI74" t="str">
        <f t="shared" si="85"/>
        <v>OK</v>
      </c>
      <c r="CJ74" t="str">
        <f t="shared" si="86"/>
        <v>OK</v>
      </c>
      <c r="CK74" s="143">
        <f t="shared" si="87"/>
        <v>0</v>
      </c>
      <c r="CM74" t="s">
        <v>369</v>
      </c>
      <c r="CN74" s="142">
        <v>58500001</v>
      </c>
      <c r="CO74" t="s">
        <v>367</v>
      </c>
      <c r="CP74" s="142">
        <v>64000000</v>
      </c>
      <c r="CQ74" s="143">
        <v>0.2</v>
      </c>
      <c r="CR74" s="143" t="str">
        <f t="shared" si="88"/>
        <v>OK</v>
      </c>
      <c r="CS74" t="str">
        <f t="shared" si="89"/>
        <v/>
      </c>
      <c r="CT74" t="str">
        <f t="shared" si="90"/>
        <v>OK</v>
      </c>
      <c r="CU74" t="str">
        <f t="shared" si="91"/>
        <v>OKOK</v>
      </c>
      <c r="CV74" s="143">
        <f t="shared" si="92"/>
        <v>0</v>
      </c>
      <c r="CX74" t="s">
        <v>369</v>
      </c>
      <c r="CY74" s="142">
        <v>58500001</v>
      </c>
      <c r="CZ74" t="s">
        <v>367</v>
      </c>
      <c r="DA74" s="142">
        <v>64000000</v>
      </c>
      <c r="DB74" s="143">
        <v>0.2</v>
      </c>
      <c r="DC74" s="143" t="str">
        <f t="shared" si="93"/>
        <v/>
      </c>
      <c r="DD74" t="str">
        <f t="shared" si="94"/>
        <v/>
      </c>
      <c r="DE74" t="str">
        <f t="shared" si="95"/>
        <v>OK</v>
      </c>
      <c r="DF74" t="str">
        <f t="shared" si="96"/>
        <v>OK</v>
      </c>
      <c r="DG74" s="143">
        <f t="shared" si="97"/>
        <v>0</v>
      </c>
      <c r="DI74" t="s">
        <v>369</v>
      </c>
      <c r="DJ74" s="142">
        <v>58500001</v>
      </c>
      <c r="DK74" t="s">
        <v>367</v>
      </c>
      <c r="DL74" s="142">
        <v>64000000</v>
      </c>
      <c r="DM74" s="143">
        <v>0.2</v>
      </c>
      <c r="DN74" s="143" t="str">
        <f t="shared" si="98"/>
        <v/>
      </c>
      <c r="DO74" t="str">
        <f t="shared" si="99"/>
        <v/>
      </c>
      <c r="DP74" t="str">
        <f t="shared" si="100"/>
        <v>OK</v>
      </c>
      <c r="DQ74" t="str">
        <f t="shared" si="101"/>
        <v>OK</v>
      </c>
      <c r="DR74" s="143">
        <f t="shared" si="102"/>
        <v>0</v>
      </c>
    </row>
    <row r="75" spans="14:122" x14ac:dyDescent="0.45">
      <c r="N75" t="s">
        <v>369</v>
      </c>
      <c r="O75" s="142">
        <v>64000001</v>
      </c>
      <c r="P75" t="s">
        <v>367</v>
      </c>
      <c r="Q75" s="142">
        <v>71000000</v>
      </c>
      <c r="R75" s="143">
        <v>0.21</v>
      </c>
      <c r="S75" s="143" t="str">
        <f t="shared" si="53"/>
        <v/>
      </c>
      <c r="T75" t="str">
        <f t="shared" si="54"/>
        <v/>
      </c>
      <c r="U75" t="str">
        <f t="shared" si="55"/>
        <v>OK</v>
      </c>
      <c r="V75" t="str">
        <f t="shared" si="56"/>
        <v>OK</v>
      </c>
      <c r="W75" s="143">
        <f t="shared" si="57"/>
        <v>0</v>
      </c>
      <c r="Y75" t="s">
        <v>369</v>
      </c>
      <c r="Z75" s="142">
        <v>64000001</v>
      </c>
      <c r="AA75" t="s">
        <v>367</v>
      </c>
      <c r="AB75" s="142">
        <v>71000000</v>
      </c>
      <c r="AC75" s="143">
        <v>0.21</v>
      </c>
      <c r="AD75" s="143" t="str">
        <f t="shared" si="58"/>
        <v>OK</v>
      </c>
      <c r="AE75" t="str">
        <f t="shared" si="59"/>
        <v/>
      </c>
      <c r="AF75" t="str">
        <f t="shared" si="60"/>
        <v>OK</v>
      </c>
      <c r="AG75" t="str">
        <f t="shared" si="61"/>
        <v>OKOK</v>
      </c>
      <c r="AH75" s="143">
        <f t="shared" si="62"/>
        <v>0</v>
      </c>
      <c r="AJ75" t="s">
        <v>369</v>
      </c>
      <c r="AK75" s="142">
        <v>64000001</v>
      </c>
      <c r="AL75" t="s">
        <v>367</v>
      </c>
      <c r="AM75" s="142">
        <v>71000000</v>
      </c>
      <c r="AN75" s="143">
        <v>0.21</v>
      </c>
      <c r="AO75" s="143" t="str">
        <f t="shared" si="63"/>
        <v/>
      </c>
      <c r="AP75" t="str">
        <f t="shared" si="64"/>
        <v/>
      </c>
      <c r="AQ75" t="str">
        <f t="shared" si="65"/>
        <v>OK</v>
      </c>
      <c r="AR75" t="str">
        <f t="shared" si="66"/>
        <v>OK</v>
      </c>
      <c r="AS75" s="143">
        <f t="shared" si="67"/>
        <v>0</v>
      </c>
      <c r="AU75" t="s">
        <v>369</v>
      </c>
      <c r="AV75" s="142">
        <v>64000001</v>
      </c>
      <c r="AW75" t="s">
        <v>367</v>
      </c>
      <c r="AX75" s="142">
        <v>71000000</v>
      </c>
      <c r="AY75" s="143">
        <v>0.21</v>
      </c>
      <c r="AZ75" s="143" t="str">
        <f t="shared" si="68"/>
        <v/>
      </c>
      <c r="BA75" t="str">
        <f t="shared" si="69"/>
        <v/>
      </c>
      <c r="BB75" t="str">
        <f t="shared" si="70"/>
        <v>OK</v>
      </c>
      <c r="BC75" t="str">
        <f t="shared" si="71"/>
        <v>OK</v>
      </c>
      <c r="BD75" s="143">
        <f t="shared" si="72"/>
        <v>0</v>
      </c>
      <c r="BF75" t="s">
        <v>369</v>
      </c>
      <c r="BG75" s="142">
        <v>64000001</v>
      </c>
      <c r="BH75" t="s">
        <v>367</v>
      </c>
      <c r="BI75" s="142">
        <v>71000000</v>
      </c>
      <c r="BJ75" s="143">
        <v>0.21</v>
      </c>
      <c r="BK75" s="143" t="str">
        <f t="shared" si="73"/>
        <v>OK</v>
      </c>
      <c r="BL75" t="str">
        <f t="shared" si="74"/>
        <v/>
      </c>
      <c r="BM75" t="str">
        <f t="shared" si="75"/>
        <v>OK</v>
      </c>
      <c r="BN75" t="str">
        <f t="shared" si="76"/>
        <v>OKOK</v>
      </c>
      <c r="BO75" s="143">
        <f t="shared" si="77"/>
        <v>0</v>
      </c>
      <c r="BQ75" t="s">
        <v>369</v>
      </c>
      <c r="BR75" s="142">
        <v>64000001</v>
      </c>
      <c r="BS75" t="s">
        <v>367</v>
      </c>
      <c r="BT75" s="142">
        <v>71000000</v>
      </c>
      <c r="BU75" s="143">
        <v>0.21</v>
      </c>
      <c r="BV75" s="143" t="str">
        <f t="shared" si="78"/>
        <v/>
      </c>
      <c r="BW75" t="str">
        <f t="shared" si="79"/>
        <v/>
      </c>
      <c r="BX75" t="str">
        <f t="shared" si="80"/>
        <v>OK</v>
      </c>
      <c r="BY75" t="str">
        <f t="shared" si="81"/>
        <v>OK</v>
      </c>
      <c r="BZ75" s="143">
        <f t="shared" si="82"/>
        <v>0</v>
      </c>
      <c r="CB75" t="s">
        <v>369</v>
      </c>
      <c r="CC75" s="142">
        <v>64000001</v>
      </c>
      <c r="CD75" t="s">
        <v>367</v>
      </c>
      <c r="CE75" s="142">
        <v>71000000</v>
      </c>
      <c r="CF75" s="143">
        <v>0.21</v>
      </c>
      <c r="CG75" s="143" t="str">
        <f t="shared" si="83"/>
        <v/>
      </c>
      <c r="CH75" t="str">
        <f t="shared" si="84"/>
        <v/>
      </c>
      <c r="CI75" t="str">
        <f t="shared" si="85"/>
        <v>OK</v>
      </c>
      <c r="CJ75" t="str">
        <f t="shared" si="86"/>
        <v>OK</v>
      </c>
      <c r="CK75" s="143">
        <f t="shared" si="87"/>
        <v>0</v>
      </c>
      <c r="CM75" t="s">
        <v>369</v>
      </c>
      <c r="CN75" s="142">
        <v>64000001</v>
      </c>
      <c r="CO75" t="s">
        <v>367</v>
      </c>
      <c r="CP75" s="142">
        <v>71000000</v>
      </c>
      <c r="CQ75" s="143">
        <v>0.21</v>
      </c>
      <c r="CR75" s="143" t="str">
        <f t="shared" si="88"/>
        <v>OK</v>
      </c>
      <c r="CS75" t="str">
        <f t="shared" si="89"/>
        <v/>
      </c>
      <c r="CT75" t="str">
        <f t="shared" si="90"/>
        <v>OK</v>
      </c>
      <c r="CU75" t="str">
        <f t="shared" si="91"/>
        <v>OKOK</v>
      </c>
      <c r="CV75" s="143">
        <f t="shared" si="92"/>
        <v>0</v>
      </c>
      <c r="CX75" t="s">
        <v>369</v>
      </c>
      <c r="CY75" s="142">
        <v>64000001</v>
      </c>
      <c r="CZ75" t="s">
        <v>367</v>
      </c>
      <c r="DA75" s="142">
        <v>71000000</v>
      </c>
      <c r="DB75" s="143">
        <v>0.21</v>
      </c>
      <c r="DC75" s="143" t="str">
        <f t="shared" si="93"/>
        <v/>
      </c>
      <c r="DD75" t="str">
        <f t="shared" si="94"/>
        <v/>
      </c>
      <c r="DE75" t="str">
        <f t="shared" si="95"/>
        <v>OK</v>
      </c>
      <c r="DF75" t="str">
        <f t="shared" si="96"/>
        <v>OK</v>
      </c>
      <c r="DG75" s="143">
        <f t="shared" si="97"/>
        <v>0</v>
      </c>
      <c r="DI75" t="s">
        <v>369</v>
      </c>
      <c r="DJ75" s="142">
        <v>64000001</v>
      </c>
      <c r="DK75" t="s">
        <v>367</v>
      </c>
      <c r="DL75" s="142">
        <v>71000000</v>
      </c>
      <c r="DM75" s="143">
        <v>0.21</v>
      </c>
      <c r="DN75" s="143" t="str">
        <f t="shared" si="98"/>
        <v/>
      </c>
      <c r="DO75" t="str">
        <f t="shared" si="99"/>
        <v/>
      </c>
      <c r="DP75" t="str">
        <f t="shared" si="100"/>
        <v>OK</v>
      </c>
      <c r="DQ75" t="str">
        <f t="shared" si="101"/>
        <v>OK</v>
      </c>
      <c r="DR75" s="143">
        <f t="shared" si="102"/>
        <v>0</v>
      </c>
    </row>
    <row r="76" spans="14:122" x14ac:dyDescent="0.45">
      <c r="N76" t="s">
        <v>369</v>
      </c>
      <c r="O76" s="142">
        <v>71000001</v>
      </c>
      <c r="P76" t="s">
        <v>367</v>
      </c>
      <c r="Q76" s="142">
        <v>80000000</v>
      </c>
      <c r="R76" s="143">
        <v>0.22</v>
      </c>
      <c r="S76" s="143" t="str">
        <f t="shared" si="53"/>
        <v/>
      </c>
      <c r="T76" t="str">
        <f t="shared" si="54"/>
        <v/>
      </c>
      <c r="U76" t="str">
        <f t="shared" si="55"/>
        <v>OK</v>
      </c>
      <c r="V76" t="str">
        <f t="shared" si="56"/>
        <v>OK</v>
      </c>
      <c r="W76" s="143">
        <f t="shared" si="57"/>
        <v>0</v>
      </c>
      <c r="Y76" t="s">
        <v>369</v>
      </c>
      <c r="Z76" s="142">
        <v>71000001</v>
      </c>
      <c r="AA76" t="s">
        <v>367</v>
      </c>
      <c r="AB76" s="142">
        <v>80000000</v>
      </c>
      <c r="AC76" s="143">
        <v>0.22</v>
      </c>
      <c r="AD76" s="143" t="str">
        <f t="shared" si="58"/>
        <v>OK</v>
      </c>
      <c r="AE76" t="str">
        <f t="shared" si="59"/>
        <v/>
      </c>
      <c r="AF76" t="str">
        <f t="shared" si="60"/>
        <v>OK</v>
      </c>
      <c r="AG76" t="str">
        <f t="shared" si="61"/>
        <v>OKOK</v>
      </c>
      <c r="AH76" s="143">
        <f t="shared" si="62"/>
        <v>0</v>
      </c>
      <c r="AJ76" t="s">
        <v>369</v>
      </c>
      <c r="AK76" s="142">
        <v>71000001</v>
      </c>
      <c r="AL76" t="s">
        <v>367</v>
      </c>
      <c r="AM76" s="142">
        <v>80000000</v>
      </c>
      <c r="AN76" s="143">
        <v>0.22</v>
      </c>
      <c r="AO76" s="143" t="str">
        <f t="shared" si="63"/>
        <v/>
      </c>
      <c r="AP76" t="str">
        <f t="shared" si="64"/>
        <v/>
      </c>
      <c r="AQ76" t="str">
        <f t="shared" si="65"/>
        <v>OK</v>
      </c>
      <c r="AR76" t="str">
        <f t="shared" si="66"/>
        <v>OK</v>
      </c>
      <c r="AS76" s="143">
        <f t="shared" si="67"/>
        <v>0</v>
      </c>
      <c r="AU76" t="s">
        <v>369</v>
      </c>
      <c r="AV76" s="142">
        <v>71000001</v>
      </c>
      <c r="AW76" t="s">
        <v>367</v>
      </c>
      <c r="AX76" s="142">
        <v>80000000</v>
      </c>
      <c r="AY76" s="143">
        <v>0.22</v>
      </c>
      <c r="AZ76" s="143" t="str">
        <f t="shared" si="68"/>
        <v/>
      </c>
      <c r="BA76" t="str">
        <f t="shared" si="69"/>
        <v/>
      </c>
      <c r="BB76" t="str">
        <f t="shared" si="70"/>
        <v>OK</v>
      </c>
      <c r="BC76" t="str">
        <f t="shared" si="71"/>
        <v>OK</v>
      </c>
      <c r="BD76" s="143">
        <f t="shared" si="72"/>
        <v>0</v>
      </c>
      <c r="BF76" t="s">
        <v>369</v>
      </c>
      <c r="BG76" s="142">
        <v>71000001</v>
      </c>
      <c r="BH76" t="s">
        <v>367</v>
      </c>
      <c r="BI76" s="142">
        <v>80000000</v>
      </c>
      <c r="BJ76" s="143">
        <v>0.22</v>
      </c>
      <c r="BK76" s="143" t="str">
        <f t="shared" si="73"/>
        <v>OK</v>
      </c>
      <c r="BL76" t="str">
        <f t="shared" si="74"/>
        <v/>
      </c>
      <c r="BM76" t="str">
        <f t="shared" si="75"/>
        <v>OK</v>
      </c>
      <c r="BN76" t="str">
        <f t="shared" si="76"/>
        <v>OKOK</v>
      </c>
      <c r="BO76" s="143">
        <f t="shared" si="77"/>
        <v>0</v>
      </c>
      <c r="BQ76" t="s">
        <v>369</v>
      </c>
      <c r="BR76" s="142">
        <v>71000001</v>
      </c>
      <c r="BS76" t="s">
        <v>367</v>
      </c>
      <c r="BT76" s="142">
        <v>80000000</v>
      </c>
      <c r="BU76" s="143">
        <v>0.22</v>
      </c>
      <c r="BV76" s="143" t="str">
        <f t="shared" si="78"/>
        <v/>
      </c>
      <c r="BW76" t="str">
        <f t="shared" si="79"/>
        <v/>
      </c>
      <c r="BX76" t="str">
        <f t="shared" si="80"/>
        <v>OK</v>
      </c>
      <c r="BY76" t="str">
        <f t="shared" si="81"/>
        <v>OK</v>
      </c>
      <c r="BZ76" s="143">
        <f t="shared" si="82"/>
        <v>0</v>
      </c>
      <c r="CB76" t="s">
        <v>369</v>
      </c>
      <c r="CC76" s="142">
        <v>71000001</v>
      </c>
      <c r="CD76" t="s">
        <v>367</v>
      </c>
      <c r="CE76" s="142">
        <v>80000000</v>
      </c>
      <c r="CF76" s="143">
        <v>0.22</v>
      </c>
      <c r="CG76" s="143" t="str">
        <f t="shared" si="83"/>
        <v/>
      </c>
      <c r="CH76" t="str">
        <f t="shared" si="84"/>
        <v/>
      </c>
      <c r="CI76" t="str">
        <f t="shared" si="85"/>
        <v>OK</v>
      </c>
      <c r="CJ76" t="str">
        <f t="shared" si="86"/>
        <v>OK</v>
      </c>
      <c r="CK76" s="143">
        <f t="shared" si="87"/>
        <v>0</v>
      </c>
      <c r="CM76" t="s">
        <v>369</v>
      </c>
      <c r="CN76" s="142">
        <v>71000001</v>
      </c>
      <c r="CO76" t="s">
        <v>367</v>
      </c>
      <c r="CP76" s="142">
        <v>80000000</v>
      </c>
      <c r="CQ76" s="143">
        <v>0.22</v>
      </c>
      <c r="CR76" s="143" t="str">
        <f t="shared" si="88"/>
        <v>OK</v>
      </c>
      <c r="CS76" t="str">
        <f t="shared" si="89"/>
        <v/>
      </c>
      <c r="CT76" t="str">
        <f t="shared" si="90"/>
        <v>OK</v>
      </c>
      <c r="CU76" t="str">
        <f t="shared" si="91"/>
        <v>OKOK</v>
      </c>
      <c r="CV76" s="143">
        <f t="shared" si="92"/>
        <v>0</v>
      </c>
      <c r="CX76" t="s">
        <v>369</v>
      </c>
      <c r="CY76" s="142">
        <v>71000001</v>
      </c>
      <c r="CZ76" t="s">
        <v>367</v>
      </c>
      <c r="DA76" s="142">
        <v>80000000</v>
      </c>
      <c r="DB76" s="143">
        <v>0.22</v>
      </c>
      <c r="DC76" s="143" t="str">
        <f t="shared" si="93"/>
        <v/>
      </c>
      <c r="DD76" t="str">
        <f t="shared" si="94"/>
        <v/>
      </c>
      <c r="DE76" t="str">
        <f t="shared" si="95"/>
        <v>OK</v>
      </c>
      <c r="DF76" t="str">
        <f t="shared" si="96"/>
        <v>OK</v>
      </c>
      <c r="DG76" s="143">
        <f t="shared" si="97"/>
        <v>0</v>
      </c>
      <c r="DI76" t="s">
        <v>369</v>
      </c>
      <c r="DJ76" s="142">
        <v>71000001</v>
      </c>
      <c r="DK76" t="s">
        <v>367</v>
      </c>
      <c r="DL76" s="142">
        <v>80000000</v>
      </c>
      <c r="DM76" s="143">
        <v>0.22</v>
      </c>
      <c r="DN76" s="143" t="str">
        <f t="shared" si="98"/>
        <v/>
      </c>
      <c r="DO76" t="str">
        <f t="shared" si="99"/>
        <v/>
      </c>
      <c r="DP76" t="str">
        <f t="shared" si="100"/>
        <v>OK</v>
      </c>
      <c r="DQ76" t="str">
        <f t="shared" si="101"/>
        <v>OK</v>
      </c>
      <c r="DR76" s="143">
        <f t="shared" si="102"/>
        <v>0</v>
      </c>
    </row>
    <row r="77" spans="14:122" x14ac:dyDescent="0.45">
      <c r="N77" t="s">
        <v>369</v>
      </c>
      <c r="O77" s="142">
        <v>80000001</v>
      </c>
      <c r="P77" t="s">
        <v>367</v>
      </c>
      <c r="Q77" s="142">
        <v>93000000</v>
      </c>
      <c r="R77" s="143">
        <v>0.23</v>
      </c>
      <c r="S77" s="143" t="str">
        <f t="shared" si="53"/>
        <v/>
      </c>
      <c r="T77" t="str">
        <f t="shared" si="54"/>
        <v/>
      </c>
      <c r="U77" t="str">
        <f t="shared" si="55"/>
        <v>OK</v>
      </c>
      <c r="V77" t="str">
        <f t="shared" si="56"/>
        <v>OK</v>
      </c>
      <c r="W77" s="143">
        <f t="shared" si="57"/>
        <v>0</v>
      </c>
      <c r="Y77" t="s">
        <v>369</v>
      </c>
      <c r="Z77" s="142">
        <v>80000001</v>
      </c>
      <c r="AA77" t="s">
        <v>367</v>
      </c>
      <c r="AB77" s="142">
        <v>93000000</v>
      </c>
      <c r="AC77" s="143">
        <v>0.23</v>
      </c>
      <c r="AD77" s="143" t="str">
        <f t="shared" si="58"/>
        <v>OK</v>
      </c>
      <c r="AE77" t="str">
        <f t="shared" si="59"/>
        <v/>
      </c>
      <c r="AF77" t="str">
        <f t="shared" si="60"/>
        <v>OK</v>
      </c>
      <c r="AG77" t="str">
        <f t="shared" si="61"/>
        <v>OKOK</v>
      </c>
      <c r="AH77" s="143">
        <f t="shared" si="62"/>
        <v>0</v>
      </c>
      <c r="AJ77" t="s">
        <v>369</v>
      </c>
      <c r="AK77" s="142">
        <v>80000001</v>
      </c>
      <c r="AL77" t="s">
        <v>367</v>
      </c>
      <c r="AM77" s="142">
        <v>93000000</v>
      </c>
      <c r="AN77" s="143">
        <v>0.23</v>
      </c>
      <c r="AO77" s="143" t="str">
        <f t="shared" si="63"/>
        <v/>
      </c>
      <c r="AP77" t="str">
        <f t="shared" si="64"/>
        <v/>
      </c>
      <c r="AQ77" t="str">
        <f t="shared" si="65"/>
        <v>OK</v>
      </c>
      <c r="AR77" t="str">
        <f t="shared" si="66"/>
        <v>OK</v>
      </c>
      <c r="AS77" s="143">
        <f t="shared" si="67"/>
        <v>0</v>
      </c>
      <c r="AU77" t="s">
        <v>369</v>
      </c>
      <c r="AV77" s="142">
        <v>80000001</v>
      </c>
      <c r="AW77" t="s">
        <v>367</v>
      </c>
      <c r="AX77" s="142">
        <v>93000000</v>
      </c>
      <c r="AY77" s="143">
        <v>0.23</v>
      </c>
      <c r="AZ77" s="143" t="str">
        <f t="shared" si="68"/>
        <v/>
      </c>
      <c r="BA77" t="str">
        <f t="shared" si="69"/>
        <v/>
      </c>
      <c r="BB77" t="str">
        <f t="shared" si="70"/>
        <v>OK</v>
      </c>
      <c r="BC77" t="str">
        <f t="shared" si="71"/>
        <v>OK</v>
      </c>
      <c r="BD77" s="143">
        <f t="shared" si="72"/>
        <v>0</v>
      </c>
      <c r="BF77" t="s">
        <v>369</v>
      </c>
      <c r="BG77" s="142">
        <v>80000001</v>
      </c>
      <c r="BH77" t="s">
        <v>367</v>
      </c>
      <c r="BI77" s="142">
        <v>93000000</v>
      </c>
      <c r="BJ77" s="143">
        <v>0.23</v>
      </c>
      <c r="BK77" s="143" t="str">
        <f t="shared" si="73"/>
        <v>OK</v>
      </c>
      <c r="BL77" t="str">
        <f t="shared" si="74"/>
        <v/>
      </c>
      <c r="BM77" t="str">
        <f t="shared" si="75"/>
        <v>OK</v>
      </c>
      <c r="BN77" t="str">
        <f t="shared" si="76"/>
        <v>OKOK</v>
      </c>
      <c r="BO77" s="143">
        <f t="shared" si="77"/>
        <v>0</v>
      </c>
      <c r="BQ77" t="s">
        <v>369</v>
      </c>
      <c r="BR77" s="142">
        <v>80000001</v>
      </c>
      <c r="BS77" t="s">
        <v>367</v>
      </c>
      <c r="BT77" s="142">
        <v>93000000</v>
      </c>
      <c r="BU77" s="143">
        <v>0.23</v>
      </c>
      <c r="BV77" s="143" t="str">
        <f t="shared" si="78"/>
        <v/>
      </c>
      <c r="BW77" t="str">
        <f t="shared" si="79"/>
        <v/>
      </c>
      <c r="BX77" t="str">
        <f t="shared" si="80"/>
        <v>OK</v>
      </c>
      <c r="BY77" t="str">
        <f t="shared" si="81"/>
        <v>OK</v>
      </c>
      <c r="BZ77" s="143">
        <f t="shared" si="82"/>
        <v>0</v>
      </c>
      <c r="CB77" t="s">
        <v>369</v>
      </c>
      <c r="CC77" s="142">
        <v>80000001</v>
      </c>
      <c r="CD77" t="s">
        <v>367</v>
      </c>
      <c r="CE77" s="142">
        <v>93000000</v>
      </c>
      <c r="CF77" s="143">
        <v>0.23</v>
      </c>
      <c r="CG77" s="143" t="str">
        <f t="shared" si="83"/>
        <v/>
      </c>
      <c r="CH77" t="str">
        <f t="shared" si="84"/>
        <v/>
      </c>
      <c r="CI77" t="str">
        <f t="shared" si="85"/>
        <v>OK</v>
      </c>
      <c r="CJ77" t="str">
        <f t="shared" si="86"/>
        <v>OK</v>
      </c>
      <c r="CK77" s="143">
        <f t="shared" si="87"/>
        <v>0</v>
      </c>
      <c r="CM77" t="s">
        <v>369</v>
      </c>
      <c r="CN77" s="142">
        <v>80000001</v>
      </c>
      <c r="CO77" t="s">
        <v>367</v>
      </c>
      <c r="CP77" s="142">
        <v>93000000</v>
      </c>
      <c r="CQ77" s="143">
        <v>0.23</v>
      </c>
      <c r="CR77" s="143" t="str">
        <f t="shared" si="88"/>
        <v>OK</v>
      </c>
      <c r="CS77" t="str">
        <f t="shared" si="89"/>
        <v/>
      </c>
      <c r="CT77" t="str">
        <f t="shared" si="90"/>
        <v>OK</v>
      </c>
      <c r="CU77" t="str">
        <f t="shared" si="91"/>
        <v>OKOK</v>
      </c>
      <c r="CV77" s="143">
        <f t="shared" si="92"/>
        <v>0</v>
      </c>
      <c r="CX77" t="s">
        <v>369</v>
      </c>
      <c r="CY77" s="142">
        <v>80000001</v>
      </c>
      <c r="CZ77" t="s">
        <v>367</v>
      </c>
      <c r="DA77" s="142">
        <v>93000000</v>
      </c>
      <c r="DB77" s="143">
        <v>0.23</v>
      </c>
      <c r="DC77" s="143" t="str">
        <f t="shared" si="93"/>
        <v/>
      </c>
      <c r="DD77" t="str">
        <f t="shared" si="94"/>
        <v/>
      </c>
      <c r="DE77" t="str">
        <f t="shared" si="95"/>
        <v>OK</v>
      </c>
      <c r="DF77" t="str">
        <f t="shared" si="96"/>
        <v>OK</v>
      </c>
      <c r="DG77" s="143">
        <f t="shared" si="97"/>
        <v>0</v>
      </c>
      <c r="DI77" t="s">
        <v>369</v>
      </c>
      <c r="DJ77" s="142">
        <v>80000001</v>
      </c>
      <c r="DK77" t="s">
        <v>367</v>
      </c>
      <c r="DL77" s="142">
        <v>93000000</v>
      </c>
      <c r="DM77" s="143">
        <v>0.23</v>
      </c>
      <c r="DN77" s="143" t="str">
        <f t="shared" si="98"/>
        <v/>
      </c>
      <c r="DO77" t="str">
        <f t="shared" si="99"/>
        <v/>
      </c>
      <c r="DP77" t="str">
        <f t="shared" si="100"/>
        <v>OK</v>
      </c>
      <c r="DQ77" t="str">
        <f t="shared" si="101"/>
        <v>OK</v>
      </c>
      <c r="DR77" s="143">
        <f t="shared" si="102"/>
        <v>0</v>
      </c>
    </row>
    <row r="78" spans="14:122" x14ac:dyDescent="0.45">
      <c r="N78" t="s">
        <v>369</v>
      </c>
      <c r="O78" s="142">
        <v>93000001</v>
      </c>
      <c r="P78" t="s">
        <v>367</v>
      </c>
      <c r="Q78" s="142">
        <v>109000000</v>
      </c>
      <c r="R78" s="143">
        <v>0.24</v>
      </c>
      <c r="S78" s="143" t="str">
        <f t="shared" si="53"/>
        <v/>
      </c>
      <c r="T78" t="str">
        <f t="shared" si="54"/>
        <v/>
      </c>
      <c r="U78" t="str">
        <f t="shared" si="55"/>
        <v>OK</v>
      </c>
      <c r="V78" t="str">
        <f t="shared" si="56"/>
        <v>OK</v>
      </c>
      <c r="W78" s="143">
        <f t="shared" si="57"/>
        <v>0</v>
      </c>
      <c r="Y78" t="s">
        <v>369</v>
      </c>
      <c r="Z78" s="142">
        <v>93000001</v>
      </c>
      <c r="AA78" t="s">
        <v>367</v>
      </c>
      <c r="AB78" s="142">
        <v>109000000</v>
      </c>
      <c r="AC78" s="143">
        <v>0.24</v>
      </c>
      <c r="AD78" s="143" t="str">
        <f t="shared" si="58"/>
        <v>OK</v>
      </c>
      <c r="AE78" t="str">
        <f t="shared" si="59"/>
        <v/>
      </c>
      <c r="AF78" t="str">
        <f t="shared" si="60"/>
        <v>OK</v>
      </c>
      <c r="AG78" t="str">
        <f t="shared" si="61"/>
        <v>OKOK</v>
      </c>
      <c r="AH78" s="143">
        <f t="shared" si="62"/>
        <v>0</v>
      </c>
      <c r="AJ78" t="s">
        <v>369</v>
      </c>
      <c r="AK78" s="142">
        <v>93000001</v>
      </c>
      <c r="AL78" t="s">
        <v>367</v>
      </c>
      <c r="AM78" s="142">
        <v>109000000</v>
      </c>
      <c r="AN78" s="143">
        <v>0.24</v>
      </c>
      <c r="AO78" s="143" t="str">
        <f t="shared" si="63"/>
        <v/>
      </c>
      <c r="AP78" t="str">
        <f t="shared" si="64"/>
        <v/>
      </c>
      <c r="AQ78" t="str">
        <f t="shared" si="65"/>
        <v>OK</v>
      </c>
      <c r="AR78" t="str">
        <f t="shared" si="66"/>
        <v>OK</v>
      </c>
      <c r="AS78" s="143">
        <f t="shared" si="67"/>
        <v>0</v>
      </c>
      <c r="AU78" t="s">
        <v>369</v>
      </c>
      <c r="AV78" s="142">
        <v>93000001</v>
      </c>
      <c r="AW78" t="s">
        <v>367</v>
      </c>
      <c r="AX78" s="142">
        <v>109000000</v>
      </c>
      <c r="AY78" s="143">
        <v>0.24</v>
      </c>
      <c r="AZ78" s="143" t="str">
        <f t="shared" si="68"/>
        <v/>
      </c>
      <c r="BA78" t="str">
        <f t="shared" si="69"/>
        <v/>
      </c>
      <c r="BB78" t="str">
        <f t="shared" si="70"/>
        <v>OK</v>
      </c>
      <c r="BC78" t="str">
        <f t="shared" si="71"/>
        <v>OK</v>
      </c>
      <c r="BD78" s="143">
        <f t="shared" si="72"/>
        <v>0</v>
      </c>
      <c r="BF78" t="s">
        <v>369</v>
      </c>
      <c r="BG78" s="142">
        <v>93000001</v>
      </c>
      <c r="BH78" t="s">
        <v>367</v>
      </c>
      <c r="BI78" s="142">
        <v>109000000</v>
      </c>
      <c r="BJ78" s="143">
        <v>0.24</v>
      </c>
      <c r="BK78" s="143" t="str">
        <f t="shared" si="73"/>
        <v>OK</v>
      </c>
      <c r="BL78" t="str">
        <f t="shared" si="74"/>
        <v/>
      </c>
      <c r="BM78" t="str">
        <f t="shared" si="75"/>
        <v>OK</v>
      </c>
      <c r="BN78" t="str">
        <f t="shared" si="76"/>
        <v>OKOK</v>
      </c>
      <c r="BO78" s="143">
        <f t="shared" si="77"/>
        <v>0</v>
      </c>
      <c r="BQ78" t="s">
        <v>369</v>
      </c>
      <c r="BR78" s="142">
        <v>93000001</v>
      </c>
      <c r="BS78" t="s">
        <v>367</v>
      </c>
      <c r="BT78" s="142">
        <v>109000000</v>
      </c>
      <c r="BU78" s="143">
        <v>0.24</v>
      </c>
      <c r="BV78" s="143" t="str">
        <f t="shared" si="78"/>
        <v/>
      </c>
      <c r="BW78" t="str">
        <f t="shared" si="79"/>
        <v/>
      </c>
      <c r="BX78" t="str">
        <f t="shared" si="80"/>
        <v>OK</v>
      </c>
      <c r="BY78" t="str">
        <f t="shared" si="81"/>
        <v>OK</v>
      </c>
      <c r="BZ78" s="143">
        <f t="shared" si="82"/>
        <v>0</v>
      </c>
      <c r="CB78" t="s">
        <v>369</v>
      </c>
      <c r="CC78" s="142">
        <v>93000001</v>
      </c>
      <c r="CD78" t="s">
        <v>367</v>
      </c>
      <c r="CE78" s="142">
        <v>109000000</v>
      </c>
      <c r="CF78" s="143">
        <v>0.24</v>
      </c>
      <c r="CG78" s="143" t="str">
        <f t="shared" si="83"/>
        <v/>
      </c>
      <c r="CH78" t="str">
        <f t="shared" si="84"/>
        <v/>
      </c>
      <c r="CI78" t="str">
        <f t="shared" si="85"/>
        <v>OK</v>
      </c>
      <c r="CJ78" t="str">
        <f t="shared" si="86"/>
        <v>OK</v>
      </c>
      <c r="CK78" s="143">
        <f t="shared" si="87"/>
        <v>0</v>
      </c>
      <c r="CM78" t="s">
        <v>369</v>
      </c>
      <c r="CN78" s="142">
        <v>93000001</v>
      </c>
      <c r="CO78" t="s">
        <v>367</v>
      </c>
      <c r="CP78" s="142">
        <v>109000000</v>
      </c>
      <c r="CQ78" s="143">
        <v>0.24</v>
      </c>
      <c r="CR78" s="143" t="str">
        <f t="shared" si="88"/>
        <v>OK</v>
      </c>
      <c r="CS78" t="str">
        <f t="shared" si="89"/>
        <v/>
      </c>
      <c r="CT78" t="str">
        <f t="shared" si="90"/>
        <v>OK</v>
      </c>
      <c r="CU78" t="str">
        <f t="shared" si="91"/>
        <v>OKOK</v>
      </c>
      <c r="CV78" s="143">
        <f t="shared" si="92"/>
        <v>0</v>
      </c>
      <c r="CX78" t="s">
        <v>369</v>
      </c>
      <c r="CY78" s="142">
        <v>93000001</v>
      </c>
      <c r="CZ78" t="s">
        <v>367</v>
      </c>
      <c r="DA78" s="142">
        <v>109000000</v>
      </c>
      <c r="DB78" s="143">
        <v>0.24</v>
      </c>
      <c r="DC78" s="143" t="str">
        <f t="shared" si="93"/>
        <v/>
      </c>
      <c r="DD78" t="str">
        <f t="shared" si="94"/>
        <v/>
      </c>
      <c r="DE78" t="str">
        <f t="shared" si="95"/>
        <v>OK</v>
      </c>
      <c r="DF78" t="str">
        <f t="shared" si="96"/>
        <v>OK</v>
      </c>
      <c r="DG78" s="143">
        <f t="shared" si="97"/>
        <v>0</v>
      </c>
      <c r="DI78" t="s">
        <v>369</v>
      </c>
      <c r="DJ78" s="142">
        <v>93000001</v>
      </c>
      <c r="DK78" t="s">
        <v>367</v>
      </c>
      <c r="DL78" s="142">
        <v>109000000</v>
      </c>
      <c r="DM78" s="143">
        <v>0.24</v>
      </c>
      <c r="DN78" s="143" t="str">
        <f t="shared" si="98"/>
        <v/>
      </c>
      <c r="DO78" t="str">
        <f t="shared" si="99"/>
        <v/>
      </c>
      <c r="DP78" t="str">
        <f t="shared" si="100"/>
        <v>OK</v>
      </c>
      <c r="DQ78" t="str">
        <f t="shared" si="101"/>
        <v>OK</v>
      </c>
      <c r="DR78" s="143">
        <f t="shared" si="102"/>
        <v>0</v>
      </c>
    </row>
    <row r="79" spans="14:122" x14ac:dyDescent="0.45">
      <c r="N79" t="s">
        <v>369</v>
      </c>
      <c r="O79" s="142">
        <v>109000001</v>
      </c>
      <c r="P79" t="s">
        <v>367</v>
      </c>
      <c r="Q79" s="142">
        <v>129000000</v>
      </c>
      <c r="R79" s="143">
        <v>0.25</v>
      </c>
      <c r="S79" s="143" t="str">
        <f t="shared" si="53"/>
        <v/>
      </c>
      <c r="T79" t="str">
        <f t="shared" si="54"/>
        <v/>
      </c>
      <c r="U79" t="str">
        <f t="shared" si="55"/>
        <v>OK</v>
      </c>
      <c r="V79" t="str">
        <f t="shared" si="56"/>
        <v>OK</v>
      </c>
      <c r="W79" s="143">
        <f t="shared" si="57"/>
        <v>0</v>
      </c>
      <c r="Y79" t="s">
        <v>369</v>
      </c>
      <c r="Z79" s="142">
        <v>109000001</v>
      </c>
      <c r="AA79" t="s">
        <v>367</v>
      </c>
      <c r="AB79" s="142">
        <v>129000000</v>
      </c>
      <c r="AC79" s="143">
        <v>0.25</v>
      </c>
      <c r="AD79" s="143" t="str">
        <f t="shared" si="58"/>
        <v>OK</v>
      </c>
      <c r="AE79" t="str">
        <f t="shared" si="59"/>
        <v/>
      </c>
      <c r="AF79" t="str">
        <f t="shared" si="60"/>
        <v>OK</v>
      </c>
      <c r="AG79" t="str">
        <f t="shared" si="61"/>
        <v>OKOK</v>
      </c>
      <c r="AH79" s="143">
        <f t="shared" si="62"/>
        <v>0</v>
      </c>
      <c r="AJ79" t="s">
        <v>369</v>
      </c>
      <c r="AK79" s="142">
        <v>109000001</v>
      </c>
      <c r="AL79" t="s">
        <v>367</v>
      </c>
      <c r="AM79" s="142">
        <v>129000000</v>
      </c>
      <c r="AN79" s="143">
        <v>0.25</v>
      </c>
      <c r="AO79" s="143" t="str">
        <f t="shared" si="63"/>
        <v/>
      </c>
      <c r="AP79" t="str">
        <f t="shared" si="64"/>
        <v/>
      </c>
      <c r="AQ79" t="str">
        <f t="shared" si="65"/>
        <v>OK</v>
      </c>
      <c r="AR79" t="str">
        <f t="shared" si="66"/>
        <v>OK</v>
      </c>
      <c r="AS79" s="143">
        <f t="shared" si="67"/>
        <v>0</v>
      </c>
      <c r="AU79" t="s">
        <v>369</v>
      </c>
      <c r="AV79" s="142">
        <v>109000001</v>
      </c>
      <c r="AW79" t="s">
        <v>367</v>
      </c>
      <c r="AX79" s="142">
        <v>129000000</v>
      </c>
      <c r="AY79" s="143">
        <v>0.25</v>
      </c>
      <c r="AZ79" s="143" t="str">
        <f t="shared" si="68"/>
        <v/>
      </c>
      <c r="BA79" t="str">
        <f t="shared" si="69"/>
        <v/>
      </c>
      <c r="BB79" t="str">
        <f t="shared" si="70"/>
        <v>OK</v>
      </c>
      <c r="BC79" t="str">
        <f t="shared" si="71"/>
        <v>OK</v>
      </c>
      <c r="BD79" s="143">
        <f t="shared" si="72"/>
        <v>0</v>
      </c>
      <c r="BF79" t="s">
        <v>369</v>
      </c>
      <c r="BG79" s="142">
        <v>109000001</v>
      </c>
      <c r="BH79" t="s">
        <v>367</v>
      </c>
      <c r="BI79" s="142">
        <v>129000000</v>
      </c>
      <c r="BJ79" s="143">
        <v>0.25</v>
      </c>
      <c r="BK79" s="143" t="str">
        <f t="shared" si="73"/>
        <v>OK</v>
      </c>
      <c r="BL79" t="str">
        <f t="shared" si="74"/>
        <v/>
      </c>
      <c r="BM79" t="str">
        <f t="shared" si="75"/>
        <v>OK</v>
      </c>
      <c r="BN79" t="str">
        <f t="shared" si="76"/>
        <v>OKOK</v>
      </c>
      <c r="BO79" s="143">
        <f t="shared" si="77"/>
        <v>0</v>
      </c>
      <c r="BQ79" t="s">
        <v>369</v>
      </c>
      <c r="BR79" s="142">
        <v>109000001</v>
      </c>
      <c r="BS79" t="s">
        <v>367</v>
      </c>
      <c r="BT79" s="142">
        <v>129000000</v>
      </c>
      <c r="BU79" s="143">
        <v>0.25</v>
      </c>
      <c r="BV79" s="143" t="str">
        <f t="shared" si="78"/>
        <v/>
      </c>
      <c r="BW79" t="str">
        <f t="shared" si="79"/>
        <v/>
      </c>
      <c r="BX79" t="str">
        <f t="shared" si="80"/>
        <v>OK</v>
      </c>
      <c r="BY79" t="str">
        <f t="shared" si="81"/>
        <v>OK</v>
      </c>
      <c r="BZ79" s="143">
        <f t="shared" si="82"/>
        <v>0</v>
      </c>
      <c r="CB79" t="s">
        <v>369</v>
      </c>
      <c r="CC79" s="142">
        <v>109000001</v>
      </c>
      <c r="CD79" t="s">
        <v>367</v>
      </c>
      <c r="CE79" s="142">
        <v>129000000</v>
      </c>
      <c r="CF79" s="143">
        <v>0.25</v>
      </c>
      <c r="CG79" s="143" t="str">
        <f t="shared" si="83"/>
        <v/>
      </c>
      <c r="CH79" t="str">
        <f t="shared" si="84"/>
        <v/>
      </c>
      <c r="CI79" t="str">
        <f t="shared" si="85"/>
        <v>OK</v>
      </c>
      <c r="CJ79" t="str">
        <f t="shared" si="86"/>
        <v>OK</v>
      </c>
      <c r="CK79" s="143">
        <f t="shared" si="87"/>
        <v>0</v>
      </c>
      <c r="CM79" t="s">
        <v>369</v>
      </c>
      <c r="CN79" s="142">
        <v>109000001</v>
      </c>
      <c r="CO79" t="s">
        <v>367</v>
      </c>
      <c r="CP79" s="142">
        <v>129000000</v>
      </c>
      <c r="CQ79" s="143">
        <v>0.25</v>
      </c>
      <c r="CR79" s="143" t="str">
        <f t="shared" si="88"/>
        <v>OK</v>
      </c>
      <c r="CS79" t="str">
        <f t="shared" si="89"/>
        <v/>
      </c>
      <c r="CT79" t="str">
        <f t="shared" si="90"/>
        <v>OK</v>
      </c>
      <c r="CU79" t="str">
        <f t="shared" si="91"/>
        <v>OKOK</v>
      </c>
      <c r="CV79" s="143">
        <f t="shared" si="92"/>
        <v>0</v>
      </c>
      <c r="CX79" t="s">
        <v>369</v>
      </c>
      <c r="CY79" s="142">
        <v>109000001</v>
      </c>
      <c r="CZ79" t="s">
        <v>367</v>
      </c>
      <c r="DA79" s="142">
        <v>129000000</v>
      </c>
      <c r="DB79" s="143">
        <v>0.25</v>
      </c>
      <c r="DC79" s="143" t="str">
        <f t="shared" si="93"/>
        <v/>
      </c>
      <c r="DD79" t="str">
        <f t="shared" si="94"/>
        <v/>
      </c>
      <c r="DE79" t="str">
        <f t="shared" si="95"/>
        <v>OK</v>
      </c>
      <c r="DF79" t="str">
        <f t="shared" si="96"/>
        <v>OK</v>
      </c>
      <c r="DG79" s="143">
        <f t="shared" si="97"/>
        <v>0</v>
      </c>
      <c r="DI79" t="s">
        <v>369</v>
      </c>
      <c r="DJ79" s="142">
        <v>109000001</v>
      </c>
      <c r="DK79" t="s">
        <v>367</v>
      </c>
      <c r="DL79" s="142">
        <v>129000000</v>
      </c>
      <c r="DM79" s="143">
        <v>0.25</v>
      </c>
      <c r="DN79" s="143" t="str">
        <f t="shared" si="98"/>
        <v/>
      </c>
      <c r="DO79" t="str">
        <f t="shared" si="99"/>
        <v/>
      </c>
      <c r="DP79" t="str">
        <f t="shared" si="100"/>
        <v>OK</v>
      </c>
      <c r="DQ79" t="str">
        <f t="shared" si="101"/>
        <v>OK</v>
      </c>
      <c r="DR79" s="143">
        <f t="shared" si="102"/>
        <v>0</v>
      </c>
    </row>
    <row r="80" spans="14:122" x14ac:dyDescent="0.45">
      <c r="N80" t="s">
        <v>369</v>
      </c>
      <c r="O80" s="142">
        <v>129000001</v>
      </c>
      <c r="P80" t="s">
        <v>367</v>
      </c>
      <c r="Q80" s="142">
        <v>163000000</v>
      </c>
      <c r="R80" s="143">
        <v>0.26</v>
      </c>
      <c r="S80" s="143" t="str">
        <f t="shared" si="53"/>
        <v/>
      </c>
      <c r="T80" t="str">
        <f t="shared" si="54"/>
        <v/>
      </c>
      <c r="U80" t="str">
        <f t="shared" si="55"/>
        <v>OK</v>
      </c>
      <c r="V80" t="str">
        <f t="shared" si="56"/>
        <v>OK</v>
      </c>
      <c r="W80" s="143">
        <f t="shared" si="57"/>
        <v>0</v>
      </c>
      <c r="Y80" t="s">
        <v>369</v>
      </c>
      <c r="Z80" s="142">
        <v>129000001</v>
      </c>
      <c r="AA80" t="s">
        <v>367</v>
      </c>
      <c r="AB80" s="142">
        <v>163000000</v>
      </c>
      <c r="AC80" s="143">
        <v>0.26</v>
      </c>
      <c r="AD80" s="143" t="str">
        <f t="shared" si="58"/>
        <v>OK</v>
      </c>
      <c r="AE80" t="str">
        <f t="shared" si="59"/>
        <v/>
      </c>
      <c r="AF80" t="str">
        <f t="shared" si="60"/>
        <v>OK</v>
      </c>
      <c r="AG80" t="str">
        <f t="shared" si="61"/>
        <v>OKOK</v>
      </c>
      <c r="AH80" s="143">
        <f t="shared" si="62"/>
        <v>0</v>
      </c>
      <c r="AJ80" t="s">
        <v>369</v>
      </c>
      <c r="AK80" s="142">
        <v>129000001</v>
      </c>
      <c r="AL80" t="s">
        <v>367</v>
      </c>
      <c r="AM80" s="142">
        <v>163000000</v>
      </c>
      <c r="AN80" s="143">
        <v>0.26</v>
      </c>
      <c r="AO80" s="143" t="str">
        <f t="shared" si="63"/>
        <v/>
      </c>
      <c r="AP80" t="str">
        <f t="shared" si="64"/>
        <v/>
      </c>
      <c r="AQ80" t="str">
        <f t="shared" si="65"/>
        <v>OK</v>
      </c>
      <c r="AR80" t="str">
        <f t="shared" si="66"/>
        <v>OK</v>
      </c>
      <c r="AS80" s="143">
        <f t="shared" si="67"/>
        <v>0</v>
      </c>
      <c r="AU80" t="s">
        <v>369</v>
      </c>
      <c r="AV80" s="142">
        <v>129000001</v>
      </c>
      <c r="AW80" t="s">
        <v>367</v>
      </c>
      <c r="AX80" s="142">
        <v>163000000</v>
      </c>
      <c r="AY80" s="143">
        <v>0.26</v>
      </c>
      <c r="AZ80" s="143" t="str">
        <f t="shared" si="68"/>
        <v/>
      </c>
      <c r="BA80" t="str">
        <f t="shared" si="69"/>
        <v/>
      </c>
      <c r="BB80" t="str">
        <f t="shared" si="70"/>
        <v>OK</v>
      </c>
      <c r="BC80" t="str">
        <f t="shared" si="71"/>
        <v>OK</v>
      </c>
      <c r="BD80" s="143">
        <f t="shared" si="72"/>
        <v>0</v>
      </c>
      <c r="BF80" t="s">
        <v>369</v>
      </c>
      <c r="BG80" s="142">
        <v>129000001</v>
      </c>
      <c r="BH80" t="s">
        <v>367</v>
      </c>
      <c r="BI80" s="142">
        <v>163000000</v>
      </c>
      <c r="BJ80" s="143">
        <v>0.26</v>
      </c>
      <c r="BK80" s="143" t="str">
        <f t="shared" si="73"/>
        <v>OK</v>
      </c>
      <c r="BL80" t="str">
        <f t="shared" si="74"/>
        <v/>
      </c>
      <c r="BM80" t="str">
        <f t="shared" si="75"/>
        <v>OK</v>
      </c>
      <c r="BN80" t="str">
        <f t="shared" si="76"/>
        <v>OKOK</v>
      </c>
      <c r="BO80" s="143">
        <f t="shared" si="77"/>
        <v>0</v>
      </c>
      <c r="BQ80" t="s">
        <v>369</v>
      </c>
      <c r="BR80" s="142">
        <v>129000001</v>
      </c>
      <c r="BS80" t="s">
        <v>367</v>
      </c>
      <c r="BT80" s="142">
        <v>163000000</v>
      </c>
      <c r="BU80" s="143">
        <v>0.26</v>
      </c>
      <c r="BV80" s="143" t="str">
        <f t="shared" si="78"/>
        <v/>
      </c>
      <c r="BW80" t="str">
        <f t="shared" si="79"/>
        <v/>
      </c>
      <c r="BX80" t="str">
        <f t="shared" si="80"/>
        <v>OK</v>
      </c>
      <c r="BY80" t="str">
        <f t="shared" si="81"/>
        <v>OK</v>
      </c>
      <c r="BZ80" s="143">
        <f t="shared" si="82"/>
        <v>0</v>
      </c>
      <c r="CB80" t="s">
        <v>369</v>
      </c>
      <c r="CC80" s="142">
        <v>129000001</v>
      </c>
      <c r="CD80" t="s">
        <v>367</v>
      </c>
      <c r="CE80" s="142">
        <v>163000000</v>
      </c>
      <c r="CF80" s="143">
        <v>0.26</v>
      </c>
      <c r="CG80" s="143" t="str">
        <f t="shared" si="83"/>
        <v/>
      </c>
      <c r="CH80" t="str">
        <f t="shared" si="84"/>
        <v/>
      </c>
      <c r="CI80" t="str">
        <f t="shared" si="85"/>
        <v>OK</v>
      </c>
      <c r="CJ80" t="str">
        <f t="shared" si="86"/>
        <v>OK</v>
      </c>
      <c r="CK80" s="143">
        <f t="shared" si="87"/>
        <v>0</v>
      </c>
      <c r="CM80" t="s">
        <v>369</v>
      </c>
      <c r="CN80" s="142">
        <v>129000001</v>
      </c>
      <c r="CO80" t="s">
        <v>367</v>
      </c>
      <c r="CP80" s="142">
        <v>163000000</v>
      </c>
      <c r="CQ80" s="143">
        <v>0.26</v>
      </c>
      <c r="CR80" s="143" t="str">
        <f t="shared" si="88"/>
        <v>OK</v>
      </c>
      <c r="CS80" t="str">
        <f t="shared" si="89"/>
        <v/>
      </c>
      <c r="CT80" t="str">
        <f t="shared" si="90"/>
        <v>OK</v>
      </c>
      <c r="CU80" t="str">
        <f t="shared" si="91"/>
        <v>OKOK</v>
      </c>
      <c r="CV80" s="143">
        <f t="shared" si="92"/>
        <v>0</v>
      </c>
      <c r="CX80" t="s">
        <v>369</v>
      </c>
      <c r="CY80" s="142">
        <v>129000001</v>
      </c>
      <c r="CZ80" t="s">
        <v>367</v>
      </c>
      <c r="DA80" s="142">
        <v>163000000</v>
      </c>
      <c r="DB80" s="143">
        <v>0.26</v>
      </c>
      <c r="DC80" s="143" t="str">
        <f t="shared" si="93"/>
        <v/>
      </c>
      <c r="DD80" t="str">
        <f t="shared" si="94"/>
        <v/>
      </c>
      <c r="DE80" t="str">
        <f t="shared" si="95"/>
        <v>OK</v>
      </c>
      <c r="DF80" t="str">
        <f t="shared" si="96"/>
        <v>OK</v>
      </c>
      <c r="DG80" s="143">
        <f t="shared" si="97"/>
        <v>0</v>
      </c>
      <c r="DI80" t="s">
        <v>369</v>
      </c>
      <c r="DJ80" s="142">
        <v>129000001</v>
      </c>
      <c r="DK80" t="s">
        <v>367</v>
      </c>
      <c r="DL80" s="142">
        <v>163000000</v>
      </c>
      <c r="DM80" s="143">
        <v>0.26</v>
      </c>
      <c r="DN80" s="143" t="str">
        <f t="shared" si="98"/>
        <v/>
      </c>
      <c r="DO80" t="str">
        <f t="shared" si="99"/>
        <v/>
      </c>
      <c r="DP80" t="str">
        <f t="shared" si="100"/>
        <v>OK</v>
      </c>
      <c r="DQ80" t="str">
        <f t="shared" si="101"/>
        <v>OK</v>
      </c>
      <c r="DR80" s="143">
        <f t="shared" si="102"/>
        <v>0</v>
      </c>
    </row>
    <row r="81" spans="14:122" x14ac:dyDescent="0.45">
      <c r="N81" t="s">
        <v>369</v>
      </c>
      <c r="O81" s="142">
        <v>163000001</v>
      </c>
      <c r="P81" t="s">
        <v>367</v>
      </c>
      <c r="Q81" s="142">
        <v>211000000</v>
      </c>
      <c r="R81" s="143">
        <v>0.27</v>
      </c>
      <c r="S81" s="143" t="str">
        <f t="shared" si="53"/>
        <v/>
      </c>
      <c r="T81" t="str">
        <f t="shared" si="54"/>
        <v/>
      </c>
      <c r="U81" t="str">
        <f t="shared" si="55"/>
        <v>OK</v>
      </c>
      <c r="V81" t="str">
        <f t="shared" si="56"/>
        <v>OK</v>
      </c>
      <c r="W81" s="143">
        <f t="shared" si="57"/>
        <v>0</v>
      </c>
      <c r="Y81" t="s">
        <v>369</v>
      </c>
      <c r="Z81" s="142">
        <v>163000001</v>
      </c>
      <c r="AA81" t="s">
        <v>367</v>
      </c>
      <c r="AB81" s="142">
        <v>211000000</v>
      </c>
      <c r="AC81" s="143">
        <v>0.27</v>
      </c>
      <c r="AD81" s="143" t="str">
        <f t="shared" si="58"/>
        <v>OK</v>
      </c>
      <c r="AE81" t="str">
        <f t="shared" si="59"/>
        <v/>
      </c>
      <c r="AF81" t="str">
        <f t="shared" si="60"/>
        <v>OK</v>
      </c>
      <c r="AG81" t="str">
        <f t="shared" si="61"/>
        <v>OKOK</v>
      </c>
      <c r="AH81" s="143">
        <f t="shared" si="62"/>
        <v>0</v>
      </c>
      <c r="AJ81" t="s">
        <v>369</v>
      </c>
      <c r="AK81" s="142">
        <v>163000001</v>
      </c>
      <c r="AL81" t="s">
        <v>367</v>
      </c>
      <c r="AM81" s="142">
        <v>211000000</v>
      </c>
      <c r="AN81" s="143">
        <v>0.27</v>
      </c>
      <c r="AO81" s="143" t="str">
        <f t="shared" si="63"/>
        <v/>
      </c>
      <c r="AP81" t="str">
        <f t="shared" si="64"/>
        <v/>
      </c>
      <c r="AQ81" t="str">
        <f t="shared" si="65"/>
        <v>OK</v>
      </c>
      <c r="AR81" t="str">
        <f t="shared" si="66"/>
        <v>OK</v>
      </c>
      <c r="AS81" s="143">
        <f t="shared" si="67"/>
        <v>0</v>
      </c>
      <c r="AU81" t="s">
        <v>369</v>
      </c>
      <c r="AV81" s="142">
        <v>163000001</v>
      </c>
      <c r="AW81" t="s">
        <v>367</v>
      </c>
      <c r="AX81" s="142">
        <v>211000000</v>
      </c>
      <c r="AY81" s="143">
        <v>0.27</v>
      </c>
      <c r="AZ81" s="143" t="str">
        <f t="shared" si="68"/>
        <v/>
      </c>
      <c r="BA81" t="str">
        <f t="shared" si="69"/>
        <v/>
      </c>
      <c r="BB81" t="str">
        <f t="shared" si="70"/>
        <v>OK</v>
      </c>
      <c r="BC81" t="str">
        <f t="shared" si="71"/>
        <v>OK</v>
      </c>
      <c r="BD81" s="143">
        <f t="shared" si="72"/>
        <v>0</v>
      </c>
      <c r="BF81" t="s">
        <v>369</v>
      </c>
      <c r="BG81" s="142">
        <v>163000001</v>
      </c>
      <c r="BH81" t="s">
        <v>367</v>
      </c>
      <c r="BI81" s="142">
        <v>211000000</v>
      </c>
      <c r="BJ81" s="143">
        <v>0.27</v>
      </c>
      <c r="BK81" s="143" t="str">
        <f t="shared" si="73"/>
        <v>OK</v>
      </c>
      <c r="BL81" t="str">
        <f t="shared" si="74"/>
        <v/>
      </c>
      <c r="BM81" t="str">
        <f t="shared" si="75"/>
        <v>OK</v>
      </c>
      <c r="BN81" t="str">
        <f t="shared" si="76"/>
        <v>OKOK</v>
      </c>
      <c r="BO81" s="143">
        <f t="shared" si="77"/>
        <v>0</v>
      </c>
      <c r="BQ81" t="s">
        <v>369</v>
      </c>
      <c r="BR81" s="142">
        <v>163000001</v>
      </c>
      <c r="BS81" t="s">
        <v>367</v>
      </c>
      <c r="BT81" s="142">
        <v>211000000</v>
      </c>
      <c r="BU81" s="143">
        <v>0.27</v>
      </c>
      <c r="BV81" s="143" t="str">
        <f t="shared" si="78"/>
        <v/>
      </c>
      <c r="BW81" t="str">
        <f t="shared" si="79"/>
        <v/>
      </c>
      <c r="BX81" t="str">
        <f t="shared" si="80"/>
        <v>OK</v>
      </c>
      <c r="BY81" t="str">
        <f t="shared" si="81"/>
        <v>OK</v>
      </c>
      <c r="BZ81" s="143">
        <f t="shared" si="82"/>
        <v>0</v>
      </c>
      <c r="CB81" t="s">
        <v>369</v>
      </c>
      <c r="CC81" s="142">
        <v>163000001</v>
      </c>
      <c r="CD81" t="s">
        <v>367</v>
      </c>
      <c r="CE81" s="142">
        <v>211000000</v>
      </c>
      <c r="CF81" s="143">
        <v>0.27</v>
      </c>
      <c r="CG81" s="143" t="str">
        <f t="shared" si="83"/>
        <v/>
      </c>
      <c r="CH81" t="str">
        <f t="shared" si="84"/>
        <v/>
      </c>
      <c r="CI81" t="str">
        <f t="shared" si="85"/>
        <v>OK</v>
      </c>
      <c r="CJ81" t="str">
        <f t="shared" si="86"/>
        <v>OK</v>
      </c>
      <c r="CK81" s="143">
        <f t="shared" si="87"/>
        <v>0</v>
      </c>
      <c r="CM81" t="s">
        <v>369</v>
      </c>
      <c r="CN81" s="142">
        <v>163000001</v>
      </c>
      <c r="CO81" t="s">
        <v>367</v>
      </c>
      <c r="CP81" s="142">
        <v>211000000</v>
      </c>
      <c r="CQ81" s="143">
        <v>0.27</v>
      </c>
      <c r="CR81" s="143" t="str">
        <f t="shared" si="88"/>
        <v>OK</v>
      </c>
      <c r="CS81" t="str">
        <f t="shared" si="89"/>
        <v/>
      </c>
      <c r="CT81" t="str">
        <f t="shared" si="90"/>
        <v>OK</v>
      </c>
      <c r="CU81" t="str">
        <f t="shared" si="91"/>
        <v>OKOK</v>
      </c>
      <c r="CV81" s="143">
        <f t="shared" si="92"/>
        <v>0</v>
      </c>
      <c r="CX81" t="s">
        <v>369</v>
      </c>
      <c r="CY81" s="142">
        <v>163000001</v>
      </c>
      <c r="CZ81" t="s">
        <v>367</v>
      </c>
      <c r="DA81" s="142">
        <v>211000000</v>
      </c>
      <c r="DB81" s="143">
        <v>0.27</v>
      </c>
      <c r="DC81" s="143" t="str">
        <f t="shared" si="93"/>
        <v/>
      </c>
      <c r="DD81" t="str">
        <f t="shared" si="94"/>
        <v/>
      </c>
      <c r="DE81" t="str">
        <f t="shared" si="95"/>
        <v>OK</v>
      </c>
      <c r="DF81" t="str">
        <f t="shared" si="96"/>
        <v>OK</v>
      </c>
      <c r="DG81" s="143">
        <f t="shared" si="97"/>
        <v>0</v>
      </c>
      <c r="DI81" t="s">
        <v>369</v>
      </c>
      <c r="DJ81" s="142">
        <v>163000001</v>
      </c>
      <c r="DK81" t="s">
        <v>367</v>
      </c>
      <c r="DL81" s="142">
        <v>211000000</v>
      </c>
      <c r="DM81" s="143">
        <v>0.27</v>
      </c>
      <c r="DN81" s="143" t="str">
        <f t="shared" si="98"/>
        <v/>
      </c>
      <c r="DO81" t="str">
        <f t="shared" si="99"/>
        <v/>
      </c>
      <c r="DP81" t="str">
        <f t="shared" si="100"/>
        <v>OK</v>
      </c>
      <c r="DQ81" t="str">
        <f t="shared" si="101"/>
        <v>OK</v>
      </c>
      <c r="DR81" s="143">
        <f t="shared" si="102"/>
        <v>0</v>
      </c>
    </row>
    <row r="82" spans="14:122" x14ac:dyDescent="0.45">
      <c r="N82" t="s">
        <v>369</v>
      </c>
      <c r="O82" s="142">
        <v>211000001</v>
      </c>
      <c r="P82" t="s">
        <v>367</v>
      </c>
      <c r="Q82" s="142">
        <v>374000000</v>
      </c>
      <c r="R82" s="143">
        <v>0.28000000000000003</v>
      </c>
      <c r="S82" s="143" t="str">
        <f t="shared" si="53"/>
        <v/>
      </c>
      <c r="T82" t="str">
        <f t="shared" si="54"/>
        <v/>
      </c>
      <c r="U82" t="str">
        <f t="shared" si="55"/>
        <v>OK</v>
      </c>
      <c r="V82" t="str">
        <f t="shared" si="56"/>
        <v>OK</v>
      </c>
      <c r="W82" s="143">
        <f t="shared" si="57"/>
        <v>0</v>
      </c>
      <c r="Y82" t="s">
        <v>369</v>
      </c>
      <c r="Z82" s="142">
        <v>211000001</v>
      </c>
      <c r="AA82" t="s">
        <v>367</v>
      </c>
      <c r="AB82" s="142">
        <v>374000000</v>
      </c>
      <c r="AC82" s="143">
        <v>0.28000000000000003</v>
      </c>
      <c r="AD82" s="143" t="str">
        <f t="shared" si="58"/>
        <v>OK</v>
      </c>
      <c r="AE82" t="str">
        <f t="shared" si="59"/>
        <v/>
      </c>
      <c r="AF82" t="str">
        <f t="shared" si="60"/>
        <v>OK</v>
      </c>
      <c r="AG82" t="str">
        <f t="shared" si="61"/>
        <v>OKOK</v>
      </c>
      <c r="AH82" s="143">
        <f t="shared" si="62"/>
        <v>0</v>
      </c>
      <c r="AJ82" t="s">
        <v>369</v>
      </c>
      <c r="AK82" s="142">
        <v>211000001</v>
      </c>
      <c r="AL82" t="s">
        <v>367</v>
      </c>
      <c r="AM82" s="142">
        <v>374000000</v>
      </c>
      <c r="AN82" s="143">
        <v>0.28000000000000003</v>
      </c>
      <c r="AO82" s="143" t="str">
        <f t="shared" si="63"/>
        <v/>
      </c>
      <c r="AP82" t="str">
        <f t="shared" si="64"/>
        <v/>
      </c>
      <c r="AQ82" t="str">
        <f t="shared" si="65"/>
        <v>OK</v>
      </c>
      <c r="AR82" t="str">
        <f t="shared" si="66"/>
        <v>OK</v>
      </c>
      <c r="AS82" s="143">
        <f t="shared" si="67"/>
        <v>0</v>
      </c>
      <c r="AU82" t="s">
        <v>369</v>
      </c>
      <c r="AV82" s="142">
        <v>211000001</v>
      </c>
      <c r="AW82" t="s">
        <v>367</v>
      </c>
      <c r="AX82" s="142">
        <v>374000000</v>
      </c>
      <c r="AY82" s="143">
        <v>0.28000000000000003</v>
      </c>
      <c r="AZ82" s="143" t="str">
        <f t="shared" si="68"/>
        <v/>
      </c>
      <c r="BA82" t="str">
        <f t="shared" si="69"/>
        <v/>
      </c>
      <c r="BB82" t="str">
        <f t="shared" si="70"/>
        <v>OK</v>
      </c>
      <c r="BC82" t="str">
        <f t="shared" si="71"/>
        <v>OK</v>
      </c>
      <c r="BD82" s="143">
        <f t="shared" si="72"/>
        <v>0</v>
      </c>
      <c r="BF82" t="s">
        <v>369</v>
      </c>
      <c r="BG82" s="142">
        <v>211000001</v>
      </c>
      <c r="BH82" t="s">
        <v>367</v>
      </c>
      <c r="BI82" s="142">
        <v>374000000</v>
      </c>
      <c r="BJ82" s="143">
        <v>0.28000000000000003</v>
      </c>
      <c r="BK82" s="143" t="str">
        <f t="shared" si="73"/>
        <v>OK</v>
      </c>
      <c r="BL82" t="str">
        <f t="shared" si="74"/>
        <v/>
      </c>
      <c r="BM82" t="str">
        <f t="shared" si="75"/>
        <v>OK</v>
      </c>
      <c r="BN82" t="str">
        <f t="shared" si="76"/>
        <v>OKOK</v>
      </c>
      <c r="BO82" s="143">
        <f t="shared" si="77"/>
        <v>0</v>
      </c>
      <c r="BQ82" t="s">
        <v>369</v>
      </c>
      <c r="BR82" s="142">
        <v>211000001</v>
      </c>
      <c r="BS82" t="s">
        <v>367</v>
      </c>
      <c r="BT82" s="142">
        <v>374000000</v>
      </c>
      <c r="BU82" s="143">
        <v>0.28000000000000003</v>
      </c>
      <c r="BV82" s="143" t="str">
        <f t="shared" si="78"/>
        <v/>
      </c>
      <c r="BW82" t="str">
        <f t="shared" si="79"/>
        <v/>
      </c>
      <c r="BX82" t="str">
        <f t="shared" si="80"/>
        <v>OK</v>
      </c>
      <c r="BY82" t="str">
        <f t="shared" si="81"/>
        <v>OK</v>
      </c>
      <c r="BZ82" s="143">
        <f t="shared" si="82"/>
        <v>0</v>
      </c>
      <c r="CB82" t="s">
        <v>369</v>
      </c>
      <c r="CC82" s="142">
        <v>211000001</v>
      </c>
      <c r="CD82" t="s">
        <v>367</v>
      </c>
      <c r="CE82" s="142">
        <v>374000000</v>
      </c>
      <c r="CF82" s="143">
        <v>0.28000000000000003</v>
      </c>
      <c r="CG82" s="143" t="str">
        <f t="shared" si="83"/>
        <v/>
      </c>
      <c r="CH82" t="str">
        <f t="shared" si="84"/>
        <v/>
      </c>
      <c r="CI82" t="str">
        <f t="shared" si="85"/>
        <v>OK</v>
      </c>
      <c r="CJ82" t="str">
        <f t="shared" si="86"/>
        <v>OK</v>
      </c>
      <c r="CK82" s="143">
        <f t="shared" si="87"/>
        <v>0</v>
      </c>
      <c r="CM82" t="s">
        <v>369</v>
      </c>
      <c r="CN82" s="142">
        <v>211000001</v>
      </c>
      <c r="CO82" t="s">
        <v>367</v>
      </c>
      <c r="CP82" s="142">
        <v>374000000</v>
      </c>
      <c r="CQ82" s="143">
        <v>0.28000000000000003</v>
      </c>
      <c r="CR82" s="143" t="str">
        <f t="shared" si="88"/>
        <v>OK</v>
      </c>
      <c r="CS82" t="str">
        <f t="shared" si="89"/>
        <v/>
      </c>
      <c r="CT82" t="str">
        <f t="shared" si="90"/>
        <v>OK</v>
      </c>
      <c r="CU82" t="str">
        <f t="shared" si="91"/>
        <v>OKOK</v>
      </c>
      <c r="CV82" s="143">
        <f t="shared" si="92"/>
        <v>0</v>
      </c>
      <c r="CX82" t="s">
        <v>369</v>
      </c>
      <c r="CY82" s="142">
        <v>211000001</v>
      </c>
      <c r="CZ82" t="s">
        <v>367</v>
      </c>
      <c r="DA82" s="142">
        <v>374000000</v>
      </c>
      <c r="DB82" s="143">
        <v>0.28000000000000003</v>
      </c>
      <c r="DC82" s="143" t="str">
        <f t="shared" si="93"/>
        <v/>
      </c>
      <c r="DD82" t="str">
        <f t="shared" si="94"/>
        <v/>
      </c>
      <c r="DE82" t="str">
        <f t="shared" si="95"/>
        <v>OK</v>
      </c>
      <c r="DF82" t="str">
        <f t="shared" si="96"/>
        <v>OK</v>
      </c>
      <c r="DG82" s="143">
        <f t="shared" si="97"/>
        <v>0</v>
      </c>
      <c r="DI82" t="s">
        <v>369</v>
      </c>
      <c r="DJ82" s="142">
        <v>211000001</v>
      </c>
      <c r="DK82" t="s">
        <v>367</v>
      </c>
      <c r="DL82" s="142">
        <v>374000000</v>
      </c>
      <c r="DM82" s="143">
        <v>0.28000000000000003</v>
      </c>
      <c r="DN82" s="143" t="str">
        <f t="shared" si="98"/>
        <v/>
      </c>
      <c r="DO82" t="str">
        <f t="shared" si="99"/>
        <v/>
      </c>
      <c r="DP82" t="str">
        <f t="shared" si="100"/>
        <v>OK</v>
      </c>
      <c r="DQ82" t="str">
        <f t="shared" si="101"/>
        <v>OK</v>
      </c>
      <c r="DR82" s="143">
        <f t="shared" si="102"/>
        <v>0</v>
      </c>
    </row>
    <row r="83" spans="14:122" x14ac:dyDescent="0.45">
      <c r="N83" t="s">
        <v>369</v>
      </c>
      <c r="O83" s="142">
        <v>374000001</v>
      </c>
      <c r="P83" t="s">
        <v>367</v>
      </c>
      <c r="Q83" s="142">
        <v>459000000</v>
      </c>
      <c r="R83" s="143">
        <v>0.28999999999999998</v>
      </c>
      <c r="S83" s="143" t="str">
        <f t="shared" si="53"/>
        <v/>
      </c>
      <c r="T83" t="str">
        <f t="shared" si="54"/>
        <v/>
      </c>
      <c r="U83" t="str">
        <f t="shared" si="55"/>
        <v>OK</v>
      </c>
      <c r="V83" t="str">
        <f t="shared" si="56"/>
        <v>OK</v>
      </c>
      <c r="W83" s="143">
        <f t="shared" si="57"/>
        <v>0</v>
      </c>
      <c r="Y83" t="s">
        <v>369</v>
      </c>
      <c r="Z83" s="142">
        <v>374000001</v>
      </c>
      <c r="AA83" t="s">
        <v>367</v>
      </c>
      <c r="AB83" s="142">
        <v>459000000</v>
      </c>
      <c r="AC83" s="143">
        <v>0.28999999999999998</v>
      </c>
      <c r="AD83" s="143" t="str">
        <f t="shared" si="58"/>
        <v>OK</v>
      </c>
      <c r="AE83" t="str">
        <f t="shared" si="59"/>
        <v/>
      </c>
      <c r="AF83" t="str">
        <f t="shared" si="60"/>
        <v>OK</v>
      </c>
      <c r="AG83" t="str">
        <f t="shared" si="61"/>
        <v>OKOK</v>
      </c>
      <c r="AH83" s="143">
        <f t="shared" si="62"/>
        <v>0</v>
      </c>
      <c r="AJ83" t="s">
        <v>369</v>
      </c>
      <c r="AK83" s="142">
        <v>374000001</v>
      </c>
      <c r="AL83" t="s">
        <v>367</v>
      </c>
      <c r="AM83" s="142">
        <v>459000000</v>
      </c>
      <c r="AN83" s="143">
        <v>0.28999999999999998</v>
      </c>
      <c r="AO83" s="143" t="str">
        <f t="shared" si="63"/>
        <v/>
      </c>
      <c r="AP83" t="str">
        <f t="shared" si="64"/>
        <v/>
      </c>
      <c r="AQ83" t="str">
        <f t="shared" si="65"/>
        <v>OK</v>
      </c>
      <c r="AR83" t="str">
        <f t="shared" si="66"/>
        <v>OK</v>
      </c>
      <c r="AS83" s="143">
        <f t="shared" si="67"/>
        <v>0</v>
      </c>
      <c r="AU83" t="s">
        <v>369</v>
      </c>
      <c r="AV83" s="142">
        <v>374000001</v>
      </c>
      <c r="AW83" t="s">
        <v>367</v>
      </c>
      <c r="AX83" s="142">
        <v>459000000</v>
      </c>
      <c r="AY83" s="143">
        <v>0.28999999999999998</v>
      </c>
      <c r="AZ83" s="143" t="str">
        <f t="shared" si="68"/>
        <v/>
      </c>
      <c r="BA83" t="str">
        <f t="shared" si="69"/>
        <v/>
      </c>
      <c r="BB83" t="str">
        <f t="shared" si="70"/>
        <v>OK</v>
      </c>
      <c r="BC83" t="str">
        <f t="shared" si="71"/>
        <v>OK</v>
      </c>
      <c r="BD83" s="143">
        <f t="shared" si="72"/>
        <v>0</v>
      </c>
      <c r="BF83" t="s">
        <v>369</v>
      </c>
      <c r="BG83" s="142">
        <v>374000001</v>
      </c>
      <c r="BH83" t="s">
        <v>367</v>
      </c>
      <c r="BI83" s="142">
        <v>459000000</v>
      </c>
      <c r="BJ83" s="143">
        <v>0.28999999999999998</v>
      </c>
      <c r="BK83" s="143" t="str">
        <f t="shared" si="73"/>
        <v>OK</v>
      </c>
      <c r="BL83" t="str">
        <f t="shared" si="74"/>
        <v/>
      </c>
      <c r="BM83" t="str">
        <f t="shared" si="75"/>
        <v>OK</v>
      </c>
      <c r="BN83" t="str">
        <f t="shared" si="76"/>
        <v>OKOK</v>
      </c>
      <c r="BO83" s="143">
        <f t="shared" si="77"/>
        <v>0</v>
      </c>
      <c r="BQ83" t="s">
        <v>369</v>
      </c>
      <c r="BR83" s="142">
        <v>374000001</v>
      </c>
      <c r="BS83" t="s">
        <v>367</v>
      </c>
      <c r="BT83" s="142">
        <v>459000000</v>
      </c>
      <c r="BU83" s="143">
        <v>0.28999999999999998</v>
      </c>
      <c r="BV83" s="143" t="str">
        <f t="shared" si="78"/>
        <v/>
      </c>
      <c r="BW83" t="str">
        <f t="shared" si="79"/>
        <v/>
      </c>
      <c r="BX83" t="str">
        <f t="shared" si="80"/>
        <v>OK</v>
      </c>
      <c r="BY83" t="str">
        <f t="shared" si="81"/>
        <v>OK</v>
      </c>
      <c r="BZ83" s="143">
        <f t="shared" si="82"/>
        <v>0</v>
      </c>
      <c r="CB83" t="s">
        <v>369</v>
      </c>
      <c r="CC83" s="142">
        <v>374000001</v>
      </c>
      <c r="CD83" t="s">
        <v>367</v>
      </c>
      <c r="CE83" s="142">
        <v>459000000</v>
      </c>
      <c r="CF83" s="143">
        <v>0.28999999999999998</v>
      </c>
      <c r="CG83" s="143" t="str">
        <f t="shared" si="83"/>
        <v/>
      </c>
      <c r="CH83" t="str">
        <f t="shared" si="84"/>
        <v/>
      </c>
      <c r="CI83" t="str">
        <f t="shared" si="85"/>
        <v>OK</v>
      </c>
      <c r="CJ83" t="str">
        <f t="shared" si="86"/>
        <v>OK</v>
      </c>
      <c r="CK83" s="143">
        <f t="shared" si="87"/>
        <v>0</v>
      </c>
      <c r="CM83" t="s">
        <v>369</v>
      </c>
      <c r="CN83" s="142">
        <v>374000001</v>
      </c>
      <c r="CO83" t="s">
        <v>367</v>
      </c>
      <c r="CP83" s="142">
        <v>459000000</v>
      </c>
      <c r="CQ83" s="143">
        <v>0.28999999999999998</v>
      </c>
      <c r="CR83" s="143" t="str">
        <f t="shared" si="88"/>
        <v>OK</v>
      </c>
      <c r="CS83" t="str">
        <f t="shared" si="89"/>
        <v/>
      </c>
      <c r="CT83" t="str">
        <f t="shared" si="90"/>
        <v>OK</v>
      </c>
      <c r="CU83" t="str">
        <f t="shared" si="91"/>
        <v>OKOK</v>
      </c>
      <c r="CV83" s="143">
        <f t="shared" si="92"/>
        <v>0</v>
      </c>
      <c r="CX83" t="s">
        <v>369</v>
      </c>
      <c r="CY83" s="142">
        <v>374000001</v>
      </c>
      <c r="CZ83" t="s">
        <v>367</v>
      </c>
      <c r="DA83" s="142">
        <v>459000000</v>
      </c>
      <c r="DB83" s="143">
        <v>0.28999999999999998</v>
      </c>
      <c r="DC83" s="143" t="str">
        <f t="shared" si="93"/>
        <v/>
      </c>
      <c r="DD83" t="str">
        <f t="shared" si="94"/>
        <v/>
      </c>
      <c r="DE83" t="str">
        <f t="shared" si="95"/>
        <v>OK</v>
      </c>
      <c r="DF83" t="str">
        <f t="shared" si="96"/>
        <v>OK</v>
      </c>
      <c r="DG83" s="143">
        <f t="shared" si="97"/>
        <v>0</v>
      </c>
      <c r="DI83" t="s">
        <v>369</v>
      </c>
      <c r="DJ83" s="142">
        <v>374000001</v>
      </c>
      <c r="DK83" t="s">
        <v>367</v>
      </c>
      <c r="DL83" s="142">
        <v>459000000</v>
      </c>
      <c r="DM83" s="143">
        <v>0.28999999999999998</v>
      </c>
      <c r="DN83" s="143" t="str">
        <f t="shared" si="98"/>
        <v/>
      </c>
      <c r="DO83" t="str">
        <f t="shared" si="99"/>
        <v/>
      </c>
      <c r="DP83" t="str">
        <f t="shared" si="100"/>
        <v>OK</v>
      </c>
      <c r="DQ83" t="str">
        <f t="shared" si="101"/>
        <v>OK</v>
      </c>
      <c r="DR83" s="143">
        <f t="shared" si="102"/>
        <v>0</v>
      </c>
    </row>
    <row r="84" spans="14:122" x14ac:dyDescent="0.45">
      <c r="N84" t="s">
        <v>369</v>
      </c>
      <c r="O84" s="142">
        <v>459000001</v>
      </c>
      <c r="P84" t="s">
        <v>367</v>
      </c>
      <c r="Q84" s="142">
        <v>555000000</v>
      </c>
      <c r="R84" s="143">
        <v>0.3</v>
      </c>
      <c r="S84" s="143" t="str">
        <f t="shared" si="53"/>
        <v/>
      </c>
      <c r="T84" t="str">
        <f t="shared" si="54"/>
        <v/>
      </c>
      <c r="U84" t="str">
        <f t="shared" si="55"/>
        <v>OK</v>
      </c>
      <c r="V84" t="str">
        <f t="shared" si="56"/>
        <v>OK</v>
      </c>
      <c r="W84" s="143">
        <f t="shared" si="57"/>
        <v>0</v>
      </c>
      <c r="Y84" t="s">
        <v>369</v>
      </c>
      <c r="Z84" s="142">
        <v>459000001</v>
      </c>
      <c r="AA84" t="s">
        <v>367</v>
      </c>
      <c r="AB84" s="142">
        <v>555000000</v>
      </c>
      <c r="AC84" s="143">
        <v>0.3</v>
      </c>
      <c r="AD84" s="143" t="str">
        <f t="shared" si="58"/>
        <v>OK</v>
      </c>
      <c r="AE84" t="str">
        <f t="shared" si="59"/>
        <v/>
      </c>
      <c r="AF84" t="str">
        <f t="shared" si="60"/>
        <v>OK</v>
      </c>
      <c r="AG84" t="str">
        <f t="shared" si="61"/>
        <v>OKOK</v>
      </c>
      <c r="AH84" s="143">
        <f t="shared" si="62"/>
        <v>0</v>
      </c>
      <c r="AJ84" t="s">
        <v>369</v>
      </c>
      <c r="AK84" s="142">
        <v>459000001</v>
      </c>
      <c r="AL84" t="s">
        <v>367</v>
      </c>
      <c r="AM84" s="142">
        <v>555000000</v>
      </c>
      <c r="AN84" s="143">
        <v>0.3</v>
      </c>
      <c r="AO84" s="143" t="str">
        <f t="shared" si="63"/>
        <v/>
      </c>
      <c r="AP84" t="str">
        <f t="shared" si="64"/>
        <v/>
      </c>
      <c r="AQ84" t="str">
        <f t="shared" si="65"/>
        <v>OK</v>
      </c>
      <c r="AR84" t="str">
        <f t="shared" si="66"/>
        <v>OK</v>
      </c>
      <c r="AS84" s="143">
        <f t="shared" si="67"/>
        <v>0</v>
      </c>
      <c r="AU84" t="s">
        <v>369</v>
      </c>
      <c r="AV84" s="142">
        <v>459000001</v>
      </c>
      <c r="AW84" t="s">
        <v>367</v>
      </c>
      <c r="AX84" s="142">
        <v>555000000</v>
      </c>
      <c r="AY84" s="143">
        <v>0.3</v>
      </c>
      <c r="AZ84" s="143" t="str">
        <f t="shared" si="68"/>
        <v/>
      </c>
      <c r="BA84" t="str">
        <f t="shared" si="69"/>
        <v/>
      </c>
      <c r="BB84" t="str">
        <f t="shared" si="70"/>
        <v>OK</v>
      </c>
      <c r="BC84" t="str">
        <f t="shared" si="71"/>
        <v>OK</v>
      </c>
      <c r="BD84" s="143">
        <f t="shared" si="72"/>
        <v>0</v>
      </c>
      <c r="BF84" t="s">
        <v>369</v>
      </c>
      <c r="BG84" s="142">
        <v>459000001</v>
      </c>
      <c r="BH84" t="s">
        <v>367</v>
      </c>
      <c r="BI84" s="142">
        <v>555000000</v>
      </c>
      <c r="BJ84" s="143">
        <v>0.3</v>
      </c>
      <c r="BK84" s="143" t="str">
        <f t="shared" si="73"/>
        <v>OK</v>
      </c>
      <c r="BL84" t="str">
        <f t="shared" si="74"/>
        <v/>
      </c>
      <c r="BM84" t="str">
        <f t="shared" si="75"/>
        <v>OK</v>
      </c>
      <c r="BN84" t="str">
        <f t="shared" si="76"/>
        <v>OKOK</v>
      </c>
      <c r="BO84" s="143">
        <f t="shared" si="77"/>
        <v>0</v>
      </c>
      <c r="BQ84" t="s">
        <v>369</v>
      </c>
      <c r="BR84" s="142">
        <v>459000001</v>
      </c>
      <c r="BS84" t="s">
        <v>367</v>
      </c>
      <c r="BT84" s="142">
        <v>555000000</v>
      </c>
      <c r="BU84" s="143">
        <v>0.3</v>
      </c>
      <c r="BV84" s="143" t="str">
        <f t="shared" si="78"/>
        <v/>
      </c>
      <c r="BW84" t="str">
        <f t="shared" si="79"/>
        <v/>
      </c>
      <c r="BX84" t="str">
        <f t="shared" si="80"/>
        <v>OK</v>
      </c>
      <c r="BY84" t="str">
        <f t="shared" si="81"/>
        <v>OK</v>
      </c>
      <c r="BZ84" s="143">
        <f t="shared" si="82"/>
        <v>0</v>
      </c>
      <c r="CB84" t="s">
        <v>369</v>
      </c>
      <c r="CC84" s="142">
        <v>459000001</v>
      </c>
      <c r="CD84" t="s">
        <v>367</v>
      </c>
      <c r="CE84" s="142">
        <v>555000000</v>
      </c>
      <c r="CF84" s="143">
        <v>0.3</v>
      </c>
      <c r="CG84" s="143" t="str">
        <f t="shared" si="83"/>
        <v/>
      </c>
      <c r="CH84" t="str">
        <f t="shared" si="84"/>
        <v/>
      </c>
      <c r="CI84" t="str">
        <f t="shared" si="85"/>
        <v>OK</v>
      </c>
      <c r="CJ84" t="str">
        <f t="shared" si="86"/>
        <v>OK</v>
      </c>
      <c r="CK84" s="143">
        <f t="shared" si="87"/>
        <v>0</v>
      </c>
      <c r="CM84" t="s">
        <v>369</v>
      </c>
      <c r="CN84" s="142">
        <v>459000001</v>
      </c>
      <c r="CO84" t="s">
        <v>367</v>
      </c>
      <c r="CP84" s="142">
        <v>555000000</v>
      </c>
      <c r="CQ84" s="143">
        <v>0.3</v>
      </c>
      <c r="CR84" s="143" t="str">
        <f t="shared" si="88"/>
        <v>OK</v>
      </c>
      <c r="CS84" t="str">
        <f t="shared" si="89"/>
        <v/>
      </c>
      <c r="CT84" t="str">
        <f t="shared" si="90"/>
        <v>OK</v>
      </c>
      <c r="CU84" t="str">
        <f t="shared" si="91"/>
        <v>OKOK</v>
      </c>
      <c r="CV84" s="143">
        <f t="shared" si="92"/>
        <v>0</v>
      </c>
      <c r="CX84" t="s">
        <v>369</v>
      </c>
      <c r="CY84" s="142">
        <v>459000001</v>
      </c>
      <c r="CZ84" t="s">
        <v>367</v>
      </c>
      <c r="DA84" s="142">
        <v>555000000</v>
      </c>
      <c r="DB84" s="143">
        <v>0.3</v>
      </c>
      <c r="DC84" s="143" t="str">
        <f t="shared" si="93"/>
        <v/>
      </c>
      <c r="DD84" t="str">
        <f t="shared" si="94"/>
        <v/>
      </c>
      <c r="DE84" t="str">
        <f t="shared" si="95"/>
        <v>OK</v>
      </c>
      <c r="DF84" t="str">
        <f t="shared" si="96"/>
        <v>OK</v>
      </c>
      <c r="DG84" s="143">
        <f t="shared" si="97"/>
        <v>0</v>
      </c>
      <c r="DI84" t="s">
        <v>369</v>
      </c>
      <c r="DJ84" s="142">
        <v>459000001</v>
      </c>
      <c r="DK84" t="s">
        <v>367</v>
      </c>
      <c r="DL84" s="142">
        <v>555000000</v>
      </c>
      <c r="DM84" s="143">
        <v>0.3</v>
      </c>
      <c r="DN84" s="143" t="str">
        <f t="shared" si="98"/>
        <v/>
      </c>
      <c r="DO84" t="str">
        <f t="shared" si="99"/>
        <v/>
      </c>
      <c r="DP84" t="str">
        <f t="shared" si="100"/>
        <v>OK</v>
      </c>
      <c r="DQ84" t="str">
        <f t="shared" si="101"/>
        <v>OK</v>
      </c>
      <c r="DR84" s="143">
        <f t="shared" si="102"/>
        <v>0</v>
      </c>
    </row>
    <row r="85" spans="14:122" x14ac:dyDescent="0.45">
      <c r="N85" t="s">
        <v>369</v>
      </c>
      <c r="O85" s="142">
        <v>555000001</v>
      </c>
      <c r="P85" t="s">
        <v>367</v>
      </c>
      <c r="Q85" s="142">
        <v>704000000</v>
      </c>
      <c r="R85" s="143">
        <v>0.31</v>
      </c>
      <c r="S85" s="143" t="str">
        <f t="shared" si="53"/>
        <v/>
      </c>
      <c r="T85" t="str">
        <f t="shared" si="54"/>
        <v/>
      </c>
      <c r="U85" t="str">
        <f t="shared" si="55"/>
        <v>OK</v>
      </c>
      <c r="V85" t="str">
        <f t="shared" si="56"/>
        <v>OK</v>
      </c>
      <c r="W85" s="143">
        <f t="shared" si="57"/>
        <v>0</v>
      </c>
      <c r="Y85" t="s">
        <v>369</v>
      </c>
      <c r="Z85" s="142">
        <v>555000001</v>
      </c>
      <c r="AA85" t="s">
        <v>367</v>
      </c>
      <c r="AB85" s="142">
        <v>704000000</v>
      </c>
      <c r="AC85" s="143">
        <v>0.31</v>
      </c>
      <c r="AD85" s="143" t="str">
        <f t="shared" si="58"/>
        <v>OK</v>
      </c>
      <c r="AE85" t="str">
        <f t="shared" si="59"/>
        <v/>
      </c>
      <c r="AF85" t="str">
        <f t="shared" si="60"/>
        <v>OK</v>
      </c>
      <c r="AG85" t="str">
        <f t="shared" si="61"/>
        <v>OKOK</v>
      </c>
      <c r="AH85" s="143">
        <f t="shared" si="62"/>
        <v>0</v>
      </c>
      <c r="AJ85" t="s">
        <v>369</v>
      </c>
      <c r="AK85" s="142">
        <v>555000001</v>
      </c>
      <c r="AL85" t="s">
        <v>367</v>
      </c>
      <c r="AM85" s="142">
        <v>704000000</v>
      </c>
      <c r="AN85" s="143">
        <v>0.31</v>
      </c>
      <c r="AO85" s="143" t="str">
        <f t="shared" si="63"/>
        <v/>
      </c>
      <c r="AP85" t="str">
        <f t="shared" si="64"/>
        <v/>
      </c>
      <c r="AQ85" t="str">
        <f t="shared" si="65"/>
        <v>OK</v>
      </c>
      <c r="AR85" t="str">
        <f t="shared" si="66"/>
        <v>OK</v>
      </c>
      <c r="AS85" s="143">
        <f t="shared" si="67"/>
        <v>0</v>
      </c>
      <c r="AU85" t="s">
        <v>369</v>
      </c>
      <c r="AV85" s="142">
        <v>555000001</v>
      </c>
      <c r="AW85" t="s">
        <v>367</v>
      </c>
      <c r="AX85" s="142">
        <v>704000000</v>
      </c>
      <c r="AY85" s="143">
        <v>0.31</v>
      </c>
      <c r="AZ85" s="143" t="str">
        <f t="shared" si="68"/>
        <v/>
      </c>
      <c r="BA85" t="str">
        <f t="shared" si="69"/>
        <v/>
      </c>
      <c r="BB85" t="str">
        <f t="shared" si="70"/>
        <v>OK</v>
      </c>
      <c r="BC85" t="str">
        <f t="shared" si="71"/>
        <v>OK</v>
      </c>
      <c r="BD85" s="143">
        <f t="shared" si="72"/>
        <v>0</v>
      </c>
      <c r="BF85" t="s">
        <v>369</v>
      </c>
      <c r="BG85" s="142">
        <v>555000001</v>
      </c>
      <c r="BH85" t="s">
        <v>367</v>
      </c>
      <c r="BI85" s="142">
        <v>704000000</v>
      </c>
      <c r="BJ85" s="143">
        <v>0.31</v>
      </c>
      <c r="BK85" s="143" t="str">
        <f t="shared" si="73"/>
        <v>OK</v>
      </c>
      <c r="BL85" t="str">
        <f t="shared" si="74"/>
        <v/>
      </c>
      <c r="BM85" t="str">
        <f t="shared" si="75"/>
        <v>OK</v>
      </c>
      <c r="BN85" t="str">
        <f t="shared" si="76"/>
        <v>OKOK</v>
      </c>
      <c r="BO85" s="143">
        <f t="shared" si="77"/>
        <v>0</v>
      </c>
      <c r="BQ85" t="s">
        <v>369</v>
      </c>
      <c r="BR85" s="142">
        <v>555000001</v>
      </c>
      <c r="BS85" t="s">
        <v>367</v>
      </c>
      <c r="BT85" s="142">
        <v>704000000</v>
      </c>
      <c r="BU85" s="143">
        <v>0.31</v>
      </c>
      <c r="BV85" s="143" t="str">
        <f t="shared" si="78"/>
        <v/>
      </c>
      <c r="BW85" t="str">
        <f t="shared" si="79"/>
        <v/>
      </c>
      <c r="BX85" t="str">
        <f t="shared" si="80"/>
        <v>OK</v>
      </c>
      <c r="BY85" t="str">
        <f t="shared" si="81"/>
        <v>OK</v>
      </c>
      <c r="BZ85" s="143">
        <f t="shared" si="82"/>
        <v>0</v>
      </c>
      <c r="CB85" t="s">
        <v>369</v>
      </c>
      <c r="CC85" s="142">
        <v>555000001</v>
      </c>
      <c r="CD85" t="s">
        <v>367</v>
      </c>
      <c r="CE85" s="142">
        <v>704000000</v>
      </c>
      <c r="CF85" s="143">
        <v>0.31</v>
      </c>
      <c r="CG85" s="143" t="str">
        <f t="shared" si="83"/>
        <v/>
      </c>
      <c r="CH85" t="str">
        <f t="shared" si="84"/>
        <v/>
      </c>
      <c r="CI85" t="str">
        <f t="shared" si="85"/>
        <v>OK</v>
      </c>
      <c r="CJ85" t="str">
        <f t="shared" si="86"/>
        <v>OK</v>
      </c>
      <c r="CK85" s="143">
        <f t="shared" si="87"/>
        <v>0</v>
      </c>
      <c r="CM85" t="s">
        <v>369</v>
      </c>
      <c r="CN85" s="142">
        <v>555000001</v>
      </c>
      <c r="CO85" t="s">
        <v>367</v>
      </c>
      <c r="CP85" s="142">
        <v>704000000</v>
      </c>
      <c r="CQ85" s="143">
        <v>0.31</v>
      </c>
      <c r="CR85" s="143" t="str">
        <f t="shared" si="88"/>
        <v>OK</v>
      </c>
      <c r="CS85" t="str">
        <f t="shared" si="89"/>
        <v/>
      </c>
      <c r="CT85" t="str">
        <f t="shared" si="90"/>
        <v>OK</v>
      </c>
      <c r="CU85" t="str">
        <f t="shared" si="91"/>
        <v>OKOK</v>
      </c>
      <c r="CV85" s="143">
        <f t="shared" si="92"/>
        <v>0</v>
      </c>
      <c r="CX85" t="s">
        <v>369</v>
      </c>
      <c r="CY85" s="142">
        <v>555000001</v>
      </c>
      <c r="CZ85" t="s">
        <v>367</v>
      </c>
      <c r="DA85" s="142">
        <v>704000000</v>
      </c>
      <c r="DB85" s="143">
        <v>0.31</v>
      </c>
      <c r="DC85" s="143" t="str">
        <f t="shared" si="93"/>
        <v/>
      </c>
      <c r="DD85" t="str">
        <f t="shared" si="94"/>
        <v/>
      </c>
      <c r="DE85" t="str">
        <f t="shared" si="95"/>
        <v>OK</v>
      </c>
      <c r="DF85" t="str">
        <f t="shared" si="96"/>
        <v>OK</v>
      </c>
      <c r="DG85" s="143">
        <f t="shared" si="97"/>
        <v>0</v>
      </c>
      <c r="DI85" t="s">
        <v>369</v>
      </c>
      <c r="DJ85" s="142">
        <v>555000001</v>
      </c>
      <c r="DK85" t="s">
        <v>367</v>
      </c>
      <c r="DL85" s="142">
        <v>704000000</v>
      </c>
      <c r="DM85" s="143">
        <v>0.31</v>
      </c>
      <c r="DN85" s="143" t="str">
        <f t="shared" si="98"/>
        <v/>
      </c>
      <c r="DO85" t="str">
        <f t="shared" si="99"/>
        <v/>
      </c>
      <c r="DP85" t="str">
        <f t="shared" si="100"/>
        <v>OK</v>
      </c>
      <c r="DQ85" t="str">
        <f t="shared" si="101"/>
        <v>OK</v>
      </c>
      <c r="DR85" s="143">
        <f t="shared" si="102"/>
        <v>0</v>
      </c>
    </row>
    <row r="86" spans="14:122" x14ac:dyDescent="0.45">
      <c r="N86" t="s">
        <v>369</v>
      </c>
      <c r="O86" s="142">
        <v>704000001</v>
      </c>
      <c r="P86" t="s">
        <v>367</v>
      </c>
      <c r="Q86" s="142">
        <v>957000000</v>
      </c>
      <c r="R86" s="143">
        <v>0.32</v>
      </c>
      <c r="S86" s="143" t="str">
        <f t="shared" si="53"/>
        <v/>
      </c>
      <c r="T86" t="str">
        <f t="shared" si="54"/>
        <v/>
      </c>
      <c r="U86" t="str">
        <f t="shared" si="55"/>
        <v>OK</v>
      </c>
      <c r="V86" t="str">
        <f t="shared" si="56"/>
        <v>OK</v>
      </c>
      <c r="W86" s="143">
        <f t="shared" si="57"/>
        <v>0</v>
      </c>
      <c r="Y86" t="s">
        <v>369</v>
      </c>
      <c r="Z86" s="142">
        <v>704000001</v>
      </c>
      <c r="AA86" t="s">
        <v>367</v>
      </c>
      <c r="AB86" s="142">
        <v>957000000</v>
      </c>
      <c r="AC86" s="143">
        <v>0.32</v>
      </c>
      <c r="AD86" s="143" t="str">
        <f t="shared" si="58"/>
        <v>OK</v>
      </c>
      <c r="AE86" t="str">
        <f t="shared" si="59"/>
        <v/>
      </c>
      <c r="AF86" t="str">
        <f t="shared" si="60"/>
        <v>OK</v>
      </c>
      <c r="AG86" t="str">
        <f t="shared" si="61"/>
        <v>OKOK</v>
      </c>
      <c r="AH86" s="143">
        <f t="shared" si="62"/>
        <v>0</v>
      </c>
      <c r="AJ86" t="s">
        <v>369</v>
      </c>
      <c r="AK86" s="142">
        <v>704000001</v>
      </c>
      <c r="AL86" t="s">
        <v>367</v>
      </c>
      <c r="AM86" s="142">
        <v>957000000</v>
      </c>
      <c r="AN86" s="143">
        <v>0.32</v>
      </c>
      <c r="AO86" s="143" t="str">
        <f t="shared" si="63"/>
        <v/>
      </c>
      <c r="AP86" t="str">
        <f t="shared" si="64"/>
        <v/>
      </c>
      <c r="AQ86" t="str">
        <f t="shared" si="65"/>
        <v>OK</v>
      </c>
      <c r="AR86" t="str">
        <f t="shared" si="66"/>
        <v>OK</v>
      </c>
      <c r="AS86" s="143">
        <f t="shared" si="67"/>
        <v>0</v>
      </c>
      <c r="AU86" t="s">
        <v>369</v>
      </c>
      <c r="AV86" s="142">
        <v>704000001</v>
      </c>
      <c r="AW86" t="s">
        <v>367</v>
      </c>
      <c r="AX86" s="142">
        <v>957000000</v>
      </c>
      <c r="AY86" s="143">
        <v>0.32</v>
      </c>
      <c r="AZ86" s="143" t="str">
        <f t="shared" si="68"/>
        <v/>
      </c>
      <c r="BA86" t="str">
        <f t="shared" si="69"/>
        <v/>
      </c>
      <c r="BB86" t="str">
        <f t="shared" si="70"/>
        <v>OK</v>
      </c>
      <c r="BC86" t="str">
        <f t="shared" si="71"/>
        <v>OK</v>
      </c>
      <c r="BD86" s="143">
        <f t="shared" si="72"/>
        <v>0</v>
      </c>
      <c r="BF86" t="s">
        <v>369</v>
      </c>
      <c r="BG86" s="142">
        <v>704000001</v>
      </c>
      <c r="BH86" t="s">
        <v>367</v>
      </c>
      <c r="BI86" s="142">
        <v>957000000</v>
      </c>
      <c r="BJ86" s="143">
        <v>0.32</v>
      </c>
      <c r="BK86" s="143" t="str">
        <f t="shared" si="73"/>
        <v>OK</v>
      </c>
      <c r="BL86" t="str">
        <f t="shared" si="74"/>
        <v/>
      </c>
      <c r="BM86" t="str">
        <f t="shared" si="75"/>
        <v>OK</v>
      </c>
      <c r="BN86" t="str">
        <f t="shared" si="76"/>
        <v>OKOK</v>
      </c>
      <c r="BO86" s="143">
        <f t="shared" si="77"/>
        <v>0</v>
      </c>
      <c r="BQ86" t="s">
        <v>369</v>
      </c>
      <c r="BR86" s="142">
        <v>704000001</v>
      </c>
      <c r="BS86" t="s">
        <v>367</v>
      </c>
      <c r="BT86" s="142">
        <v>957000000</v>
      </c>
      <c r="BU86" s="143">
        <v>0.32</v>
      </c>
      <c r="BV86" s="143" t="str">
        <f t="shared" si="78"/>
        <v/>
      </c>
      <c r="BW86" t="str">
        <f t="shared" si="79"/>
        <v/>
      </c>
      <c r="BX86" t="str">
        <f t="shared" si="80"/>
        <v>OK</v>
      </c>
      <c r="BY86" t="str">
        <f t="shared" si="81"/>
        <v>OK</v>
      </c>
      <c r="BZ86" s="143">
        <f t="shared" si="82"/>
        <v>0</v>
      </c>
      <c r="CB86" t="s">
        <v>369</v>
      </c>
      <c r="CC86" s="142">
        <v>704000001</v>
      </c>
      <c r="CD86" t="s">
        <v>367</v>
      </c>
      <c r="CE86" s="142">
        <v>957000000</v>
      </c>
      <c r="CF86" s="143">
        <v>0.32</v>
      </c>
      <c r="CG86" s="143" t="str">
        <f t="shared" si="83"/>
        <v/>
      </c>
      <c r="CH86" t="str">
        <f t="shared" si="84"/>
        <v/>
      </c>
      <c r="CI86" t="str">
        <f t="shared" si="85"/>
        <v>OK</v>
      </c>
      <c r="CJ86" t="str">
        <f t="shared" si="86"/>
        <v>OK</v>
      </c>
      <c r="CK86" s="143">
        <f t="shared" si="87"/>
        <v>0</v>
      </c>
      <c r="CM86" t="s">
        <v>369</v>
      </c>
      <c r="CN86" s="142">
        <v>704000001</v>
      </c>
      <c r="CO86" t="s">
        <v>367</v>
      </c>
      <c r="CP86" s="142">
        <v>957000000</v>
      </c>
      <c r="CQ86" s="143">
        <v>0.32</v>
      </c>
      <c r="CR86" s="143" t="str">
        <f t="shared" si="88"/>
        <v>OK</v>
      </c>
      <c r="CS86" t="str">
        <f t="shared" si="89"/>
        <v/>
      </c>
      <c r="CT86" t="str">
        <f t="shared" si="90"/>
        <v>OK</v>
      </c>
      <c r="CU86" t="str">
        <f t="shared" si="91"/>
        <v>OKOK</v>
      </c>
      <c r="CV86" s="143">
        <f t="shared" si="92"/>
        <v>0</v>
      </c>
      <c r="CX86" t="s">
        <v>369</v>
      </c>
      <c r="CY86" s="142">
        <v>704000001</v>
      </c>
      <c r="CZ86" t="s">
        <v>367</v>
      </c>
      <c r="DA86" s="142">
        <v>957000000</v>
      </c>
      <c r="DB86" s="143">
        <v>0.32</v>
      </c>
      <c r="DC86" s="143" t="str">
        <f t="shared" si="93"/>
        <v/>
      </c>
      <c r="DD86" t="str">
        <f t="shared" si="94"/>
        <v/>
      </c>
      <c r="DE86" t="str">
        <f t="shared" si="95"/>
        <v>OK</v>
      </c>
      <c r="DF86" t="str">
        <f t="shared" si="96"/>
        <v>OK</v>
      </c>
      <c r="DG86" s="143">
        <f t="shared" si="97"/>
        <v>0</v>
      </c>
      <c r="DI86" t="s">
        <v>369</v>
      </c>
      <c r="DJ86" s="142">
        <v>704000001</v>
      </c>
      <c r="DK86" t="s">
        <v>367</v>
      </c>
      <c r="DL86" s="142">
        <v>957000000</v>
      </c>
      <c r="DM86" s="143">
        <v>0.32</v>
      </c>
      <c r="DN86" s="143" t="str">
        <f t="shared" si="98"/>
        <v/>
      </c>
      <c r="DO86" t="str">
        <f t="shared" si="99"/>
        <v/>
      </c>
      <c r="DP86" t="str">
        <f t="shared" si="100"/>
        <v>OK</v>
      </c>
      <c r="DQ86" t="str">
        <f t="shared" si="101"/>
        <v>OK</v>
      </c>
      <c r="DR86" s="143">
        <f t="shared" si="102"/>
        <v>0</v>
      </c>
    </row>
    <row r="87" spans="14:122" x14ac:dyDescent="0.45">
      <c r="N87" t="s">
        <v>369</v>
      </c>
      <c r="O87" s="142">
        <v>957000001</v>
      </c>
      <c r="P87" t="s">
        <v>367</v>
      </c>
      <c r="Q87" s="142">
        <v>1405000000</v>
      </c>
      <c r="R87" s="143">
        <v>0.33</v>
      </c>
      <c r="S87" s="143" t="str">
        <f t="shared" si="53"/>
        <v/>
      </c>
      <c r="T87" t="str">
        <f t="shared" si="54"/>
        <v/>
      </c>
      <c r="U87" t="str">
        <f t="shared" si="55"/>
        <v>OK</v>
      </c>
      <c r="V87" t="str">
        <f t="shared" si="56"/>
        <v>OK</v>
      </c>
      <c r="W87" s="143">
        <f t="shared" si="57"/>
        <v>0</v>
      </c>
      <c r="Y87" t="s">
        <v>369</v>
      </c>
      <c r="Z87" s="142">
        <v>957000001</v>
      </c>
      <c r="AA87" t="s">
        <v>367</v>
      </c>
      <c r="AB87" s="142">
        <v>1405000000</v>
      </c>
      <c r="AC87" s="143">
        <v>0.33</v>
      </c>
      <c r="AD87" s="143" t="str">
        <f t="shared" si="58"/>
        <v>OK</v>
      </c>
      <c r="AE87" t="str">
        <f t="shared" si="59"/>
        <v/>
      </c>
      <c r="AF87" t="str">
        <f t="shared" si="60"/>
        <v>OK</v>
      </c>
      <c r="AG87" t="str">
        <f t="shared" si="61"/>
        <v>OKOK</v>
      </c>
      <c r="AH87" s="143">
        <f t="shared" si="62"/>
        <v>0</v>
      </c>
      <c r="AJ87" t="s">
        <v>369</v>
      </c>
      <c r="AK87" s="142">
        <v>957000001</v>
      </c>
      <c r="AL87" t="s">
        <v>367</v>
      </c>
      <c r="AM87" s="142">
        <v>1405000000</v>
      </c>
      <c r="AN87" s="143">
        <v>0.33</v>
      </c>
      <c r="AO87" s="143" t="str">
        <f t="shared" si="63"/>
        <v/>
      </c>
      <c r="AP87" t="str">
        <f t="shared" si="64"/>
        <v/>
      </c>
      <c r="AQ87" t="str">
        <f t="shared" si="65"/>
        <v>OK</v>
      </c>
      <c r="AR87" t="str">
        <f t="shared" si="66"/>
        <v>OK</v>
      </c>
      <c r="AS87" s="143">
        <f t="shared" si="67"/>
        <v>0</v>
      </c>
      <c r="AU87" t="s">
        <v>369</v>
      </c>
      <c r="AV87" s="142">
        <v>957000001</v>
      </c>
      <c r="AW87" t="s">
        <v>367</v>
      </c>
      <c r="AX87" s="142">
        <v>1405000000</v>
      </c>
      <c r="AY87" s="143">
        <v>0.33</v>
      </c>
      <c r="AZ87" s="143" t="str">
        <f t="shared" si="68"/>
        <v/>
      </c>
      <c r="BA87" t="str">
        <f t="shared" si="69"/>
        <v/>
      </c>
      <c r="BB87" t="str">
        <f t="shared" si="70"/>
        <v>OK</v>
      </c>
      <c r="BC87" t="str">
        <f t="shared" si="71"/>
        <v>OK</v>
      </c>
      <c r="BD87" s="143">
        <f t="shared" si="72"/>
        <v>0</v>
      </c>
      <c r="BF87" t="s">
        <v>369</v>
      </c>
      <c r="BG87" s="142">
        <v>957000001</v>
      </c>
      <c r="BH87" t="s">
        <v>367</v>
      </c>
      <c r="BI87" s="142">
        <v>1405000000</v>
      </c>
      <c r="BJ87" s="143">
        <v>0.33</v>
      </c>
      <c r="BK87" s="143" t="str">
        <f t="shared" si="73"/>
        <v>OK</v>
      </c>
      <c r="BL87" t="str">
        <f t="shared" si="74"/>
        <v/>
      </c>
      <c r="BM87" t="str">
        <f t="shared" si="75"/>
        <v>OK</v>
      </c>
      <c r="BN87" t="str">
        <f t="shared" si="76"/>
        <v>OKOK</v>
      </c>
      <c r="BO87" s="143">
        <f t="shared" si="77"/>
        <v>0</v>
      </c>
      <c r="BQ87" t="s">
        <v>369</v>
      </c>
      <c r="BR87" s="142">
        <v>957000001</v>
      </c>
      <c r="BS87" t="s">
        <v>367</v>
      </c>
      <c r="BT87" s="142">
        <v>1405000000</v>
      </c>
      <c r="BU87" s="143">
        <v>0.33</v>
      </c>
      <c r="BV87" s="143" t="str">
        <f t="shared" si="78"/>
        <v/>
      </c>
      <c r="BW87" t="str">
        <f t="shared" si="79"/>
        <v/>
      </c>
      <c r="BX87" t="str">
        <f t="shared" si="80"/>
        <v>OK</v>
      </c>
      <c r="BY87" t="str">
        <f t="shared" si="81"/>
        <v>OK</v>
      </c>
      <c r="BZ87" s="143">
        <f t="shared" si="82"/>
        <v>0</v>
      </c>
      <c r="CB87" t="s">
        <v>369</v>
      </c>
      <c r="CC87" s="142">
        <v>957000001</v>
      </c>
      <c r="CD87" t="s">
        <v>367</v>
      </c>
      <c r="CE87" s="142">
        <v>1405000000</v>
      </c>
      <c r="CF87" s="143">
        <v>0.33</v>
      </c>
      <c r="CG87" s="143" t="str">
        <f t="shared" si="83"/>
        <v/>
      </c>
      <c r="CH87" t="str">
        <f t="shared" si="84"/>
        <v/>
      </c>
      <c r="CI87" t="str">
        <f t="shared" si="85"/>
        <v>OK</v>
      </c>
      <c r="CJ87" t="str">
        <f t="shared" si="86"/>
        <v>OK</v>
      </c>
      <c r="CK87" s="143">
        <f t="shared" si="87"/>
        <v>0</v>
      </c>
      <c r="CM87" t="s">
        <v>369</v>
      </c>
      <c r="CN87" s="142">
        <v>957000001</v>
      </c>
      <c r="CO87" t="s">
        <v>367</v>
      </c>
      <c r="CP87" s="142">
        <v>1405000000</v>
      </c>
      <c r="CQ87" s="143">
        <v>0.33</v>
      </c>
      <c r="CR87" s="143" t="str">
        <f t="shared" si="88"/>
        <v>OK</v>
      </c>
      <c r="CS87" t="str">
        <f t="shared" si="89"/>
        <v/>
      </c>
      <c r="CT87" t="str">
        <f t="shared" si="90"/>
        <v>OK</v>
      </c>
      <c r="CU87" t="str">
        <f t="shared" si="91"/>
        <v>OKOK</v>
      </c>
      <c r="CV87" s="143">
        <f t="shared" si="92"/>
        <v>0</v>
      </c>
      <c r="CX87" t="s">
        <v>369</v>
      </c>
      <c r="CY87" s="142">
        <v>957000001</v>
      </c>
      <c r="CZ87" t="s">
        <v>367</v>
      </c>
      <c r="DA87" s="142">
        <v>1405000000</v>
      </c>
      <c r="DB87" s="143">
        <v>0.33</v>
      </c>
      <c r="DC87" s="143" t="str">
        <f t="shared" si="93"/>
        <v/>
      </c>
      <c r="DD87" t="str">
        <f t="shared" si="94"/>
        <v/>
      </c>
      <c r="DE87" t="str">
        <f t="shared" si="95"/>
        <v>OK</v>
      </c>
      <c r="DF87" t="str">
        <f t="shared" si="96"/>
        <v>OK</v>
      </c>
      <c r="DG87" s="143">
        <f t="shared" si="97"/>
        <v>0</v>
      </c>
      <c r="DI87" t="s">
        <v>369</v>
      </c>
      <c r="DJ87" s="142">
        <v>957000001</v>
      </c>
      <c r="DK87" t="s">
        <v>367</v>
      </c>
      <c r="DL87" s="142">
        <v>1405000000</v>
      </c>
      <c r="DM87" s="143">
        <v>0.33</v>
      </c>
      <c r="DN87" s="143" t="str">
        <f t="shared" si="98"/>
        <v/>
      </c>
      <c r="DO87" t="str">
        <f t="shared" si="99"/>
        <v/>
      </c>
      <c r="DP87" t="str">
        <f t="shared" si="100"/>
        <v>OK</v>
      </c>
      <c r="DQ87" t="str">
        <f t="shared" si="101"/>
        <v>OK</v>
      </c>
      <c r="DR87" s="143">
        <f t="shared" si="102"/>
        <v>0</v>
      </c>
    </row>
    <row r="88" spans="14:122" x14ac:dyDescent="0.45">
      <c r="N88" t="s">
        <v>369</v>
      </c>
      <c r="O88" s="142">
        <v>1405000001</v>
      </c>
      <c r="P88" t="s">
        <v>367</v>
      </c>
      <c r="Q88" s="142">
        <v>140500000000</v>
      </c>
      <c r="R88" s="143">
        <v>0.34</v>
      </c>
      <c r="S88" s="143" t="str">
        <f t="shared" si="53"/>
        <v/>
      </c>
      <c r="T88" t="str">
        <f t="shared" si="54"/>
        <v/>
      </c>
      <c r="U88" t="str">
        <f t="shared" si="55"/>
        <v>OK</v>
      </c>
      <c r="V88" t="str">
        <f t="shared" si="56"/>
        <v>OK</v>
      </c>
      <c r="W88" s="143">
        <f t="shared" si="57"/>
        <v>0</v>
      </c>
      <c r="Y88" t="s">
        <v>369</v>
      </c>
      <c r="Z88" s="142">
        <v>1405000001</v>
      </c>
      <c r="AA88" t="s">
        <v>367</v>
      </c>
      <c r="AB88" s="142">
        <v>140500000000</v>
      </c>
      <c r="AC88" s="143">
        <v>0.34</v>
      </c>
      <c r="AD88" s="143" t="str">
        <f t="shared" si="58"/>
        <v>OK</v>
      </c>
      <c r="AE88" t="str">
        <f t="shared" si="59"/>
        <v/>
      </c>
      <c r="AF88" t="str">
        <f t="shared" si="60"/>
        <v>OK</v>
      </c>
      <c r="AG88" t="str">
        <f t="shared" si="61"/>
        <v>OKOK</v>
      </c>
      <c r="AH88" s="143">
        <f t="shared" si="62"/>
        <v>0</v>
      </c>
      <c r="AJ88" t="s">
        <v>369</v>
      </c>
      <c r="AK88" s="142">
        <v>1405000001</v>
      </c>
      <c r="AL88" t="s">
        <v>367</v>
      </c>
      <c r="AM88" s="142">
        <v>140500000000</v>
      </c>
      <c r="AN88" s="143">
        <v>0.34</v>
      </c>
      <c r="AO88" s="143" t="str">
        <f t="shared" si="63"/>
        <v/>
      </c>
      <c r="AP88" t="str">
        <f t="shared" si="64"/>
        <v/>
      </c>
      <c r="AQ88" t="str">
        <f t="shared" si="65"/>
        <v>OK</v>
      </c>
      <c r="AR88" t="str">
        <f t="shared" si="66"/>
        <v>OK</v>
      </c>
      <c r="AS88" s="143">
        <f t="shared" si="67"/>
        <v>0</v>
      </c>
      <c r="AU88" t="s">
        <v>369</v>
      </c>
      <c r="AV88" s="142">
        <v>1405000001</v>
      </c>
      <c r="AW88" t="s">
        <v>367</v>
      </c>
      <c r="AX88" s="142">
        <v>140500000000</v>
      </c>
      <c r="AY88" s="143">
        <v>0.34</v>
      </c>
      <c r="AZ88" s="143" t="str">
        <f t="shared" si="68"/>
        <v/>
      </c>
      <c r="BA88" t="str">
        <f t="shared" si="69"/>
        <v/>
      </c>
      <c r="BB88" t="str">
        <f t="shared" si="70"/>
        <v>OK</v>
      </c>
      <c r="BC88" t="str">
        <f t="shared" si="71"/>
        <v>OK</v>
      </c>
      <c r="BD88" s="143">
        <f t="shared" si="72"/>
        <v>0</v>
      </c>
      <c r="BF88" t="s">
        <v>369</v>
      </c>
      <c r="BG88" s="142">
        <v>1405000001</v>
      </c>
      <c r="BH88" t="s">
        <v>367</v>
      </c>
      <c r="BI88" s="142">
        <v>140500000000</v>
      </c>
      <c r="BJ88" s="143">
        <v>0.34</v>
      </c>
      <c r="BK88" s="143" t="str">
        <f t="shared" si="73"/>
        <v>OK</v>
      </c>
      <c r="BL88" t="str">
        <f t="shared" si="74"/>
        <v/>
      </c>
      <c r="BM88" t="str">
        <f t="shared" si="75"/>
        <v>OK</v>
      </c>
      <c r="BN88" t="str">
        <f t="shared" si="76"/>
        <v>OKOK</v>
      </c>
      <c r="BO88" s="143">
        <f t="shared" si="77"/>
        <v>0</v>
      </c>
      <c r="BQ88" t="s">
        <v>369</v>
      </c>
      <c r="BR88" s="142">
        <v>1405000001</v>
      </c>
      <c r="BS88" t="s">
        <v>367</v>
      </c>
      <c r="BT88" s="142">
        <v>140500000000</v>
      </c>
      <c r="BU88" s="143">
        <v>0.34</v>
      </c>
      <c r="BV88" s="143" t="str">
        <f t="shared" si="78"/>
        <v/>
      </c>
      <c r="BW88" t="str">
        <f t="shared" si="79"/>
        <v/>
      </c>
      <c r="BX88" t="str">
        <f t="shared" si="80"/>
        <v>OK</v>
      </c>
      <c r="BY88" t="str">
        <f t="shared" si="81"/>
        <v>OK</v>
      </c>
      <c r="BZ88" s="143">
        <f t="shared" si="82"/>
        <v>0</v>
      </c>
      <c r="CB88" t="s">
        <v>369</v>
      </c>
      <c r="CC88" s="142">
        <v>1405000001</v>
      </c>
      <c r="CD88" t="s">
        <v>367</v>
      </c>
      <c r="CE88" s="142">
        <v>140500000000</v>
      </c>
      <c r="CF88" s="143">
        <v>0.34</v>
      </c>
      <c r="CG88" s="143" t="str">
        <f t="shared" si="83"/>
        <v/>
      </c>
      <c r="CH88" t="str">
        <f t="shared" si="84"/>
        <v/>
      </c>
      <c r="CI88" t="str">
        <f t="shared" si="85"/>
        <v>OK</v>
      </c>
      <c r="CJ88" t="str">
        <f t="shared" si="86"/>
        <v>OK</v>
      </c>
      <c r="CK88" s="143">
        <f t="shared" si="87"/>
        <v>0</v>
      </c>
      <c r="CM88" t="s">
        <v>369</v>
      </c>
      <c r="CN88" s="142">
        <v>1405000001</v>
      </c>
      <c r="CO88" t="s">
        <v>367</v>
      </c>
      <c r="CP88" s="142">
        <v>140500000000</v>
      </c>
      <c r="CQ88" s="143">
        <v>0.34</v>
      </c>
      <c r="CR88" s="143" t="str">
        <f t="shared" si="88"/>
        <v>OK</v>
      </c>
      <c r="CS88" t="str">
        <f t="shared" si="89"/>
        <v/>
      </c>
      <c r="CT88" t="str">
        <f t="shared" si="90"/>
        <v>OK</v>
      </c>
      <c r="CU88" t="str">
        <f t="shared" si="91"/>
        <v>OKOK</v>
      </c>
      <c r="CV88" s="143">
        <f t="shared" si="92"/>
        <v>0</v>
      </c>
      <c r="CX88" t="s">
        <v>369</v>
      </c>
      <c r="CY88" s="142">
        <v>1405000001</v>
      </c>
      <c r="CZ88" t="s">
        <v>367</v>
      </c>
      <c r="DA88" s="142">
        <v>140500000000</v>
      </c>
      <c r="DB88" s="143">
        <v>0.34</v>
      </c>
      <c r="DC88" s="143" t="str">
        <f t="shared" si="93"/>
        <v/>
      </c>
      <c r="DD88" t="str">
        <f t="shared" si="94"/>
        <v/>
      </c>
      <c r="DE88" t="str">
        <f t="shared" si="95"/>
        <v>OK</v>
      </c>
      <c r="DF88" t="str">
        <f t="shared" si="96"/>
        <v>OK</v>
      </c>
      <c r="DG88" s="143">
        <f t="shared" si="97"/>
        <v>0</v>
      </c>
      <c r="DI88" t="s">
        <v>369</v>
      </c>
      <c r="DJ88" s="142">
        <v>1405000001</v>
      </c>
      <c r="DK88" t="s">
        <v>367</v>
      </c>
      <c r="DL88" s="142">
        <v>140500000000</v>
      </c>
      <c r="DM88" s="143">
        <v>0.34</v>
      </c>
      <c r="DN88" s="143" t="str">
        <f t="shared" si="98"/>
        <v/>
      </c>
      <c r="DO88" t="str">
        <f t="shared" si="99"/>
        <v/>
      </c>
      <c r="DP88" t="str">
        <f t="shared" si="100"/>
        <v>OK</v>
      </c>
      <c r="DQ88" t="str">
        <f t="shared" si="101"/>
        <v>OK</v>
      </c>
      <c r="DR88" s="143">
        <f t="shared" si="102"/>
        <v>0</v>
      </c>
    </row>
    <row r="89" spans="14:122" x14ac:dyDescent="0.45">
      <c r="N89" t="s">
        <v>375</v>
      </c>
      <c r="S89" s="143" t="str">
        <f t="shared" si="53"/>
        <v/>
      </c>
      <c r="T89" t="str">
        <f t="shared" si="54"/>
        <v>OK</v>
      </c>
      <c r="U89" t="str">
        <f t="shared" si="55"/>
        <v/>
      </c>
      <c r="V89" t="str">
        <f t="shared" si="56"/>
        <v>OK</v>
      </c>
      <c r="W89" s="143">
        <f t="shared" si="57"/>
        <v>0</v>
      </c>
      <c r="Y89" t="s">
        <v>375</v>
      </c>
      <c r="AC89" s="143"/>
      <c r="AD89" s="143" t="str">
        <f t="shared" si="58"/>
        <v/>
      </c>
      <c r="AE89" t="str">
        <f t="shared" si="59"/>
        <v>OK</v>
      </c>
      <c r="AF89" t="str">
        <f t="shared" si="60"/>
        <v/>
      </c>
      <c r="AG89" t="str">
        <f t="shared" si="61"/>
        <v>OK</v>
      </c>
      <c r="AH89" s="143">
        <f t="shared" si="62"/>
        <v>0</v>
      </c>
      <c r="AJ89" t="s">
        <v>375</v>
      </c>
      <c r="AN89" s="143"/>
      <c r="AO89" s="143" t="str">
        <f t="shared" si="63"/>
        <v/>
      </c>
      <c r="AP89" t="str">
        <f t="shared" si="64"/>
        <v>OK</v>
      </c>
      <c r="AQ89" t="str">
        <f t="shared" si="65"/>
        <v/>
      </c>
      <c r="AR89" t="str">
        <f t="shared" si="66"/>
        <v>OK</v>
      </c>
      <c r="AS89" s="143">
        <f t="shared" si="67"/>
        <v>0</v>
      </c>
      <c r="AU89" t="s">
        <v>375</v>
      </c>
      <c r="AY89" s="143"/>
      <c r="AZ89" s="143" t="str">
        <f t="shared" si="68"/>
        <v/>
      </c>
      <c r="BA89" t="str">
        <f t="shared" si="69"/>
        <v>OK</v>
      </c>
      <c r="BB89" t="str">
        <f t="shared" si="70"/>
        <v/>
      </c>
      <c r="BC89" t="str">
        <f t="shared" si="71"/>
        <v>OK</v>
      </c>
      <c r="BD89" s="143">
        <f t="shared" si="72"/>
        <v>0</v>
      </c>
      <c r="BF89" t="s">
        <v>375</v>
      </c>
      <c r="BJ89" s="143"/>
      <c r="BK89" s="143" t="str">
        <f t="shared" si="73"/>
        <v/>
      </c>
      <c r="BL89" t="str">
        <f t="shared" si="74"/>
        <v>OK</v>
      </c>
      <c r="BM89" t="str">
        <f t="shared" si="75"/>
        <v/>
      </c>
      <c r="BN89" t="str">
        <f t="shared" si="76"/>
        <v>OK</v>
      </c>
      <c r="BO89" s="143">
        <f t="shared" si="77"/>
        <v>0</v>
      </c>
      <c r="BQ89" t="s">
        <v>375</v>
      </c>
      <c r="BU89" s="143"/>
      <c r="BV89" s="143" t="str">
        <f t="shared" si="78"/>
        <v/>
      </c>
      <c r="BW89" t="str">
        <f t="shared" si="79"/>
        <v>OK</v>
      </c>
      <c r="BX89" t="str">
        <f t="shared" si="80"/>
        <v/>
      </c>
      <c r="BY89" t="str">
        <f t="shared" si="81"/>
        <v>OK</v>
      </c>
      <c r="BZ89" s="143">
        <f t="shared" si="82"/>
        <v>0</v>
      </c>
      <c r="CB89" t="s">
        <v>375</v>
      </c>
      <c r="CF89" s="143"/>
      <c r="CG89" s="143" t="str">
        <f t="shared" si="83"/>
        <v/>
      </c>
      <c r="CH89" t="str">
        <f t="shared" si="84"/>
        <v>OK</v>
      </c>
      <c r="CI89" t="str">
        <f t="shared" si="85"/>
        <v/>
      </c>
      <c r="CJ89" t="str">
        <f t="shared" si="86"/>
        <v>OK</v>
      </c>
      <c r="CK89" s="143">
        <f t="shared" si="87"/>
        <v>0</v>
      </c>
      <c r="CM89" t="s">
        <v>375</v>
      </c>
      <c r="CQ89" s="143"/>
      <c r="CR89" s="143" t="str">
        <f t="shared" si="88"/>
        <v/>
      </c>
      <c r="CS89" t="str">
        <f t="shared" si="89"/>
        <v>OK</v>
      </c>
      <c r="CT89" t="str">
        <f t="shared" si="90"/>
        <v/>
      </c>
      <c r="CU89" t="str">
        <f t="shared" si="91"/>
        <v>OK</v>
      </c>
      <c r="CV89" s="143">
        <f t="shared" si="92"/>
        <v>0</v>
      </c>
      <c r="CX89" t="s">
        <v>375</v>
      </c>
      <c r="DB89" s="143"/>
      <c r="DC89" s="143" t="str">
        <f t="shared" si="93"/>
        <v/>
      </c>
      <c r="DD89" t="str">
        <f t="shared" si="94"/>
        <v>OK</v>
      </c>
      <c r="DE89" t="str">
        <f t="shared" si="95"/>
        <v/>
      </c>
      <c r="DF89" t="str">
        <f t="shared" si="96"/>
        <v>OK</v>
      </c>
      <c r="DG89" s="143">
        <f t="shared" si="97"/>
        <v>0</v>
      </c>
      <c r="DI89" t="s">
        <v>375</v>
      </c>
      <c r="DM89" s="143"/>
      <c r="DN89" s="143" t="str">
        <f t="shared" si="98"/>
        <v/>
      </c>
      <c r="DO89" t="str">
        <f t="shared" si="99"/>
        <v>OK</v>
      </c>
      <c r="DP89" t="str">
        <f t="shared" si="100"/>
        <v/>
      </c>
      <c r="DQ89" t="str">
        <f t="shared" si="101"/>
        <v>OK</v>
      </c>
      <c r="DR89" s="143">
        <f t="shared" si="102"/>
        <v>0</v>
      </c>
    </row>
    <row r="90" spans="14:122" x14ac:dyDescent="0.45">
      <c r="N90" t="s">
        <v>370</v>
      </c>
      <c r="O90" s="144">
        <v>0</v>
      </c>
      <c r="P90" s="144"/>
      <c r="Q90" s="144">
        <v>6200000</v>
      </c>
      <c r="R90" s="143">
        <v>0</v>
      </c>
      <c r="S90" s="143" t="str">
        <f t="shared" si="53"/>
        <v/>
      </c>
      <c r="T90" t="str">
        <f t="shared" si="54"/>
        <v>OK</v>
      </c>
      <c r="U90" t="str">
        <f t="shared" si="55"/>
        <v/>
      </c>
      <c r="V90" t="str">
        <f t="shared" si="56"/>
        <v>OK</v>
      </c>
      <c r="W90" s="143">
        <f t="shared" si="57"/>
        <v>0</v>
      </c>
      <c r="Y90" t="s">
        <v>370</v>
      </c>
      <c r="Z90" s="144">
        <v>0</v>
      </c>
      <c r="AA90" s="144"/>
      <c r="AB90" s="144">
        <v>6200000</v>
      </c>
      <c r="AC90" s="143">
        <v>0</v>
      </c>
      <c r="AD90" s="143" t="str">
        <f t="shared" si="58"/>
        <v/>
      </c>
      <c r="AE90" t="str">
        <f t="shared" si="59"/>
        <v>OK</v>
      </c>
      <c r="AF90" t="str">
        <f t="shared" si="60"/>
        <v/>
      </c>
      <c r="AG90" t="str">
        <f t="shared" si="61"/>
        <v>OK</v>
      </c>
      <c r="AH90" s="143">
        <f t="shared" si="62"/>
        <v>0</v>
      </c>
      <c r="AJ90" t="s">
        <v>370</v>
      </c>
      <c r="AK90" s="144">
        <v>0</v>
      </c>
      <c r="AL90" s="144"/>
      <c r="AM90" s="144">
        <v>6200000</v>
      </c>
      <c r="AN90" s="143">
        <v>0</v>
      </c>
      <c r="AO90" s="143" t="str">
        <f t="shared" si="63"/>
        <v>OK</v>
      </c>
      <c r="AP90" t="str">
        <f t="shared" si="64"/>
        <v>OK</v>
      </c>
      <c r="AQ90" t="str">
        <f t="shared" si="65"/>
        <v/>
      </c>
      <c r="AR90" t="str">
        <f t="shared" si="66"/>
        <v>OKOK</v>
      </c>
      <c r="AS90" s="143">
        <f t="shared" si="67"/>
        <v>0</v>
      </c>
      <c r="AU90" t="s">
        <v>370</v>
      </c>
      <c r="AV90" s="144">
        <v>0</v>
      </c>
      <c r="AW90" s="144"/>
      <c r="AX90" s="144">
        <v>6200000</v>
      </c>
      <c r="AY90" s="143">
        <v>0</v>
      </c>
      <c r="AZ90" s="143" t="str">
        <f t="shared" si="68"/>
        <v/>
      </c>
      <c r="BA90" t="str">
        <f t="shared" si="69"/>
        <v>OK</v>
      </c>
      <c r="BB90" t="str">
        <f t="shared" si="70"/>
        <v/>
      </c>
      <c r="BC90" t="str">
        <f t="shared" si="71"/>
        <v>OK</v>
      </c>
      <c r="BD90" s="143">
        <f t="shared" si="72"/>
        <v>0</v>
      </c>
      <c r="BF90" t="s">
        <v>370</v>
      </c>
      <c r="BG90" s="144">
        <v>0</v>
      </c>
      <c r="BH90" s="144"/>
      <c r="BI90" s="144">
        <v>6200000</v>
      </c>
      <c r="BJ90" s="143">
        <v>0</v>
      </c>
      <c r="BK90" s="143" t="str">
        <f t="shared" si="73"/>
        <v/>
      </c>
      <c r="BL90" t="str">
        <f t="shared" si="74"/>
        <v>OK</v>
      </c>
      <c r="BM90" t="str">
        <f t="shared" si="75"/>
        <v/>
      </c>
      <c r="BN90" t="str">
        <f t="shared" si="76"/>
        <v>OK</v>
      </c>
      <c r="BO90" s="143">
        <f t="shared" si="77"/>
        <v>0</v>
      </c>
      <c r="BQ90" t="s">
        <v>370</v>
      </c>
      <c r="BR90" s="144">
        <v>0</v>
      </c>
      <c r="BS90" s="144"/>
      <c r="BT90" s="144">
        <v>6200000</v>
      </c>
      <c r="BU90" s="143">
        <v>0</v>
      </c>
      <c r="BV90" s="143" t="str">
        <f t="shared" si="78"/>
        <v>OK</v>
      </c>
      <c r="BW90" t="str">
        <f t="shared" si="79"/>
        <v>OK</v>
      </c>
      <c r="BX90" t="str">
        <f t="shared" si="80"/>
        <v/>
      </c>
      <c r="BY90" t="str">
        <f t="shared" si="81"/>
        <v>OKOK</v>
      </c>
      <c r="BZ90" s="143">
        <f t="shared" si="82"/>
        <v>0</v>
      </c>
      <c r="CB90" t="s">
        <v>370</v>
      </c>
      <c r="CC90" s="144">
        <v>0</v>
      </c>
      <c r="CD90" s="144"/>
      <c r="CE90" s="144">
        <v>6200000</v>
      </c>
      <c r="CF90" s="143">
        <v>0</v>
      </c>
      <c r="CG90" s="143" t="str">
        <f t="shared" si="83"/>
        <v/>
      </c>
      <c r="CH90" t="str">
        <f t="shared" si="84"/>
        <v>OK</v>
      </c>
      <c r="CI90" t="str">
        <f t="shared" si="85"/>
        <v/>
      </c>
      <c r="CJ90" t="str">
        <f t="shared" si="86"/>
        <v>OK</v>
      </c>
      <c r="CK90" s="143">
        <f t="shared" si="87"/>
        <v>0</v>
      </c>
      <c r="CM90" t="s">
        <v>370</v>
      </c>
      <c r="CN90" s="144">
        <v>0</v>
      </c>
      <c r="CO90" s="144"/>
      <c r="CP90" s="144">
        <v>6200000</v>
      </c>
      <c r="CQ90" s="143">
        <v>0</v>
      </c>
      <c r="CR90" s="143" t="str">
        <f t="shared" si="88"/>
        <v/>
      </c>
      <c r="CS90" t="str">
        <f t="shared" si="89"/>
        <v>OK</v>
      </c>
      <c r="CT90" t="str">
        <f t="shared" si="90"/>
        <v/>
      </c>
      <c r="CU90" t="str">
        <f t="shared" si="91"/>
        <v>OK</v>
      </c>
      <c r="CV90" s="143">
        <f t="shared" si="92"/>
        <v>0</v>
      </c>
      <c r="CX90" t="s">
        <v>370</v>
      </c>
      <c r="CY90" s="144">
        <v>0</v>
      </c>
      <c r="CZ90" s="144"/>
      <c r="DA90" s="144">
        <v>6200000</v>
      </c>
      <c r="DB90" s="143">
        <v>0</v>
      </c>
      <c r="DC90" s="143" t="str">
        <f t="shared" si="93"/>
        <v>OK</v>
      </c>
      <c r="DD90" t="str">
        <f t="shared" si="94"/>
        <v>OK</v>
      </c>
      <c r="DE90" t="str">
        <f t="shared" si="95"/>
        <v/>
      </c>
      <c r="DF90" t="str">
        <f t="shared" si="96"/>
        <v>OKOK</v>
      </c>
      <c r="DG90" s="143">
        <f t="shared" si="97"/>
        <v>0</v>
      </c>
      <c r="DI90" t="s">
        <v>370</v>
      </c>
      <c r="DJ90" s="144">
        <v>0</v>
      </c>
      <c r="DK90" s="144"/>
      <c r="DL90" s="144">
        <v>6200000</v>
      </c>
      <c r="DM90" s="143">
        <v>0</v>
      </c>
      <c r="DN90" s="143" t="str">
        <f t="shared" si="98"/>
        <v/>
      </c>
      <c r="DO90" t="str">
        <f t="shared" si="99"/>
        <v>OK</v>
      </c>
      <c r="DP90" t="str">
        <f t="shared" si="100"/>
        <v/>
      </c>
      <c r="DQ90" t="str">
        <f t="shared" si="101"/>
        <v>OK</v>
      </c>
      <c r="DR90" s="143">
        <f t="shared" si="102"/>
        <v>0</v>
      </c>
    </row>
    <row r="91" spans="14:122" x14ac:dyDescent="0.45">
      <c r="N91" t="s">
        <v>370</v>
      </c>
      <c r="O91" s="144">
        <v>6200001</v>
      </c>
      <c r="P91" s="144" t="s">
        <v>367</v>
      </c>
      <c r="Q91" s="144">
        <v>6500000</v>
      </c>
      <c r="R91" s="143">
        <v>2.5000000000000001E-3</v>
      </c>
      <c r="S91" s="143" t="str">
        <f t="shared" si="53"/>
        <v/>
      </c>
      <c r="T91" t="str">
        <f t="shared" si="54"/>
        <v>OK</v>
      </c>
      <c r="U91" t="str">
        <f t="shared" si="55"/>
        <v/>
      </c>
      <c r="V91" t="str">
        <f t="shared" si="56"/>
        <v>OK</v>
      </c>
      <c r="W91" s="143">
        <f t="shared" si="57"/>
        <v>0</v>
      </c>
      <c r="Y91" t="s">
        <v>370</v>
      </c>
      <c r="Z91" s="144">
        <v>6200001</v>
      </c>
      <c r="AA91" s="144" t="s">
        <v>367</v>
      </c>
      <c r="AB91" s="144">
        <v>6500000</v>
      </c>
      <c r="AC91" s="143">
        <v>2.5000000000000001E-3</v>
      </c>
      <c r="AD91" s="143" t="str">
        <f t="shared" si="58"/>
        <v/>
      </c>
      <c r="AE91" t="str">
        <f t="shared" si="59"/>
        <v>OK</v>
      </c>
      <c r="AF91" t="str">
        <f t="shared" si="60"/>
        <v/>
      </c>
      <c r="AG91" t="str">
        <f t="shared" si="61"/>
        <v>OK</v>
      </c>
      <c r="AH91" s="143">
        <f t="shared" si="62"/>
        <v>0</v>
      </c>
      <c r="AJ91" t="s">
        <v>370</v>
      </c>
      <c r="AK91" s="144">
        <v>6200001</v>
      </c>
      <c r="AL91" s="144" t="s">
        <v>367</v>
      </c>
      <c r="AM91" s="144">
        <v>6500000</v>
      </c>
      <c r="AN91" s="143">
        <v>2.5000000000000001E-3</v>
      </c>
      <c r="AO91" s="143" t="str">
        <f t="shared" si="63"/>
        <v>OK</v>
      </c>
      <c r="AP91" t="str">
        <f t="shared" si="64"/>
        <v>OK</v>
      </c>
      <c r="AQ91" t="str">
        <f t="shared" si="65"/>
        <v/>
      </c>
      <c r="AR91" t="str">
        <f t="shared" si="66"/>
        <v>OKOK</v>
      </c>
      <c r="AS91" s="143">
        <f t="shared" si="67"/>
        <v>0</v>
      </c>
      <c r="AU91" t="s">
        <v>370</v>
      </c>
      <c r="AV91" s="144">
        <v>6200001</v>
      </c>
      <c r="AW91" s="144" t="s">
        <v>367</v>
      </c>
      <c r="AX91" s="144">
        <v>6500000</v>
      </c>
      <c r="AY91" s="143">
        <v>2.5000000000000001E-3</v>
      </c>
      <c r="AZ91" s="143" t="str">
        <f t="shared" si="68"/>
        <v/>
      </c>
      <c r="BA91" t="str">
        <f t="shared" si="69"/>
        <v>OK</v>
      </c>
      <c r="BB91" t="str">
        <f t="shared" si="70"/>
        <v/>
      </c>
      <c r="BC91" t="str">
        <f t="shared" si="71"/>
        <v>OK</v>
      </c>
      <c r="BD91" s="143">
        <f t="shared" si="72"/>
        <v>0</v>
      </c>
      <c r="BF91" t="s">
        <v>370</v>
      </c>
      <c r="BG91" s="144">
        <v>6200001</v>
      </c>
      <c r="BH91" s="144" t="s">
        <v>367</v>
      </c>
      <c r="BI91" s="144">
        <v>6500000</v>
      </c>
      <c r="BJ91" s="143">
        <v>2.5000000000000001E-3</v>
      </c>
      <c r="BK91" s="143" t="str">
        <f t="shared" si="73"/>
        <v/>
      </c>
      <c r="BL91" t="str">
        <f t="shared" si="74"/>
        <v>OK</v>
      </c>
      <c r="BM91" t="str">
        <f t="shared" si="75"/>
        <v/>
      </c>
      <c r="BN91" t="str">
        <f t="shared" si="76"/>
        <v>OK</v>
      </c>
      <c r="BO91" s="143">
        <f t="shared" si="77"/>
        <v>0</v>
      </c>
      <c r="BQ91" t="s">
        <v>370</v>
      </c>
      <c r="BR91" s="144">
        <v>6200001</v>
      </c>
      <c r="BS91" s="144" t="s">
        <v>367</v>
      </c>
      <c r="BT91" s="144">
        <v>6500000</v>
      </c>
      <c r="BU91" s="143">
        <v>2.5000000000000001E-3</v>
      </c>
      <c r="BV91" s="143" t="str">
        <f t="shared" si="78"/>
        <v>OK</v>
      </c>
      <c r="BW91" t="str">
        <f t="shared" si="79"/>
        <v>OK</v>
      </c>
      <c r="BX91" t="str">
        <f t="shared" si="80"/>
        <v/>
      </c>
      <c r="BY91" t="str">
        <f t="shared" si="81"/>
        <v>OKOK</v>
      </c>
      <c r="BZ91" s="143">
        <f t="shared" si="82"/>
        <v>0</v>
      </c>
      <c r="CB91" t="s">
        <v>370</v>
      </c>
      <c r="CC91" s="144">
        <v>6200001</v>
      </c>
      <c r="CD91" s="144" t="s">
        <v>367</v>
      </c>
      <c r="CE91" s="144">
        <v>6500000</v>
      </c>
      <c r="CF91" s="143">
        <v>2.5000000000000001E-3</v>
      </c>
      <c r="CG91" s="143" t="str">
        <f t="shared" si="83"/>
        <v/>
      </c>
      <c r="CH91" t="str">
        <f t="shared" si="84"/>
        <v>OK</v>
      </c>
      <c r="CI91" t="str">
        <f t="shared" si="85"/>
        <v/>
      </c>
      <c r="CJ91" t="str">
        <f t="shared" si="86"/>
        <v>OK</v>
      </c>
      <c r="CK91" s="143">
        <f t="shared" si="87"/>
        <v>0</v>
      </c>
      <c r="CM91" t="s">
        <v>370</v>
      </c>
      <c r="CN91" s="144">
        <v>6200001</v>
      </c>
      <c r="CO91" s="144" t="s">
        <v>367</v>
      </c>
      <c r="CP91" s="144">
        <v>6500000</v>
      </c>
      <c r="CQ91" s="143">
        <v>2.5000000000000001E-3</v>
      </c>
      <c r="CR91" s="143" t="str">
        <f t="shared" si="88"/>
        <v/>
      </c>
      <c r="CS91" t="str">
        <f t="shared" si="89"/>
        <v>OK</v>
      </c>
      <c r="CT91" t="str">
        <f t="shared" si="90"/>
        <v/>
      </c>
      <c r="CU91" t="str">
        <f t="shared" si="91"/>
        <v>OK</v>
      </c>
      <c r="CV91" s="143">
        <f t="shared" si="92"/>
        <v>0</v>
      </c>
      <c r="CX91" t="s">
        <v>370</v>
      </c>
      <c r="CY91" s="144">
        <v>6200001</v>
      </c>
      <c r="CZ91" s="144" t="s">
        <v>367</v>
      </c>
      <c r="DA91" s="144">
        <v>6500000</v>
      </c>
      <c r="DB91" s="143">
        <v>2.5000000000000001E-3</v>
      </c>
      <c r="DC91" s="143" t="str">
        <f t="shared" si="93"/>
        <v>OK</v>
      </c>
      <c r="DD91" t="str">
        <f t="shared" si="94"/>
        <v>OK</v>
      </c>
      <c r="DE91" t="str">
        <f t="shared" si="95"/>
        <v/>
      </c>
      <c r="DF91" t="str">
        <f t="shared" si="96"/>
        <v>OKOK</v>
      </c>
      <c r="DG91" s="143">
        <f t="shared" si="97"/>
        <v>0</v>
      </c>
      <c r="DI91" t="s">
        <v>370</v>
      </c>
      <c r="DJ91" s="144">
        <v>6200001</v>
      </c>
      <c r="DK91" s="144" t="s">
        <v>367</v>
      </c>
      <c r="DL91" s="144">
        <v>6500000</v>
      </c>
      <c r="DM91" s="143">
        <v>2.5000000000000001E-3</v>
      </c>
      <c r="DN91" s="143" t="str">
        <f t="shared" si="98"/>
        <v/>
      </c>
      <c r="DO91" t="str">
        <f t="shared" si="99"/>
        <v>OK</v>
      </c>
      <c r="DP91" t="str">
        <f t="shared" si="100"/>
        <v/>
      </c>
      <c r="DQ91" t="str">
        <f t="shared" si="101"/>
        <v>OK</v>
      </c>
      <c r="DR91" s="143">
        <f t="shared" si="102"/>
        <v>0</v>
      </c>
    </row>
    <row r="92" spans="14:122" x14ac:dyDescent="0.45">
      <c r="N92" t="s">
        <v>370</v>
      </c>
      <c r="O92" s="144">
        <v>6500001</v>
      </c>
      <c r="P92" s="144" t="s">
        <v>367</v>
      </c>
      <c r="Q92" s="144">
        <v>6850000</v>
      </c>
      <c r="R92" s="143">
        <v>5.0000000000000001E-3</v>
      </c>
      <c r="S92" s="143" t="str">
        <f t="shared" si="53"/>
        <v/>
      </c>
      <c r="T92" t="str">
        <f t="shared" si="54"/>
        <v>OK</v>
      </c>
      <c r="U92" t="str">
        <f t="shared" si="55"/>
        <v/>
      </c>
      <c r="V92" t="str">
        <f t="shared" si="56"/>
        <v>OK</v>
      </c>
      <c r="W92" s="143">
        <f t="shared" si="57"/>
        <v>0</v>
      </c>
      <c r="Y92" t="s">
        <v>370</v>
      </c>
      <c r="Z92" s="144">
        <v>6500001</v>
      </c>
      <c r="AA92" s="144" t="s">
        <v>367</v>
      </c>
      <c r="AB92" s="144">
        <v>6850000</v>
      </c>
      <c r="AC92" s="143">
        <v>5.0000000000000001E-3</v>
      </c>
      <c r="AD92" s="143" t="str">
        <f t="shared" si="58"/>
        <v/>
      </c>
      <c r="AE92" t="str">
        <f t="shared" si="59"/>
        <v>OK</v>
      </c>
      <c r="AF92" t="str">
        <f t="shared" si="60"/>
        <v/>
      </c>
      <c r="AG92" t="str">
        <f t="shared" si="61"/>
        <v>OK</v>
      </c>
      <c r="AH92" s="143">
        <f t="shared" si="62"/>
        <v>0</v>
      </c>
      <c r="AJ92" t="s">
        <v>370</v>
      </c>
      <c r="AK92" s="144">
        <v>6500001</v>
      </c>
      <c r="AL92" s="144" t="s">
        <v>367</v>
      </c>
      <c r="AM92" s="144">
        <v>6850000</v>
      </c>
      <c r="AN92" s="143">
        <v>5.0000000000000001E-3</v>
      </c>
      <c r="AO92" s="143" t="str">
        <f t="shared" si="63"/>
        <v>OK</v>
      </c>
      <c r="AP92" t="str">
        <f t="shared" si="64"/>
        <v>OK</v>
      </c>
      <c r="AQ92" t="str">
        <f t="shared" si="65"/>
        <v/>
      </c>
      <c r="AR92" t="str">
        <f t="shared" si="66"/>
        <v>OKOK</v>
      </c>
      <c r="AS92" s="143">
        <f t="shared" si="67"/>
        <v>0</v>
      </c>
      <c r="AU92" t="s">
        <v>370</v>
      </c>
      <c r="AV92" s="144">
        <v>6500001</v>
      </c>
      <c r="AW92" s="144" t="s">
        <v>367</v>
      </c>
      <c r="AX92" s="144">
        <v>6850000</v>
      </c>
      <c r="AY92" s="143">
        <v>5.0000000000000001E-3</v>
      </c>
      <c r="AZ92" s="143" t="str">
        <f t="shared" si="68"/>
        <v/>
      </c>
      <c r="BA92" t="str">
        <f t="shared" si="69"/>
        <v>OK</v>
      </c>
      <c r="BB92" t="str">
        <f t="shared" si="70"/>
        <v/>
      </c>
      <c r="BC92" t="str">
        <f t="shared" si="71"/>
        <v>OK</v>
      </c>
      <c r="BD92" s="143">
        <f t="shared" si="72"/>
        <v>0</v>
      </c>
      <c r="BF92" t="s">
        <v>370</v>
      </c>
      <c r="BG92" s="144">
        <v>6500001</v>
      </c>
      <c r="BH92" s="144" t="s">
        <v>367</v>
      </c>
      <c r="BI92" s="144">
        <v>6850000</v>
      </c>
      <c r="BJ92" s="143">
        <v>5.0000000000000001E-3</v>
      </c>
      <c r="BK92" s="143" t="str">
        <f t="shared" si="73"/>
        <v/>
      </c>
      <c r="BL92" t="str">
        <f t="shared" si="74"/>
        <v>OK</v>
      </c>
      <c r="BM92" t="str">
        <f t="shared" si="75"/>
        <v/>
      </c>
      <c r="BN92" t="str">
        <f t="shared" si="76"/>
        <v>OK</v>
      </c>
      <c r="BO92" s="143">
        <f t="shared" si="77"/>
        <v>0</v>
      </c>
      <c r="BQ92" t="s">
        <v>370</v>
      </c>
      <c r="BR92" s="144">
        <v>6500001</v>
      </c>
      <c r="BS92" s="144" t="s">
        <v>367</v>
      </c>
      <c r="BT92" s="144">
        <v>6850000</v>
      </c>
      <c r="BU92" s="143">
        <v>5.0000000000000001E-3</v>
      </c>
      <c r="BV92" s="143" t="str">
        <f t="shared" si="78"/>
        <v>OK</v>
      </c>
      <c r="BW92" t="str">
        <f t="shared" si="79"/>
        <v>OK</v>
      </c>
      <c r="BX92" t="str">
        <f t="shared" si="80"/>
        <v/>
      </c>
      <c r="BY92" t="str">
        <f t="shared" si="81"/>
        <v>OKOK</v>
      </c>
      <c r="BZ92" s="143">
        <f t="shared" si="82"/>
        <v>0</v>
      </c>
      <c r="CB92" t="s">
        <v>370</v>
      </c>
      <c r="CC92" s="144">
        <v>6500001</v>
      </c>
      <c r="CD92" s="144" t="s">
        <v>367</v>
      </c>
      <c r="CE92" s="144">
        <v>6850000</v>
      </c>
      <c r="CF92" s="143">
        <v>5.0000000000000001E-3</v>
      </c>
      <c r="CG92" s="143" t="str">
        <f t="shared" si="83"/>
        <v/>
      </c>
      <c r="CH92" t="str">
        <f t="shared" si="84"/>
        <v>OK</v>
      </c>
      <c r="CI92" t="str">
        <f t="shared" si="85"/>
        <v/>
      </c>
      <c r="CJ92" t="str">
        <f t="shared" si="86"/>
        <v>OK</v>
      </c>
      <c r="CK92" s="143">
        <f t="shared" si="87"/>
        <v>0</v>
      </c>
      <c r="CM92" t="s">
        <v>370</v>
      </c>
      <c r="CN92" s="144">
        <v>6500001</v>
      </c>
      <c r="CO92" s="144" t="s">
        <v>367</v>
      </c>
      <c r="CP92" s="144">
        <v>6850000</v>
      </c>
      <c r="CQ92" s="143">
        <v>5.0000000000000001E-3</v>
      </c>
      <c r="CR92" s="143" t="str">
        <f t="shared" si="88"/>
        <v/>
      </c>
      <c r="CS92" t="str">
        <f t="shared" si="89"/>
        <v>OK</v>
      </c>
      <c r="CT92" t="str">
        <f t="shared" si="90"/>
        <v/>
      </c>
      <c r="CU92" t="str">
        <f t="shared" si="91"/>
        <v>OK</v>
      </c>
      <c r="CV92" s="143">
        <f t="shared" si="92"/>
        <v>0</v>
      </c>
      <c r="CX92" t="s">
        <v>370</v>
      </c>
      <c r="CY92" s="144">
        <v>6500001</v>
      </c>
      <c r="CZ92" s="144" t="s">
        <v>367</v>
      </c>
      <c r="DA92" s="144">
        <v>6850000</v>
      </c>
      <c r="DB92" s="143">
        <v>5.0000000000000001E-3</v>
      </c>
      <c r="DC92" s="143" t="str">
        <f t="shared" si="93"/>
        <v>OK</v>
      </c>
      <c r="DD92" t="str">
        <f t="shared" si="94"/>
        <v>OK</v>
      </c>
      <c r="DE92" t="str">
        <f t="shared" si="95"/>
        <v/>
      </c>
      <c r="DF92" t="str">
        <f t="shared" si="96"/>
        <v>OKOK</v>
      </c>
      <c r="DG92" s="143">
        <f t="shared" si="97"/>
        <v>0</v>
      </c>
      <c r="DI92" t="s">
        <v>370</v>
      </c>
      <c r="DJ92" s="144">
        <v>6500001</v>
      </c>
      <c r="DK92" s="144" t="s">
        <v>367</v>
      </c>
      <c r="DL92" s="144">
        <v>6850000</v>
      </c>
      <c r="DM92" s="143">
        <v>5.0000000000000001E-3</v>
      </c>
      <c r="DN92" s="143" t="str">
        <f t="shared" si="98"/>
        <v/>
      </c>
      <c r="DO92" t="str">
        <f t="shared" si="99"/>
        <v>OK</v>
      </c>
      <c r="DP92" t="str">
        <f t="shared" si="100"/>
        <v/>
      </c>
      <c r="DQ92" t="str">
        <f t="shared" si="101"/>
        <v>OK</v>
      </c>
      <c r="DR92" s="143">
        <f t="shared" si="102"/>
        <v>0</v>
      </c>
    </row>
    <row r="93" spans="14:122" x14ac:dyDescent="0.45">
      <c r="N93" t="s">
        <v>370</v>
      </c>
      <c r="O93" s="144">
        <v>6850001</v>
      </c>
      <c r="P93" s="144" t="s">
        <v>367</v>
      </c>
      <c r="Q93" s="144">
        <v>7300000</v>
      </c>
      <c r="R93" s="143">
        <v>7.4999999999999997E-3</v>
      </c>
      <c r="S93" s="143" t="str">
        <f t="shared" si="53"/>
        <v/>
      </c>
      <c r="T93" t="str">
        <f t="shared" si="54"/>
        <v>OK</v>
      </c>
      <c r="U93" t="str">
        <f t="shared" si="55"/>
        <v/>
      </c>
      <c r="V93" t="str">
        <f t="shared" si="56"/>
        <v>OK</v>
      </c>
      <c r="W93" s="143">
        <f t="shared" si="57"/>
        <v>0</v>
      </c>
      <c r="Y93" t="s">
        <v>370</v>
      </c>
      <c r="Z93" s="144">
        <v>6850001</v>
      </c>
      <c r="AA93" s="144" t="s">
        <v>367</v>
      </c>
      <c r="AB93" s="144">
        <v>7300000</v>
      </c>
      <c r="AC93" s="143">
        <v>7.4999999999999997E-3</v>
      </c>
      <c r="AD93" s="143" t="str">
        <f t="shared" si="58"/>
        <v/>
      </c>
      <c r="AE93" t="str">
        <f t="shared" si="59"/>
        <v>OK</v>
      </c>
      <c r="AF93" t="str">
        <f t="shared" si="60"/>
        <v/>
      </c>
      <c r="AG93" t="str">
        <f t="shared" si="61"/>
        <v>OK</v>
      </c>
      <c r="AH93" s="143">
        <f t="shared" si="62"/>
        <v>0</v>
      </c>
      <c r="AJ93" t="s">
        <v>370</v>
      </c>
      <c r="AK93" s="144">
        <v>6850001</v>
      </c>
      <c r="AL93" s="144" t="s">
        <v>367</v>
      </c>
      <c r="AM93" s="144">
        <v>7300000</v>
      </c>
      <c r="AN93" s="143">
        <v>7.4999999999999997E-3</v>
      </c>
      <c r="AO93" s="143" t="str">
        <f t="shared" si="63"/>
        <v>OK</v>
      </c>
      <c r="AP93" t="str">
        <f t="shared" si="64"/>
        <v>OK</v>
      </c>
      <c r="AQ93" t="str">
        <f t="shared" si="65"/>
        <v/>
      </c>
      <c r="AR93" t="str">
        <f t="shared" si="66"/>
        <v>OKOK</v>
      </c>
      <c r="AS93" s="143">
        <f t="shared" si="67"/>
        <v>0</v>
      </c>
      <c r="AU93" t="s">
        <v>370</v>
      </c>
      <c r="AV93" s="144">
        <v>6850001</v>
      </c>
      <c r="AW93" s="144" t="s">
        <v>367</v>
      </c>
      <c r="AX93" s="144">
        <v>7300000</v>
      </c>
      <c r="AY93" s="143">
        <v>7.4999999999999997E-3</v>
      </c>
      <c r="AZ93" s="143" t="str">
        <f t="shared" si="68"/>
        <v/>
      </c>
      <c r="BA93" t="str">
        <f t="shared" si="69"/>
        <v>OK</v>
      </c>
      <c r="BB93" t="str">
        <f t="shared" si="70"/>
        <v/>
      </c>
      <c r="BC93" t="str">
        <f t="shared" si="71"/>
        <v>OK</v>
      </c>
      <c r="BD93" s="143">
        <f t="shared" si="72"/>
        <v>0</v>
      </c>
      <c r="BF93" t="s">
        <v>370</v>
      </c>
      <c r="BG93" s="144">
        <v>6850001</v>
      </c>
      <c r="BH93" s="144" t="s">
        <v>367</v>
      </c>
      <c r="BI93" s="144">
        <v>7300000</v>
      </c>
      <c r="BJ93" s="143">
        <v>7.4999999999999997E-3</v>
      </c>
      <c r="BK93" s="143" t="str">
        <f t="shared" si="73"/>
        <v/>
      </c>
      <c r="BL93" t="str">
        <f t="shared" si="74"/>
        <v>OK</v>
      </c>
      <c r="BM93" t="str">
        <f t="shared" si="75"/>
        <v/>
      </c>
      <c r="BN93" t="str">
        <f t="shared" si="76"/>
        <v>OK</v>
      </c>
      <c r="BO93" s="143">
        <f t="shared" si="77"/>
        <v>0</v>
      </c>
      <c r="BQ93" t="s">
        <v>370</v>
      </c>
      <c r="BR93" s="144">
        <v>6850001</v>
      </c>
      <c r="BS93" s="144" t="s">
        <v>367</v>
      </c>
      <c r="BT93" s="144">
        <v>7300000</v>
      </c>
      <c r="BU93" s="143">
        <v>7.4999999999999997E-3</v>
      </c>
      <c r="BV93" s="143" t="str">
        <f t="shared" si="78"/>
        <v>OK</v>
      </c>
      <c r="BW93" t="str">
        <f t="shared" si="79"/>
        <v>OK</v>
      </c>
      <c r="BX93" t="str">
        <f t="shared" si="80"/>
        <v/>
      </c>
      <c r="BY93" t="str">
        <f t="shared" si="81"/>
        <v>OKOK</v>
      </c>
      <c r="BZ93" s="143">
        <f t="shared" si="82"/>
        <v>0</v>
      </c>
      <c r="CB93" t="s">
        <v>370</v>
      </c>
      <c r="CC93" s="144">
        <v>6850001</v>
      </c>
      <c r="CD93" s="144" t="s">
        <v>367</v>
      </c>
      <c r="CE93" s="144">
        <v>7300000</v>
      </c>
      <c r="CF93" s="143">
        <v>7.4999999999999997E-3</v>
      </c>
      <c r="CG93" s="143" t="str">
        <f t="shared" si="83"/>
        <v/>
      </c>
      <c r="CH93" t="str">
        <f t="shared" si="84"/>
        <v>OK</v>
      </c>
      <c r="CI93" t="str">
        <f t="shared" si="85"/>
        <v/>
      </c>
      <c r="CJ93" t="str">
        <f t="shared" si="86"/>
        <v>OK</v>
      </c>
      <c r="CK93" s="143">
        <f t="shared" si="87"/>
        <v>0</v>
      </c>
      <c r="CM93" t="s">
        <v>370</v>
      </c>
      <c r="CN93" s="144">
        <v>6850001</v>
      </c>
      <c r="CO93" s="144" t="s">
        <v>367</v>
      </c>
      <c r="CP93" s="144">
        <v>7300000</v>
      </c>
      <c r="CQ93" s="143">
        <v>7.4999999999999997E-3</v>
      </c>
      <c r="CR93" s="143" t="str">
        <f t="shared" si="88"/>
        <v/>
      </c>
      <c r="CS93" t="str">
        <f t="shared" si="89"/>
        <v>OK</v>
      </c>
      <c r="CT93" t="str">
        <f t="shared" si="90"/>
        <v/>
      </c>
      <c r="CU93" t="str">
        <f t="shared" si="91"/>
        <v>OK</v>
      </c>
      <c r="CV93" s="143">
        <f t="shared" si="92"/>
        <v>0</v>
      </c>
      <c r="CX93" t="s">
        <v>370</v>
      </c>
      <c r="CY93" s="144">
        <v>6850001</v>
      </c>
      <c r="CZ93" s="144" t="s">
        <v>367</v>
      </c>
      <c r="DA93" s="144">
        <v>7300000</v>
      </c>
      <c r="DB93" s="143">
        <v>7.4999999999999997E-3</v>
      </c>
      <c r="DC93" s="143" t="str">
        <f t="shared" si="93"/>
        <v>OK</v>
      </c>
      <c r="DD93" t="str">
        <f t="shared" si="94"/>
        <v>OK</v>
      </c>
      <c r="DE93" t="str">
        <f t="shared" si="95"/>
        <v/>
      </c>
      <c r="DF93" t="str">
        <f t="shared" si="96"/>
        <v>OKOK</v>
      </c>
      <c r="DG93" s="143">
        <f t="shared" si="97"/>
        <v>0</v>
      </c>
      <c r="DI93" t="s">
        <v>370</v>
      </c>
      <c r="DJ93" s="144">
        <v>6850001</v>
      </c>
      <c r="DK93" s="144" t="s">
        <v>367</v>
      </c>
      <c r="DL93" s="144">
        <v>7300000</v>
      </c>
      <c r="DM93" s="143">
        <v>7.4999999999999997E-3</v>
      </c>
      <c r="DN93" s="143" t="str">
        <f t="shared" si="98"/>
        <v/>
      </c>
      <c r="DO93" t="str">
        <f t="shared" si="99"/>
        <v>OK</v>
      </c>
      <c r="DP93" t="str">
        <f t="shared" si="100"/>
        <v/>
      </c>
      <c r="DQ93" t="str">
        <f t="shared" si="101"/>
        <v>OK</v>
      </c>
      <c r="DR93" s="143">
        <f t="shared" si="102"/>
        <v>0</v>
      </c>
    </row>
    <row r="94" spans="14:122" x14ac:dyDescent="0.45">
      <c r="N94" t="s">
        <v>370</v>
      </c>
      <c r="O94" s="144">
        <v>7300001</v>
      </c>
      <c r="P94" s="144" t="s">
        <v>367</v>
      </c>
      <c r="Q94" s="144">
        <v>9200000</v>
      </c>
      <c r="R94" s="143">
        <v>0.01</v>
      </c>
      <c r="S94" s="143" t="str">
        <f t="shared" si="53"/>
        <v/>
      </c>
      <c r="T94" t="str">
        <f t="shared" si="54"/>
        <v>OK</v>
      </c>
      <c r="U94" t="str">
        <f t="shared" si="55"/>
        <v/>
      </c>
      <c r="V94" t="str">
        <f t="shared" si="56"/>
        <v>OK</v>
      </c>
      <c r="W94" s="143">
        <f t="shared" si="57"/>
        <v>0</v>
      </c>
      <c r="Y94" t="s">
        <v>370</v>
      </c>
      <c r="Z94" s="144">
        <v>7300001</v>
      </c>
      <c r="AA94" s="144" t="s">
        <v>367</v>
      </c>
      <c r="AB94" s="144">
        <v>9200000</v>
      </c>
      <c r="AC94" s="143">
        <v>0.01</v>
      </c>
      <c r="AD94" s="143" t="str">
        <f t="shared" si="58"/>
        <v/>
      </c>
      <c r="AE94" t="str">
        <f t="shared" si="59"/>
        <v>OK</v>
      </c>
      <c r="AF94" t="str">
        <f t="shared" si="60"/>
        <v/>
      </c>
      <c r="AG94" t="str">
        <f t="shared" si="61"/>
        <v>OK</v>
      </c>
      <c r="AH94" s="143">
        <f t="shared" si="62"/>
        <v>0</v>
      </c>
      <c r="AJ94" t="s">
        <v>370</v>
      </c>
      <c r="AK94" s="144">
        <v>7300001</v>
      </c>
      <c r="AL94" s="144" t="s">
        <v>367</v>
      </c>
      <c r="AM94" s="144">
        <v>9200000</v>
      </c>
      <c r="AN94" s="143">
        <v>0.01</v>
      </c>
      <c r="AO94" s="143" t="str">
        <f t="shared" si="63"/>
        <v>OK</v>
      </c>
      <c r="AP94" t="str">
        <f t="shared" si="64"/>
        <v>OK</v>
      </c>
      <c r="AQ94" t="str">
        <f t="shared" si="65"/>
        <v/>
      </c>
      <c r="AR94" t="str">
        <f t="shared" si="66"/>
        <v>OKOK</v>
      </c>
      <c r="AS94" s="143">
        <f t="shared" si="67"/>
        <v>0</v>
      </c>
      <c r="AU94" t="s">
        <v>370</v>
      </c>
      <c r="AV94" s="144">
        <v>7300001</v>
      </c>
      <c r="AW94" s="144" t="s">
        <v>367</v>
      </c>
      <c r="AX94" s="144">
        <v>9200000</v>
      </c>
      <c r="AY94" s="143">
        <v>0.01</v>
      </c>
      <c r="AZ94" s="143" t="str">
        <f t="shared" si="68"/>
        <v/>
      </c>
      <c r="BA94" t="str">
        <f t="shared" si="69"/>
        <v>OK</v>
      </c>
      <c r="BB94" t="str">
        <f t="shared" si="70"/>
        <v/>
      </c>
      <c r="BC94" t="str">
        <f t="shared" si="71"/>
        <v>OK</v>
      </c>
      <c r="BD94" s="143">
        <f t="shared" si="72"/>
        <v>0</v>
      </c>
      <c r="BF94" t="s">
        <v>370</v>
      </c>
      <c r="BG94" s="144">
        <v>7300001</v>
      </c>
      <c r="BH94" s="144" t="s">
        <v>367</v>
      </c>
      <c r="BI94" s="144">
        <v>9200000</v>
      </c>
      <c r="BJ94" s="143">
        <v>0.01</v>
      </c>
      <c r="BK94" s="143" t="str">
        <f t="shared" si="73"/>
        <v/>
      </c>
      <c r="BL94" t="str">
        <f t="shared" si="74"/>
        <v>OK</v>
      </c>
      <c r="BM94" t="str">
        <f t="shared" si="75"/>
        <v/>
      </c>
      <c r="BN94" t="str">
        <f t="shared" si="76"/>
        <v>OK</v>
      </c>
      <c r="BO94" s="143">
        <f t="shared" si="77"/>
        <v>0</v>
      </c>
      <c r="BQ94" t="s">
        <v>370</v>
      </c>
      <c r="BR94" s="144">
        <v>7300001</v>
      </c>
      <c r="BS94" s="144" t="s">
        <v>367</v>
      </c>
      <c r="BT94" s="144">
        <v>9200000</v>
      </c>
      <c r="BU94" s="143">
        <v>0.01</v>
      </c>
      <c r="BV94" s="143" t="str">
        <f t="shared" si="78"/>
        <v>OK</v>
      </c>
      <c r="BW94" t="str">
        <f t="shared" si="79"/>
        <v>OK</v>
      </c>
      <c r="BX94" t="str">
        <f t="shared" si="80"/>
        <v/>
      </c>
      <c r="BY94" t="str">
        <f t="shared" si="81"/>
        <v>OKOK</v>
      </c>
      <c r="BZ94" s="143">
        <f t="shared" si="82"/>
        <v>0</v>
      </c>
      <c r="CB94" t="s">
        <v>370</v>
      </c>
      <c r="CC94" s="144">
        <v>7300001</v>
      </c>
      <c r="CD94" s="144" t="s">
        <v>367</v>
      </c>
      <c r="CE94" s="144">
        <v>9200000</v>
      </c>
      <c r="CF94" s="143">
        <v>0.01</v>
      </c>
      <c r="CG94" s="143" t="str">
        <f t="shared" si="83"/>
        <v/>
      </c>
      <c r="CH94" t="str">
        <f t="shared" si="84"/>
        <v>OK</v>
      </c>
      <c r="CI94" t="str">
        <f t="shared" si="85"/>
        <v/>
      </c>
      <c r="CJ94" t="str">
        <f t="shared" si="86"/>
        <v>OK</v>
      </c>
      <c r="CK94" s="143">
        <f t="shared" si="87"/>
        <v>0</v>
      </c>
      <c r="CM94" t="s">
        <v>370</v>
      </c>
      <c r="CN94" s="144">
        <v>7300001</v>
      </c>
      <c r="CO94" s="144" t="s">
        <v>367</v>
      </c>
      <c r="CP94" s="144">
        <v>9200000</v>
      </c>
      <c r="CQ94" s="143">
        <v>0.01</v>
      </c>
      <c r="CR94" s="143" t="str">
        <f t="shared" si="88"/>
        <v/>
      </c>
      <c r="CS94" t="str">
        <f t="shared" si="89"/>
        <v>OK</v>
      </c>
      <c r="CT94" t="str">
        <f t="shared" si="90"/>
        <v/>
      </c>
      <c r="CU94" t="str">
        <f t="shared" si="91"/>
        <v>OK</v>
      </c>
      <c r="CV94" s="143">
        <f t="shared" si="92"/>
        <v>0</v>
      </c>
      <c r="CX94" t="s">
        <v>370</v>
      </c>
      <c r="CY94" s="144">
        <v>7300001</v>
      </c>
      <c r="CZ94" s="144" t="s">
        <v>367</v>
      </c>
      <c r="DA94" s="144">
        <v>9200000</v>
      </c>
      <c r="DB94" s="143">
        <v>0.01</v>
      </c>
      <c r="DC94" s="143" t="str">
        <f t="shared" si="93"/>
        <v>OK</v>
      </c>
      <c r="DD94" t="str">
        <f t="shared" si="94"/>
        <v>OK</v>
      </c>
      <c r="DE94" t="str">
        <f t="shared" si="95"/>
        <v/>
      </c>
      <c r="DF94" t="str">
        <f t="shared" si="96"/>
        <v>OKOK</v>
      </c>
      <c r="DG94" s="143">
        <f t="shared" si="97"/>
        <v>0</v>
      </c>
      <c r="DI94" t="s">
        <v>370</v>
      </c>
      <c r="DJ94" s="144">
        <v>7300001</v>
      </c>
      <c r="DK94" s="144" t="s">
        <v>367</v>
      </c>
      <c r="DL94" s="144">
        <v>9200000</v>
      </c>
      <c r="DM94" s="143">
        <v>0.01</v>
      </c>
      <c r="DN94" s="143" t="str">
        <f t="shared" si="98"/>
        <v/>
      </c>
      <c r="DO94" t="str">
        <f t="shared" si="99"/>
        <v>OK</v>
      </c>
      <c r="DP94" t="str">
        <f t="shared" si="100"/>
        <v/>
      </c>
      <c r="DQ94" t="str">
        <f t="shared" si="101"/>
        <v>OK</v>
      </c>
      <c r="DR94" s="143">
        <f t="shared" si="102"/>
        <v>0</v>
      </c>
    </row>
    <row r="95" spans="14:122" x14ac:dyDescent="0.45">
      <c r="N95" t="s">
        <v>370</v>
      </c>
      <c r="O95" s="144">
        <v>9200001</v>
      </c>
      <c r="P95" s="144" t="s">
        <v>367</v>
      </c>
      <c r="Q95" s="144">
        <v>10750000</v>
      </c>
      <c r="R95" s="143">
        <v>1.4999999999999999E-2</v>
      </c>
      <c r="S95" s="143" t="str">
        <f t="shared" si="53"/>
        <v/>
      </c>
      <c r="T95" t="str">
        <f t="shared" si="54"/>
        <v>OK</v>
      </c>
      <c r="U95" t="str">
        <f t="shared" si="55"/>
        <v>OK</v>
      </c>
      <c r="V95" t="str">
        <f t="shared" si="56"/>
        <v>OKOK</v>
      </c>
      <c r="W95" s="143">
        <f t="shared" si="57"/>
        <v>0</v>
      </c>
      <c r="Y95" t="s">
        <v>370</v>
      </c>
      <c r="Z95" s="144">
        <v>9200001</v>
      </c>
      <c r="AA95" s="144" t="s">
        <v>367</v>
      </c>
      <c r="AB95" s="144">
        <v>10750000</v>
      </c>
      <c r="AC95" s="143">
        <v>1.4999999999999999E-2</v>
      </c>
      <c r="AD95" s="143" t="str">
        <f t="shared" si="58"/>
        <v/>
      </c>
      <c r="AE95" t="str">
        <f t="shared" si="59"/>
        <v>OK</v>
      </c>
      <c r="AF95" t="str">
        <f t="shared" si="60"/>
        <v/>
      </c>
      <c r="AG95" t="str">
        <f t="shared" si="61"/>
        <v>OK</v>
      </c>
      <c r="AH95" s="143">
        <f t="shared" si="62"/>
        <v>0</v>
      </c>
      <c r="AJ95" t="s">
        <v>370</v>
      </c>
      <c r="AK95" s="144">
        <v>9200001</v>
      </c>
      <c r="AL95" s="144" t="s">
        <v>367</v>
      </c>
      <c r="AM95" s="144">
        <v>10750000</v>
      </c>
      <c r="AN95" s="143">
        <v>1.4999999999999999E-2</v>
      </c>
      <c r="AO95" s="143" t="str">
        <f t="shared" si="63"/>
        <v>OK</v>
      </c>
      <c r="AP95" t="str">
        <f t="shared" si="64"/>
        <v>OK</v>
      </c>
      <c r="AQ95" t="str">
        <f t="shared" si="65"/>
        <v/>
      </c>
      <c r="AR95" t="str">
        <f t="shared" si="66"/>
        <v>OKOK</v>
      </c>
      <c r="AS95" s="143">
        <f t="shared" si="67"/>
        <v>0</v>
      </c>
      <c r="AU95" t="s">
        <v>370</v>
      </c>
      <c r="AV95" s="144">
        <v>9200001</v>
      </c>
      <c r="AW95" s="144" t="s">
        <v>367</v>
      </c>
      <c r="AX95" s="144">
        <v>10750000</v>
      </c>
      <c r="AY95" s="143">
        <v>1.4999999999999999E-2</v>
      </c>
      <c r="AZ95" s="143" t="str">
        <f t="shared" si="68"/>
        <v/>
      </c>
      <c r="BA95" t="str">
        <f t="shared" si="69"/>
        <v>OK</v>
      </c>
      <c r="BB95" t="str">
        <f t="shared" si="70"/>
        <v/>
      </c>
      <c r="BC95" t="str">
        <f t="shared" si="71"/>
        <v>OK</v>
      </c>
      <c r="BD95" s="143">
        <f t="shared" si="72"/>
        <v>0</v>
      </c>
      <c r="BF95" t="s">
        <v>370</v>
      </c>
      <c r="BG95" s="144">
        <v>9200001</v>
      </c>
      <c r="BH95" s="144" t="s">
        <v>367</v>
      </c>
      <c r="BI95" s="144">
        <v>10750000</v>
      </c>
      <c r="BJ95" s="143">
        <v>1.4999999999999999E-2</v>
      </c>
      <c r="BK95" s="143" t="str">
        <f t="shared" si="73"/>
        <v/>
      </c>
      <c r="BL95" t="str">
        <f t="shared" si="74"/>
        <v>OK</v>
      </c>
      <c r="BM95" t="str">
        <f t="shared" si="75"/>
        <v/>
      </c>
      <c r="BN95" t="str">
        <f t="shared" si="76"/>
        <v>OK</v>
      </c>
      <c r="BO95" s="143">
        <f t="shared" si="77"/>
        <v>0</v>
      </c>
      <c r="BQ95" t="s">
        <v>370</v>
      </c>
      <c r="BR95" s="144">
        <v>9200001</v>
      </c>
      <c r="BS95" s="144" t="s">
        <v>367</v>
      </c>
      <c r="BT95" s="144">
        <v>10750000</v>
      </c>
      <c r="BU95" s="143">
        <v>1.4999999999999999E-2</v>
      </c>
      <c r="BV95" s="143" t="str">
        <f t="shared" si="78"/>
        <v>OK</v>
      </c>
      <c r="BW95" t="str">
        <f t="shared" si="79"/>
        <v>OK</v>
      </c>
      <c r="BX95" t="str">
        <f t="shared" si="80"/>
        <v/>
      </c>
      <c r="BY95" t="str">
        <f t="shared" si="81"/>
        <v>OKOK</v>
      </c>
      <c r="BZ95" s="143">
        <f t="shared" si="82"/>
        <v>0</v>
      </c>
      <c r="CB95" t="s">
        <v>370</v>
      </c>
      <c r="CC95" s="144">
        <v>9200001</v>
      </c>
      <c r="CD95" s="144" t="s">
        <v>367</v>
      </c>
      <c r="CE95" s="144">
        <v>10750000</v>
      </c>
      <c r="CF95" s="143">
        <v>1.4999999999999999E-2</v>
      </c>
      <c r="CG95" s="143" t="str">
        <f t="shared" si="83"/>
        <v/>
      </c>
      <c r="CH95" t="str">
        <f t="shared" si="84"/>
        <v>OK</v>
      </c>
      <c r="CI95" t="str">
        <f t="shared" si="85"/>
        <v/>
      </c>
      <c r="CJ95" t="str">
        <f t="shared" si="86"/>
        <v>OK</v>
      </c>
      <c r="CK95" s="143">
        <f t="shared" si="87"/>
        <v>0</v>
      </c>
      <c r="CM95" t="s">
        <v>370</v>
      </c>
      <c r="CN95" s="144">
        <v>9200001</v>
      </c>
      <c r="CO95" s="144" t="s">
        <v>367</v>
      </c>
      <c r="CP95" s="144">
        <v>10750000</v>
      </c>
      <c r="CQ95" s="143">
        <v>1.4999999999999999E-2</v>
      </c>
      <c r="CR95" s="143" t="str">
        <f t="shared" si="88"/>
        <v/>
      </c>
      <c r="CS95" t="str">
        <f t="shared" si="89"/>
        <v>OK</v>
      </c>
      <c r="CT95" t="str">
        <f t="shared" si="90"/>
        <v/>
      </c>
      <c r="CU95" t="str">
        <f t="shared" si="91"/>
        <v>OK</v>
      </c>
      <c r="CV95" s="143">
        <f t="shared" si="92"/>
        <v>0</v>
      </c>
      <c r="CX95" t="s">
        <v>370</v>
      </c>
      <c r="CY95" s="144">
        <v>9200001</v>
      </c>
      <c r="CZ95" s="144" t="s">
        <v>367</v>
      </c>
      <c r="DA95" s="144">
        <v>10750000</v>
      </c>
      <c r="DB95" s="143">
        <v>1.4999999999999999E-2</v>
      </c>
      <c r="DC95" s="143" t="str">
        <f t="shared" si="93"/>
        <v>OK</v>
      </c>
      <c r="DD95" t="str">
        <f t="shared" si="94"/>
        <v>OK</v>
      </c>
      <c r="DE95" t="str">
        <f t="shared" si="95"/>
        <v/>
      </c>
      <c r="DF95" t="str">
        <f t="shared" si="96"/>
        <v>OKOK</v>
      </c>
      <c r="DG95" s="143">
        <f t="shared" si="97"/>
        <v>0</v>
      </c>
      <c r="DI95" t="s">
        <v>370</v>
      </c>
      <c r="DJ95" s="144">
        <v>9200001</v>
      </c>
      <c r="DK95" s="144" t="s">
        <v>367</v>
      </c>
      <c r="DL95" s="144">
        <v>10750000</v>
      </c>
      <c r="DM95" s="143">
        <v>1.4999999999999999E-2</v>
      </c>
      <c r="DN95" s="143" t="str">
        <f t="shared" si="98"/>
        <v/>
      </c>
      <c r="DO95" t="str">
        <f t="shared" si="99"/>
        <v>OK</v>
      </c>
      <c r="DP95" t="str">
        <f t="shared" si="100"/>
        <v/>
      </c>
      <c r="DQ95" t="str">
        <f t="shared" si="101"/>
        <v>OK</v>
      </c>
      <c r="DR95" s="143">
        <f t="shared" si="102"/>
        <v>0</v>
      </c>
    </row>
    <row r="96" spans="14:122" x14ac:dyDescent="0.45">
      <c r="N96" t="s">
        <v>370</v>
      </c>
      <c r="O96" s="144">
        <v>10750001</v>
      </c>
      <c r="P96" s="144" t="s">
        <v>367</v>
      </c>
      <c r="Q96" s="144">
        <v>11250000</v>
      </c>
      <c r="R96" s="143">
        <v>0.02</v>
      </c>
      <c r="S96" s="143" t="str">
        <f t="shared" si="53"/>
        <v/>
      </c>
      <c r="T96" t="str">
        <f t="shared" si="54"/>
        <v/>
      </c>
      <c r="U96" t="str">
        <f t="shared" si="55"/>
        <v>OK</v>
      </c>
      <c r="V96" t="str">
        <f t="shared" si="56"/>
        <v>OK</v>
      </c>
      <c r="W96" s="143">
        <f t="shared" si="57"/>
        <v>0</v>
      </c>
      <c r="Y96" t="s">
        <v>370</v>
      </c>
      <c r="Z96" s="144">
        <v>10750001</v>
      </c>
      <c r="AA96" s="144" t="s">
        <v>367</v>
      </c>
      <c r="AB96" s="144">
        <v>11250000</v>
      </c>
      <c r="AC96" s="143">
        <v>0.02</v>
      </c>
      <c r="AD96" s="143" t="str">
        <f t="shared" si="58"/>
        <v/>
      </c>
      <c r="AE96" t="str">
        <f t="shared" si="59"/>
        <v>OK</v>
      </c>
      <c r="AF96" t="str">
        <f t="shared" si="60"/>
        <v/>
      </c>
      <c r="AG96" t="str">
        <f t="shared" si="61"/>
        <v>OK</v>
      </c>
      <c r="AH96" s="143">
        <f t="shared" si="62"/>
        <v>0</v>
      </c>
      <c r="AJ96" t="s">
        <v>370</v>
      </c>
      <c r="AK96" s="144">
        <v>10750001</v>
      </c>
      <c r="AL96" s="144" t="s">
        <v>367</v>
      </c>
      <c r="AM96" s="144">
        <v>11250000</v>
      </c>
      <c r="AN96" s="143">
        <v>0.02</v>
      </c>
      <c r="AO96" s="143" t="str">
        <f t="shared" si="63"/>
        <v>OK</v>
      </c>
      <c r="AP96" t="str">
        <f t="shared" si="64"/>
        <v>OK</v>
      </c>
      <c r="AQ96" t="str">
        <f t="shared" si="65"/>
        <v/>
      </c>
      <c r="AR96" t="str">
        <f t="shared" si="66"/>
        <v>OKOK</v>
      </c>
      <c r="AS96" s="143">
        <f t="shared" si="67"/>
        <v>0</v>
      </c>
      <c r="AU96" t="s">
        <v>370</v>
      </c>
      <c r="AV96" s="144">
        <v>10750001</v>
      </c>
      <c r="AW96" s="144" t="s">
        <v>367</v>
      </c>
      <c r="AX96" s="144">
        <v>11250000</v>
      </c>
      <c r="AY96" s="143">
        <v>0.02</v>
      </c>
      <c r="AZ96" s="143" t="str">
        <f t="shared" si="68"/>
        <v/>
      </c>
      <c r="BA96" t="str">
        <f t="shared" si="69"/>
        <v>OK</v>
      </c>
      <c r="BB96" t="str">
        <f t="shared" si="70"/>
        <v/>
      </c>
      <c r="BC96" t="str">
        <f t="shared" si="71"/>
        <v>OK</v>
      </c>
      <c r="BD96" s="143">
        <f t="shared" si="72"/>
        <v>0</v>
      </c>
      <c r="BF96" t="s">
        <v>370</v>
      </c>
      <c r="BG96" s="144">
        <v>10750001</v>
      </c>
      <c r="BH96" s="144" t="s">
        <v>367</v>
      </c>
      <c r="BI96" s="144">
        <v>11250000</v>
      </c>
      <c r="BJ96" s="143">
        <v>0.02</v>
      </c>
      <c r="BK96" s="143" t="str">
        <f t="shared" si="73"/>
        <v/>
      </c>
      <c r="BL96" t="str">
        <f t="shared" si="74"/>
        <v>OK</v>
      </c>
      <c r="BM96" t="str">
        <f t="shared" si="75"/>
        <v/>
      </c>
      <c r="BN96" t="str">
        <f t="shared" si="76"/>
        <v>OK</v>
      </c>
      <c r="BO96" s="143">
        <f t="shared" si="77"/>
        <v>0</v>
      </c>
      <c r="BQ96" t="s">
        <v>370</v>
      </c>
      <c r="BR96" s="144">
        <v>10750001</v>
      </c>
      <c r="BS96" s="144" t="s">
        <v>367</v>
      </c>
      <c r="BT96" s="144">
        <v>11250000</v>
      </c>
      <c r="BU96" s="143">
        <v>0.02</v>
      </c>
      <c r="BV96" s="143" t="str">
        <f t="shared" si="78"/>
        <v>OK</v>
      </c>
      <c r="BW96" t="str">
        <f t="shared" si="79"/>
        <v>OK</v>
      </c>
      <c r="BX96" t="str">
        <f t="shared" si="80"/>
        <v/>
      </c>
      <c r="BY96" t="str">
        <f t="shared" si="81"/>
        <v>OKOK</v>
      </c>
      <c r="BZ96" s="143">
        <f t="shared" si="82"/>
        <v>0</v>
      </c>
      <c r="CB96" t="s">
        <v>370</v>
      </c>
      <c r="CC96" s="144">
        <v>10750001</v>
      </c>
      <c r="CD96" s="144" t="s">
        <v>367</v>
      </c>
      <c r="CE96" s="144">
        <v>11250000</v>
      </c>
      <c r="CF96" s="143">
        <v>0.02</v>
      </c>
      <c r="CG96" s="143" t="str">
        <f t="shared" si="83"/>
        <v/>
      </c>
      <c r="CH96" t="str">
        <f t="shared" si="84"/>
        <v>OK</v>
      </c>
      <c r="CI96" t="str">
        <f t="shared" si="85"/>
        <v/>
      </c>
      <c r="CJ96" t="str">
        <f t="shared" si="86"/>
        <v>OK</v>
      </c>
      <c r="CK96" s="143">
        <f t="shared" si="87"/>
        <v>0</v>
      </c>
      <c r="CM96" t="s">
        <v>370</v>
      </c>
      <c r="CN96" s="144">
        <v>10750001</v>
      </c>
      <c r="CO96" s="144" t="s">
        <v>367</v>
      </c>
      <c r="CP96" s="144">
        <v>11250000</v>
      </c>
      <c r="CQ96" s="143">
        <v>0.02</v>
      </c>
      <c r="CR96" s="143" t="str">
        <f t="shared" si="88"/>
        <v/>
      </c>
      <c r="CS96" t="str">
        <f t="shared" si="89"/>
        <v>OK</v>
      </c>
      <c r="CT96" t="str">
        <f t="shared" si="90"/>
        <v/>
      </c>
      <c r="CU96" t="str">
        <f t="shared" si="91"/>
        <v>OK</v>
      </c>
      <c r="CV96" s="143">
        <f t="shared" si="92"/>
        <v>0</v>
      </c>
      <c r="CX96" t="s">
        <v>370</v>
      </c>
      <c r="CY96" s="144">
        <v>10750001</v>
      </c>
      <c r="CZ96" s="144" t="s">
        <v>367</v>
      </c>
      <c r="DA96" s="144">
        <v>11250000</v>
      </c>
      <c r="DB96" s="143">
        <v>0.02</v>
      </c>
      <c r="DC96" s="143" t="str">
        <f t="shared" si="93"/>
        <v>OK</v>
      </c>
      <c r="DD96" t="str">
        <f t="shared" si="94"/>
        <v>OK</v>
      </c>
      <c r="DE96" t="str">
        <f t="shared" si="95"/>
        <v/>
      </c>
      <c r="DF96" t="str">
        <f t="shared" si="96"/>
        <v>OKOK</v>
      </c>
      <c r="DG96" s="143">
        <f t="shared" si="97"/>
        <v>0</v>
      </c>
      <c r="DI96" t="s">
        <v>370</v>
      </c>
      <c r="DJ96" s="144">
        <v>10750001</v>
      </c>
      <c r="DK96" s="144" t="s">
        <v>367</v>
      </c>
      <c r="DL96" s="144">
        <v>11250000</v>
      </c>
      <c r="DM96" s="143">
        <v>0.02</v>
      </c>
      <c r="DN96" s="143" t="str">
        <f t="shared" si="98"/>
        <v/>
      </c>
      <c r="DO96" t="str">
        <f t="shared" si="99"/>
        <v>OK</v>
      </c>
      <c r="DP96" t="str">
        <f t="shared" si="100"/>
        <v/>
      </c>
      <c r="DQ96" t="str">
        <f t="shared" si="101"/>
        <v>OK</v>
      </c>
      <c r="DR96" s="143">
        <f t="shared" si="102"/>
        <v>0</v>
      </c>
    </row>
    <row r="97" spans="14:122" x14ac:dyDescent="0.45">
      <c r="N97" t="s">
        <v>370</v>
      </c>
      <c r="O97" s="144">
        <v>11250001</v>
      </c>
      <c r="P97" s="144" t="s">
        <v>367</v>
      </c>
      <c r="Q97" s="144">
        <v>11600000</v>
      </c>
      <c r="R97" s="143">
        <v>2.5000000000000001E-2</v>
      </c>
      <c r="S97" s="143" t="str">
        <f t="shared" si="53"/>
        <v/>
      </c>
      <c r="T97" t="str">
        <f t="shared" si="54"/>
        <v/>
      </c>
      <c r="U97" t="str">
        <f t="shared" si="55"/>
        <v>OK</v>
      </c>
      <c r="V97" t="str">
        <f t="shared" si="56"/>
        <v>OK</v>
      </c>
      <c r="W97" s="143">
        <f t="shared" si="57"/>
        <v>0</v>
      </c>
      <c r="Y97" t="s">
        <v>370</v>
      </c>
      <c r="Z97" s="144">
        <v>11250001</v>
      </c>
      <c r="AA97" s="144" t="s">
        <v>367</v>
      </c>
      <c r="AB97" s="144">
        <v>11600000</v>
      </c>
      <c r="AC97" s="143">
        <v>2.5000000000000001E-2</v>
      </c>
      <c r="AD97" s="143" t="str">
        <f t="shared" si="58"/>
        <v/>
      </c>
      <c r="AE97" t="str">
        <f t="shared" si="59"/>
        <v>OK</v>
      </c>
      <c r="AF97" t="str">
        <f t="shared" si="60"/>
        <v/>
      </c>
      <c r="AG97" t="str">
        <f t="shared" si="61"/>
        <v>OK</v>
      </c>
      <c r="AH97" s="143">
        <f t="shared" si="62"/>
        <v>0</v>
      </c>
      <c r="AJ97" t="s">
        <v>370</v>
      </c>
      <c r="AK97" s="144">
        <v>11250001</v>
      </c>
      <c r="AL97" s="144" t="s">
        <v>367</v>
      </c>
      <c r="AM97" s="144">
        <v>11600000</v>
      </c>
      <c r="AN97" s="143">
        <v>2.5000000000000001E-2</v>
      </c>
      <c r="AO97" s="143" t="str">
        <f t="shared" si="63"/>
        <v>OK</v>
      </c>
      <c r="AP97" t="str">
        <f t="shared" si="64"/>
        <v>OK</v>
      </c>
      <c r="AQ97" t="str">
        <f t="shared" si="65"/>
        <v/>
      </c>
      <c r="AR97" t="str">
        <f t="shared" si="66"/>
        <v>OKOK</v>
      </c>
      <c r="AS97" s="143">
        <f t="shared" si="67"/>
        <v>0</v>
      </c>
      <c r="AU97" t="s">
        <v>370</v>
      </c>
      <c r="AV97" s="144">
        <v>11250001</v>
      </c>
      <c r="AW97" s="144" t="s">
        <v>367</v>
      </c>
      <c r="AX97" s="144">
        <v>11600000</v>
      </c>
      <c r="AY97" s="143">
        <v>2.5000000000000001E-2</v>
      </c>
      <c r="AZ97" s="143" t="str">
        <f t="shared" si="68"/>
        <v/>
      </c>
      <c r="BA97" t="str">
        <f t="shared" si="69"/>
        <v>OK</v>
      </c>
      <c r="BB97" t="str">
        <f t="shared" si="70"/>
        <v/>
      </c>
      <c r="BC97" t="str">
        <f t="shared" si="71"/>
        <v>OK</v>
      </c>
      <c r="BD97" s="143">
        <f t="shared" si="72"/>
        <v>0</v>
      </c>
      <c r="BF97" t="s">
        <v>370</v>
      </c>
      <c r="BG97" s="144">
        <v>11250001</v>
      </c>
      <c r="BH97" s="144" t="s">
        <v>367</v>
      </c>
      <c r="BI97" s="144">
        <v>11600000</v>
      </c>
      <c r="BJ97" s="143">
        <v>2.5000000000000001E-2</v>
      </c>
      <c r="BK97" s="143" t="str">
        <f t="shared" si="73"/>
        <v/>
      </c>
      <c r="BL97" t="str">
        <f t="shared" si="74"/>
        <v>OK</v>
      </c>
      <c r="BM97" t="str">
        <f t="shared" si="75"/>
        <v/>
      </c>
      <c r="BN97" t="str">
        <f t="shared" si="76"/>
        <v>OK</v>
      </c>
      <c r="BO97" s="143">
        <f t="shared" si="77"/>
        <v>0</v>
      </c>
      <c r="BQ97" t="s">
        <v>370</v>
      </c>
      <c r="BR97" s="144">
        <v>11250001</v>
      </c>
      <c r="BS97" s="144" t="s">
        <v>367</v>
      </c>
      <c r="BT97" s="144">
        <v>11600000</v>
      </c>
      <c r="BU97" s="143">
        <v>2.5000000000000001E-2</v>
      </c>
      <c r="BV97" s="143" t="str">
        <f t="shared" si="78"/>
        <v>OK</v>
      </c>
      <c r="BW97" t="str">
        <f t="shared" si="79"/>
        <v>OK</v>
      </c>
      <c r="BX97" t="str">
        <f t="shared" si="80"/>
        <v/>
      </c>
      <c r="BY97" t="str">
        <f t="shared" si="81"/>
        <v>OKOK</v>
      </c>
      <c r="BZ97" s="143">
        <f t="shared" si="82"/>
        <v>0</v>
      </c>
      <c r="CB97" t="s">
        <v>370</v>
      </c>
      <c r="CC97" s="144">
        <v>11250001</v>
      </c>
      <c r="CD97" s="144" t="s">
        <v>367</v>
      </c>
      <c r="CE97" s="144">
        <v>11600000</v>
      </c>
      <c r="CF97" s="143">
        <v>2.5000000000000001E-2</v>
      </c>
      <c r="CG97" s="143" t="str">
        <f t="shared" si="83"/>
        <v/>
      </c>
      <c r="CH97" t="str">
        <f t="shared" si="84"/>
        <v>OK</v>
      </c>
      <c r="CI97" t="str">
        <f t="shared" si="85"/>
        <v/>
      </c>
      <c r="CJ97" t="str">
        <f t="shared" si="86"/>
        <v>OK</v>
      </c>
      <c r="CK97" s="143">
        <f t="shared" si="87"/>
        <v>0</v>
      </c>
      <c r="CM97" t="s">
        <v>370</v>
      </c>
      <c r="CN97" s="144">
        <v>11250001</v>
      </c>
      <c r="CO97" s="144" t="s">
        <v>367</v>
      </c>
      <c r="CP97" s="144">
        <v>11600000</v>
      </c>
      <c r="CQ97" s="143">
        <v>2.5000000000000001E-2</v>
      </c>
      <c r="CR97" s="143" t="str">
        <f t="shared" si="88"/>
        <v/>
      </c>
      <c r="CS97" t="str">
        <f t="shared" si="89"/>
        <v>OK</v>
      </c>
      <c r="CT97" t="str">
        <f t="shared" si="90"/>
        <v/>
      </c>
      <c r="CU97" t="str">
        <f t="shared" si="91"/>
        <v>OK</v>
      </c>
      <c r="CV97" s="143">
        <f t="shared" si="92"/>
        <v>0</v>
      </c>
      <c r="CX97" t="s">
        <v>370</v>
      </c>
      <c r="CY97" s="144">
        <v>11250001</v>
      </c>
      <c r="CZ97" s="144" t="s">
        <v>367</v>
      </c>
      <c r="DA97" s="144">
        <v>11600000</v>
      </c>
      <c r="DB97" s="143">
        <v>2.5000000000000001E-2</v>
      </c>
      <c r="DC97" s="143" t="str">
        <f t="shared" si="93"/>
        <v>OK</v>
      </c>
      <c r="DD97" t="str">
        <f t="shared" si="94"/>
        <v>OK</v>
      </c>
      <c r="DE97" t="str">
        <f t="shared" si="95"/>
        <v/>
      </c>
      <c r="DF97" t="str">
        <f t="shared" si="96"/>
        <v>OKOK</v>
      </c>
      <c r="DG97" s="143">
        <f t="shared" si="97"/>
        <v>0</v>
      </c>
      <c r="DI97" t="s">
        <v>370</v>
      </c>
      <c r="DJ97" s="144">
        <v>11250001</v>
      </c>
      <c r="DK97" s="144" t="s">
        <v>367</v>
      </c>
      <c r="DL97" s="144">
        <v>11600000</v>
      </c>
      <c r="DM97" s="143">
        <v>2.5000000000000001E-2</v>
      </c>
      <c r="DN97" s="143" t="str">
        <f t="shared" si="98"/>
        <v/>
      </c>
      <c r="DO97" t="str">
        <f t="shared" si="99"/>
        <v>OK</v>
      </c>
      <c r="DP97" t="str">
        <f t="shared" si="100"/>
        <v/>
      </c>
      <c r="DQ97" t="str">
        <f t="shared" si="101"/>
        <v>OK</v>
      </c>
      <c r="DR97" s="143">
        <f t="shared" si="102"/>
        <v>0</v>
      </c>
    </row>
    <row r="98" spans="14:122" x14ac:dyDescent="0.45">
      <c r="N98" t="s">
        <v>370</v>
      </c>
      <c r="O98" s="144">
        <v>11600001</v>
      </c>
      <c r="P98" s="144" t="s">
        <v>367</v>
      </c>
      <c r="Q98" s="144">
        <v>12600000</v>
      </c>
      <c r="R98" s="143">
        <v>0.03</v>
      </c>
      <c r="S98" s="143" t="str">
        <f t="shared" si="53"/>
        <v/>
      </c>
      <c r="T98" t="str">
        <f t="shared" si="54"/>
        <v/>
      </c>
      <c r="U98" t="str">
        <f t="shared" si="55"/>
        <v>OK</v>
      </c>
      <c r="V98" t="str">
        <f t="shared" si="56"/>
        <v>OK</v>
      </c>
      <c r="W98" s="143">
        <f t="shared" si="57"/>
        <v>0</v>
      </c>
      <c r="Y98" t="s">
        <v>370</v>
      </c>
      <c r="Z98" s="144">
        <v>11600001</v>
      </c>
      <c r="AA98" s="144" t="s">
        <v>367</v>
      </c>
      <c r="AB98" s="144">
        <v>12600000</v>
      </c>
      <c r="AC98" s="143">
        <v>0.03</v>
      </c>
      <c r="AD98" s="143" t="str">
        <f t="shared" si="58"/>
        <v/>
      </c>
      <c r="AE98" t="str">
        <f t="shared" si="59"/>
        <v>OK</v>
      </c>
      <c r="AF98" t="str">
        <f t="shared" si="60"/>
        <v/>
      </c>
      <c r="AG98" t="str">
        <f t="shared" si="61"/>
        <v>OK</v>
      </c>
      <c r="AH98" s="143">
        <f t="shared" si="62"/>
        <v>0</v>
      </c>
      <c r="AJ98" t="s">
        <v>370</v>
      </c>
      <c r="AK98" s="144">
        <v>11600001</v>
      </c>
      <c r="AL98" s="144" t="s">
        <v>367</v>
      </c>
      <c r="AM98" s="144">
        <v>12600000</v>
      </c>
      <c r="AN98" s="143">
        <v>0.03</v>
      </c>
      <c r="AO98" s="143" t="str">
        <f t="shared" si="63"/>
        <v>OK</v>
      </c>
      <c r="AP98" t="str">
        <f t="shared" si="64"/>
        <v>OK</v>
      </c>
      <c r="AQ98" t="str">
        <f t="shared" si="65"/>
        <v/>
      </c>
      <c r="AR98" t="str">
        <f t="shared" si="66"/>
        <v>OKOK</v>
      </c>
      <c r="AS98" s="143">
        <f t="shared" si="67"/>
        <v>0</v>
      </c>
      <c r="AU98" t="s">
        <v>370</v>
      </c>
      <c r="AV98" s="144">
        <v>11600001</v>
      </c>
      <c r="AW98" s="144" t="s">
        <v>367</v>
      </c>
      <c r="AX98" s="144">
        <v>12600000</v>
      </c>
      <c r="AY98" s="143">
        <v>0.03</v>
      </c>
      <c r="AZ98" s="143" t="str">
        <f t="shared" si="68"/>
        <v/>
      </c>
      <c r="BA98" t="str">
        <f t="shared" si="69"/>
        <v>OK</v>
      </c>
      <c r="BB98" t="str">
        <f t="shared" si="70"/>
        <v/>
      </c>
      <c r="BC98" t="str">
        <f t="shared" si="71"/>
        <v>OK</v>
      </c>
      <c r="BD98" s="143">
        <f t="shared" si="72"/>
        <v>0</v>
      </c>
      <c r="BF98" t="s">
        <v>370</v>
      </c>
      <c r="BG98" s="144">
        <v>11600001</v>
      </c>
      <c r="BH98" s="144" t="s">
        <v>367</v>
      </c>
      <c r="BI98" s="144">
        <v>12600000</v>
      </c>
      <c r="BJ98" s="143">
        <v>0.03</v>
      </c>
      <c r="BK98" s="143" t="str">
        <f t="shared" si="73"/>
        <v/>
      </c>
      <c r="BL98" t="str">
        <f t="shared" si="74"/>
        <v>OK</v>
      </c>
      <c r="BM98" t="str">
        <f t="shared" si="75"/>
        <v/>
      </c>
      <c r="BN98" t="str">
        <f t="shared" si="76"/>
        <v>OK</v>
      </c>
      <c r="BO98" s="143">
        <f t="shared" si="77"/>
        <v>0</v>
      </c>
      <c r="BQ98" t="s">
        <v>370</v>
      </c>
      <c r="BR98" s="144">
        <v>11600001</v>
      </c>
      <c r="BS98" s="144" t="s">
        <v>367</v>
      </c>
      <c r="BT98" s="144">
        <v>12600000</v>
      </c>
      <c r="BU98" s="143">
        <v>0.03</v>
      </c>
      <c r="BV98" s="143" t="str">
        <f t="shared" si="78"/>
        <v>OK</v>
      </c>
      <c r="BW98" t="str">
        <f t="shared" si="79"/>
        <v>OK</v>
      </c>
      <c r="BX98" t="str">
        <f t="shared" si="80"/>
        <v/>
      </c>
      <c r="BY98" t="str">
        <f t="shared" si="81"/>
        <v>OKOK</v>
      </c>
      <c r="BZ98" s="143">
        <f t="shared" si="82"/>
        <v>0</v>
      </c>
      <c r="CB98" t="s">
        <v>370</v>
      </c>
      <c r="CC98" s="144">
        <v>11600001</v>
      </c>
      <c r="CD98" s="144" t="s">
        <v>367</v>
      </c>
      <c r="CE98" s="144">
        <v>12600000</v>
      </c>
      <c r="CF98" s="143">
        <v>0.03</v>
      </c>
      <c r="CG98" s="143" t="str">
        <f t="shared" si="83"/>
        <v/>
      </c>
      <c r="CH98" t="str">
        <f t="shared" si="84"/>
        <v>OK</v>
      </c>
      <c r="CI98" t="str">
        <f t="shared" si="85"/>
        <v/>
      </c>
      <c r="CJ98" t="str">
        <f t="shared" si="86"/>
        <v>OK</v>
      </c>
      <c r="CK98" s="143">
        <f t="shared" si="87"/>
        <v>0</v>
      </c>
      <c r="CM98" t="s">
        <v>370</v>
      </c>
      <c r="CN98" s="144">
        <v>11600001</v>
      </c>
      <c r="CO98" s="144" t="s">
        <v>367</v>
      </c>
      <c r="CP98" s="144">
        <v>12600000</v>
      </c>
      <c r="CQ98" s="143">
        <v>0.03</v>
      </c>
      <c r="CR98" s="143" t="str">
        <f t="shared" si="88"/>
        <v/>
      </c>
      <c r="CS98" t="str">
        <f t="shared" si="89"/>
        <v>OK</v>
      </c>
      <c r="CT98" t="str">
        <f t="shared" si="90"/>
        <v/>
      </c>
      <c r="CU98" t="str">
        <f t="shared" si="91"/>
        <v>OK</v>
      </c>
      <c r="CV98" s="143">
        <f t="shared" si="92"/>
        <v>0</v>
      </c>
      <c r="CX98" t="s">
        <v>370</v>
      </c>
      <c r="CY98" s="144">
        <v>11600001</v>
      </c>
      <c r="CZ98" s="144" t="s">
        <v>367</v>
      </c>
      <c r="DA98" s="144">
        <v>12600000</v>
      </c>
      <c r="DB98" s="143">
        <v>0.03</v>
      </c>
      <c r="DC98" s="143" t="str">
        <f t="shared" si="93"/>
        <v>OK</v>
      </c>
      <c r="DD98" t="str">
        <f t="shared" si="94"/>
        <v>OK</v>
      </c>
      <c r="DE98" t="str">
        <f t="shared" si="95"/>
        <v/>
      </c>
      <c r="DF98" t="str">
        <f t="shared" si="96"/>
        <v>OKOK</v>
      </c>
      <c r="DG98" s="143">
        <f t="shared" si="97"/>
        <v>0</v>
      </c>
      <c r="DI98" t="s">
        <v>370</v>
      </c>
      <c r="DJ98" s="144">
        <v>11600001</v>
      </c>
      <c r="DK98" s="144" t="s">
        <v>367</v>
      </c>
      <c r="DL98" s="144">
        <v>12600000</v>
      </c>
      <c r="DM98" s="143">
        <v>0.03</v>
      </c>
      <c r="DN98" s="143" t="str">
        <f t="shared" si="98"/>
        <v/>
      </c>
      <c r="DO98" t="str">
        <f t="shared" si="99"/>
        <v>OK</v>
      </c>
      <c r="DP98" t="str">
        <f t="shared" si="100"/>
        <v/>
      </c>
      <c r="DQ98" t="str">
        <f t="shared" si="101"/>
        <v>OK</v>
      </c>
      <c r="DR98" s="143">
        <f t="shared" si="102"/>
        <v>0</v>
      </c>
    </row>
    <row r="99" spans="14:122" x14ac:dyDescent="0.45">
      <c r="N99" t="s">
        <v>370</v>
      </c>
      <c r="O99" s="144">
        <v>12600001</v>
      </c>
      <c r="P99" s="144" t="s">
        <v>367</v>
      </c>
      <c r="Q99" s="144">
        <v>13600000</v>
      </c>
      <c r="R99" s="143">
        <v>0.04</v>
      </c>
      <c r="S99" s="143" t="str">
        <f t="shared" si="53"/>
        <v/>
      </c>
      <c r="T99" t="str">
        <f t="shared" si="54"/>
        <v/>
      </c>
      <c r="U99" t="str">
        <f t="shared" si="55"/>
        <v>OK</v>
      </c>
      <c r="V99" t="str">
        <f t="shared" si="56"/>
        <v>OK</v>
      </c>
      <c r="W99" s="143">
        <f t="shared" si="57"/>
        <v>0</v>
      </c>
      <c r="Y99" t="s">
        <v>370</v>
      </c>
      <c r="Z99" s="144">
        <v>12600001</v>
      </c>
      <c r="AA99" s="144" t="s">
        <v>367</v>
      </c>
      <c r="AB99" s="144">
        <v>13600000</v>
      </c>
      <c r="AC99" s="143">
        <v>0.04</v>
      </c>
      <c r="AD99" s="143" t="str">
        <f t="shared" si="58"/>
        <v/>
      </c>
      <c r="AE99" t="str">
        <f t="shared" si="59"/>
        <v>OK</v>
      </c>
      <c r="AF99" t="str">
        <f t="shared" si="60"/>
        <v/>
      </c>
      <c r="AG99" t="str">
        <f t="shared" si="61"/>
        <v>OK</v>
      </c>
      <c r="AH99" s="143">
        <f t="shared" si="62"/>
        <v>0</v>
      </c>
      <c r="AJ99" t="s">
        <v>370</v>
      </c>
      <c r="AK99" s="144">
        <v>12600001</v>
      </c>
      <c r="AL99" s="144" t="s">
        <v>367</v>
      </c>
      <c r="AM99" s="144">
        <v>13600000</v>
      </c>
      <c r="AN99" s="143">
        <v>0.04</v>
      </c>
      <c r="AO99" s="143" t="str">
        <f t="shared" si="63"/>
        <v>OK</v>
      </c>
      <c r="AP99" t="str">
        <f t="shared" si="64"/>
        <v>OK</v>
      </c>
      <c r="AQ99" t="str">
        <f t="shared" si="65"/>
        <v/>
      </c>
      <c r="AR99" t="str">
        <f t="shared" si="66"/>
        <v>OKOK</v>
      </c>
      <c r="AS99" s="143">
        <f t="shared" si="67"/>
        <v>0</v>
      </c>
      <c r="AU99" t="s">
        <v>370</v>
      </c>
      <c r="AV99" s="144">
        <v>12600001</v>
      </c>
      <c r="AW99" s="144" t="s">
        <v>367</v>
      </c>
      <c r="AX99" s="144">
        <v>13600000</v>
      </c>
      <c r="AY99" s="143">
        <v>0.04</v>
      </c>
      <c r="AZ99" s="143" t="str">
        <f t="shared" si="68"/>
        <v/>
      </c>
      <c r="BA99" t="str">
        <f t="shared" si="69"/>
        <v>OK</v>
      </c>
      <c r="BB99" t="str">
        <f t="shared" si="70"/>
        <v/>
      </c>
      <c r="BC99" t="str">
        <f t="shared" si="71"/>
        <v>OK</v>
      </c>
      <c r="BD99" s="143">
        <f t="shared" si="72"/>
        <v>0</v>
      </c>
      <c r="BF99" t="s">
        <v>370</v>
      </c>
      <c r="BG99" s="144">
        <v>12600001</v>
      </c>
      <c r="BH99" s="144" t="s">
        <v>367</v>
      </c>
      <c r="BI99" s="144">
        <v>13600000</v>
      </c>
      <c r="BJ99" s="143">
        <v>0.04</v>
      </c>
      <c r="BK99" s="143" t="str">
        <f t="shared" si="73"/>
        <v/>
      </c>
      <c r="BL99" t="str">
        <f t="shared" si="74"/>
        <v>OK</v>
      </c>
      <c r="BM99" t="str">
        <f t="shared" si="75"/>
        <v/>
      </c>
      <c r="BN99" t="str">
        <f t="shared" si="76"/>
        <v>OK</v>
      </c>
      <c r="BO99" s="143">
        <f t="shared" si="77"/>
        <v>0</v>
      </c>
      <c r="BQ99" t="s">
        <v>370</v>
      </c>
      <c r="BR99" s="144">
        <v>12600001</v>
      </c>
      <c r="BS99" s="144" t="s">
        <v>367</v>
      </c>
      <c r="BT99" s="144">
        <v>13600000</v>
      </c>
      <c r="BU99" s="143">
        <v>0.04</v>
      </c>
      <c r="BV99" s="143" t="str">
        <f t="shared" si="78"/>
        <v>OK</v>
      </c>
      <c r="BW99" t="str">
        <f t="shared" si="79"/>
        <v>OK</v>
      </c>
      <c r="BX99" t="str">
        <f t="shared" si="80"/>
        <v/>
      </c>
      <c r="BY99" t="str">
        <f t="shared" si="81"/>
        <v>OKOK</v>
      </c>
      <c r="BZ99" s="143">
        <f t="shared" si="82"/>
        <v>0</v>
      </c>
      <c r="CB99" t="s">
        <v>370</v>
      </c>
      <c r="CC99" s="144">
        <v>12600001</v>
      </c>
      <c r="CD99" s="144" t="s">
        <v>367</v>
      </c>
      <c r="CE99" s="144">
        <v>13600000</v>
      </c>
      <c r="CF99" s="143">
        <v>0.04</v>
      </c>
      <c r="CG99" s="143" t="str">
        <f t="shared" si="83"/>
        <v/>
      </c>
      <c r="CH99" t="str">
        <f t="shared" si="84"/>
        <v>OK</v>
      </c>
      <c r="CI99" t="str">
        <f t="shared" si="85"/>
        <v/>
      </c>
      <c r="CJ99" t="str">
        <f t="shared" si="86"/>
        <v>OK</v>
      </c>
      <c r="CK99" s="143">
        <f t="shared" si="87"/>
        <v>0</v>
      </c>
      <c r="CM99" t="s">
        <v>370</v>
      </c>
      <c r="CN99" s="144">
        <v>12600001</v>
      </c>
      <c r="CO99" s="144" t="s">
        <v>367</v>
      </c>
      <c r="CP99" s="144">
        <v>13600000</v>
      </c>
      <c r="CQ99" s="143">
        <v>0.04</v>
      </c>
      <c r="CR99" s="143" t="str">
        <f t="shared" si="88"/>
        <v/>
      </c>
      <c r="CS99" t="str">
        <f t="shared" si="89"/>
        <v>OK</v>
      </c>
      <c r="CT99" t="str">
        <f t="shared" si="90"/>
        <v/>
      </c>
      <c r="CU99" t="str">
        <f t="shared" si="91"/>
        <v>OK</v>
      </c>
      <c r="CV99" s="143">
        <f t="shared" si="92"/>
        <v>0</v>
      </c>
      <c r="CX99" t="s">
        <v>370</v>
      </c>
      <c r="CY99" s="144">
        <v>12600001</v>
      </c>
      <c r="CZ99" s="144" t="s">
        <v>367</v>
      </c>
      <c r="DA99" s="144">
        <v>13600000</v>
      </c>
      <c r="DB99" s="143">
        <v>0.04</v>
      </c>
      <c r="DC99" s="143" t="str">
        <f t="shared" si="93"/>
        <v>OK</v>
      </c>
      <c r="DD99" t="str">
        <f t="shared" si="94"/>
        <v>OK</v>
      </c>
      <c r="DE99" t="str">
        <f t="shared" si="95"/>
        <v/>
      </c>
      <c r="DF99" t="str">
        <f t="shared" si="96"/>
        <v>OKOK</v>
      </c>
      <c r="DG99" s="143">
        <f t="shared" si="97"/>
        <v>0</v>
      </c>
      <c r="DI99" t="s">
        <v>370</v>
      </c>
      <c r="DJ99" s="144">
        <v>12600001</v>
      </c>
      <c r="DK99" s="144" t="s">
        <v>367</v>
      </c>
      <c r="DL99" s="144">
        <v>13600000</v>
      </c>
      <c r="DM99" s="143">
        <v>0.04</v>
      </c>
      <c r="DN99" s="143" t="str">
        <f t="shared" si="98"/>
        <v/>
      </c>
      <c r="DO99" t="str">
        <f t="shared" si="99"/>
        <v>OK</v>
      </c>
      <c r="DP99" t="str">
        <f t="shared" si="100"/>
        <v/>
      </c>
      <c r="DQ99" t="str">
        <f t="shared" si="101"/>
        <v>OK</v>
      </c>
      <c r="DR99" s="143">
        <f t="shared" si="102"/>
        <v>0</v>
      </c>
    </row>
    <row r="100" spans="14:122" x14ac:dyDescent="0.45">
      <c r="N100" t="s">
        <v>370</v>
      </c>
      <c r="O100" s="144">
        <v>13600001</v>
      </c>
      <c r="P100" s="144" t="s">
        <v>367</v>
      </c>
      <c r="Q100" s="144">
        <v>14950000</v>
      </c>
      <c r="R100" s="143">
        <v>0.05</v>
      </c>
      <c r="S100" s="143" t="str">
        <f t="shared" si="53"/>
        <v/>
      </c>
      <c r="T100" t="str">
        <f t="shared" si="54"/>
        <v/>
      </c>
      <c r="U100" t="str">
        <f t="shared" si="55"/>
        <v>OK</v>
      </c>
      <c r="V100" t="str">
        <f t="shared" si="56"/>
        <v>OK</v>
      </c>
      <c r="W100" s="143">
        <f t="shared" si="57"/>
        <v>0</v>
      </c>
      <c r="Y100" t="s">
        <v>370</v>
      </c>
      <c r="Z100" s="144">
        <v>13600001</v>
      </c>
      <c r="AA100" s="144" t="s">
        <v>367</v>
      </c>
      <c r="AB100" s="144">
        <v>14950000</v>
      </c>
      <c r="AC100" s="143">
        <v>0.05</v>
      </c>
      <c r="AD100" s="143" t="str">
        <f t="shared" si="58"/>
        <v/>
      </c>
      <c r="AE100" t="str">
        <f t="shared" si="59"/>
        <v>OK</v>
      </c>
      <c r="AF100" t="str">
        <f t="shared" si="60"/>
        <v/>
      </c>
      <c r="AG100" t="str">
        <f t="shared" si="61"/>
        <v>OK</v>
      </c>
      <c r="AH100" s="143">
        <f t="shared" si="62"/>
        <v>0</v>
      </c>
      <c r="AJ100" t="s">
        <v>370</v>
      </c>
      <c r="AK100" s="144">
        <v>13600001</v>
      </c>
      <c r="AL100" s="144" t="s">
        <v>367</v>
      </c>
      <c r="AM100" s="144">
        <v>14950000</v>
      </c>
      <c r="AN100" s="143">
        <v>0.05</v>
      </c>
      <c r="AO100" s="143" t="str">
        <f t="shared" si="63"/>
        <v>OK</v>
      </c>
      <c r="AP100" t="str">
        <f t="shared" si="64"/>
        <v>OK</v>
      </c>
      <c r="AQ100" t="str">
        <f t="shared" si="65"/>
        <v/>
      </c>
      <c r="AR100" t="str">
        <f t="shared" si="66"/>
        <v>OKOK</v>
      </c>
      <c r="AS100" s="143">
        <f t="shared" si="67"/>
        <v>0</v>
      </c>
      <c r="AU100" t="s">
        <v>370</v>
      </c>
      <c r="AV100" s="144">
        <v>13600001</v>
      </c>
      <c r="AW100" s="144" t="s">
        <v>367</v>
      </c>
      <c r="AX100" s="144">
        <v>14950000</v>
      </c>
      <c r="AY100" s="143">
        <v>0.05</v>
      </c>
      <c r="AZ100" s="143" t="str">
        <f t="shared" si="68"/>
        <v/>
      </c>
      <c r="BA100" t="str">
        <f t="shared" si="69"/>
        <v>OK</v>
      </c>
      <c r="BB100" t="str">
        <f t="shared" si="70"/>
        <v/>
      </c>
      <c r="BC100" t="str">
        <f t="shared" si="71"/>
        <v>OK</v>
      </c>
      <c r="BD100" s="143">
        <f t="shared" si="72"/>
        <v>0</v>
      </c>
      <c r="BF100" t="s">
        <v>370</v>
      </c>
      <c r="BG100" s="144">
        <v>13600001</v>
      </c>
      <c r="BH100" s="144" t="s">
        <v>367</v>
      </c>
      <c r="BI100" s="144">
        <v>14950000</v>
      </c>
      <c r="BJ100" s="143">
        <v>0.05</v>
      </c>
      <c r="BK100" s="143" t="str">
        <f t="shared" si="73"/>
        <v/>
      </c>
      <c r="BL100" t="str">
        <f t="shared" si="74"/>
        <v>OK</v>
      </c>
      <c r="BM100" t="str">
        <f t="shared" si="75"/>
        <v/>
      </c>
      <c r="BN100" t="str">
        <f t="shared" si="76"/>
        <v>OK</v>
      </c>
      <c r="BO100" s="143">
        <f t="shared" si="77"/>
        <v>0</v>
      </c>
      <c r="BQ100" t="s">
        <v>370</v>
      </c>
      <c r="BR100" s="144">
        <v>13600001</v>
      </c>
      <c r="BS100" s="144" t="s">
        <v>367</v>
      </c>
      <c r="BT100" s="144">
        <v>14950000</v>
      </c>
      <c r="BU100" s="143">
        <v>0.05</v>
      </c>
      <c r="BV100" s="143" t="str">
        <f t="shared" si="78"/>
        <v>OK</v>
      </c>
      <c r="BW100" t="str">
        <f t="shared" si="79"/>
        <v>OK</v>
      </c>
      <c r="BX100" t="str">
        <f t="shared" si="80"/>
        <v/>
      </c>
      <c r="BY100" t="str">
        <f t="shared" si="81"/>
        <v>OKOK</v>
      </c>
      <c r="BZ100" s="143">
        <f t="shared" si="82"/>
        <v>0</v>
      </c>
      <c r="CB100" t="s">
        <v>370</v>
      </c>
      <c r="CC100" s="144">
        <v>13600001</v>
      </c>
      <c r="CD100" s="144" t="s">
        <v>367</v>
      </c>
      <c r="CE100" s="144">
        <v>14950000</v>
      </c>
      <c r="CF100" s="143">
        <v>0.05</v>
      </c>
      <c r="CG100" s="143" t="str">
        <f t="shared" si="83"/>
        <v/>
      </c>
      <c r="CH100" t="str">
        <f t="shared" si="84"/>
        <v>OK</v>
      </c>
      <c r="CI100" t="str">
        <f t="shared" si="85"/>
        <v/>
      </c>
      <c r="CJ100" t="str">
        <f t="shared" si="86"/>
        <v>OK</v>
      </c>
      <c r="CK100" s="143">
        <f t="shared" si="87"/>
        <v>0</v>
      </c>
      <c r="CM100" t="s">
        <v>370</v>
      </c>
      <c r="CN100" s="144">
        <v>13600001</v>
      </c>
      <c r="CO100" s="144" t="s">
        <v>367</v>
      </c>
      <c r="CP100" s="144">
        <v>14950000</v>
      </c>
      <c r="CQ100" s="143">
        <v>0.05</v>
      </c>
      <c r="CR100" s="143" t="str">
        <f t="shared" si="88"/>
        <v/>
      </c>
      <c r="CS100" t="str">
        <f t="shared" si="89"/>
        <v>OK</v>
      </c>
      <c r="CT100" t="str">
        <f t="shared" si="90"/>
        <v/>
      </c>
      <c r="CU100" t="str">
        <f t="shared" si="91"/>
        <v>OK</v>
      </c>
      <c r="CV100" s="143">
        <f t="shared" si="92"/>
        <v>0</v>
      </c>
      <c r="CX100" t="s">
        <v>370</v>
      </c>
      <c r="CY100" s="144">
        <v>13600001</v>
      </c>
      <c r="CZ100" s="144" t="s">
        <v>367</v>
      </c>
      <c r="DA100" s="144">
        <v>14950000</v>
      </c>
      <c r="DB100" s="143">
        <v>0.05</v>
      </c>
      <c r="DC100" s="143" t="str">
        <f t="shared" si="93"/>
        <v>OK</v>
      </c>
      <c r="DD100" t="str">
        <f t="shared" si="94"/>
        <v>OK</v>
      </c>
      <c r="DE100" t="str">
        <f t="shared" si="95"/>
        <v/>
      </c>
      <c r="DF100" t="str">
        <f t="shared" si="96"/>
        <v>OKOK</v>
      </c>
      <c r="DG100" s="143">
        <f t="shared" si="97"/>
        <v>0</v>
      </c>
      <c r="DI100" t="s">
        <v>370</v>
      </c>
      <c r="DJ100" s="144">
        <v>13600001</v>
      </c>
      <c r="DK100" s="144" t="s">
        <v>367</v>
      </c>
      <c r="DL100" s="144">
        <v>14950000</v>
      </c>
      <c r="DM100" s="143">
        <v>0.05</v>
      </c>
      <c r="DN100" s="143" t="str">
        <f t="shared" si="98"/>
        <v/>
      </c>
      <c r="DO100" t="str">
        <f t="shared" si="99"/>
        <v>OK</v>
      </c>
      <c r="DP100" t="str">
        <f t="shared" si="100"/>
        <v/>
      </c>
      <c r="DQ100" t="str">
        <f t="shared" si="101"/>
        <v>OK</v>
      </c>
      <c r="DR100" s="143">
        <f t="shared" si="102"/>
        <v>0</v>
      </c>
    </row>
    <row r="101" spans="14:122" x14ac:dyDescent="0.45">
      <c r="N101" t="s">
        <v>370</v>
      </c>
      <c r="O101" s="144">
        <v>14950001</v>
      </c>
      <c r="P101" s="144" t="s">
        <v>367</v>
      </c>
      <c r="Q101" s="144">
        <v>16400000</v>
      </c>
      <c r="R101" s="143">
        <v>0.06</v>
      </c>
      <c r="S101" s="143" t="str">
        <f t="shared" si="53"/>
        <v/>
      </c>
      <c r="T101" t="str">
        <f t="shared" si="54"/>
        <v/>
      </c>
      <c r="U101" t="str">
        <f t="shared" si="55"/>
        <v>OK</v>
      </c>
      <c r="V101" t="str">
        <f t="shared" si="56"/>
        <v>OK</v>
      </c>
      <c r="W101" s="143">
        <f t="shared" si="57"/>
        <v>0</v>
      </c>
      <c r="Y101" t="s">
        <v>370</v>
      </c>
      <c r="Z101" s="144">
        <v>14950001</v>
      </c>
      <c r="AA101" s="144" t="s">
        <v>367</v>
      </c>
      <c r="AB101" s="144">
        <v>16400000</v>
      </c>
      <c r="AC101" s="143">
        <v>0.06</v>
      </c>
      <c r="AD101" s="143" t="str">
        <f t="shared" si="58"/>
        <v/>
      </c>
      <c r="AE101" t="str">
        <f t="shared" si="59"/>
        <v>OK</v>
      </c>
      <c r="AF101" t="str">
        <f t="shared" si="60"/>
        <v>OK</v>
      </c>
      <c r="AG101" t="str">
        <f t="shared" si="61"/>
        <v>OKOK</v>
      </c>
      <c r="AH101" s="143">
        <f t="shared" si="62"/>
        <v>0</v>
      </c>
      <c r="AJ101" t="s">
        <v>370</v>
      </c>
      <c r="AK101" s="144">
        <v>14950001</v>
      </c>
      <c r="AL101" s="144" t="s">
        <v>367</v>
      </c>
      <c r="AM101" s="144">
        <v>16400000</v>
      </c>
      <c r="AN101" s="143">
        <v>0.06</v>
      </c>
      <c r="AO101" s="143" t="str">
        <f t="shared" si="63"/>
        <v>OK</v>
      </c>
      <c r="AP101" t="str">
        <f t="shared" si="64"/>
        <v>OK</v>
      </c>
      <c r="AQ101" t="str">
        <f t="shared" si="65"/>
        <v/>
      </c>
      <c r="AR101" t="str">
        <f t="shared" si="66"/>
        <v>OKOK</v>
      </c>
      <c r="AS101" s="143">
        <f t="shared" si="67"/>
        <v>0</v>
      </c>
      <c r="AU101" t="s">
        <v>370</v>
      </c>
      <c r="AV101" s="144">
        <v>14950001</v>
      </c>
      <c r="AW101" s="144" t="s">
        <v>367</v>
      </c>
      <c r="AX101" s="144">
        <v>16400000</v>
      </c>
      <c r="AY101" s="143">
        <v>0.06</v>
      </c>
      <c r="AZ101" s="143" t="str">
        <f t="shared" si="68"/>
        <v/>
      </c>
      <c r="BA101" t="str">
        <f t="shared" si="69"/>
        <v>OK</v>
      </c>
      <c r="BB101" t="str">
        <f t="shared" si="70"/>
        <v/>
      </c>
      <c r="BC101" t="str">
        <f t="shared" si="71"/>
        <v>OK</v>
      </c>
      <c r="BD101" s="143">
        <f t="shared" si="72"/>
        <v>0</v>
      </c>
      <c r="BF101" t="s">
        <v>370</v>
      </c>
      <c r="BG101" s="144">
        <v>14950001</v>
      </c>
      <c r="BH101" s="144" t="s">
        <v>367</v>
      </c>
      <c r="BI101" s="144">
        <v>16400000</v>
      </c>
      <c r="BJ101" s="143">
        <v>0.06</v>
      </c>
      <c r="BK101" s="143" t="str">
        <f t="shared" si="73"/>
        <v/>
      </c>
      <c r="BL101" t="str">
        <f t="shared" si="74"/>
        <v>OK</v>
      </c>
      <c r="BM101" t="str">
        <f t="shared" si="75"/>
        <v/>
      </c>
      <c r="BN101" t="str">
        <f t="shared" si="76"/>
        <v>OK</v>
      </c>
      <c r="BO101" s="143">
        <f t="shared" si="77"/>
        <v>0</v>
      </c>
      <c r="BQ101" t="s">
        <v>370</v>
      </c>
      <c r="BR101" s="144">
        <v>14950001</v>
      </c>
      <c r="BS101" s="144" t="s">
        <v>367</v>
      </c>
      <c r="BT101" s="144">
        <v>16400000</v>
      </c>
      <c r="BU101" s="143">
        <v>0.06</v>
      </c>
      <c r="BV101" s="143" t="str">
        <f t="shared" si="78"/>
        <v>OK</v>
      </c>
      <c r="BW101" t="str">
        <f t="shared" si="79"/>
        <v>OK</v>
      </c>
      <c r="BX101" t="str">
        <f t="shared" si="80"/>
        <v/>
      </c>
      <c r="BY101" t="str">
        <f t="shared" si="81"/>
        <v>OKOK</v>
      </c>
      <c r="BZ101" s="143">
        <f t="shared" si="82"/>
        <v>0</v>
      </c>
      <c r="CB101" t="s">
        <v>370</v>
      </c>
      <c r="CC101" s="144">
        <v>14950001</v>
      </c>
      <c r="CD101" s="144" t="s">
        <v>367</v>
      </c>
      <c r="CE101" s="144">
        <v>16400000</v>
      </c>
      <c r="CF101" s="143">
        <v>0.06</v>
      </c>
      <c r="CG101" s="143" t="str">
        <f t="shared" si="83"/>
        <v/>
      </c>
      <c r="CH101" t="str">
        <f t="shared" si="84"/>
        <v>OK</v>
      </c>
      <c r="CI101" t="str">
        <f t="shared" si="85"/>
        <v/>
      </c>
      <c r="CJ101" t="str">
        <f t="shared" si="86"/>
        <v>OK</v>
      </c>
      <c r="CK101" s="143">
        <f t="shared" si="87"/>
        <v>0</v>
      </c>
      <c r="CM101" t="s">
        <v>370</v>
      </c>
      <c r="CN101" s="144">
        <v>14950001</v>
      </c>
      <c r="CO101" s="144" t="s">
        <v>367</v>
      </c>
      <c r="CP101" s="144">
        <v>16400000</v>
      </c>
      <c r="CQ101" s="143">
        <v>0.06</v>
      </c>
      <c r="CR101" s="143" t="str">
        <f t="shared" si="88"/>
        <v/>
      </c>
      <c r="CS101" t="str">
        <f t="shared" si="89"/>
        <v>OK</v>
      </c>
      <c r="CT101" t="str">
        <f t="shared" si="90"/>
        <v/>
      </c>
      <c r="CU101" t="str">
        <f t="shared" si="91"/>
        <v>OK</v>
      </c>
      <c r="CV101" s="143">
        <f t="shared" si="92"/>
        <v>0</v>
      </c>
      <c r="CX101" t="s">
        <v>370</v>
      </c>
      <c r="CY101" s="144">
        <v>14950001</v>
      </c>
      <c r="CZ101" s="144" t="s">
        <v>367</v>
      </c>
      <c r="DA101" s="144">
        <v>16400000</v>
      </c>
      <c r="DB101" s="143">
        <v>0.06</v>
      </c>
      <c r="DC101" s="143" t="str">
        <f t="shared" si="93"/>
        <v>OK</v>
      </c>
      <c r="DD101" t="str">
        <f t="shared" si="94"/>
        <v>OK</v>
      </c>
      <c r="DE101" t="str">
        <f t="shared" si="95"/>
        <v/>
      </c>
      <c r="DF101" t="str">
        <f t="shared" si="96"/>
        <v>OKOK</v>
      </c>
      <c r="DG101" s="143">
        <f t="shared" si="97"/>
        <v>0</v>
      </c>
      <c r="DI101" t="s">
        <v>370</v>
      </c>
      <c r="DJ101" s="144">
        <v>14950001</v>
      </c>
      <c r="DK101" s="144" t="s">
        <v>367</v>
      </c>
      <c r="DL101" s="144">
        <v>16400000</v>
      </c>
      <c r="DM101" s="143">
        <v>0.06</v>
      </c>
      <c r="DN101" s="143" t="str">
        <f t="shared" si="98"/>
        <v/>
      </c>
      <c r="DO101" t="str">
        <f t="shared" si="99"/>
        <v>OK</v>
      </c>
      <c r="DP101" t="str">
        <f t="shared" si="100"/>
        <v/>
      </c>
      <c r="DQ101" t="str">
        <f t="shared" si="101"/>
        <v>OK</v>
      </c>
      <c r="DR101" s="143">
        <f t="shared" si="102"/>
        <v>0</v>
      </c>
    </row>
    <row r="102" spans="14:122" x14ac:dyDescent="0.45">
      <c r="N102" t="s">
        <v>370</v>
      </c>
      <c r="O102" s="144">
        <v>16400001</v>
      </c>
      <c r="P102" s="144" t="s">
        <v>367</v>
      </c>
      <c r="Q102" s="144">
        <v>18450000</v>
      </c>
      <c r="R102" s="143">
        <v>7.0000000000000007E-2</v>
      </c>
      <c r="S102" s="143" t="str">
        <f t="shared" si="53"/>
        <v/>
      </c>
      <c r="T102" t="str">
        <f t="shared" si="54"/>
        <v/>
      </c>
      <c r="U102" t="str">
        <f t="shared" si="55"/>
        <v>OK</v>
      </c>
      <c r="V102" t="str">
        <f t="shared" si="56"/>
        <v>OK</v>
      </c>
      <c r="W102" s="143">
        <f t="shared" si="57"/>
        <v>0</v>
      </c>
      <c r="Y102" t="s">
        <v>370</v>
      </c>
      <c r="Z102" s="144">
        <v>16400001</v>
      </c>
      <c r="AA102" s="144" t="s">
        <v>367</v>
      </c>
      <c r="AB102" s="144">
        <v>18450000</v>
      </c>
      <c r="AC102" s="143">
        <v>7.0000000000000007E-2</v>
      </c>
      <c r="AD102" s="143" t="str">
        <f t="shared" si="58"/>
        <v/>
      </c>
      <c r="AE102" t="str">
        <f t="shared" si="59"/>
        <v/>
      </c>
      <c r="AF102" t="str">
        <f t="shared" si="60"/>
        <v>OK</v>
      </c>
      <c r="AG102" t="str">
        <f t="shared" si="61"/>
        <v>OK</v>
      </c>
      <c r="AH102" s="143">
        <f t="shared" si="62"/>
        <v>0</v>
      </c>
      <c r="AJ102" t="s">
        <v>370</v>
      </c>
      <c r="AK102" s="144">
        <v>16400001</v>
      </c>
      <c r="AL102" s="144" t="s">
        <v>367</v>
      </c>
      <c r="AM102" s="144">
        <v>18450000</v>
      </c>
      <c r="AN102" s="143">
        <v>7.0000000000000007E-2</v>
      </c>
      <c r="AO102" s="143" t="str">
        <f t="shared" si="63"/>
        <v>OK</v>
      </c>
      <c r="AP102" t="str">
        <f t="shared" si="64"/>
        <v>OK</v>
      </c>
      <c r="AQ102" t="str">
        <f t="shared" si="65"/>
        <v/>
      </c>
      <c r="AR102" t="str">
        <f t="shared" si="66"/>
        <v>OKOK</v>
      </c>
      <c r="AS102" s="143">
        <f t="shared" si="67"/>
        <v>0</v>
      </c>
      <c r="AU102" t="s">
        <v>370</v>
      </c>
      <c r="AV102" s="144">
        <v>16400001</v>
      </c>
      <c r="AW102" s="144" t="s">
        <v>367</v>
      </c>
      <c r="AX102" s="144">
        <v>18450000</v>
      </c>
      <c r="AY102" s="143">
        <v>7.0000000000000007E-2</v>
      </c>
      <c r="AZ102" s="143" t="str">
        <f t="shared" si="68"/>
        <v/>
      </c>
      <c r="BA102" t="str">
        <f t="shared" si="69"/>
        <v>OK</v>
      </c>
      <c r="BB102" t="str">
        <f t="shared" si="70"/>
        <v/>
      </c>
      <c r="BC102" t="str">
        <f t="shared" si="71"/>
        <v>OK</v>
      </c>
      <c r="BD102" s="143">
        <f t="shared" si="72"/>
        <v>0</v>
      </c>
      <c r="BF102" t="s">
        <v>370</v>
      </c>
      <c r="BG102" s="144">
        <v>16400001</v>
      </c>
      <c r="BH102" s="144" t="s">
        <v>367</v>
      </c>
      <c r="BI102" s="144">
        <v>18450000</v>
      </c>
      <c r="BJ102" s="143">
        <v>7.0000000000000007E-2</v>
      </c>
      <c r="BK102" s="143" t="str">
        <f t="shared" si="73"/>
        <v/>
      </c>
      <c r="BL102" t="str">
        <f t="shared" si="74"/>
        <v>OK</v>
      </c>
      <c r="BM102" t="str">
        <f t="shared" si="75"/>
        <v/>
      </c>
      <c r="BN102" t="str">
        <f t="shared" si="76"/>
        <v>OK</v>
      </c>
      <c r="BO102" s="143">
        <f t="shared" si="77"/>
        <v>0</v>
      </c>
      <c r="BQ102" t="s">
        <v>370</v>
      </c>
      <c r="BR102" s="144">
        <v>16400001</v>
      </c>
      <c r="BS102" s="144" t="s">
        <v>367</v>
      </c>
      <c r="BT102" s="144">
        <v>18450000</v>
      </c>
      <c r="BU102" s="143">
        <v>7.0000000000000007E-2</v>
      </c>
      <c r="BV102" s="143" t="str">
        <f t="shared" si="78"/>
        <v>OK</v>
      </c>
      <c r="BW102" t="str">
        <f t="shared" si="79"/>
        <v>OK</v>
      </c>
      <c r="BX102" t="str">
        <f t="shared" si="80"/>
        <v/>
      </c>
      <c r="BY102" t="str">
        <f t="shared" si="81"/>
        <v>OKOK</v>
      </c>
      <c r="BZ102" s="143">
        <f t="shared" si="82"/>
        <v>0</v>
      </c>
      <c r="CB102" t="s">
        <v>370</v>
      </c>
      <c r="CC102" s="144">
        <v>16400001</v>
      </c>
      <c r="CD102" s="144" t="s">
        <v>367</v>
      </c>
      <c r="CE102" s="144">
        <v>18450000</v>
      </c>
      <c r="CF102" s="143">
        <v>7.0000000000000007E-2</v>
      </c>
      <c r="CG102" s="143" t="str">
        <f t="shared" si="83"/>
        <v/>
      </c>
      <c r="CH102" t="str">
        <f t="shared" si="84"/>
        <v>OK</v>
      </c>
      <c r="CI102" t="str">
        <f t="shared" si="85"/>
        <v/>
      </c>
      <c r="CJ102" t="str">
        <f t="shared" si="86"/>
        <v>OK</v>
      </c>
      <c r="CK102" s="143">
        <f t="shared" si="87"/>
        <v>0</v>
      </c>
      <c r="CM102" t="s">
        <v>370</v>
      </c>
      <c r="CN102" s="144">
        <v>16400001</v>
      </c>
      <c r="CO102" s="144" t="s">
        <v>367</v>
      </c>
      <c r="CP102" s="144">
        <v>18450000</v>
      </c>
      <c r="CQ102" s="143">
        <v>7.0000000000000007E-2</v>
      </c>
      <c r="CR102" s="143" t="str">
        <f t="shared" si="88"/>
        <v/>
      </c>
      <c r="CS102" t="str">
        <f t="shared" si="89"/>
        <v>OK</v>
      </c>
      <c r="CT102" t="str">
        <f t="shared" si="90"/>
        <v/>
      </c>
      <c r="CU102" t="str">
        <f t="shared" si="91"/>
        <v>OK</v>
      </c>
      <c r="CV102" s="143">
        <f t="shared" si="92"/>
        <v>0</v>
      </c>
      <c r="CX102" t="s">
        <v>370</v>
      </c>
      <c r="CY102" s="144">
        <v>16400001</v>
      </c>
      <c r="CZ102" s="144" t="s">
        <v>367</v>
      </c>
      <c r="DA102" s="144">
        <v>18450000</v>
      </c>
      <c r="DB102" s="143">
        <v>7.0000000000000007E-2</v>
      </c>
      <c r="DC102" s="143" t="str">
        <f t="shared" si="93"/>
        <v>OK</v>
      </c>
      <c r="DD102" t="str">
        <f t="shared" si="94"/>
        <v>OK</v>
      </c>
      <c r="DE102" t="str">
        <f t="shared" si="95"/>
        <v/>
      </c>
      <c r="DF102" t="str">
        <f t="shared" si="96"/>
        <v>OKOK</v>
      </c>
      <c r="DG102" s="143">
        <f t="shared" si="97"/>
        <v>0</v>
      </c>
      <c r="DI102" t="s">
        <v>370</v>
      </c>
      <c r="DJ102" s="144">
        <v>16400001</v>
      </c>
      <c r="DK102" s="144" t="s">
        <v>367</v>
      </c>
      <c r="DL102" s="144">
        <v>18450000</v>
      </c>
      <c r="DM102" s="143">
        <v>7.0000000000000007E-2</v>
      </c>
      <c r="DN102" s="143" t="str">
        <f t="shared" si="98"/>
        <v/>
      </c>
      <c r="DO102" t="str">
        <f t="shared" si="99"/>
        <v>OK</v>
      </c>
      <c r="DP102" t="str">
        <f t="shared" si="100"/>
        <v/>
      </c>
      <c r="DQ102" t="str">
        <f t="shared" si="101"/>
        <v>OK</v>
      </c>
      <c r="DR102" s="143">
        <f t="shared" si="102"/>
        <v>0</v>
      </c>
    </row>
    <row r="103" spans="14:122" x14ac:dyDescent="0.45">
      <c r="N103" t="s">
        <v>370</v>
      </c>
      <c r="O103" s="144">
        <v>18450001</v>
      </c>
      <c r="P103" s="144" t="s">
        <v>367</v>
      </c>
      <c r="Q103" s="144">
        <v>21850000</v>
      </c>
      <c r="R103" s="143">
        <v>0.08</v>
      </c>
      <c r="S103" s="143" t="str">
        <f t="shared" si="53"/>
        <v/>
      </c>
      <c r="T103" t="str">
        <f t="shared" si="54"/>
        <v/>
      </c>
      <c r="U103" t="str">
        <f t="shared" si="55"/>
        <v>OK</v>
      </c>
      <c r="V103" t="str">
        <f t="shared" si="56"/>
        <v>OK</v>
      </c>
      <c r="W103" s="143">
        <f t="shared" si="57"/>
        <v>0</v>
      </c>
      <c r="Y103" t="s">
        <v>370</v>
      </c>
      <c r="Z103" s="144">
        <v>18450001</v>
      </c>
      <c r="AA103" s="144" t="s">
        <v>367</v>
      </c>
      <c r="AB103" s="144">
        <v>21850000</v>
      </c>
      <c r="AC103" s="143">
        <v>0.08</v>
      </c>
      <c r="AD103" s="143" t="str">
        <f t="shared" si="58"/>
        <v/>
      </c>
      <c r="AE103" t="str">
        <f t="shared" si="59"/>
        <v/>
      </c>
      <c r="AF103" t="str">
        <f t="shared" si="60"/>
        <v>OK</v>
      </c>
      <c r="AG103" t="str">
        <f t="shared" si="61"/>
        <v>OK</v>
      </c>
      <c r="AH103" s="143">
        <f t="shared" si="62"/>
        <v>0</v>
      </c>
      <c r="AJ103" t="s">
        <v>370</v>
      </c>
      <c r="AK103" s="144">
        <v>18450001</v>
      </c>
      <c r="AL103" s="144" t="s">
        <v>367</v>
      </c>
      <c r="AM103" s="144">
        <v>21850000</v>
      </c>
      <c r="AN103" s="143">
        <v>0.08</v>
      </c>
      <c r="AO103" s="143" t="str">
        <f t="shared" si="63"/>
        <v>OK</v>
      </c>
      <c r="AP103" t="str">
        <f t="shared" si="64"/>
        <v>OK</v>
      </c>
      <c r="AQ103" t="str">
        <f t="shared" si="65"/>
        <v>OK</v>
      </c>
      <c r="AR103" t="str">
        <f t="shared" si="66"/>
        <v>OKOKOK</v>
      </c>
      <c r="AS103" s="143">
        <f t="shared" si="67"/>
        <v>0.08</v>
      </c>
      <c r="AU103" t="s">
        <v>370</v>
      </c>
      <c r="AV103" s="144">
        <v>18450001</v>
      </c>
      <c r="AW103" s="144" t="s">
        <v>367</v>
      </c>
      <c r="AX103" s="144">
        <v>21850000</v>
      </c>
      <c r="AY103" s="143">
        <v>0.08</v>
      </c>
      <c r="AZ103" s="143" t="str">
        <f t="shared" si="68"/>
        <v/>
      </c>
      <c r="BA103" t="str">
        <f t="shared" si="69"/>
        <v>OK</v>
      </c>
      <c r="BB103" t="str">
        <f t="shared" si="70"/>
        <v/>
      </c>
      <c r="BC103" t="str">
        <f t="shared" si="71"/>
        <v>OK</v>
      </c>
      <c r="BD103" s="143">
        <f t="shared" si="72"/>
        <v>0</v>
      </c>
      <c r="BF103" t="s">
        <v>370</v>
      </c>
      <c r="BG103" s="144">
        <v>18450001</v>
      </c>
      <c r="BH103" s="144" t="s">
        <v>367</v>
      </c>
      <c r="BI103" s="144">
        <v>21850000</v>
      </c>
      <c r="BJ103" s="143">
        <v>0.08</v>
      </c>
      <c r="BK103" s="143" t="str">
        <f t="shared" si="73"/>
        <v/>
      </c>
      <c r="BL103" t="str">
        <f t="shared" si="74"/>
        <v>OK</v>
      </c>
      <c r="BM103" t="str">
        <f t="shared" si="75"/>
        <v/>
      </c>
      <c r="BN103" t="str">
        <f t="shared" si="76"/>
        <v>OK</v>
      </c>
      <c r="BO103" s="143">
        <f t="shared" si="77"/>
        <v>0</v>
      </c>
      <c r="BQ103" t="s">
        <v>370</v>
      </c>
      <c r="BR103" s="144">
        <v>18450001</v>
      </c>
      <c r="BS103" s="144" t="s">
        <v>367</v>
      </c>
      <c r="BT103" s="144">
        <v>21850000</v>
      </c>
      <c r="BU103" s="143">
        <v>0.08</v>
      </c>
      <c r="BV103" s="143" t="str">
        <f t="shared" si="78"/>
        <v>OK</v>
      </c>
      <c r="BW103" t="str">
        <f t="shared" si="79"/>
        <v>OK</v>
      </c>
      <c r="BX103" t="str">
        <f t="shared" si="80"/>
        <v/>
      </c>
      <c r="BY103" t="str">
        <f t="shared" si="81"/>
        <v>OKOK</v>
      </c>
      <c r="BZ103" s="143">
        <f t="shared" si="82"/>
        <v>0</v>
      </c>
      <c r="CB103" t="s">
        <v>370</v>
      </c>
      <c r="CC103" s="144">
        <v>18450001</v>
      </c>
      <c r="CD103" s="144" t="s">
        <v>367</v>
      </c>
      <c r="CE103" s="144">
        <v>21850000</v>
      </c>
      <c r="CF103" s="143">
        <v>0.08</v>
      </c>
      <c r="CG103" s="143" t="str">
        <f t="shared" si="83"/>
        <v/>
      </c>
      <c r="CH103" t="str">
        <f t="shared" si="84"/>
        <v>OK</v>
      </c>
      <c r="CI103" t="str">
        <f t="shared" si="85"/>
        <v/>
      </c>
      <c r="CJ103" t="str">
        <f t="shared" si="86"/>
        <v>OK</v>
      </c>
      <c r="CK103" s="143">
        <f t="shared" si="87"/>
        <v>0</v>
      </c>
      <c r="CM103" t="s">
        <v>370</v>
      </c>
      <c r="CN103" s="144">
        <v>18450001</v>
      </c>
      <c r="CO103" s="144" t="s">
        <v>367</v>
      </c>
      <c r="CP103" s="144">
        <v>21850000</v>
      </c>
      <c r="CQ103" s="143">
        <v>0.08</v>
      </c>
      <c r="CR103" s="143" t="str">
        <f t="shared" si="88"/>
        <v/>
      </c>
      <c r="CS103" t="str">
        <f t="shared" si="89"/>
        <v>OK</v>
      </c>
      <c r="CT103" t="str">
        <f t="shared" si="90"/>
        <v/>
      </c>
      <c r="CU103" t="str">
        <f t="shared" si="91"/>
        <v>OK</v>
      </c>
      <c r="CV103" s="143">
        <f t="shared" si="92"/>
        <v>0</v>
      </c>
      <c r="CX103" t="s">
        <v>370</v>
      </c>
      <c r="CY103" s="144">
        <v>18450001</v>
      </c>
      <c r="CZ103" s="144" t="s">
        <v>367</v>
      </c>
      <c r="DA103" s="144">
        <v>21850000</v>
      </c>
      <c r="DB103" s="143">
        <v>0.08</v>
      </c>
      <c r="DC103" s="143" t="str">
        <f t="shared" si="93"/>
        <v>OK</v>
      </c>
      <c r="DD103" t="str">
        <f t="shared" si="94"/>
        <v>OK</v>
      </c>
      <c r="DE103" t="str">
        <f t="shared" si="95"/>
        <v/>
      </c>
      <c r="DF103" t="str">
        <f t="shared" si="96"/>
        <v>OKOK</v>
      </c>
      <c r="DG103" s="143">
        <f t="shared" si="97"/>
        <v>0</v>
      </c>
      <c r="DI103" t="s">
        <v>370</v>
      </c>
      <c r="DJ103" s="144">
        <v>18450001</v>
      </c>
      <c r="DK103" s="144" t="s">
        <v>367</v>
      </c>
      <c r="DL103" s="144">
        <v>21850000</v>
      </c>
      <c r="DM103" s="143">
        <v>0.08</v>
      </c>
      <c r="DN103" s="143" t="str">
        <f t="shared" si="98"/>
        <v/>
      </c>
      <c r="DO103" t="str">
        <f t="shared" si="99"/>
        <v>OK</v>
      </c>
      <c r="DP103" t="str">
        <f t="shared" si="100"/>
        <v/>
      </c>
      <c r="DQ103" t="str">
        <f t="shared" si="101"/>
        <v>OK</v>
      </c>
      <c r="DR103" s="143">
        <f t="shared" si="102"/>
        <v>0</v>
      </c>
    </row>
    <row r="104" spans="14:122" x14ac:dyDescent="0.45">
      <c r="N104" t="s">
        <v>370</v>
      </c>
      <c r="O104" s="144">
        <v>21850001</v>
      </c>
      <c r="P104" s="144" t="s">
        <v>367</v>
      </c>
      <c r="Q104" s="144">
        <v>26000000</v>
      </c>
      <c r="R104" s="143">
        <v>0.09</v>
      </c>
      <c r="S104" s="143" t="str">
        <f t="shared" si="53"/>
        <v/>
      </c>
      <c r="T104" t="str">
        <f t="shared" si="54"/>
        <v/>
      </c>
      <c r="U104" t="str">
        <f t="shared" si="55"/>
        <v>OK</v>
      </c>
      <c r="V104" t="str">
        <f t="shared" si="56"/>
        <v>OK</v>
      </c>
      <c r="W104" s="143">
        <f t="shared" si="57"/>
        <v>0</v>
      </c>
      <c r="Y104" t="s">
        <v>370</v>
      </c>
      <c r="Z104" s="144">
        <v>21850001</v>
      </c>
      <c r="AA104" s="144" t="s">
        <v>367</v>
      </c>
      <c r="AB104" s="144">
        <v>26000000</v>
      </c>
      <c r="AC104" s="143">
        <v>0.09</v>
      </c>
      <c r="AD104" s="143" t="str">
        <f t="shared" si="58"/>
        <v/>
      </c>
      <c r="AE104" t="str">
        <f t="shared" si="59"/>
        <v/>
      </c>
      <c r="AF104" t="str">
        <f t="shared" si="60"/>
        <v>OK</v>
      </c>
      <c r="AG104" t="str">
        <f t="shared" si="61"/>
        <v>OK</v>
      </c>
      <c r="AH104" s="143">
        <f t="shared" si="62"/>
        <v>0</v>
      </c>
      <c r="AJ104" t="s">
        <v>370</v>
      </c>
      <c r="AK104" s="144">
        <v>21850001</v>
      </c>
      <c r="AL104" s="144" t="s">
        <v>367</v>
      </c>
      <c r="AM104" s="144">
        <v>26000000</v>
      </c>
      <c r="AN104" s="143">
        <v>0.09</v>
      </c>
      <c r="AO104" s="143" t="str">
        <f t="shared" si="63"/>
        <v>OK</v>
      </c>
      <c r="AP104" t="str">
        <f t="shared" si="64"/>
        <v/>
      </c>
      <c r="AQ104" t="str">
        <f t="shared" si="65"/>
        <v>OK</v>
      </c>
      <c r="AR104" t="str">
        <f t="shared" si="66"/>
        <v>OKOK</v>
      </c>
      <c r="AS104" s="143">
        <f t="shared" si="67"/>
        <v>0</v>
      </c>
      <c r="AU104" t="s">
        <v>370</v>
      </c>
      <c r="AV104" s="144">
        <v>21850001</v>
      </c>
      <c r="AW104" s="144" t="s">
        <v>367</v>
      </c>
      <c r="AX104" s="144">
        <v>26000000</v>
      </c>
      <c r="AY104" s="143">
        <v>0.09</v>
      </c>
      <c r="AZ104" s="143" t="str">
        <f t="shared" si="68"/>
        <v/>
      </c>
      <c r="BA104" t="str">
        <f t="shared" si="69"/>
        <v>OK</v>
      </c>
      <c r="BB104" t="str">
        <f t="shared" si="70"/>
        <v>OK</v>
      </c>
      <c r="BC104" t="str">
        <f t="shared" si="71"/>
        <v>OKOK</v>
      </c>
      <c r="BD104" s="143">
        <f t="shared" si="72"/>
        <v>0</v>
      </c>
      <c r="BF104" t="s">
        <v>370</v>
      </c>
      <c r="BG104" s="144">
        <v>21850001</v>
      </c>
      <c r="BH104" s="144" t="s">
        <v>367</v>
      </c>
      <c r="BI104" s="144">
        <v>26000000</v>
      </c>
      <c r="BJ104" s="143">
        <v>0.09</v>
      </c>
      <c r="BK104" s="143" t="str">
        <f t="shared" si="73"/>
        <v/>
      </c>
      <c r="BL104" t="str">
        <f t="shared" si="74"/>
        <v>OK</v>
      </c>
      <c r="BM104" t="str">
        <f t="shared" si="75"/>
        <v/>
      </c>
      <c r="BN104" t="str">
        <f t="shared" si="76"/>
        <v>OK</v>
      </c>
      <c r="BO104" s="143">
        <f t="shared" si="77"/>
        <v>0</v>
      </c>
      <c r="BQ104" t="s">
        <v>370</v>
      </c>
      <c r="BR104" s="144">
        <v>21850001</v>
      </c>
      <c r="BS104" s="144" t="s">
        <v>367</v>
      </c>
      <c r="BT104" s="144">
        <v>26000000</v>
      </c>
      <c r="BU104" s="143">
        <v>0.09</v>
      </c>
      <c r="BV104" s="143" t="str">
        <f t="shared" si="78"/>
        <v>OK</v>
      </c>
      <c r="BW104" t="str">
        <f t="shared" si="79"/>
        <v>OK</v>
      </c>
      <c r="BX104" t="str">
        <f t="shared" si="80"/>
        <v/>
      </c>
      <c r="BY104" t="str">
        <f t="shared" si="81"/>
        <v>OKOK</v>
      </c>
      <c r="BZ104" s="143">
        <f t="shared" si="82"/>
        <v>0</v>
      </c>
      <c r="CB104" t="s">
        <v>370</v>
      </c>
      <c r="CC104" s="144">
        <v>21850001</v>
      </c>
      <c r="CD104" s="144" t="s">
        <v>367</v>
      </c>
      <c r="CE104" s="144">
        <v>26000000</v>
      </c>
      <c r="CF104" s="143">
        <v>0.09</v>
      </c>
      <c r="CG104" s="143" t="str">
        <f t="shared" si="83"/>
        <v/>
      </c>
      <c r="CH104" t="str">
        <f t="shared" si="84"/>
        <v>OK</v>
      </c>
      <c r="CI104" t="str">
        <f t="shared" si="85"/>
        <v/>
      </c>
      <c r="CJ104" t="str">
        <f t="shared" si="86"/>
        <v>OK</v>
      </c>
      <c r="CK104" s="143">
        <f t="shared" si="87"/>
        <v>0</v>
      </c>
      <c r="CM104" t="s">
        <v>370</v>
      </c>
      <c r="CN104" s="144">
        <v>21850001</v>
      </c>
      <c r="CO104" s="144" t="s">
        <v>367</v>
      </c>
      <c r="CP104" s="144">
        <v>26000000</v>
      </c>
      <c r="CQ104" s="143">
        <v>0.09</v>
      </c>
      <c r="CR104" s="143" t="str">
        <f t="shared" si="88"/>
        <v/>
      </c>
      <c r="CS104" t="str">
        <f t="shared" si="89"/>
        <v>OK</v>
      </c>
      <c r="CT104" t="str">
        <f t="shared" si="90"/>
        <v/>
      </c>
      <c r="CU104" t="str">
        <f t="shared" si="91"/>
        <v>OK</v>
      </c>
      <c r="CV104" s="143">
        <f t="shared" si="92"/>
        <v>0</v>
      </c>
      <c r="CX104" t="s">
        <v>370</v>
      </c>
      <c r="CY104" s="144">
        <v>21850001</v>
      </c>
      <c r="CZ104" s="144" t="s">
        <v>367</v>
      </c>
      <c r="DA104" s="144">
        <v>26000000</v>
      </c>
      <c r="DB104" s="143">
        <v>0.09</v>
      </c>
      <c r="DC104" s="143" t="str">
        <f t="shared" si="93"/>
        <v>OK</v>
      </c>
      <c r="DD104" t="str">
        <f t="shared" si="94"/>
        <v>OK</v>
      </c>
      <c r="DE104" t="str">
        <f t="shared" si="95"/>
        <v/>
      </c>
      <c r="DF104" t="str">
        <f t="shared" si="96"/>
        <v>OKOK</v>
      </c>
      <c r="DG104" s="143">
        <f t="shared" si="97"/>
        <v>0</v>
      </c>
      <c r="DI104" t="s">
        <v>370</v>
      </c>
      <c r="DJ104" s="144">
        <v>21850001</v>
      </c>
      <c r="DK104" s="144" t="s">
        <v>367</v>
      </c>
      <c r="DL104" s="144">
        <v>26000000</v>
      </c>
      <c r="DM104" s="143">
        <v>0.09</v>
      </c>
      <c r="DN104" s="143" t="str">
        <f t="shared" si="98"/>
        <v/>
      </c>
      <c r="DO104" t="str">
        <f t="shared" si="99"/>
        <v>OK</v>
      </c>
      <c r="DP104" t="str">
        <f t="shared" si="100"/>
        <v/>
      </c>
      <c r="DQ104" t="str">
        <f t="shared" si="101"/>
        <v>OK</v>
      </c>
      <c r="DR104" s="143">
        <f t="shared" si="102"/>
        <v>0</v>
      </c>
    </row>
    <row r="105" spans="14:122" x14ac:dyDescent="0.45">
      <c r="N105" t="s">
        <v>370</v>
      </c>
      <c r="O105" s="144">
        <v>26000001</v>
      </c>
      <c r="P105" s="144" t="s">
        <v>367</v>
      </c>
      <c r="Q105" s="144">
        <v>27700000</v>
      </c>
      <c r="R105" s="143">
        <v>0.1</v>
      </c>
      <c r="S105" s="143" t="str">
        <f t="shared" si="53"/>
        <v/>
      </c>
      <c r="T105" t="str">
        <f t="shared" si="54"/>
        <v/>
      </c>
      <c r="U105" t="str">
        <f t="shared" si="55"/>
        <v>OK</v>
      </c>
      <c r="V105" t="str">
        <f t="shared" si="56"/>
        <v>OK</v>
      </c>
      <c r="W105" s="143">
        <f t="shared" si="57"/>
        <v>0</v>
      </c>
      <c r="Y105" t="s">
        <v>370</v>
      </c>
      <c r="Z105" s="144">
        <v>26000001</v>
      </c>
      <c r="AA105" s="144" t="s">
        <v>367</v>
      </c>
      <c r="AB105" s="144">
        <v>27700000</v>
      </c>
      <c r="AC105" s="143">
        <v>0.1</v>
      </c>
      <c r="AD105" s="143" t="str">
        <f t="shared" si="58"/>
        <v/>
      </c>
      <c r="AE105" t="str">
        <f t="shared" si="59"/>
        <v/>
      </c>
      <c r="AF105" t="str">
        <f t="shared" si="60"/>
        <v>OK</v>
      </c>
      <c r="AG105" t="str">
        <f t="shared" si="61"/>
        <v>OK</v>
      </c>
      <c r="AH105" s="143">
        <f t="shared" si="62"/>
        <v>0</v>
      </c>
      <c r="AJ105" t="s">
        <v>370</v>
      </c>
      <c r="AK105" s="144">
        <v>26000001</v>
      </c>
      <c r="AL105" s="144" t="s">
        <v>367</v>
      </c>
      <c r="AM105" s="144">
        <v>27700000</v>
      </c>
      <c r="AN105" s="143">
        <v>0.1</v>
      </c>
      <c r="AO105" s="143" t="str">
        <f t="shared" si="63"/>
        <v>OK</v>
      </c>
      <c r="AP105" t="str">
        <f t="shared" si="64"/>
        <v/>
      </c>
      <c r="AQ105" t="str">
        <f t="shared" si="65"/>
        <v>OK</v>
      </c>
      <c r="AR105" t="str">
        <f t="shared" si="66"/>
        <v>OKOK</v>
      </c>
      <c r="AS105" s="143">
        <f t="shared" si="67"/>
        <v>0</v>
      </c>
      <c r="AU105" t="s">
        <v>370</v>
      </c>
      <c r="AV105" s="144">
        <v>26000001</v>
      </c>
      <c r="AW105" s="144" t="s">
        <v>367</v>
      </c>
      <c r="AX105" s="144">
        <v>27700000</v>
      </c>
      <c r="AY105" s="143">
        <v>0.1</v>
      </c>
      <c r="AZ105" s="143" t="str">
        <f t="shared" si="68"/>
        <v/>
      </c>
      <c r="BA105" t="str">
        <f t="shared" si="69"/>
        <v/>
      </c>
      <c r="BB105" t="str">
        <f t="shared" si="70"/>
        <v>OK</v>
      </c>
      <c r="BC105" t="str">
        <f t="shared" si="71"/>
        <v>OK</v>
      </c>
      <c r="BD105" s="143">
        <f t="shared" si="72"/>
        <v>0</v>
      </c>
      <c r="BF105" t="s">
        <v>370</v>
      </c>
      <c r="BG105" s="144">
        <v>26000001</v>
      </c>
      <c r="BH105" s="144" t="s">
        <v>367</v>
      </c>
      <c r="BI105" s="144">
        <v>27700000</v>
      </c>
      <c r="BJ105" s="143">
        <v>0.1</v>
      </c>
      <c r="BK105" s="143" t="str">
        <f t="shared" si="73"/>
        <v/>
      </c>
      <c r="BL105" t="str">
        <f t="shared" si="74"/>
        <v>OK</v>
      </c>
      <c r="BM105" t="str">
        <f t="shared" si="75"/>
        <v/>
      </c>
      <c r="BN105" t="str">
        <f t="shared" si="76"/>
        <v>OK</v>
      </c>
      <c r="BO105" s="143">
        <f t="shared" si="77"/>
        <v>0</v>
      </c>
      <c r="BQ105" t="s">
        <v>370</v>
      </c>
      <c r="BR105" s="144">
        <v>26000001</v>
      </c>
      <c r="BS105" s="144" t="s">
        <v>367</v>
      </c>
      <c r="BT105" s="144">
        <v>27700000</v>
      </c>
      <c r="BU105" s="143">
        <v>0.1</v>
      </c>
      <c r="BV105" s="143" t="str">
        <f t="shared" si="78"/>
        <v>OK</v>
      </c>
      <c r="BW105" t="str">
        <f t="shared" si="79"/>
        <v>OK</v>
      </c>
      <c r="BX105" t="str">
        <f t="shared" si="80"/>
        <v/>
      </c>
      <c r="BY105" t="str">
        <f t="shared" si="81"/>
        <v>OKOK</v>
      </c>
      <c r="BZ105" s="143">
        <f t="shared" si="82"/>
        <v>0</v>
      </c>
      <c r="CB105" t="s">
        <v>370</v>
      </c>
      <c r="CC105" s="144">
        <v>26000001</v>
      </c>
      <c r="CD105" s="144" t="s">
        <v>367</v>
      </c>
      <c r="CE105" s="144">
        <v>27700000</v>
      </c>
      <c r="CF105" s="143">
        <v>0.1</v>
      </c>
      <c r="CG105" s="143" t="str">
        <f t="shared" si="83"/>
        <v/>
      </c>
      <c r="CH105" t="str">
        <f t="shared" si="84"/>
        <v>OK</v>
      </c>
      <c r="CI105" t="str">
        <f t="shared" si="85"/>
        <v/>
      </c>
      <c r="CJ105" t="str">
        <f t="shared" si="86"/>
        <v>OK</v>
      </c>
      <c r="CK105" s="143">
        <f t="shared" si="87"/>
        <v>0</v>
      </c>
      <c r="CM105" t="s">
        <v>370</v>
      </c>
      <c r="CN105" s="144">
        <v>26000001</v>
      </c>
      <c r="CO105" s="144" t="s">
        <v>367</v>
      </c>
      <c r="CP105" s="144">
        <v>27700000</v>
      </c>
      <c r="CQ105" s="143">
        <v>0.1</v>
      </c>
      <c r="CR105" s="143" t="str">
        <f t="shared" si="88"/>
        <v/>
      </c>
      <c r="CS105" t="str">
        <f t="shared" si="89"/>
        <v>OK</v>
      </c>
      <c r="CT105" t="str">
        <f t="shared" si="90"/>
        <v/>
      </c>
      <c r="CU105" t="str">
        <f t="shared" si="91"/>
        <v>OK</v>
      </c>
      <c r="CV105" s="143">
        <f t="shared" si="92"/>
        <v>0</v>
      </c>
      <c r="CX105" t="s">
        <v>370</v>
      </c>
      <c r="CY105" s="144">
        <v>26000001</v>
      </c>
      <c r="CZ105" s="144" t="s">
        <v>367</v>
      </c>
      <c r="DA105" s="144">
        <v>27700000</v>
      </c>
      <c r="DB105" s="143">
        <v>0.1</v>
      </c>
      <c r="DC105" s="143" t="str">
        <f t="shared" si="93"/>
        <v>OK</v>
      </c>
      <c r="DD105" t="str">
        <f t="shared" si="94"/>
        <v>OK</v>
      </c>
      <c r="DE105" t="str">
        <f t="shared" si="95"/>
        <v/>
      </c>
      <c r="DF105" t="str">
        <f t="shared" si="96"/>
        <v>OKOK</v>
      </c>
      <c r="DG105" s="143">
        <f t="shared" si="97"/>
        <v>0</v>
      </c>
      <c r="DI105" t="s">
        <v>370</v>
      </c>
      <c r="DJ105" s="144">
        <v>26000001</v>
      </c>
      <c r="DK105" s="144" t="s">
        <v>367</v>
      </c>
      <c r="DL105" s="144">
        <v>27700000</v>
      </c>
      <c r="DM105" s="143">
        <v>0.1</v>
      </c>
      <c r="DN105" s="143" t="str">
        <f t="shared" si="98"/>
        <v/>
      </c>
      <c r="DO105" t="str">
        <f t="shared" si="99"/>
        <v>OK</v>
      </c>
      <c r="DP105" t="str">
        <f t="shared" si="100"/>
        <v/>
      </c>
      <c r="DQ105" t="str">
        <f t="shared" si="101"/>
        <v>OK</v>
      </c>
      <c r="DR105" s="143">
        <f t="shared" si="102"/>
        <v>0</v>
      </c>
    </row>
    <row r="106" spans="14:122" x14ac:dyDescent="0.45">
      <c r="N106" t="s">
        <v>370</v>
      </c>
      <c r="O106" s="144">
        <v>27700001</v>
      </c>
      <c r="P106" s="144" t="s">
        <v>367</v>
      </c>
      <c r="Q106" s="144">
        <v>29350000</v>
      </c>
      <c r="R106" s="143">
        <v>0.11</v>
      </c>
      <c r="S106" s="143" t="str">
        <f t="shared" si="53"/>
        <v/>
      </c>
      <c r="T106" t="str">
        <f t="shared" si="54"/>
        <v/>
      </c>
      <c r="U106" t="str">
        <f t="shared" si="55"/>
        <v>OK</v>
      </c>
      <c r="V106" t="str">
        <f t="shared" si="56"/>
        <v>OK</v>
      </c>
      <c r="W106" s="143">
        <f t="shared" si="57"/>
        <v>0</v>
      </c>
      <c r="Y106" t="s">
        <v>370</v>
      </c>
      <c r="Z106" s="144">
        <v>27700001</v>
      </c>
      <c r="AA106" s="144" t="s">
        <v>367</v>
      </c>
      <c r="AB106" s="144">
        <v>29350000</v>
      </c>
      <c r="AC106" s="143">
        <v>0.11</v>
      </c>
      <c r="AD106" s="143" t="str">
        <f t="shared" si="58"/>
        <v/>
      </c>
      <c r="AE106" t="str">
        <f t="shared" si="59"/>
        <v/>
      </c>
      <c r="AF106" t="str">
        <f t="shared" si="60"/>
        <v>OK</v>
      </c>
      <c r="AG106" t="str">
        <f t="shared" si="61"/>
        <v>OK</v>
      </c>
      <c r="AH106" s="143">
        <f t="shared" si="62"/>
        <v>0</v>
      </c>
      <c r="AJ106" t="s">
        <v>370</v>
      </c>
      <c r="AK106" s="144">
        <v>27700001</v>
      </c>
      <c r="AL106" s="144" t="s">
        <v>367</v>
      </c>
      <c r="AM106" s="144">
        <v>29350000</v>
      </c>
      <c r="AN106" s="143">
        <v>0.11</v>
      </c>
      <c r="AO106" s="143" t="str">
        <f t="shared" si="63"/>
        <v>OK</v>
      </c>
      <c r="AP106" t="str">
        <f t="shared" si="64"/>
        <v/>
      </c>
      <c r="AQ106" t="str">
        <f t="shared" si="65"/>
        <v>OK</v>
      </c>
      <c r="AR106" t="str">
        <f t="shared" si="66"/>
        <v>OKOK</v>
      </c>
      <c r="AS106" s="143">
        <f t="shared" si="67"/>
        <v>0</v>
      </c>
      <c r="AU106" t="s">
        <v>370</v>
      </c>
      <c r="AV106" s="144">
        <v>27700001</v>
      </c>
      <c r="AW106" s="144" t="s">
        <v>367</v>
      </c>
      <c r="AX106" s="144">
        <v>29350000</v>
      </c>
      <c r="AY106" s="143">
        <v>0.11</v>
      </c>
      <c r="AZ106" s="143" t="str">
        <f t="shared" si="68"/>
        <v/>
      </c>
      <c r="BA106" t="str">
        <f t="shared" si="69"/>
        <v/>
      </c>
      <c r="BB106" t="str">
        <f t="shared" si="70"/>
        <v>OK</v>
      </c>
      <c r="BC106" t="str">
        <f t="shared" si="71"/>
        <v>OK</v>
      </c>
      <c r="BD106" s="143">
        <f t="shared" si="72"/>
        <v>0</v>
      </c>
      <c r="BF106" t="s">
        <v>370</v>
      </c>
      <c r="BG106" s="144">
        <v>27700001</v>
      </c>
      <c r="BH106" s="144" t="s">
        <v>367</v>
      </c>
      <c r="BI106" s="144">
        <v>29350000</v>
      </c>
      <c r="BJ106" s="143">
        <v>0.11</v>
      </c>
      <c r="BK106" s="143" t="str">
        <f t="shared" si="73"/>
        <v/>
      </c>
      <c r="BL106" t="str">
        <f t="shared" si="74"/>
        <v>OK</v>
      </c>
      <c r="BM106" t="str">
        <f t="shared" si="75"/>
        <v/>
      </c>
      <c r="BN106" t="str">
        <f t="shared" si="76"/>
        <v>OK</v>
      </c>
      <c r="BO106" s="143">
        <f t="shared" si="77"/>
        <v>0</v>
      </c>
      <c r="BQ106" t="s">
        <v>370</v>
      </c>
      <c r="BR106" s="144">
        <v>27700001</v>
      </c>
      <c r="BS106" s="144" t="s">
        <v>367</v>
      </c>
      <c r="BT106" s="144">
        <v>29350000</v>
      </c>
      <c r="BU106" s="143">
        <v>0.11</v>
      </c>
      <c r="BV106" s="143" t="str">
        <f t="shared" si="78"/>
        <v>OK</v>
      </c>
      <c r="BW106" t="str">
        <f t="shared" si="79"/>
        <v>OK</v>
      </c>
      <c r="BX106" t="str">
        <f t="shared" si="80"/>
        <v/>
      </c>
      <c r="BY106" t="str">
        <f t="shared" si="81"/>
        <v>OKOK</v>
      </c>
      <c r="BZ106" s="143">
        <f t="shared" si="82"/>
        <v>0</v>
      </c>
      <c r="CB106" t="s">
        <v>370</v>
      </c>
      <c r="CC106" s="144">
        <v>27700001</v>
      </c>
      <c r="CD106" s="144" t="s">
        <v>367</v>
      </c>
      <c r="CE106" s="144">
        <v>29350000</v>
      </c>
      <c r="CF106" s="143">
        <v>0.11</v>
      </c>
      <c r="CG106" s="143" t="str">
        <f t="shared" si="83"/>
        <v/>
      </c>
      <c r="CH106" t="str">
        <f t="shared" si="84"/>
        <v>OK</v>
      </c>
      <c r="CI106" t="str">
        <f t="shared" si="85"/>
        <v/>
      </c>
      <c r="CJ106" t="str">
        <f t="shared" si="86"/>
        <v>OK</v>
      </c>
      <c r="CK106" s="143">
        <f t="shared" si="87"/>
        <v>0</v>
      </c>
      <c r="CM106" t="s">
        <v>370</v>
      </c>
      <c r="CN106" s="144">
        <v>27700001</v>
      </c>
      <c r="CO106" s="144" t="s">
        <v>367</v>
      </c>
      <c r="CP106" s="144">
        <v>29350000</v>
      </c>
      <c r="CQ106" s="143">
        <v>0.11</v>
      </c>
      <c r="CR106" s="143" t="str">
        <f t="shared" si="88"/>
        <v/>
      </c>
      <c r="CS106" t="str">
        <f t="shared" si="89"/>
        <v>OK</v>
      </c>
      <c r="CT106" t="str">
        <f t="shared" si="90"/>
        <v/>
      </c>
      <c r="CU106" t="str">
        <f t="shared" si="91"/>
        <v>OK</v>
      </c>
      <c r="CV106" s="143">
        <f t="shared" si="92"/>
        <v>0</v>
      </c>
      <c r="CX106" t="s">
        <v>370</v>
      </c>
      <c r="CY106" s="144">
        <v>27700001</v>
      </c>
      <c r="CZ106" s="144" t="s">
        <v>367</v>
      </c>
      <c r="DA106" s="144">
        <v>29350000</v>
      </c>
      <c r="DB106" s="143">
        <v>0.11</v>
      </c>
      <c r="DC106" s="143" t="str">
        <f t="shared" si="93"/>
        <v>OK</v>
      </c>
      <c r="DD106" t="str">
        <f t="shared" si="94"/>
        <v>OK</v>
      </c>
      <c r="DE106" t="str">
        <f t="shared" si="95"/>
        <v/>
      </c>
      <c r="DF106" t="str">
        <f t="shared" si="96"/>
        <v>OKOK</v>
      </c>
      <c r="DG106" s="143">
        <f t="shared" si="97"/>
        <v>0</v>
      </c>
      <c r="DI106" t="s">
        <v>370</v>
      </c>
      <c r="DJ106" s="144">
        <v>27700001</v>
      </c>
      <c r="DK106" s="144" t="s">
        <v>367</v>
      </c>
      <c r="DL106" s="144">
        <v>29350000</v>
      </c>
      <c r="DM106" s="143">
        <v>0.11</v>
      </c>
      <c r="DN106" s="143" t="str">
        <f t="shared" si="98"/>
        <v/>
      </c>
      <c r="DO106" t="str">
        <f t="shared" si="99"/>
        <v>OK</v>
      </c>
      <c r="DP106" t="str">
        <f t="shared" si="100"/>
        <v/>
      </c>
      <c r="DQ106" t="str">
        <f t="shared" si="101"/>
        <v>OK</v>
      </c>
      <c r="DR106" s="143">
        <f t="shared" si="102"/>
        <v>0</v>
      </c>
    </row>
    <row r="107" spans="14:122" x14ac:dyDescent="0.45">
      <c r="N107" t="s">
        <v>370</v>
      </c>
      <c r="O107" s="144">
        <v>29350001</v>
      </c>
      <c r="P107" s="144" t="s">
        <v>367</v>
      </c>
      <c r="Q107" s="144">
        <v>31450000</v>
      </c>
      <c r="R107" s="143">
        <v>0.12</v>
      </c>
      <c r="S107" s="143" t="str">
        <f t="shared" si="53"/>
        <v/>
      </c>
      <c r="T107" t="str">
        <f t="shared" si="54"/>
        <v/>
      </c>
      <c r="U107" t="str">
        <f t="shared" si="55"/>
        <v>OK</v>
      </c>
      <c r="V107" t="str">
        <f t="shared" si="56"/>
        <v>OK</v>
      </c>
      <c r="W107" s="143">
        <f t="shared" si="57"/>
        <v>0</v>
      </c>
      <c r="Y107" t="s">
        <v>370</v>
      </c>
      <c r="Z107" s="144">
        <v>29350001</v>
      </c>
      <c r="AA107" s="144" t="s">
        <v>367</v>
      </c>
      <c r="AB107" s="144">
        <v>31450000</v>
      </c>
      <c r="AC107" s="143">
        <v>0.12</v>
      </c>
      <c r="AD107" s="143" t="str">
        <f t="shared" si="58"/>
        <v/>
      </c>
      <c r="AE107" t="str">
        <f t="shared" si="59"/>
        <v/>
      </c>
      <c r="AF107" t="str">
        <f t="shared" si="60"/>
        <v>OK</v>
      </c>
      <c r="AG107" t="str">
        <f t="shared" si="61"/>
        <v>OK</v>
      </c>
      <c r="AH107" s="143">
        <f t="shared" si="62"/>
        <v>0</v>
      </c>
      <c r="AJ107" t="s">
        <v>370</v>
      </c>
      <c r="AK107" s="144">
        <v>29350001</v>
      </c>
      <c r="AL107" s="144" t="s">
        <v>367</v>
      </c>
      <c r="AM107" s="144">
        <v>31450000</v>
      </c>
      <c r="AN107" s="143">
        <v>0.12</v>
      </c>
      <c r="AO107" s="143" t="str">
        <f t="shared" si="63"/>
        <v>OK</v>
      </c>
      <c r="AP107" t="str">
        <f t="shared" si="64"/>
        <v/>
      </c>
      <c r="AQ107" t="str">
        <f t="shared" si="65"/>
        <v>OK</v>
      </c>
      <c r="AR107" t="str">
        <f t="shared" si="66"/>
        <v>OKOK</v>
      </c>
      <c r="AS107" s="143">
        <f t="shared" si="67"/>
        <v>0</v>
      </c>
      <c r="AU107" t="s">
        <v>370</v>
      </c>
      <c r="AV107" s="144">
        <v>29350001</v>
      </c>
      <c r="AW107" s="144" t="s">
        <v>367</v>
      </c>
      <c r="AX107" s="144">
        <v>31450000</v>
      </c>
      <c r="AY107" s="143">
        <v>0.12</v>
      </c>
      <c r="AZ107" s="143" t="str">
        <f t="shared" si="68"/>
        <v/>
      </c>
      <c r="BA107" t="str">
        <f t="shared" si="69"/>
        <v/>
      </c>
      <c r="BB107" t="str">
        <f t="shared" si="70"/>
        <v>OK</v>
      </c>
      <c r="BC107" t="str">
        <f t="shared" si="71"/>
        <v>OK</v>
      </c>
      <c r="BD107" s="143">
        <f t="shared" si="72"/>
        <v>0</v>
      </c>
      <c r="BF107" t="s">
        <v>370</v>
      </c>
      <c r="BG107" s="144">
        <v>29350001</v>
      </c>
      <c r="BH107" s="144" t="s">
        <v>367</v>
      </c>
      <c r="BI107" s="144">
        <v>31450000</v>
      </c>
      <c r="BJ107" s="143">
        <v>0.12</v>
      </c>
      <c r="BK107" s="143" t="str">
        <f t="shared" si="73"/>
        <v/>
      </c>
      <c r="BL107" t="str">
        <f t="shared" si="74"/>
        <v>OK</v>
      </c>
      <c r="BM107" t="str">
        <f t="shared" si="75"/>
        <v>OK</v>
      </c>
      <c r="BN107" t="str">
        <f t="shared" si="76"/>
        <v>OKOK</v>
      </c>
      <c r="BO107" s="143">
        <f t="shared" si="77"/>
        <v>0</v>
      </c>
      <c r="BQ107" t="s">
        <v>370</v>
      </c>
      <c r="BR107" s="144">
        <v>29350001</v>
      </c>
      <c r="BS107" s="144" t="s">
        <v>367</v>
      </c>
      <c r="BT107" s="144">
        <v>31450000</v>
      </c>
      <c r="BU107" s="143">
        <v>0.12</v>
      </c>
      <c r="BV107" s="143" t="str">
        <f t="shared" si="78"/>
        <v>OK</v>
      </c>
      <c r="BW107" t="str">
        <f t="shared" si="79"/>
        <v>OK</v>
      </c>
      <c r="BX107" t="str">
        <f t="shared" si="80"/>
        <v/>
      </c>
      <c r="BY107" t="str">
        <f t="shared" si="81"/>
        <v>OKOK</v>
      </c>
      <c r="BZ107" s="143">
        <f t="shared" si="82"/>
        <v>0</v>
      </c>
      <c r="CB107" t="s">
        <v>370</v>
      </c>
      <c r="CC107" s="144">
        <v>29350001</v>
      </c>
      <c r="CD107" s="144" t="s">
        <v>367</v>
      </c>
      <c r="CE107" s="144">
        <v>31450000</v>
      </c>
      <c r="CF107" s="143">
        <v>0.12</v>
      </c>
      <c r="CG107" s="143" t="str">
        <f t="shared" si="83"/>
        <v/>
      </c>
      <c r="CH107" t="str">
        <f t="shared" si="84"/>
        <v>OK</v>
      </c>
      <c r="CI107" t="str">
        <f t="shared" si="85"/>
        <v/>
      </c>
      <c r="CJ107" t="str">
        <f t="shared" si="86"/>
        <v>OK</v>
      </c>
      <c r="CK107" s="143">
        <f t="shared" si="87"/>
        <v>0</v>
      </c>
      <c r="CM107" t="s">
        <v>370</v>
      </c>
      <c r="CN107" s="144">
        <v>29350001</v>
      </c>
      <c r="CO107" s="144" t="s">
        <v>367</v>
      </c>
      <c r="CP107" s="144">
        <v>31450000</v>
      </c>
      <c r="CQ107" s="143">
        <v>0.12</v>
      </c>
      <c r="CR107" s="143" t="str">
        <f t="shared" si="88"/>
        <v/>
      </c>
      <c r="CS107" t="str">
        <f t="shared" si="89"/>
        <v>OK</v>
      </c>
      <c r="CT107" t="str">
        <f t="shared" si="90"/>
        <v/>
      </c>
      <c r="CU107" t="str">
        <f t="shared" si="91"/>
        <v>OK</v>
      </c>
      <c r="CV107" s="143">
        <f t="shared" si="92"/>
        <v>0</v>
      </c>
      <c r="CX107" t="s">
        <v>370</v>
      </c>
      <c r="CY107" s="144">
        <v>29350001</v>
      </c>
      <c r="CZ107" s="144" t="s">
        <v>367</v>
      </c>
      <c r="DA107" s="144">
        <v>31450000</v>
      </c>
      <c r="DB107" s="143">
        <v>0.12</v>
      </c>
      <c r="DC107" s="143" t="str">
        <f t="shared" si="93"/>
        <v>OK</v>
      </c>
      <c r="DD107" t="str">
        <f t="shared" si="94"/>
        <v>OK</v>
      </c>
      <c r="DE107" t="str">
        <f t="shared" si="95"/>
        <v/>
      </c>
      <c r="DF107" t="str">
        <f t="shared" si="96"/>
        <v>OKOK</v>
      </c>
      <c r="DG107" s="143">
        <f t="shared" si="97"/>
        <v>0</v>
      </c>
      <c r="DI107" t="s">
        <v>370</v>
      </c>
      <c r="DJ107" s="144">
        <v>29350001</v>
      </c>
      <c r="DK107" s="144" t="s">
        <v>367</v>
      </c>
      <c r="DL107" s="144">
        <v>31450000</v>
      </c>
      <c r="DM107" s="143">
        <v>0.12</v>
      </c>
      <c r="DN107" s="143" t="str">
        <f t="shared" si="98"/>
        <v/>
      </c>
      <c r="DO107" t="str">
        <f t="shared" si="99"/>
        <v>OK</v>
      </c>
      <c r="DP107" t="str">
        <f t="shared" si="100"/>
        <v/>
      </c>
      <c r="DQ107" t="str">
        <f t="shared" si="101"/>
        <v>OK</v>
      </c>
      <c r="DR107" s="143">
        <f t="shared" si="102"/>
        <v>0</v>
      </c>
    </row>
    <row r="108" spans="14:122" x14ac:dyDescent="0.45">
      <c r="N108" t="s">
        <v>370</v>
      </c>
      <c r="O108" s="144">
        <v>31450001</v>
      </c>
      <c r="P108" s="144" t="s">
        <v>367</v>
      </c>
      <c r="Q108" s="144">
        <v>33950000</v>
      </c>
      <c r="R108" s="143">
        <v>0.13</v>
      </c>
      <c r="S108" s="143" t="str">
        <f t="shared" si="53"/>
        <v/>
      </c>
      <c r="T108" t="str">
        <f t="shared" si="54"/>
        <v/>
      </c>
      <c r="U108" t="str">
        <f t="shared" si="55"/>
        <v>OK</v>
      </c>
      <c r="V108" t="str">
        <f t="shared" si="56"/>
        <v>OK</v>
      </c>
      <c r="W108" s="143">
        <f t="shared" si="57"/>
        <v>0</v>
      </c>
      <c r="Y108" t="s">
        <v>370</v>
      </c>
      <c r="Z108" s="144">
        <v>31450001</v>
      </c>
      <c r="AA108" s="144" t="s">
        <v>367</v>
      </c>
      <c r="AB108" s="144">
        <v>33950000</v>
      </c>
      <c r="AC108" s="143">
        <v>0.13</v>
      </c>
      <c r="AD108" s="143" t="str">
        <f t="shared" si="58"/>
        <v/>
      </c>
      <c r="AE108" t="str">
        <f t="shared" si="59"/>
        <v/>
      </c>
      <c r="AF108" t="str">
        <f t="shared" si="60"/>
        <v>OK</v>
      </c>
      <c r="AG108" t="str">
        <f t="shared" si="61"/>
        <v>OK</v>
      </c>
      <c r="AH108" s="143">
        <f t="shared" si="62"/>
        <v>0</v>
      </c>
      <c r="AJ108" t="s">
        <v>370</v>
      </c>
      <c r="AK108" s="144">
        <v>31450001</v>
      </c>
      <c r="AL108" s="144" t="s">
        <v>367</v>
      </c>
      <c r="AM108" s="144">
        <v>33950000</v>
      </c>
      <c r="AN108" s="143">
        <v>0.13</v>
      </c>
      <c r="AO108" s="143" t="str">
        <f t="shared" si="63"/>
        <v>OK</v>
      </c>
      <c r="AP108" t="str">
        <f t="shared" si="64"/>
        <v/>
      </c>
      <c r="AQ108" t="str">
        <f t="shared" si="65"/>
        <v>OK</v>
      </c>
      <c r="AR108" t="str">
        <f t="shared" si="66"/>
        <v>OKOK</v>
      </c>
      <c r="AS108" s="143">
        <f t="shared" si="67"/>
        <v>0</v>
      </c>
      <c r="AU108" t="s">
        <v>370</v>
      </c>
      <c r="AV108" s="144">
        <v>31450001</v>
      </c>
      <c r="AW108" s="144" t="s">
        <v>367</v>
      </c>
      <c r="AX108" s="144">
        <v>33950000</v>
      </c>
      <c r="AY108" s="143">
        <v>0.13</v>
      </c>
      <c r="AZ108" s="143" t="str">
        <f t="shared" si="68"/>
        <v/>
      </c>
      <c r="BA108" t="str">
        <f t="shared" si="69"/>
        <v/>
      </c>
      <c r="BB108" t="str">
        <f t="shared" si="70"/>
        <v>OK</v>
      </c>
      <c r="BC108" t="str">
        <f t="shared" si="71"/>
        <v>OK</v>
      </c>
      <c r="BD108" s="143">
        <f t="shared" si="72"/>
        <v>0</v>
      </c>
      <c r="BF108" t="s">
        <v>370</v>
      </c>
      <c r="BG108" s="144">
        <v>31450001</v>
      </c>
      <c r="BH108" s="144" t="s">
        <v>367</v>
      </c>
      <c r="BI108" s="144">
        <v>33950000</v>
      </c>
      <c r="BJ108" s="143">
        <v>0.13</v>
      </c>
      <c r="BK108" s="143" t="str">
        <f t="shared" si="73"/>
        <v/>
      </c>
      <c r="BL108" t="str">
        <f t="shared" si="74"/>
        <v/>
      </c>
      <c r="BM108" t="str">
        <f t="shared" si="75"/>
        <v>OK</v>
      </c>
      <c r="BN108" t="str">
        <f t="shared" si="76"/>
        <v>OK</v>
      </c>
      <c r="BO108" s="143">
        <f t="shared" si="77"/>
        <v>0</v>
      </c>
      <c r="BQ108" t="s">
        <v>370</v>
      </c>
      <c r="BR108" s="144">
        <v>31450001</v>
      </c>
      <c r="BS108" s="144" t="s">
        <v>367</v>
      </c>
      <c r="BT108" s="144">
        <v>33950000</v>
      </c>
      <c r="BU108" s="143">
        <v>0.13</v>
      </c>
      <c r="BV108" s="143" t="str">
        <f t="shared" si="78"/>
        <v>OK</v>
      </c>
      <c r="BW108" t="str">
        <f t="shared" si="79"/>
        <v>OK</v>
      </c>
      <c r="BX108" t="str">
        <f t="shared" si="80"/>
        <v/>
      </c>
      <c r="BY108" t="str">
        <f t="shared" si="81"/>
        <v>OKOK</v>
      </c>
      <c r="BZ108" s="143">
        <f t="shared" si="82"/>
        <v>0</v>
      </c>
      <c r="CB108" t="s">
        <v>370</v>
      </c>
      <c r="CC108" s="144">
        <v>31450001</v>
      </c>
      <c r="CD108" s="144" t="s">
        <v>367</v>
      </c>
      <c r="CE108" s="144">
        <v>33950000</v>
      </c>
      <c r="CF108" s="143">
        <v>0.13</v>
      </c>
      <c r="CG108" s="143" t="str">
        <f t="shared" si="83"/>
        <v/>
      </c>
      <c r="CH108" t="str">
        <f t="shared" si="84"/>
        <v>OK</v>
      </c>
      <c r="CI108" t="str">
        <f t="shared" si="85"/>
        <v/>
      </c>
      <c r="CJ108" t="str">
        <f t="shared" si="86"/>
        <v>OK</v>
      </c>
      <c r="CK108" s="143">
        <f t="shared" si="87"/>
        <v>0</v>
      </c>
      <c r="CM108" t="s">
        <v>370</v>
      </c>
      <c r="CN108" s="144">
        <v>31450001</v>
      </c>
      <c r="CO108" s="144" t="s">
        <v>367</v>
      </c>
      <c r="CP108" s="144">
        <v>33950000</v>
      </c>
      <c r="CQ108" s="143">
        <v>0.13</v>
      </c>
      <c r="CR108" s="143" t="str">
        <f t="shared" si="88"/>
        <v/>
      </c>
      <c r="CS108" t="str">
        <f t="shared" si="89"/>
        <v>OK</v>
      </c>
      <c r="CT108" t="str">
        <f t="shared" si="90"/>
        <v/>
      </c>
      <c r="CU108" t="str">
        <f t="shared" si="91"/>
        <v>OK</v>
      </c>
      <c r="CV108" s="143">
        <f t="shared" si="92"/>
        <v>0</v>
      </c>
      <c r="CX108" t="s">
        <v>370</v>
      </c>
      <c r="CY108" s="144">
        <v>31450001</v>
      </c>
      <c r="CZ108" s="144" t="s">
        <v>367</v>
      </c>
      <c r="DA108" s="144">
        <v>33950000</v>
      </c>
      <c r="DB108" s="143">
        <v>0.13</v>
      </c>
      <c r="DC108" s="143" t="str">
        <f t="shared" si="93"/>
        <v>OK</v>
      </c>
      <c r="DD108" t="str">
        <f t="shared" si="94"/>
        <v>OK</v>
      </c>
      <c r="DE108" t="str">
        <f t="shared" si="95"/>
        <v/>
      </c>
      <c r="DF108" t="str">
        <f t="shared" si="96"/>
        <v>OKOK</v>
      </c>
      <c r="DG108" s="143">
        <f t="shared" si="97"/>
        <v>0</v>
      </c>
      <c r="DI108" t="s">
        <v>370</v>
      </c>
      <c r="DJ108" s="144">
        <v>31450001</v>
      </c>
      <c r="DK108" s="144" t="s">
        <v>367</v>
      </c>
      <c r="DL108" s="144">
        <v>33950000</v>
      </c>
      <c r="DM108" s="143">
        <v>0.13</v>
      </c>
      <c r="DN108" s="143" t="str">
        <f t="shared" si="98"/>
        <v/>
      </c>
      <c r="DO108" t="str">
        <f t="shared" si="99"/>
        <v>OK</v>
      </c>
      <c r="DP108" t="str">
        <f t="shared" si="100"/>
        <v/>
      </c>
      <c r="DQ108" t="str">
        <f t="shared" si="101"/>
        <v>OK</v>
      </c>
      <c r="DR108" s="143">
        <f t="shared" si="102"/>
        <v>0</v>
      </c>
    </row>
    <row r="109" spans="14:122" x14ac:dyDescent="0.45">
      <c r="N109" t="s">
        <v>370</v>
      </c>
      <c r="O109" s="144">
        <v>33950001</v>
      </c>
      <c r="P109" s="144" t="s">
        <v>367</v>
      </c>
      <c r="Q109" s="144">
        <v>37100000</v>
      </c>
      <c r="R109" s="143">
        <v>0.14000000000000001</v>
      </c>
      <c r="S109" s="143" t="str">
        <f t="shared" si="53"/>
        <v/>
      </c>
      <c r="T109" t="str">
        <f t="shared" si="54"/>
        <v/>
      </c>
      <c r="U109" t="str">
        <f t="shared" si="55"/>
        <v>OK</v>
      </c>
      <c r="V109" t="str">
        <f t="shared" si="56"/>
        <v>OK</v>
      </c>
      <c r="W109" s="143">
        <f t="shared" si="57"/>
        <v>0</v>
      </c>
      <c r="Y109" t="s">
        <v>370</v>
      </c>
      <c r="Z109" s="144">
        <v>33950001</v>
      </c>
      <c r="AA109" s="144" t="s">
        <v>367</v>
      </c>
      <c r="AB109" s="144">
        <v>37100000</v>
      </c>
      <c r="AC109" s="143">
        <v>0.14000000000000001</v>
      </c>
      <c r="AD109" s="143" t="str">
        <f t="shared" si="58"/>
        <v/>
      </c>
      <c r="AE109" t="str">
        <f t="shared" si="59"/>
        <v/>
      </c>
      <c r="AF109" t="str">
        <f t="shared" si="60"/>
        <v>OK</v>
      </c>
      <c r="AG109" t="str">
        <f t="shared" si="61"/>
        <v>OK</v>
      </c>
      <c r="AH109" s="143">
        <f t="shared" si="62"/>
        <v>0</v>
      </c>
      <c r="AJ109" t="s">
        <v>370</v>
      </c>
      <c r="AK109" s="144">
        <v>33950001</v>
      </c>
      <c r="AL109" s="144" t="s">
        <v>367</v>
      </c>
      <c r="AM109" s="144">
        <v>37100000</v>
      </c>
      <c r="AN109" s="143">
        <v>0.14000000000000001</v>
      </c>
      <c r="AO109" s="143" t="str">
        <f t="shared" si="63"/>
        <v>OK</v>
      </c>
      <c r="AP109" t="str">
        <f t="shared" si="64"/>
        <v/>
      </c>
      <c r="AQ109" t="str">
        <f t="shared" si="65"/>
        <v>OK</v>
      </c>
      <c r="AR109" t="str">
        <f t="shared" si="66"/>
        <v>OKOK</v>
      </c>
      <c r="AS109" s="143">
        <f t="shared" si="67"/>
        <v>0</v>
      </c>
      <c r="AU109" t="s">
        <v>370</v>
      </c>
      <c r="AV109" s="144">
        <v>33950001</v>
      </c>
      <c r="AW109" s="144" t="s">
        <v>367</v>
      </c>
      <c r="AX109" s="144">
        <v>37100000</v>
      </c>
      <c r="AY109" s="143">
        <v>0.14000000000000001</v>
      </c>
      <c r="AZ109" s="143" t="str">
        <f t="shared" si="68"/>
        <v/>
      </c>
      <c r="BA109" t="str">
        <f t="shared" si="69"/>
        <v/>
      </c>
      <c r="BB109" t="str">
        <f t="shared" si="70"/>
        <v>OK</v>
      </c>
      <c r="BC109" t="str">
        <f t="shared" si="71"/>
        <v>OK</v>
      </c>
      <c r="BD109" s="143">
        <f t="shared" si="72"/>
        <v>0</v>
      </c>
      <c r="BF109" t="s">
        <v>370</v>
      </c>
      <c r="BG109" s="144">
        <v>33950001</v>
      </c>
      <c r="BH109" s="144" t="s">
        <v>367</v>
      </c>
      <c r="BI109" s="144">
        <v>37100000</v>
      </c>
      <c r="BJ109" s="143">
        <v>0.14000000000000001</v>
      </c>
      <c r="BK109" s="143" t="str">
        <f t="shared" si="73"/>
        <v/>
      </c>
      <c r="BL109" t="str">
        <f t="shared" si="74"/>
        <v/>
      </c>
      <c r="BM109" t="str">
        <f t="shared" si="75"/>
        <v>OK</v>
      </c>
      <c r="BN109" t="str">
        <f t="shared" si="76"/>
        <v>OK</v>
      </c>
      <c r="BO109" s="143">
        <f t="shared" si="77"/>
        <v>0</v>
      </c>
      <c r="BQ109" t="s">
        <v>370</v>
      </c>
      <c r="BR109" s="144">
        <v>33950001</v>
      </c>
      <c r="BS109" s="144" t="s">
        <v>367</v>
      </c>
      <c r="BT109" s="144">
        <v>37100000</v>
      </c>
      <c r="BU109" s="143">
        <v>0.14000000000000001</v>
      </c>
      <c r="BV109" s="143" t="str">
        <f t="shared" si="78"/>
        <v>OK</v>
      </c>
      <c r="BW109" t="str">
        <f t="shared" si="79"/>
        <v>OK</v>
      </c>
      <c r="BX109" t="str">
        <f t="shared" si="80"/>
        <v>OK</v>
      </c>
      <c r="BY109" t="str">
        <f t="shared" si="81"/>
        <v>OKOKOK</v>
      </c>
      <c r="BZ109" s="143">
        <f t="shared" si="82"/>
        <v>0.14000000000000001</v>
      </c>
      <c r="CB109" t="s">
        <v>370</v>
      </c>
      <c r="CC109" s="144">
        <v>33950001</v>
      </c>
      <c r="CD109" s="144" t="s">
        <v>367</v>
      </c>
      <c r="CE109" s="144">
        <v>37100000</v>
      </c>
      <c r="CF109" s="143">
        <v>0.14000000000000001</v>
      </c>
      <c r="CG109" s="143" t="str">
        <f t="shared" si="83"/>
        <v/>
      </c>
      <c r="CH109" t="str">
        <f t="shared" si="84"/>
        <v>OK</v>
      </c>
      <c r="CI109" t="str">
        <f t="shared" si="85"/>
        <v/>
      </c>
      <c r="CJ109" t="str">
        <f t="shared" si="86"/>
        <v>OK</v>
      </c>
      <c r="CK109" s="143">
        <f t="shared" si="87"/>
        <v>0</v>
      </c>
      <c r="CM109" t="s">
        <v>370</v>
      </c>
      <c r="CN109" s="144">
        <v>33950001</v>
      </c>
      <c r="CO109" s="144" t="s">
        <v>367</v>
      </c>
      <c r="CP109" s="144">
        <v>37100000</v>
      </c>
      <c r="CQ109" s="143">
        <v>0.14000000000000001</v>
      </c>
      <c r="CR109" s="143" t="str">
        <f t="shared" si="88"/>
        <v/>
      </c>
      <c r="CS109" t="str">
        <f t="shared" si="89"/>
        <v>OK</v>
      </c>
      <c r="CT109" t="str">
        <f t="shared" si="90"/>
        <v/>
      </c>
      <c r="CU109" t="str">
        <f t="shared" si="91"/>
        <v>OK</v>
      </c>
      <c r="CV109" s="143">
        <f t="shared" si="92"/>
        <v>0</v>
      </c>
      <c r="CX109" t="s">
        <v>370</v>
      </c>
      <c r="CY109" s="144">
        <v>33950001</v>
      </c>
      <c r="CZ109" s="144" t="s">
        <v>367</v>
      </c>
      <c r="DA109" s="144">
        <v>37100000</v>
      </c>
      <c r="DB109" s="143">
        <v>0.14000000000000001</v>
      </c>
      <c r="DC109" s="143" t="str">
        <f t="shared" si="93"/>
        <v>OK</v>
      </c>
      <c r="DD109" t="str">
        <f t="shared" si="94"/>
        <v>OK</v>
      </c>
      <c r="DE109" t="str">
        <f t="shared" si="95"/>
        <v/>
      </c>
      <c r="DF109" t="str">
        <f t="shared" si="96"/>
        <v>OKOK</v>
      </c>
      <c r="DG109" s="143">
        <f t="shared" si="97"/>
        <v>0</v>
      </c>
      <c r="DI109" t="s">
        <v>370</v>
      </c>
      <c r="DJ109" s="144">
        <v>33950001</v>
      </c>
      <c r="DK109" s="144" t="s">
        <v>367</v>
      </c>
      <c r="DL109" s="144">
        <v>37100000</v>
      </c>
      <c r="DM109" s="143">
        <v>0.14000000000000001</v>
      </c>
      <c r="DN109" s="143" t="str">
        <f t="shared" si="98"/>
        <v/>
      </c>
      <c r="DO109" t="str">
        <f t="shared" si="99"/>
        <v>OK</v>
      </c>
      <c r="DP109" t="str">
        <f t="shared" si="100"/>
        <v/>
      </c>
      <c r="DQ109" t="str">
        <f t="shared" si="101"/>
        <v>OK</v>
      </c>
      <c r="DR109" s="143">
        <f t="shared" si="102"/>
        <v>0</v>
      </c>
    </row>
    <row r="110" spans="14:122" x14ac:dyDescent="0.45">
      <c r="N110" t="s">
        <v>370</v>
      </c>
      <c r="O110" s="144">
        <v>37100001</v>
      </c>
      <c r="P110" s="144" t="s">
        <v>367</v>
      </c>
      <c r="Q110" s="144">
        <v>41100000</v>
      </c>
      <c r="R110" s="143">
        <v>0.15</v>
      </c>
      <c r="S110" s="143" t="str">
        <f t="shared" si="53"/>
        <v/>
      </c>
      <c r="T110" t="str">
        <f t="shared" si="54"/>
        <v/>
      </c>
      <c r="U110" t="str">
        <f t="shared" si="55"/>
        <v>OK</v>
      </c>
      <c r="V110" t="str">
        <f t="shared" si="56"/>
        <v>OK</v>
      </c>
      <c r="W110" s="143">
        <f t="shared" si="57"/>
        <v>0</v>
      </c>
      <c r="Y110" t="s">
        <v>370</v>
      </c>
      <c r="Z110" s="144">
        <v>37100001</v>
      </c>
      <c r="AA110" s="144" t="s">
        <v>367</v>
      </c>
      <c r="AB110" s="144">
        <v>41100000</v>
      </c>
      <c r="AC110" s="143">
        <v>0.15</v>
      </c>
      <c r="AD110" s="143" t="str">
        <f t="shared" si="58"/>
        <v/>
      </c>
      <c r="AE110" t="str">
        <f t="shared" si="59"/>
        <v/>
      </c>
      <c r="AF110" t="str">
        <f t="shared" si="60"/>
        <v>OK</v>
      </c>
      <c r="AG110" t="str">
        <f t="shared" si="61"/>
        <v>OK</v>
      </c>
      <c r="AH110" s="143">
        <f t="shared" si="62"/>
        <v>0</v>
      </c>
      <c r="AJ110" t="s">
        <v>370</v>
      </c>
      <c r="AK110" s="144">
        <v>37100001</v>
      </c>
      <c r="AL110" s="144" t="s">
        <v>367</v>
      </c>
      <c r="AM110" s="144">
        <v>41100000</v>
      </c>
      <c r="AN110" s="143">
        <v>0.15</v>
      </c>
      <c r="AO110" s="143" t="str">
        <f t="shared" si="63"/>
        <v>OK</v>
      </c>
      <c r="AP110" t="str">
        <f t="shared" si="64"/>
        <v/>
      </c>
      <c r="AQ110" t="str">
        <f t="shared" si="65"/>
        <v>OK</v>
      </c>
      <c r="AR110" t="str">
        <f t="shared" si="66"/>
        <v>OKOK</v>
      </c>
      <c r="AS110" s="143">
        <f t="shared" si="67"/>
        <v>0</v>
      </c>
      <c r="AU110" t="s">
        <v>370</v>
      </c>
      <c r="AV110" s="144">
        <v>37100001</v>
      </c>
      <c r="AW110" s="144" t="s">
        <v>367</v>
      </c>
      <c r="AX110" s="144">
        <v>41100000</v>
      </c>
      <c r="AY110" s="143">
        <v>0.15</v>
      </c>
      <c r="AZ110" s="143" t="str">
        <f t="shared" si="68"/>
        <v/>
      </c>
      <c r="BA110" t="str">
        <f t="shared" si="69"/>
        <v/>
      </c>
      <c r="BB110" t="str">
        <f t="shared" si="70"/>
        <v>OK</v>
      </c>
      <c r="BC110" t="str">
        <f t="shared" si="71"/>
        <v>OK</v>
      </c>
      <c r="BD110" s="143">
        <f t="shared" si="72"/>
        <v>0</v>
      </c>
      <c r="BF110" t="s">
        <v>370</v>
      </c>
      <c r="BG110" s="144">
        <v>37100001</v>
      </c>
      <c r="BH110" s="144" t="s">
        <v>367</v>
      </c>
      <c r="BI110" s="144">
        <v>41100000</v>
      </c>
      <c r="BJ110" s="143">
        <v>0.15</v>
      </c>
      <c r="BK110" s="143" t="str">
        <f t="shared" si="73"/>
        <v/>
      </c>
      <c r="BL110" t="str">
        <f t="shared" si="74"/>
        <v/>
      </c>
      <c r="BM110" t="str">
        <f t="shared" si="75"/>
        <v>OK</v>
      </c>
      <c r="BN110" t="str">
        <f t="shared" si="76"/>
        <v>OK</v>
      </c>
      <c r="BO110" s="143">
        <f t="shared" si="77"/>
        <v>0</v>
      </c>
      <c r="BQ110" t="s">
        <v>370</v>
      </c>
      <c r="BR110" s="144">
        <v>37100001</v>
      </c>
      <c r="BS110" s="144" t="s">
        <v>367</v>
      </c>
      <c r="BT110" s="144">
        <v>41100000</v>
      </c>
      <c r="BU110" s="143">
        <v>0.15</v>
      </c>
      <c r="BV110" s="143" t="str">
        <f t="shared" si="78"/>
        <v>OK</v>
      </c>
      <c r="BW110" t="str">
        <f t="shared" si="79"/>
        <v/>
      </c>
      <c r="BX110" t="str">
        <f t="shared" si="80"/>
        <v>OK</v>
      </c>
      <c r="BY110" t="str">
        <f t="shared" si="81"/>
        <v>OKOK</v>
      </c>
      <c r="BZ110" s="143">
        <f t="shared" si="82"/>
        <v>0</v>
      </c>
      <c r="CB110" t="s">
        <v>370</v>
      </c>
      <c r="CC110" s="144">
        <v>37100001</v>
      </c>
      <c r="CD110" s="144" t="s">
        <v>367</v>
      </c>
      <c r="CE110" s="144">
        <v>41100000</v>
      </c>
      <c r="CF110" s="143">
        <v>0.15</v>
      </c>
      <c r="CG110" s="143" t="str">
        <f t="shared" si="83"/>
        <v/>
      </c>
      <c r="CH110" t="str">
        <f t="shared" si="84"/>
        <v>OK</v>
      </c>
      <c r="CI110" t="str">
        <f t="shared" si="85"/>
        <v>OK</v>
      </c>
      <c r="CJ110" t="str">
        <f t="shared" si="86"/>
        <v>OKOK</v>
      </c>
      <c r="CK110" s="143">
        <f t="shared" si="87"/>
        <v>0</v>
      </c>
      <c r="CM110" t="s">
        <v>370</v>
      </c>
      <c r="CN110" s="144">
        <v>37100001</v>
      </c>
      <c r="CO110" s="144" t="s">
        <v>367</v>
      </c>
      <c r="CP110" s="144">
        <v>41100000</v>
      </c>
      <c r="CQ110" s="143">
        <v>0.15</v>
      </c>
      <c r="CR110" s="143" t="str">
        <f t="shared" si="88"/>
        <v/>
      </c>
      <c r="CS110" t="str">
        <f t="shared" si="89"/>
        <v>OK</v>
      </c>
      <c r="CT110" t="str">
        <f t="shared" si="90"/>
        <v/>
      </c>
      <c r="CU110" t="str">
        <f t="shared" si="91"/>
        <v>OK</v>
      </c>
      <c r="CV110" s="143">
        <f t="shared" si="92"/>
        <v>0</v>
      </c>
      <c r="CX110" t="s">
        <v>370</v>
      </c>
      <c r="CY110" s="144">
        <v>37100001</v>
      </c>
      <c r="CZ110" s="144" t="s">
        <v>367</v>
      </c>
      <c r="DA110" s="144">
        <v>41100000</v>
      </c>
      <c r="DB110" s="143">
        <v>0.15</v>
      </c>
      <c r="DC110" s="143" t="str">
        <f t="shared" si="93"/>
        <v>OK</v>
      </c>
      <c r="DD110" t="str">
        <f t="shared" si="94"/>
        <v>OK</v>
      </c>
      <c r="DE110" t="str">
        <f t="shared" si="95"/>
        <v/>
      </c>
      <c r="DF110" t="str">
        <f t="shared" si="96"/>
        <v>OKOK</v>
      </c>
      <c r="DG110" s="143">
        <f t="shared" si="97"/>
        <v>0</v>
      </c>
      <c r="DI110" t="s">
        <v>370</v>
      </c>
      <c r="DJ110" s="144">
        <v>37100001</v>
      </c>
      <c r="DK110" s="144" t="s">
        <v>367</v>
      </c>
      <c r="DL110" s="144">
        <v>41100000</v>
      </c>
      <c r="DM110" s="143">
        <v>0.15</v>
      </c>
      <c r="DN110" s="143" t="str">
        <f t="shared" si="98"/>
        <v/>
      </c>
      <c r="DO110" t="str">
        <f t="shared" si="99"/>
        <v>OK</v>
      </c>
      <c r="DP110" t="str">
        <f t="shared" si="100"/>
        <v/>
      </c>
      <c r="DQ110" t="str">
        <f t="shared" si="101"/>
        <v>OK</v>
      </c>
      <c r="DR110" s="143">
        <f t="shared" si="102"/>
        <v>0</v>
      </c>
    </row>
    <row r="111" spans="14:122" x14ac:dyDescent="0.45">
      <c r="N111" t="s">
        <v>370</v>
      </c>
      <c r="O111" s="144">
        <v>41100001</v>
      </c>
      <c r="P111" s="144" t="s">
        <v>367</v>
      </c>
      <c r="Q111" s="144">
        <v>45800000</v>
      </c>
      <c r="R111" s="143">
        <v>0.16</v>
      </c>
      <c r="S111" s="143" t="str">
        <f t="shared" si="53"/>
        <v/>
      </c>
      <c r="T111" t="str">
        <f t="shared" si="54"/>
        <v/>
      </c>
      <c r="U111" t="str">
        <f t="shared" si="55"/>
        <v>OK</v>
      </c>
      <c r="V111" t="str">
        <f t="shared" si="56"/>
        <v>OK</v>
      </c>
      <c r="W111" s="143">
        <f t="shared" si="57"/>
        <v>0</v>
      </c>
      <c r="Y111" t="s">
        <v>370</v>
      </c>
      <c r="Z111" s="144">
        <v>41100001</v>
      </c>
      <c r="AA111" s="144" t="s">
        <v>367</v>
      </c>
      <c r="AB111" s="144">
        <v>45800000</v>
      </c>
      <c r="AC111" s="143">
        <v>0.16</v>
      </c>
      <c r="AD111" s="143" t="str">
        <f t="shared" si="58"/>
        <v/>
      </c>
      <c r="AE111" t="str">
        <f t="shared" si="59"/>
        <v/>
      </c>
      <c r="AF111" t="str">
        <f t="shared" si="60"/>
        <v>OK</v>
      </c>
      <c r="AG111" t="str">
        <f t="shared" si="61"/>
        <v>OK</v>
      </c>
      <c r="AH111" s="143">
        <f t="shared" si="62"/>
        <v>0</v>
      </c>
      <c r="AJ111" t="s">
        <v>370</v>
      </c>
      <c r="AK111" s="144">
        <v>41100001</v>
      </c>
      <c r="AL111" s="144" t="s">
        <v>367</v>
      </c>
      <c r="AM111" s="144">
        <v>45800000</v>
      </c>
      <c r="AN111" s="143">
        <v>0.16</v>
      </c>
      <c r="AO111" s="143" t="str">
        <f t="shared" si="63"/>
        <v>OK</v>
      </c>
      <c r="AP111" t="str">
        <f t="shared" si="64"/>
        <v/>
      </c>
      <c r="AQ111" t="str">
        <f t="shared" si="65"/>
        <v>OK</v>
      </c>
      <c r="AR111" t="str">
        <f t="shared" si="66"/>
        <v>OKOK</v>
      </c>
      <c r="AS111" s="143">
        <f t="shared" si="67"/>
        <v>0</v>
      </c>
      <c r="AU111" t="s">
        <v>370</v>
      </c>
      <c r="AV111" s="144">
        <v>41100001</v>
      </c>
      <c r="AW111" s="144" t="s">
        <v>367</v>
      </c>
      <c r="AX111" s="144">
        <v>45800000</v>
      </c>
      <c r="AY111" s="143">
        <v>0.16</v>
      </c>
      <c r="AZ111" s="143" t="str">
        <f t="shared" si="68"/>
        <v/>
      </c>
      <c r="BA111" t="str">
        <f t="shared" si="69"/>
        <v/>
      </c>
      <c r="BB111" t="str">
        <f t="shared" si="70"/>
        <v>OK</v>
      </c>
      <c r="BC111" t="str">
        <f t="shared" si="71"/>
        <v>OK</v>
      </c>
      <c r="BD111" s="143">
        <f t="shared" si="72"/>
        <v>0</v>
      </c>
      <c r="BF111" t="s">
        <v>370</v>
      </c>
      <c r="BG111" s="144">
        <v>41100001</v>
      </c>
      <c r="BH111" s="144" t="s">
        <v>367</v>
      </c>
      <c r="BI111" s="144">
        <v>45800000</v>
      </c>
      <c r="BJ111" s="143">
        <v>0.16</v>
      </c>
      <c r="BK111" s="143" t="str">
        <f t="shared" si="73"/>
        <v/>
      </c>
      <c r="BL111" t="str">
        <f t="shared" si="74"/>
        <v/>
      </c>
      <c r="BM111" t="str">
        <f t="shared" si="75"/>
        <v>OK</v>
      </c>
      <c r="BN111" t="str">
        <f t="shared" si="76"/>
        <v>OK</v>
      </c>
      <c r="BO111" s="143">
        <f t="shared" si="77"/>
        <v>0</v>
      </c>
      <c r="BQ111" t="s">
        <v>370</v>
      </c>
      <c r="BR111" s="144">
        <v>41100001</v>
      </c>
      <c r="BS111" s="144" t="s">
        <v>367</v>
      </c>
      <c r="BT111" s="144">
        <v>45800000</v>
      </c>
      <c r="BU111" s="143">
        <v>0.16</v>
      </c>
      <c r="BV111" s="143" t="str">
        <f t="shared" si="78"/>
        <v>OK</v>
      </c>
      <c r="BW111" t="str">
        <f t="shared" si="79"/>
        <v/>
      </c>
      <c r="BX111" t="str">
        <f t="shared" si="80"/>
        <v>OK</v>
      </c>
      <c r="BY111" t="str">
        <f t="shared" si="81"/>
        <v>OKOK</v>
      </c>
      <c r="BZ111" s="143">
        <f t="shared" si="82"/>
        <v>0</v>
      </c>
      <c r="CB111" t="s">
        <v>370</v>
      </c>
      <c r="CC111" s="144">
        <v>41100001</v>
      </c>
      <c r="CD111" s="144" t="s">
        <v>367</v>
      </c>
      <c r="CE111" s="144">
        <v>45800000</v>
      </c>
      <c r="CF111" s="143">
        <v>0.16</v>
      </c>
      <c r="CG111" s="143" t="str">
        <f t="shared" si="83"/>
        <v/>
      </c>
      <c r="CH111" t="str">
        <f t="shared" si="84"/>
        <v/>
      </c>
      <c r="CI111" t="str">
        <f t="shared" si="85"/>
        <v>OK</v>
      </c>
      <c r="CJ111" t="str">
        <f t="shared" si="86"/>
        <v>OK</v>
      </c>
      <c r="CK111" s="143">
        <f t="shared" si="87"/>
        <v>0</v>
      </c>
      <c r="CM111" t="s">
        <v>370</v>
      </c>
      <c r="CN111" s="144">
        <v>41100001</v>
      </c>
      <c r="CO111" s="144" t="s">
        <v>367</v>
      </c>
      <c r="CP111" s="144">
        <v>45800000</v>
      </c>
      <c r="CQ111" s="143">
        <v>0.16</v>
      </c>
      <c r="CR111" s="143" t="str">
        <f t="shared" si="88"/>
        <v/>
      </c>
      <c r="CS111" t="str">
        <f t="shared" si="89"/>
        <v>OK</v>
      </c>
      <c r="CT111" t="str">
        <f t="shared" si="90"/>
        <v>OK</v>
      </c>
      <c r="CU111" t="str">
        <f t="shared" si="91"/>
        <v>OKOK</v>
      </c>
      <c r="CV111" s="143">
        <f t="shared" si="92"/>
        <v>0</v>
      </c>
      <c r="CX111" t="s">
        <v>370</v>
      </c>
      <c r="CY111" s="144">
        <v>41100001</v>
      </c>
      <c r="CZ111" s="144" t="s">
        <v>367</v>
      </c>
      <c r="DA111" s="144">
        <v>45800000</v>
      </c>
      <c r="DB111" s="143">
        <v>0.16</v>
      </c>
      <c r="DC111" s="143" t="str">
        <f t="shared" si="93"/>
        <v>OK</v>
      </c>
      <c r="DD111" t="str">
        <f t="shared" si="94"/>
        <v>OK</v>
      </c>
      <c r="DE111" t="str">
        <f t="shared" si="95"/>
        <v/>
      </c>
      <c r="DF111" t="str">
        <f t="shared" si="96"/>
        <v>OKOK</v>
      </c>
      <c r="DG111" s="143">
        <f t="shared" si="97"/>
        <v>0</v>
      </c>
      <c r="DI111" t="s">
        <v>370</v>
      </c>
      <c r="DJ111" s="144">
        <v>41100001</v>
      </c>
      <c r="DK111" s="144" t="s">
        <v>367</v>
      </c>
      <c r="DL111" s="144">
        <v>45800000</v>
      </c>
      <c r="DM111" s="143">
        <v>0.16</v>
      </c>
      <c r="DN111" s="143" t="str">
        <f t="shared" si="98"/>
        <v/>
      </c>
      <c r="DO111" t="str">
        <f t="shared" si="99"/>
        <v>OK</v>
      </c>
      <c r="DP111" t="str">
        <f t="shared" si="100"/>
        <v/>
      </c>
      <c r="DQ111" t="str">
        <f t="shared" si="101"/>
        <v>OK</v>
      </c>
      <c r="DR111" s="143">
        <f t="shared" si="102"/>
        <v>0</v>
      </c>
    </row>
    <row r="112" spans="14:122" x14ac:dyDescent="0.45">
      <c r="N112" t="s">
        <v>370</v>
      </c>
      <c r="O112" s="144">
        <v>45800001</v>
      </c>
      <c r="P112" s="144" t="s">
        <v>367</v>
      </c>
      <c r="Q112" s="144">
        <v>49500000</v>
      </c>
      <c r="R112" s="143">
        <v>0.17</v>
      </c>
      <c r="S112" s="143" t="str">
        <f t="shared" si="53"/>
        <v/>
      </c>
      <c r="T112" t="str">
        <f t="shared" si="54"/>
        <v/>
      </c>
      <c r="U112" t="str">
        <f t="shared" si="55"/>
        <v>OK</v>
      </c>
      <c r="V112" t="str">
        <f t="shared" si="56"/>
        <v>OK</v>
      </c>
      <c r="W112" s="143">
        <f t="shared" si="57"/>
        <v>0</v>
      </c>
      <c r="Y112" t="s">
        <v>370</v>
      </c>
      <c r="Z112" s="144">
        <v>45800001</v>
      </c>
      <c r="AA112" s="144" t="s">
        <v>367</v>
      </c>
      <c r="AB112" s="144">
        <v>49500000</v>
      </c>
      <c r="AC112" s="143">
        <v>0.17</v>
      </c>
      <c r="AD112" s="143" t="str">
        <f t="shared" si="58"/>
        <v/>
      </c>
      <c r="AE112" t="str">
        <f t="shared" si="59"/>
        <v/>
      </c>
      <c r="AF112" t="str">
        <f t="shared" si="60"/>
        <v>OK</v>
      </c>
      <c r="AG112" t="str">
        <f t="shared" si="61"/>
        <v>OK</v>
      </c>
      <c r="AH112" s="143">
        <f t="shared" si="62"/>
        <v>0</v>
      </c>
      <c r="AJ112" t="s">
        <v>370</v>
      </c>
      <c r="AK112" s="144">
        <v>45800001</v>
      </c>
      <c r="AL112" s="144" t="s">
        <v>367</v>
      </c>
      <c r="AM112" s="144">
        <v>49500000</v>
      </c>
      <c r="AN112" s="143">
        <v>0.17</v>
      </c>
      <c r="AO112" s="143" t="str">
        <f t="shared" si="63"/>
        <v>OK</v>
      </c>
      <c r="AP112" t="str">
        <f t="shared" si="64"/>
        <v/>
      </c>
      <c r="AQ112" t="str">
        <f t="shared" si="65"/>
        <v>OK</v>
      </c>
      <c r="AR112" t="str">
        <f t="shared" si="66"/>
        <v>OKOK</v>
      </c>
      <c r="AS112" s="143">
        <f t="shared" si="67"/>
        <v>0</v>
      </c>
      <c r="AU112" t="s">
        <v>370</v>
      </c>
      <c r="AV112" s="144">
        <v>45800001</v>
      </c>
      <c r="AW112" s="144" t="s">
        <v>367</v>
      </c>
      <c r="AX112" s="144">
        <v>49500000</v>
      </c>
      <c r="AY112" s="143">
        <v>0.17</v>
      </c>
      <c r="AZ112" s="143" t="str">
        <f t="shared" si="68"/>
        <v/>
      </c>
      <c r="BA112" t="str">
        <f t="shared" si="69"/>
        <v/>
      </c>
      <c r="BB112" t="str">
        <f t="shared" si="70"/>
        <v>OK</v>
      </c>
      <c r="BC112" t="str">
        <f t="shared" si="71"/>
        <v>OK</v>
      </c>
      <c r="BD112" s="143">
        <f t="shared" si="72"/>
        <v>0</v>
      </c>
      <c r="BF112" t="s">
        <v>370</v>
      </c>
      <c r="BG112" s="144">
        <v>45800001</v>
      </c>
      <c r="BH112" s="144" t="s">
        <v>367</v>
      </c>
      <c r="BI112" s="144">
        <v>49500000</v>
      </c>
      <c r="BJ112" s="143">
        <v>0.17</v>
      </c>
      <c r="BK112" s="143" t="str">
        <f t="shared" si="73"/>
        <v/>
      </c>
      <c r="BL112" t="str">
        <f t="shared" si="74"/>
        <v/>
      </c>
      <c r="BM112" t="str">
        <f t="shared" si="75"/>
        <v>OK</v>
      </c>
      <c r="BN112" t="str">
        <f t="shared" si="76"/>
        <v>OK</v>
      </c>
      <c r="BO112" s="143">
        <f t="shared" si="77"/>
        <v>0</v>
      </c>
      <c r="BQ112" t="s">
        <v>370</v>
      </c>
      <c r="BR112" s="144">
        <v>45800001</v>
      </c>
      <c r="BS112" s="144" t="s">
        <v>367</v>
      </c>
      <c r="BT112" s="144">
        <v>49500000</v>
      </c>
      <c r="BU112" s="143">
        <v>0.17</v>
      </c>
      <c r="BV112" s="143" t="str">
        <f t="shared" si="78"/>
        <v>OK</v>
      </c>
      <c r="BW112" t="str">
        <f t="shared" si="79"/>
        <v/>
      </c>
      <c r="BX112" t="str">
        <f t="shared" si="80"/>
        <v>OK</v>
      </c>
      <c r="BY112" t="str">
        <f t="shared" si="81"/>
        <v>OKOK</v>
      </c>
      <c r="BZ112" s="143">
        <f t="shared" si="82"/>
        <v>0</v>
      </c>
      <c r="CB112" t="s">
        <v>370</v>
      </c>
      <c r="CC112" s="144">
        <v>45800001</v>
      </c>
      <c r="CD112" s="144" t="s">
        <v>367</v>
      </c>
      <c r="CE112" s="144">
        <v>49500000</v>
      </c>
      <c r="CF112" s="143">
        <v>0.17</v>
      </c>
      <c r="CG112" s="143" t="str">
        <f t="shared" si="83"/>
        <v/>
      </c>
      <c r="CH112" t="str">
        <f t="shared" si="84"/>
        <v/>
      </c>
      <c r="CI112" t="str">
        <f t="shared" si="85"/>
        <v>OK</v>
      </c>
      <c r="CJ112" t="str">
        <f t="shared" si="86"/>
        <v>OK</v>
      </c>
      <c r="CK112" s="143">
        <f t="shared" si="87"/>
        <v>0</v>
      </c>
      <c r="CM112" t="s">
        <v>370</v>
      </c>
      <c r="CN112" s="144">
        <v>45800001</v>
      </c>
      <c r="CO112" s="144" t="s">
        <v>367</v>
      </c>
      <c r="CP112" s="144">
        <v>49500000</v>
      </c>
      <c r="CQ112" s="143">
        <v>0.17</v>
      </c>
      <c r="CR112" s="143" t="str">
        <f t="shared" si="88"/>
        <v/>
      </c>
      <c r="CS112" t="str">
        <f t="shared" si="89"/>
        <v/>
      </c>
      <c r="CT112" t="str">
        <f t="shared" si="90"/>
        <v>OK</v>
      </c>
      <c r="CU112" t="str">
        <f t="shared" si="91"/>
        <v>OK</v>
      </c>
      <c r="CV112" s="143">
        <f t="shared" si="92"/>
        <v>0</v>
      </c>
      <c r="CX112" t="s">
        <v>370</v>
      </c>
      <c r="CY112" s="144">
        <v>45800001</v>
      </c>
      <c r="CZ112" s="144" t="s">
        <v>367</v>
      </c>
      <c r="DA112" s="144">
        <v>49500000</v>
      </c>
      <c r="DB112" s="143">
        <v>0.17</v>
      </c>
      <c r="DC112" s="143" t="str">
        <f t="shared" si="93"/>
        <v>OK</v>
      </c>
      <c r="DD112" t="str">
        <f t="shared" si="94"/>
        <v>OK</v>
      </c>
      <c r="DE112" t="str">
        <f t="shared" si="95"/>
        <v/>
      </c>
      <c r="DF112" t="str">
        <f t="shared" si="96"/>
        <v>OKOK</v>
      </c>
      <c r="DG112" s="143">
        <f t="shared" si="97"/>
        <v>0</v>
      </c>
      <c r="DI112" t="s">
        <v>370</v>
      </c>
      <c r="DJ112" s="144">
        <v>45800001</v>
      </c>
      <c r="DK112" s="144" t="s">
        <v>367</v>
      </c>
      <c r="DL112" s="144">
        <v>49500000</v>
      </c>
      <c r="DM112" s="143">
        <v>0.17</v>
      </c>
      <c r="DN112" s="143" t="str">
        <f t="shared" si="98"/>
        <v/>
      </c>
      <c r="DO112" t="str">
        <f t="shared" si="99"/>
        <v>OK</v>
      </c>
      <c r="DP112" t="str">
        <f t="shared" si="100"/>
        <v/>
      </c>
      <c r="DQ112" t="str">
        <f t="shared" si="101"/>
        <v>OK</v>
      </c>
      <c r="DR112" s="143">
        <f t="shared" si="102"/>
        <v>0</v>
      </c>
    </row>
    <row r="113" spans="14:122" x14ac:dyDescent="0.45">
      <c r="N113" t="s">
        <v>370</v>
      </c>
      <c r="O113" s="144">
        <v>49500001</v>
      </c>
      <c r="P113" s="144" t="s">
        <v>367</v>
      </c>
      <c r="Q113" s="144">
        <v>53800000</v>
      </c>
      <c r="R113" s="143">
        <v>0.18</v>
      </c>
      <c r="S113" s="143" t="str">
        <f t="shared" si="53"/>
        <v/>
      </c>
      <c r="T113" t="str">
        <f t="shared" si="54"/>
        <v/>
      </c>
      <c r="U113" t="str">
        <f t="shared" si="55"/>
        <v>OK</v>
      </c>
      <c r="V113" t="str">
        <f t="shared" si="56"/>
        <v>OK</v>
      </c>
      <c r="W113" s="143">
        <f t="shared" si="57"/>
        <v>0</v>
      </c>
      <c r="Y113" t="s">
        <v>370</v>
      </c>
      <c r="Z113" s="144">
        <v>49500001</v>
      </c>
      <c r="AA113" s="144" t="s">
        <v>367</v>
      </c>
      <c r="AB113" s="144">
        <v>53800000</v>
      </c>
      <c r="AC113" s="143">
        <v>0.18</v>
      </c>
      <c r="AD113" s="143" t="str">
        <f t="shared" si="58"/>
        <v/>
      </c>
      <c r="AE113" t="str">
        <f t="shared" si="59"/>
        <v/>
      </c>
      <c r="AF113" t="str">
        <f t="shared" si="60"/>
        <v>OK</v>
      </c>
      <c r="AG113" t="str">
        <f t="shared" si="61"/>
        <v>OK</v>
      </c>
      <c r="AH113" s="143">
        <f t="shared" si="62"/>
        <v>0</v>
      </c>
      <c r="AJ113" t="s">
        <v>370</v>
      </c>
      <c r="AK113" s="144">
        <v>49500001</v>
      </c>
      <c r="AL113" s="144" t="s">
        <v>367</v>
      </c>
      <c r="AM113" s="144">
        <v>53800000</v>
      </c>
      <c r="AN113" s="143">
        <v>0.18</v>
      </c>
      <c r="AO113" s="143" t="str">
        <f t="shared" si="63"/>
        <v>OK</v>
      </c>
      <c r="AP113" t="str">
        <f t="shared" si="64"/>
        <v/>
      </c>
      <c r="AQ113" t="str">
        <f t="shared" si="65"/>
        <v>OK</v>
      </c>
      <c r="AR113" t="str">
        <f t="shared" si="66"/>
        <v>OKOK</v>
      </c>
      <c r="AS113" s="143">
        <f t="shared" si="67"/>
        <v>0</v>
      </c>
      <c r="AU113" t="s">
        <v>370</v>
      </c>
      <c r="AV113" s="144">
        <v>49500001</v>
      </c>
      <c r="AW113" s="144" t="s">
        <v>367</v>
      </c>
      <c r="AX113" s="144">
        <v>53800000</v>
      </c>
      <c r="AY113" s="143">
        <v>0.18</v>
      </c>
      <c r="AZ113" s="143" t="str">
        <f t="shared" si="68"/>
        <v/>
      </c>
      <c r="BA113" t="str">
        <f t="shared" si="69"/>
        <v/>
      </c>
      <c r="BB113" t="str">
        <f t="shared" si="70"/>
        <v>OK</v>
      </c>
      <c r="BC113" t="str">
        <f t="shared" si="71"/>
        <v>OK</v>
      </c>
      <c r="BD113" s="143">
        <f t="shared" si="72"/>
        <v>0</v>
      </c>
      <c r="BF113" t="s">
        <v>370</v>
      </c>
      <c r="BG113" s="144">
        <v>49500001</v>
      </c>
      <c r="BH113" s="144" t="s">
        <v>367</v>
      </c>
      <c r="BI113" s="144">
        <v>53800000</v>
      </c>
      <c r="BJ113" s="143">
        <v>0.18</v>
      </c>
      <c r="BK113" s="143" t="str">
        <f t="shared" si="73"/>
        <v/>
      </c>
      <c r="BL113" t="str">
        <f t="shared" si="74"/>
        <v/>
      </c>
      <c r="BM113" t="str">
        <f t="shared" si="75"/>
        <v>OK</v>
      </c>
      <c r="BN113" t="str">
        <f t="shared" si="76"/>
        <v>OK</v>
      </c>
      <c r="BO113" s="143">
        <f t="shared" si="77"/>
        <v>0</v>
      </c>
      <c r="BQ113" t="s">
        <v>370</v>
      </c>
      <c r="BR113" s="144">
        <v>49500001</v>
      </c>
      <c r="BS113" s="144" t="s">
        <v>367</v>
      </c>
      <c r="BT113" s="144">
        <v>53800000</v>
      </c>
      <c r="BU113" s="143">
        <v>0.18</v>
      </c>
      <c r="BV113" s="143" t="str">
        <f t="shared" si="78"/>
        <v>OK</v>
      </c>
      <c r="BW113" t="str">
        <f t="shared" si="79"/>
        <v/>
      </c>
      <c r="BX113" t="str">
        <f t="shared" si="80"/>
        <v>OK</v>
      </c>
      <c r="BY113" t="str">
        <f t="shared" si="81"/>
        <v>OKOK</v>
      </c>
      <c r="BZ113" s="143">
        <f t="shared" si="82"/>
        <v>0</v>
      </c>
      <c r="CB113" t="s">
        <v>370</v>
      </c>
      <c r="CC113" s="144">
        <v>49500001</v>
      </c>
      <c r="CD113" s="144" t="s">
        <v>367</v>
      </c>
      <c r="CE113" s="144">
        <v>53800000</v>
      </c>
      <c r="CF113" s="143">
        <v>0.18</v>
      </c>
      <c r="CG113" s="143" t="str">
        <f t="shared" si="83"/>
        <v/>
      </c>
      <c r="CH113" t="str">
        <f t="shared" si="84"/>
        <v/>
      </c>
      <c r="CI113" t="str">
        <f t="shared" si="85"/>
        <v>OK</v>
      </c>
      <c r="CJ113" t="str">
        <f t="shared" si="86"/>
        <v>OK</v>
      </c>
      <c r="CK113" s="143">
        <f t="shared" si="87"/>
        <v>0</v>
      </c>
      <c r="CM113" t="s">
        <v>370</v>
      </c>
      <c r="CN113" s="144">
        <v>49500001</v>
      </c>
      <c r="CO113" s="144" t="s">
        <v>367</v>
      </c>
      <c r="CP113" s="144">
        <v>53800000</v>
      </c>
      <c r="CQ113" s="143">
        <v>0.18</v>
      </c>
      <c r="CR113" s="143" t="str">
        <f t="shared" si="88"/>
        <v/>
      </c>
      <c r="CS113" t="str">
        <f t="shared" si="89"/>
        <v/>
      </c>
      <c r="CT113" t="str">
        <f t="shared" si="90"/>
        <v>OK</v>
      </c>
      <c r="CU113" t="str">
        <f t="shared" si="91"/>
        <v>OK</v>
      </c>
      <c r="CV113" s="143">
        <f t="shared" si="92"/>
        <v>0</v>
      </c>
      <c r="CX113" t="s">
        <v>370</v>
      </c>
      <c r="CY113" s="144">
        <v>49500001</v>
      </c>
      <c r="CZ113" s="144" t="s">
        <v>367</v>
      </c>
      <c r="DA113" s="144">
        <v>53800000</v>
      </c>
      <c r="DB113" s="143">
        <v>0.18</v>
      </c>
      <c r="DC113" s="143" t="str">
        <f t="shared" si="93"/>
        <v>OK</v>
      </c>
      <c r="DD113" t="str">
        <f t="shared" si="94"/>
        <v>OK</v>
      </c>
      <c r="DE113" t="str">
        <f t="shared" si="95"/>
        <v>OK</v>
      </c>
      <c r="DF113" t="str">
        <f t="shared" si="96"/>
        <v>OKOKOK</v>
      </c>
      <c r="DG113" s="143">
        <f t="shared" si="97"/>
        <v>0.18</v>
      </c>
      <c r="DI113" t="s">
        <v>370</v>
      </c>
      <c r="DJ113" s="144">
        <v>49500001</v>
      </c>
      <c r="DK113" s="144" t="s">
        <v>367</v>
      </c>
      <c r="DL113" s="144">
        <v>53800000</v>
      </c>
      <c r="DM113" s="143">
        <v>0.18</v>
      </c>
      <c r="DN113" s="143" t="str">
        <f t="shared" si="98"/>
        <v/>
      </c>
      <c r="DO113" t="str">
        <f t="shared" si="99"/>
        <v>OK</v>
      </c>
      <c r="DP113" t="str">
        <f t="shared" si="100"/>
        <v/>
      </c>
      <c r="DQ113" t="str">
        <f t="shared" si="101"/>
        <v>OK</v>
      </c>
      <c r="DR113" s="143">
        <f t="shared" si="102"/>
        <v>0</v>
      </c>
    </row>
    <row r="114" spans="14:122" x14ac:dyDescent="0.45">
      <c r="N114" t="s">
        <v>370</v>
      </c>
      <c r="O114" s="144">
        <v>53800001</v>
      </c>
      <c r="P114" s="144" t="s">
        <v>367</v>
      </c>
      <c r="Q114" s="144">
        <v>58500000</v>
      </c>
      <c r="R114" s="143">
        <v>0.19</v>
      </c>
      <c r="S114" s="143" t="str">
        <f t="shared" si="53"/>
        <v/>
      </c>
      <c r="T114" t="str">
        <f t="shared" si="54"/>
        <v/>
      </c>
      <c r="U114" t="str">
        <f t="shared" si="55"/>
        <v>OK</v>
      </c>
      <c r="V114" t="str">
        <f t="shared" si="56"/>
        <v>OK</v>
      </c>
      <c r="W114" s="143">
        <f t="shared" si="57"/>
        <v>0</v>
      </c>
      <c r="Y114" t="s">
        <v>370</v>
      </c>
      <c r="Z114" s="144">
        <v>53800001</v>
      </c>
      <c r="AA114" s="144" t="s">
        <v>367</v>
      </c>
      <c r="AB114" s="144">
        <v>58500000</v>
      </c>
      <c r="AC114" s="143">
        <v>0.19</v>
      </c>
      <c r="AD114" s="143" t="str">
        <f t="shared" si="58"/>
        <v/>
      </c>
      <c r="AE114" t="str">
        <f t="shared" si="59"/>
        <v/>
      </c>
      <c r="AF114" t="str">
        <f t="shared" si="60"/>
        <v>OK</v>
      </c>
      <c r="AG114" t="str">
        <f t="shared" si="61"/>
        <v>OK</v>
      </c>
      <c r="AH114" s="143">
        <f t="shared" si="62"/>
        <v>0</v>
      </c>
      <c r="AJ114" t="s">
        <v>370</v>
      </c>
      <c r="AK114" s="144">
        <v>53800001</v>
      </c>
      <c r="AL114" s="144" t="s">
        <v>367</v>
      </c>
      <c r="AM114" s="144">
        <v>58500000</v>
      </c>
      <c r="AN114" s="143">
        <v>0.19</v>
      </c>
      <c r="AO114" s="143" t="str">
        <f t="shared" si="63"/>
        <v>OK</v>
      </c>
      <c r="AP114" t="str">
        <f t="shared" si="64"/>
        <v/>
      </c>
      <c r="AQ114" t="str">
        <f t="shared" si="65"/>
        <v>OK</v>
      </c>
      <c r="AR114" t="str">
        <f t="shared" si="66"/>
        <v>OKOK</v>
      </c>
      <c r="AS114" s="143">
        <f t="shared" si="67"/>
        <v>0</v>
      </c>
      <c r="AU114" t="s">
        <v>370</v>
      </c>
      <c r="AV114" s="144">
        <v>53800001</v>
      </c>
      <c r="AW114" s="144" t="s">
        <v>367</v>
      </c>
      <c r="AX114" s="144">
        <v>58500000</v>
      </c>
      <c r="AY114" s="143">
        <v>0.19</v>
      </c>
      <c r="AZ114" s="143" t="str">
        <f t="shared" si="68"/>
        <v/>
      </c>
      <c r="BA114" t="str">
        <f t="shared" si="69"/>
        <v/>
      </c>
      <c r="BB114" t="str">
        <f t="shared" si="70"/>
        <v>OK</v>
      </c>
      <c r="BC114" t="str">
        <f t="shared" si="71"/>
        <v>OK</v>
      </c>
      <c r="BD114" s="143">
        <f t="shared" si="72"/>
        <v>0</v>
      </c>
      <c r="BF114" t="s">
        <v>370</v>
      </c>
      <c r="BG114" s="144">
        <v>53800001</v>
      </c>
      <c r="BH114" s="144" t="s">
        <v>367</v>
      </c>
      <c r="BI114" s="144">
        <v>58500000</v>
      </c>
      <c r="BJ114" s="143">
        <v>0.19</v>
      </c>
      <c r="BK114" s="143" t="str">
        <f t="shared" si="73"/>
        <v/>
      </c>
      <c r="BL114" t="str">
        <f t="shared" si="74"/>
        <v/>
      </c>
      <c r="BM114" t="str">
        <f t="shared" si="75"/>
        <v>OK</v>
      </c>
      <c r="BN114" t="str">
        <f t="shared" si="76"/>
        <v>OK</v>
      </c>
      <c r="BO114" s="143">
        <f t="shared" si="77"/>
        <v>0</v>
      </c>
      <c r="BQ114" t="s">
        <v>370</v>
      </c>
      <c r="BR114" s="144">
        <v>53800001</v>
      </c>
      <c r="BS114" s="144" t="s">
        <v>367</v>
      </c>
      <c r="BT114" s="144">
        <v>58500000</v>
      </c>
      <c r="BU114" s="143">
        <v>0.19</v>
      </c>
      <c r="BV114" s="143" t="str">
        <f t="shared" si="78"/>
        <v>OK</v>
      </c>
      <c r="BW114" t="str">
        <f t="shared" si="79"/>
        <v/>
      </c>
      <c r="BX114" t="str">
        <f t="shared" si="80"/>
        <v>OK</v>
      </c>
      <c r="BY114" t="str">
        <f t="shared" si="81"/>
        <v>OKOK</v>
      </c>
      <c r="BZ114" s="143">
        <f t="shared" si="82"/>
        <v>0</v>
      </c>
      <c r="CB114" t="s">
        <v>370</v>
      </c>
      <c r="CC114" s="144">
        <v>53800001</v>
      </c>
      <c r="CD114" s="144" t="s">
        <v>367</v>
      </c>
      <c r="CE114" s="144">
        <v>58500000</v>
      </c>
      <c r="CF114" s="143">
        <v>0.19</v>
      </c>
      <c r="CG114" s="143" t="str">
        <f t="shared" si="83"/>
        <v/>
      </c>
      <c r="CH114" t="str">
        <f t="shared" si="84"/>
        <v/>
      </c>
      <c r="CI114" t="str">
        <f t="shared" si="85"/>
        <v>OK</v>
      </c>
      <c r="CJ114" t="str">
        <f t="shared" si="86"/>
        <v>OK</v>
      </c>
      <c r="CK114" s="143">
        <f t="shared" si="87"/>
        <v>0</v>
      </c>
      <c r="CM114" t="s">
        <v>370</v>
      </c>
      <c r="CN114" s="144">
        <v>53800001</v>
      </c>
      <c r="CO114" s="144" t="s">
        <v>367</v>
      </c>
      <c r="CP114" s="144">
        <v>58500000</v>
      </c>
      <c r="CQ114" s="143">
        <v>0.19</v>
      </c>
      <c r="CR114" s="143" t="str">
        <f t="shared" si="88"/>
        <v/>
      </c>
      <c r="CS114" t="str">
        <f t="shared" si="89"/>
        <v/>
      </c>
      <c r="CT114" t="str">
        <f t="shared" si="90"/>
        <v>OK</v>
      </c>
      <c r="CU114" t="str">
        <f t="shared" si="91"/>
        <v>OK</v>
      </c>
      <c r="CV114" s="143">
        <f t="shared" si="92"/>
        <v>0</v>
      </c>
      <c r="CX114" t="s">
        <v>370</v>
      </c>
      <c r="CY114" s="144">
        <v>53800001</v>
      </c>
      <c r="CZ114" s="144" t="s">
        <v>367</v>
      </c>
      <c r="DA114" s="144">
        <v>58500000</v>
      </c>
      <c r="DB114" s="143">
        <v>0.19</v>
      </c>
      <c r="DC114" s="143" t="str">
        <f t="shared" si="93"/>
        <v>OK</v>
      </c>
      <c r="DD114" t="str">
        <f t="shared" si="94"/>
        <v/>
      </c>
      <c r="DE114" t="str">
        <f t="shared" si="95"/>
        <v>OK</v>
      </c>
      <c r="DF114" t="str">
        <f t="shared" si="96"/>
        <v>OKOK</v>
      </c>
      <c r="DG114" s="143">
        <f t="shared" si="97"/>
        <v>0</v>
      </c>
      <c r="DI114" t="s">
        <v>370</v>
      </c>
      <c r="DJ114" s="144">
        <v>53800001</v>
      </c>
      <c r="DK114" s="144" t="s">
        <v>367</v>
      </c>
      <c r="DL114" s="144">
        <v>58500000</v>
      </c>
      <c r="DM114" s="143">
        <v>0.19</v>
      </c>
      <c r="DN114" s="143" t="str">
        <f t="shared" si="98"/>
        <v/>
      </c>
      <c r="DO114" t="str">
        <f t="shared" si="99"/>
        <v>OK</v>
      </c>
      <c r="DP114" t="str">
        <f t="shared" si="100"/>
        <v>OK</v>
      </c>
      <c r="DQ114" t="str">
        <f t="shared" si="101"/>
        <v>OKOK</v>
      </c>
      <c r="DR114" s="143">
        <f t="shared" si="102"/>
        <v>0</v>
      </c>
    </row>
    <row r="115" spans="14:122" x14ac:dyDescent="0.45">
      <c r="N115" t="s">
        <v>370</v>
      </c>
      <c r="O115" s="144">
        <v>58500001</v>
      </c>
      <c r="P115" s="144" t="s">
        <v>367</v>
      </c>
      <c r="Q115" s="144">
        <v>64000000</v>
      </c>
      <c r="R115" s="143">
        <v>0.2</v>
      </c>
      <c r="S115" s="143" t="str">
        <f t="shared" si="53"/>
        <v/>
      </c>
      <c r="T115" t="str">
        <f t="shared" si="54"/>
        <v/>
      </c>
      <c r="U115" t="str">
        <f t="shared" si="55"/>
        <v>OK</v>
      </c>
      <c r="V115" t="str">
        <f t="shared" si="56"/>
        <v>OK</v>
      </c>
      <c r="W115" s="143">
        <f t="shared" si="57"/>
        <v>0</v>
      </c>
      <c r="Y115" t="s">
        <v>370</v>
      </c>
      <c r="Z115" s="144">
        <v>58500001</v>
      </c>
      <c r="AA115" s="144" t="s">
        <v>367</v>
      </c>
      <c r="AB115" s="144">
        <v>64000000</v>
      </c>
      <c r="AC115" s="143">
        <v>0.2</v>
      </c>
      <c r="AD115" s="143" t="str">
        <f t="shared" si="58"/>
        <v/>
      </c>
      <c r="AE115" t="str">
        <f t="shared" si="59"/>
        <v/>
      </c>
      <c r="AF115" t="str">
        <f t="shared" si="60"/>
        <v>OK</v>
      </c>
      <c r="AG115" t="str">
        <f t="shared" si="61"/>
        <v>OK</v>
      </c>
      <c r="AH115" s="143">
        <f t="shared" si="62"/>
        <v>0</v>
      </c>
      <c r="AJ115" t="s">
        <v>370</v>
      </c>
      <c r="AK115" s="144">
        <v>58500001</v>
      </c>
      <c r="AL115" s="144" t="s">
        <v>367</v>
      </c>
      <c r="AM115" s="144">
        <v>64000000</v>
      </c>
      <c r="AN115" s="143">
        <v>0.2</v>
      </c>
      <c r="AO115" s="143" t="str">
        <f t="shared" si="63"/>
        <v>OK</v>
      </c>
      <c r="AP115" t="str">
        <f t="shared" si="64"/>
        <v/>
      </c>
      <c r="AQ115" t="str">
        <f t="shared" si="65"/>
        <v>OK</v>
      </c>
      <c r="AR115" t="str">
        <f t="shared" si="66"/>
        <v>OKOK</v>
      </c>
      <c r="AS115" s="143">
        <f t="shared" si="67"/>
        <v>0</v>
      </c>
      <c r="AU115" t="s">
        <v>370</v>
      </c>
      <c r="AV115" s="144">
        <v>58500001</v>
      </c>
      <c r="AW115" s="144" t="s">
        <v>367</v>
      </c>
      <c r="AX115" s="144">
        <v>64000000</v>
      </c>
      <c r="AY115" s="143">
        <v>0.2</v>
      </c>
      <c r="AZ115" s="143" t="str">
        <f t="shared" si="68"/>
        <v/>
      </c>
      <c r="BA115" t="str">
        <f t="shared" si="69"/>
        <v/>
      </c>
      <c r="BB115" t="str">
        <f t="shared" si="70"/>
        <v>OK</v>
      </c>
      <c r="BC115" t="str">
        <f t="shared" si="71"/>
        <v>OK</v>
      </c>
      <c r="BD115" s="143">
        <f t="shared" si="72"/>
        <v>0</v>
      </c>
      <c r="BF115" t="s">
        <v>370</v>
      </c>
      <c r="BG115" s="144">
        <v>58500001</v>
      </c>
      <c r="BH115" s="144" t="s">
        <v>367</v>
      </c>
      <c r="BI115" s="144">
        <v>64000000</v>
      </c>
      <c r="BJ115" s="143">
        <v>0.2</v>
      </c>
      <c r="BK115" s="143" t="str">
        <f t="shared" si="73"/>
        <v/>
      </c>
      <c r="BL115" t="str">
        <f t="shared" si="74"/>
        <v/>
      </c>
      <c r="BM115" t="str">
        <f t="shared" si="75"/>
        <v>OK</v>
      </c>
      <c r="BN115" t="str">
        <f t="shared" si="76"/>
        <v>OK</v>
      </c>
      <c r="BO115" s="143">
        <f t="shared" si="77"/>
        <v>0</v>
      </c>
      <c r="BQ115" t="s">
        <v>370</v>
      </c>
      <c r="BR115" s="144">
        <v>58500001</v>
      </c>
      <c r="BS115" s="144" t="s">
        <v>367</v>
      </c>
      <c r="BT115" s="144">
        <v>64000000</v>
      </c>
      <c r="BU115" s="143">
        <v>0.2</v>
      </c>
      <c r="BV115" s="143" t="str">
        <f t="shared" si="78"/>
        <v>OK</v>
      </c>
      <c r="BW115" t="str">
        <f t="shared" si="79"/>
        <v/>
      </c>
      <c r="BX115" t="str">
        <f t="shared" si="80"/>
        <v>OK</v>
      </c>
      <c r="BY115" t="str">
        <f t="shared" si="81"/>
        <v>OKOK</v>
      </c>
      <c r="BZ115" s="143">
        <f t="shared" si="82"/>
        <v>0</v>
      </c>
      <c r="CB115" t="s">
        <v>370</v>
      </c>
      <c r="CC115" s="144">
        <v>58500001</v>
      </c>
      <c r="CD115" s="144" t="s">
        <v>367</v>
      </c>
      <c r="CE115" s="144">
        <v>64000000</v>
      </c>
      <c r="CF115" s="143">
        <v>0.2</v>
      </c>
      <c r="CG115" s="143" t="str">
        <f t="shared" si="83"/>
        <v/>
      </c>
      <c r="CH115" t="str">
        <f t="shared" si="84"/>
        <v/>
      </c>
      <c r="CI115" t="str">
        <f t="shared" si="85"/>
        <v>OK</v>
      </c>
      <c r="CJ115" t="str">
        <f t="shared" si="86"/>
        <v>OK</v>
      </c>
      <c r="CK115" s="143">
        <f t="shared" si="87"/>
        <v>0</v>
      </c>
      <c r="CM115" t="s">
        <v>370</v>
      </c>
      <c r="CN115" s="144">
        <v>58500001</v>
      </c>
      <c r="CO115" s="144" t="s">
        <v>367</v>
      </c>
      <c r="CP115" s="144">
        <v>64000000</v>
      </c>
      <c r="CQ115" s="143">
        <v>0.2</v>
      </c>
      <c r="CR115" s="143" t="str">
        <f t="shared" si="88"/>
        <v/>
      </c>
      <c r="CS115" t="str">
        <f t="shared" si="89"/>
        <v/>
      </c>
      <c r="CT115" t="str">
        <f t="shared" si="90"/>
        <v>OK</v>
      </c>
      <c r="CU115" t="str">
        <f t="shared" si="91"/>
        <v>OK</v>
      </c>
      <c r="CV115" s="143">
        <f t="shared" si="92"/>
        <v>0</v>
      </c>
      <c r="CX115" t="s">
        <v>370</v>
      </c>
      <c r="CY115" s="144">
        <v>58500001</v>
      </c>
      <c r="CZ115" s="144" t="s">
        <v>367</v>
      </c>
      <c r="DA115" s="144">
        <v>64000000</v>
      </c>
      <c r="DB115" s="143">
        <v>0.2</v>
      </c>
      <c r="DC115" s="143" t="str">
        <f t="shared" si="93"/>
        <v>OK</v>
      </c>
      <c r="DD115" t="str">
        <f t="shared" si="94"/>
        <v/>
      </c>
      <c r="DE115" t="str">
        <f t="shared" si="95"/>
        <v>OK</v>
      </c>
      <c r="DF115" t="str">
        <f t="shared" si="96"/>
        <v>OKOK</v>
      </c>
      <c r="DG115" s="143">
        <f t="shared" si="97"/>
        <v>0</v>
      </c>
      <c r="DI115" t="s">
        <v>370</v>
      </c>
      <c r="DJ115" s="144">
        <v>58500001</v>
      </c>
      <c r="DK115" s="144" t="s">
        <v>367</v>
      </c>
      <c r="DL115" s="144">
        <v>64000000</v>
      </c>
      <c r="DM115" s="143">
        <v>0.2</v>
      </c>
      <c r="DN115" s="143" t="str">
        <f t="shared" si="98"/>
        <v/>
      </c>
      <c r="DO115" t="str">
        <f t="shared" si="99"/>
        <v/>
      </c>
      <c r="DP115" t="str">
        <f t="shared" si="100"/>
        <v>OK</v>
      </c>
      <c r="DQ115" t="str">
        <f t="shared" si="101"/>
        <v>OK</v>
      </c>
      <c r="DR115" s="143">
        <f t="shared" si="102"/>
        <v>0</v>
      </c>
    </row>
    <row r="116" spans="14:122" x14ac:dyDescent="0.45">
      <c r="N116" t="s">
        <v>370</v>
      </c>
      <c r="O116" s="144">
        <v>64000001</v>
      </c>
      <c r="P116" s="144" t="s">
        <v>367</v>
      </c>
      <c r="Q116" s="144">
        <v>71000000</v>
      </c>
      <c r="R116" s="143">
        <v>0.21</v>
      </c>
      <c r="S116" s="143" t="str">
        <f t="shared" si="53"/>
        <v/>
      </c>
      <c r="T116" t="str">
        <f t="shared" si="54"/>
        <v/>
      </c>
      <c r="U116" t="str">
        <f t="shared" si="55"/>
        <v>OK</v>
      </c>
      <c r="V116" t="str">
        <f t="shared" si="56"/>
        <v>OK</v>
      </c>
      <c r="W116" s="143">
        <f t="shared" si="57"/>
        <v>0</v>
      </c>
      <c r="Y116" t="s">
        <v>370</v>
      </c>
      <c r="Z116" s="144">
        <v>64000001</v>
      </c>
      <c r="AA116" s="144" t="s">
        <v>367</v>
      </c>
      <c r="AB116" s="144">
        <v>71000000</v>
      </c>
      <c r="AC116" s="143">
        <v>0.21</v>
      </c>
      <c r="AD116" s="143" t="str">
        <f t="shared" si="58"/>
        <v/>
      </c>
      <c r="AE116" t="str">
        <f t="shared" si="59"/>
        <v/>
      </c>
      <c r="AF116" t="str">
        <f t="shared" si="60"/>
        <v>OK</v>
      </c>
      <c r="AG116" t="str">
        <f t="shared" si="61"/>
        <v>OK</v>
      </c>
      <c r="AH116" s="143">
        <f t="shared" si="62"/>
        <v>0</v>
      </c>
      <c r="AJ116" t="s">
        <v>370</v>
      </c>
      <c r="AK116" s="144">
        <v>64000001</v>
      </c>
      <c r="AL116" s="144" t="s">
        <v>367</v>
      </c>
      <c r="AM116" s="144">
        <v>71000000</v>
      </c>
      <c r="AN116" s="143">
        <v>0.21</v>
      </c>
      <c r="AO116" s="143" t="str">
        <f t="shared" si="63"/>
        <v>OK</v>
      </c>
      <c r="AP116" t="str">
        <f t="shared" si="64"/>
        <v/>
      </c>
      <c r="AQ116" t="str">
        <f t="shared" si="65"/>
        <v>OK</v>
      </c>
      <c r="AR116" t="str">
        <f t="shared" si="66"/>
        <v>OKOK</v>
      </c>
      <c r="AS116" s="143">
        <f t="shared" si="67"/>
        <v>0</v>
      </c>
      <c r="AU116" t="s">
        <v>370</v>
      </c>
      <c r="AV116" s="144">
        <v>64000001</v>
      </c>
      <c r="AW116" s="144" t="s">
        <v>367</v>
      </c>
      <c r="AX116" s="144">
        <v>71000000</v>
      </c>
      <c r="AY116" s="143">
        <v>0.21</v>
      </c>
      <c r="AZ116" s="143" t="str">
        <f t="shared" si="68"/>
        <v/>
      </c>
      <c r="BA116" t="str">
        <f t="shared" si="69"/>
        <v/>
      </c>
      <c r="BB116" t="str">
        <f t="shared" si="70"/>
        <v>OK</v>
      </c>
      <c r="BC116" t="str">
        <f t="shared" si="71"/>
        <v>OK</v>
      </c>
      <c r="BD116" s="143">
        <f t="shared" si="72"/>
        <v>0</v>
      </c>
      <c r="BF116" t="s">
        <v>370</v>
      </c>
      <c r="BG116" s="144">
        <v>64000001</v>
      </c>
      <c r="BH116" s="144" t="s">
        <v>367</v>
      </c>
      <c r="BI116" s="144">
        <v>71000000</v>
      </c>
      <c r="BJ116" s="143">
        <v>0.21</v>
      </c>
      <c r="BK116" s="143" t="str">
        <f t="shared" si="73"/>
        <v/>
      </c>
      <c r="BL116" t="str">
        <f t="shared" si="74"/>
        <v/>
      </c>
      <c r="BM116" t="str">
        <f t="shared" si="75"/>
        <v>OK</v>
      </c>
      <c r="BN116" t="str">
        <f t="shared" si="76"/>
        <v>OK</v>
      </c>
      <c r="BO116" s="143">
        <f t="shared" si="77"/>
        <v>0</v>
      </c>
      <c r="BQ116" t="s">
        <v>370</v>
      </c>
      <c r="BR116" s="144">
        <v>64000001</v>
      </c>
      <c r="BS116" s="144" t="s">
        <v>367</v>
      </c>
      <c r="BT116" s="144">
        <v>71000000</v>
      </c>
      <c r="BU116" s="143">
        <v>0.21</v>
      </c>
      <c r="BV116" s="143" t="str">
        <f t="shared" si="78"/>
        <v>OK</v>
      </c>
      <c r="BW116" t="str">
        <f t="shared" si="79"/>
        <v/>
      </c>
      <c r="BX116" t="str">
        <f t="shared" si="80"/>
        <v>OK</v>
      </c>
      <c r="BY116" t="str">
        <f t="shared" si="81"/>
        <v>OKOK</v>
      </c>
      <c r="BZ116" s="143">
        <f t="shared" si="82"/>
        <v>0</v>
      </c>
      <c r="CB116" t="s">
        <v>370</v>
      </c>
      <c r="CC116" s="144">
        <v>64000001</v>
      </c>
      <c r="CD116" s="144" t="s">
        <v>367</v>
      </c>
      <c r="CE116" s="144">
        <v>71000000</v>
      </c>
      <c r="CF116" s="143">
        <v>0.21</v>
      </c>
      <c r="CG116" s="143" t="str">
        <f t="shared" si="83"/>
        <v/>
      </c>
      <c r="CH116" t="str">
        <f t="shared" si="84"/>
        <v/>
      </c>
      <c r="CI116" t="str">
        <f t="shared" si="85"/>
        <v>OK</v>
      </c>
      <c r="CJ116" t="str">
        <f t="shared" si="86"/>
        <v>OK</v>
      </c>
      <c r="CK116" s="143">
        <f t="shared" si="87"/>
        <v>0</v>
      </c>
      <c r="CM116" t="s">
        <v>370</v>
      </c>
      <c r="CN116" s="144">
        <v>64000001</v>
      </c>
      <c r="CO116" s="144" t="s">
        <v>367</v>
      </c>
      <c r="CP116" s="144">
        <v>71000000</v>
      </c>
      <c r="CQ116" s="143">
        <v>0.21</v>
      </c>
      <c r="CR116" s="143" t="str">
        <f t="shared" si="88"/>
        <v/>
      </c>
      <c r="CS116" t="str">
        <f t="shared" si="89"/>
        <v/>
      </c>
      <c r="CT116" t="str">
        <f t="shared" si="90"/>
        <v>OK</v>
      </c>
      <c r="CU116" t="str">
        <f t="shared" si="91"/>
        <v>OK</v>
      </c>
      <c r="CV116" s="143">
        <f t="shared" si="92"/>
        <v>0</v>
      </c>
      <c r="CX116" t="s">
        <v>370</v>
      </c>
      <c r="CY116" s="144">
        <v>64000001</v>
      </c>
      <c r="CZ116" s="144" t="s">
        <v>367</v>
      </c>
      <c r="DA116" s="144">
        <v>71000000</v>
      </c>
      <c r="DB116" s="143">
        <v>0.21</v>
      </c>
      <c r="DC116" s="143" t="str">
        <f t="shared" si="93"/>
        <v>OK</v>
      </c>
      <c r="DD116" t="str">
        <f t="shared" si="94"/>
        <v/>
      </c>
      <c r="DE116" t="str">
        <f t="shared" si="95"/>
        <v>OK</v>
      </c>
      <c r="DF116" t="str">
        <f t="shared" si="96"/>
        <v>OKOK</v>
      </c>
      <c r="DG116" s="143">
        <f t="shared" si="97"/>
        <v>0</v>
      </c>
      <c r="DI116" t="s">
        <v>370</v>
      </c>
      <c r="DJ116" s="144">
        <v>64000001</v>
      </c>
      <c r="DK116" s="144" t="s">
        <v>367</v>
      </c>
      <c r="DL116" s="144">
        <v>71000000</v>
      </c>
      <c r="DM116" s="143">
        <v>0.21</v>
      </c>
      <c r="DN116" s="143" t="str">
        <f t="shared" si="98"/>
        <v/>
      </c>
      <c r="DO116" t="str">
        <f t="shared" si="99"/>
        <v/>
      </c>
      <c r="DP116" t="str">
        <f t="shared" si="100"/>
        <v>OK</v>
      </c>
      <c r="DQ116" t="str">
        <f t="shared" si="101"/>
        <v>OK</v>
      </c>
      <c r="DR116" s="143">
        <f t="shared" si="102"/>
        <v>0</v>
      </c>
    </row>
    <row r="117" spans="14:122" x14ac:dyDescent="0.45">
      <c r="N117" t="s">
        <v>370</v>
      </c>
      <c r="O117" s="144">
        <v>71000001</v>
      </c>
      <c r="P117" s="144" t="s">
        <v>367</v>
      </c>
      <c r="Q117" s="144">
        <v>80000000</v>
      </c>
      <c r="R117" s="143">
        <v>0.22</v>
      </c>
      <c r="S117" s="143" t="str">
        <f t="shared" si="53"/>
        <v/>
      </c>
      <c r="T117" t="str">
        <f t="shared" si="54"/>
        <v/>
      </c>
      <c r="U117" t="str">
        <f t="shared" si="55"/>
        <v>OK</v>
      </c>
      <c r="V117" t="str">
        <f t="shared" si="56"/>
        <v>OK</v>
      </c>
      <c r="W117" s="143">
        <f t="shared" si="57"/>
        <v>0</v>
      </c>
      <c r="Y117" t="s">
        <v>370</v>
      </c>
      <c r="Z117" s="144">
        <v>71000001</v>
      </c>
      <c r="AA117" s="144" t="s">
        <v>367</v>
      </c>
      <c r="AB117" s="144">
        <v>80000000</v>
      </c>
      <c r="AC117" s="143">
        <v>0.22</v>
      </c>
      <c r="AD117" s="143" t="str">
        <f t="shared" si="58"/>
        <v/>
      </c>
      <c r="AE117" t="str">
        <f t="shared" si="59"/>
        <v/>
      </c>
      <c r="AF117" t="str">
        <f t="shared" si="60"/>
        <v>OK</v>
      </c>
      <c r="AG117" t="str">
        <f t="shared" si="61"/>
        <v>OK</v>
      </c>
      <c r="AH117" s="143">
        <f t="shared" si="62"/>
        <v>0</v>
      </c>
      <c r="AJ117" t="s">
        <v>370</v>
      </c>
      <c r="AK117" s="144">
        <v>71000001</v>
      </c>
      <c r="AL117" s="144" t="s">
        <v>367</v>
      </c>
      <c r="AM117" s="144">
        <v>80000000</v>
      </c>
      <c r="AN117" s="143">
        <v>0.22</v>
      </c>
      <c r="AO117" s="143" t="str">
        <f t="shared" si="63"/>
        <v>OK</v>
      </c>
      <c r="AP117" t="str">
        <f t="shared" si="64"/>
        <v/>
      </c>
      <c r="AQ117" t="str">
        <f t="shared" si="65"/>
        <v>OK</v>
      </c>
      <c r="AR117" t="str">
        <f t="shared" si="66"/>
        <v>OKOK</v>
      </c>
      <c r="AS117" s="143">
        <f t="shared" si="67"/>
        <v>0</v>
      </c>
      <c r="AU117" t="s">
        <v>370</v>
      </c>
      <c r="AV117" s="144">
        <v>71000001</v>
      </c>
      <c r="AW117" s="144" t="s">
        <v>367</v>
      </c>
      <c r="AX117" s="144">
        <v>80000000</v>
      </c>
      <c r="AY117" s="143">
        <v>0.22</v>
      </c>
      <c r="AZ117" s="143" t="str">
        <f t="shared" si="68"/>
        <v/>
      </c>
      <c r="BA117" t="str">
        <f t="shared" si="69"/>
        <v/>
      </c>
      <c r="BB117" t="str">
        <f t="shared" si="70"/>
        <v>OK</v>
      </c>
      <c r="BC117" t="str">
        <f t="shared" si="71"/>
        <v>OK</v>
      </c>
      <c r="BD117" s="143">
        <f t="shared" si="72"/>
        <v>0</v>
      </c>
      <c r="BF117" t="s">
        <v>370</v>
      </c>
      <c r="BG117" s="144">
        <v>71000001</v>
      </c>
      <c r="BH117" s="144" t="s">
        <v>367</v>
      </c>
      <c r="BI117" s="144">
        <v>80000000</v>
      </c>
      <c r="BJ117" s="143">
        <v>0.22</v>
      </c>
      <c r="BK117" s="143" t="str">
        <f t="shared" si="73"/>
        <v/>
      </c>
      <c r="BL117" t="str">
        <f t="shared" si="74"/>
        <v/>
      </c>
      <c r="BM117" t="str">
        <f t="shared" si="75"/>
        <v>OK</v>
      </c>
      <c r="BN117" t="str">
        <f t="shared" si="76"/>
        <v>OK</v>
      </c>
      <c r="BO117" s="143">
        <f t="shared" si="77"/>
        <v>0</v>
      </c>
      <c r="BQ117" t="s">
        <v>370</v>
      </c>
      <c r="BR117" s="144">
        <v>71000001</v>
      </c>
      <c r="BS117" s="144" t="s">
        <v>367</v>
      </c>
      <c r="BT117" s="144">
        <v>80000000</v>
      </c>
      <c r="BU117" s="143">
        <v>0.22</v>
      </c>
      <c r="BV117" s="143" t="str">
        <f t="shared" si="78"/>
        <v>OK</v>
      </c>
      <c r="BW117" t="str">
        <f t="shared" si="79"/>
        <v/>
      </c>
      <c r="BX117" t="str">
        <f t="shared" si="80"/>
        <v>OK</v>
      </c>
      <c r="BY117" t="str">
        <f t="shared" si="81"/>
        <v>OKOK</v>
      </c>
      <c r="BZ117" s="143">
        <f t="shared" si="82"/>
        <v>0</v>
      </c>
      <c r="CB117" t="s">
        <v>370</v>
      </c>
      <c r="CC117" s="144">
        <v>71000001</v>
      </c>
      <c r="CD117" s="144" t="s">
        <v>367</v>
      </c>
      <c r="CE117" s="144">
        <v>80000000</v>
      </c>
      <c r="CF117" s="143">
        <v>0.22</v>
      </c>
      <c r="CG117" s="143" t="str">
        <f t="shared" si="83"/>
        <v/>
      </c>
      <c r="CH117" t="str">
        <f t="shared" si="84"/>
        <v/>
      </c>
      <c r="CI117" t="str">
        <f t="shared" si="85"/>
        <v>OK</v>
      </c>
      <c r="CJ117" t="str">
        <f t="shared" si="86"/>
        <v>OK</v>
      </c>
      <c r="CK117" s="143">
        <f t="shared" si="87"/>
        <v>0</v>
      </c>
      <c r="CM117" t="s">
        <v>370</v>
      </c>
      <c r="CN117" s="144">
        <v>71000001</v>
      </c>
      <c r="CO117" s="144" t="s">
        <v>367</v>
      </c>
      <c r="CP117" s="144">
        <v>80000000</v>
      </c>
      <c r="CQ117" s="143">
        <v>0.22</v>
      </c>
      <c r="CR117" s="143" t="str">
        <f t="shared" si="88"/>
        <v/>
      </c>
      <c r="CS117" t="str">
        <f t="shared" si="89"/>
        <v/>
      </c>
      <c r="CT117" t="str">
        <f t="shared" si="90"/>
        <v>OK</v>
      </c>
      <c r="CU117" t="str">
        <f t="shared" si="91"/>
        <v>OK</v>
      </c>
      <c r="CV117" s="143">
        <f t="shared" si="92"/>
        <v>0</v>
      </c>
      <c r="CX117" t="s">
        <v>370</v>
      </c>
      <c r="CY117" s="144">
        <v>71000001</v>
      </c>
      <c r="CZ117" s="144" t="s">
        <v>367</v>
      </c>
      <c r="DA117" s="144">
        <v>80000000</v>
      </c>
      <c r="DB117" s="143">
        <v>0.22</v>
      </c>
      <c r="DC117" s="143" t="str">
        <f t="shared" si="93"/>
        <v>OK</v>
      </c>
      <c r="DD117" t="str">
        <f t="shared" si="94"/>
        <v/>
      </c>
      <c r="DE117" t="str">
        <f t="shared" si="95"/>
        <v>OK</v>
      </c>
      <c r="DF117" t="str">
        <f t="shared" si="96"/>
        <v>OKOK</v>
      </c>
      <c r="DG117" s="143">
        <f t="shared" si="97"/>
        <v>0</v>
      </c>
      <c r="DI117" t="s">
        <v>370</v>
      </c>
      <c r="DJ117" s="144">
        <v>71000001</v>
      </c>
      <c r="DK117" s="144" t="s">
        <v>367</v>
      </c>
      <c r="DL117" s="144">
        <v>80000000</v>
      </c>
      <c r="DM117" s="143">
        <v>0.22</v>
      </c>
      <c r="DN117" s="143" t="str">
        <f t="shared" si="98"/>
        <v/>
      </c>
      <c r="DO117" t="str">
        <f t="shared" si="99"/>
        <v/>
      </c>
      <c r="DP117" t="str">
        <f t="shared" si="100"/>
        <v>OK</v>
      </c>
      <c r="DQ117" t="str">
        <f t="shared" si="101"/>
        <v>OK</v>
      </c>
      <c r="DR117" s="143">
        <f t="shared" si="102"/>
        <v>0</v>
      </c>
    </row>
    <row r="118" spans="14:122" x14ac:dyDescent="0.45">
      <c r="N118" t="s">
        <v>370</v>
      </c>
      <c r="O118" s="144">
        <v>80000001</v>
      </c>
      <c r="P118" s="144" t="s">
        <v>367</v>
      </c>
      <c r="Q118" s="144">
        <v>93000000</v>
      </c>
      <c r="R118" s="143">
        <v>0.23</v>
      </c>
      <c r="S118" s="143" t="str">
        <f t="shared" si="53"/>
        <v/>
      </c>
      <c r="T118" t="str">
        <f t="shared" si="54"/>
        <v/>
      </c>
      <c r="U118" t="str">
        <f t="shared" si="55"/>
        <v>OK</v>
      </c>
      <c r="V118" t="str">
        <f t="shared" si="56"/>
        <v>OK</v>
      </c>
      <c r="W118" s="143">
        <f t="shared" si="57"/>
        <v>0</v>
      </c>
      <c r="Y118" t="s">
        <v>370</v>
      </c>
      <c r="Z118" s="144">
        <v>80000001</v>
      </c>
      <c r="AA118" s="144" t="s">
        <v>367</v>
      </c>
      <c r="AB118" s="144">
        <v>93000000</v>
      </c>
      <c r="AC118" s="143">
        <v>0.23</v>
      </c>
      <c r="AD118" s="143" t="str">
        <f t="shared" si="58"/>
        <v/>
      </c>
      <c r="AE118" t="str">
        <f t="shared" si="59"/>
        <v/>
      </c>
      <c r="AF118" t="str">
        <f t="shared" si="60"/>
        <v>OK</v>
      </c>
      <c r="AG118" t="str">
        <f t="shared" si="61"/>
        <v>OK</v>
      </c>
      <c r="AH118" s="143">
        <f t="shared" si="62"/>
        <v>0</v>
      </c>
      <c r="AJ118" t="s">
        <v>370</v>
      </c>
      <c r="AK118" s="144">
        <v>80000001</v>
      </c>
      <c r="AL118" s="144" t="s">
        <v>367</v>
      </c>
      <c r="AM118" s="144">
        <v>93000000</v>
      </c>
      <c r="AN118" s="143">
        <v>0.23</v>
      </c>
      <c r="AO118" s="143" t="str">
        <f t="shared" si="63"/>
        <v>OK</v>
      </c>
      <c r="AP118" t="str">
        <f t="shared" si="64"/>
        <v/>
      </c>
      <c r="AQ118" t="str">
        <f t="shared" si="65"/>
        <v>OK</v>
      </c>
      <c r="AR118" t="str">
        <f t="shared" si="66"/>
        <v>OKOK</v>
      </c>
      <c r="AS118" s="143">
        <f t="shared" si="67"/>
        <v>0</v>
      </c>
      <c r="AU118" t="s">
        <v>370</v>
      </c>
      <c r="AV118" s="144">
        <v>80000001</v>
      </c>
      <c r="AW118" s="144" t="s">
        <v>367</v>
      </c>
      <c r="AX118" s="144">
        <v>93000000</v>
      </c>
      <c r="AY118" s="143">
        <v>0.23</v>
      </c>
      <c r="AZ118" s="143" t="str">
        <f t="shared" si="68"/>
        <v/>
      </c>
      <c r="BA118" t="str">
        <f t="shared" si="69"/>
        <v/>
      </c>
      <c r="BB118" t="str">
        <f t="shared" si="70"/>
        <v>OK</v>
      </c>
      <c r="BC118" t="str">
        <f t="shared" si="71"/>
        <v>OK</v>
      </c>
      <c r="BD118" s="143">
        <f t="shared" si="72"/>
        <v>0</v>
      </c>
      <c r="BF118" t="s">
        <v>370</v>
      </c>
      <c r="BG118" s="144">
        <v>80000001</v>
      </c>
      <c r="BH118" s="144" t="s">
        <v>367</v>
      </c>
      <c r="BI118" s="144">
        <v>93000000</v>
      </c>
      <c r="BJ118" s="143">
        <v>0.23</v>
      </c>
      <c r="BK118" s="143" t="str">
        <f t="shared" si="73"/>
        <v/>
      </c>
      <c r="BL118" t="str">
        <f t="shared" si="74"/>
        <v/>
      </c>
      <c r="BM118" t="str">
        <f t="shared" si="75"/>
        <v>OK</v>
      </c>
      <c r="BN118" t="str">
        <f t="shared" si="76"/>
        <v>OK</v>
      </c>
      <c r="BO118" s="143">
        <f t="shared" si="77"/>
        <v>0</v>
      </c>
      <c r="BQ118" t="s">
        <v>370</v>
      </c>
      <c r="BR118" s="144">
        <v>80000001</v>
      </c>
      <c r="BS118" s="144" t="s">
        <v>367</v>
      </c>
      <c r="BT118" s="144">
        <v>93000000</v>
      </c>
      <c r="BU118" s="143">
        <v>0.23</v>
      </c>
      <c r="BV118" s="143" t="str">
        <f t="shared" si="78"/>
        <v>OK</v>
      </c>
      <c r="BW118" t="str">
        <f t="shared" si="79"/>
        <v/>
      </c>
      <c r="BX118" t="str">
        <f t="shared" si="80"/>
        <v>OK</v>
      </c>
      <c r="BY118" t="str">
        <f t="shared" si="81"/>
        <v>OKOK</v>
      </c>
      <c r="BZ118" s="143">
        <f t="shared" si="82"/>
        <v>0</v>
      </c>
      <c r="CB118" t="s">
        <v>370</v>
      </c>
      <c r="CC118" s="144">
        <v>80000001</v>
      </c>
      <c r="CD118" s="144" t="s">
        <v>367</v>
      </c>
      <c r="CE118" s="144">
        <v>93000000</v>
      </c>
      <c r="CF118" s="143">
        <v>0.23</v>
      </c>
      <c r="CG118" s="143" t="str">
        <f t="shared" si="83"/>
        <v/>
      </c>
      <c r="CH118" t="str">
        <f t="shared" si="84"/>
        <v/>
      </c>
      <c r="CI118" t="str">
        <f t="shared" si="85"/>
        <v>OK</v>
      </c>
      <c r="CJ118" t="str">
        <f t="shared" si="86"/>
        <v>OK</v>
      </c>
      <c r="CK118" s="143">
        <f t="shared" si="87"/>
        <v>0</v>
      </c>
      <c r="CM118" t="s">
        <v>370</v>
      </c>
      <c r="CN118" s="144">
        <v>80000001</v>
      </c>
      <c r="CO118" s="144" t="s">
        <v>367</v>
      </c>
      <c r="CP118" s="144">
        <v>93000000</v>
      </c>
      <c r="CQ118" s="143">
        <v>0.23</v>
      </c>
      <c r="CR118" s="143" t="str">
        <f t="shared" si="88"/>
        <v/>
      </c>
      <c r="CS118" t="str">
        <f t="shared" si="89"/>
        <v/>
      </c>
      <c r="CT118" t="str">
        <f t="shared" si="90"/>
        <v>OK</v>
      </c>
      <c r="CU118" t="str">
        <f t="shared" si="91"/>
        <v>OK</v>
      </c>
      <c r="CV118" s="143">
        <f t="shared" si="92"/>
        <v>0</v>
      </c>
      <c r="CX118" t="s">
        <v>370</v>
      </c>
      <c r="CY118" s="144">
        <v>80000001</v>
      </c>
      <c r="CZ118" s="144" t="s">
        <v>367</v>
      </c>
      <c r="DA118" s="144">
        <v>93000000</v>
      </c>
      <c r="DB118" s="143">
        <v>0.23</v>
      </c>
      <c r="DC118" s="143" t="str">
        <f t="shared" si="93"/>
        <v>OK</v>
      </c>
      <c r="DD118" t="str">
        <f t="shared" si="94"/>
        <v/>
      </c>
      <c r="DE118" t="str">
        <f t="shared" si="95"/>
        <v>OK</v>
      </c>
      <c r="DF118" t="str">
        <f t="shared" si="96"/>
        <v>OKOK</v>
      </c>
      <c r="DG118" s="143">
        <f t="shared" si="97"/>
        <v>0</v>
      </c>
      <c r="DI118" t="s">
        <v>370</v>
      </c>
      <c r="DJ118" s="144">
        <v>80000001</v>
      </c>
      <c r="DK118" s="144" t="s">
        <v>367</v>
      </c>
      <c r="DL118" s="144">
        <v>93000000</v>
      </c>
      <c r="DM118" s="143">
        <v>0.23</v>
      </c>
      <c r="DN118" s="143" t="str">
        <f t="shared" si="98"/>
        <v/>
      </c>
      <c r="DO118" t="str">
        <f t="shared" si="99"/>
        <v/>
      </c>
      <c r="DP118" t="str">
        <f t="shared" si="100"/>
        <v>OK</v>
      </c>
      <c r="DQ118" t="str">
        <f t="shared" si="101"/>
        <v>OK</v>
      </c>
      <c r="DR118" s="143">
        <f t="shared" si="102"/>
        <v>0</v>
      </c>
    </row>
    <row r="119" spans="14:122" x14ac:dyDescent="0.45">
      <c r="N119" t="s">
        <v>370</v>
      </c>
      <c r="O119" s="144">
        <v>93000001</v>
      </c>
      <c r="P119" s="144" t="s">
        <v>367</v>
      </c>
      <c r="Q119" s="144">
        <v>109000000</v>
      </c>
      <c r="R119" s="143">
        <v>0.24</v>
      </c>
      <c r="S119" s="143" t="str">
        <f t="shared" si="53"/>
        <v/>
      </c>
      <c r="T119" t="str">
        <f t="shared" si="54"/>
        <v/>
      </c>
      <c r="U119" t="str">
        <f t="shared" si="55"/>
        <v>OK</v>
      </c>
      <c r="V119" t="str">
        <f t="shared" si="56"/>
        <v>OK</v>
      </c>
      <c r="W119" s="143">
        <f t="shared" si="57"/>
        <v>0</v>
      </c>
      <c r="Y119" t="s">
        <v>370</v>
      </c>
      <c r="Z119" s="144">
        <v>93000001</v>
      </c>
      <c r="AA119" s="144" t="s">
        <v>367</v>
      </c>
      <c r="AB119" s="144">
        <v>109000000</v>
      </c>
      <c r="AC119" s="143">
        <v>0.24</v>
      </c>
      <c r="AD119" s="143" t="str">
        <f t="shared" si="58"/>
        <v/>
      </c>
      <c r="AE119" t="str">
        <f t="shared" si="59"/>
        <v/>
      </c>
      <c r="AF119" t="str">
        <f t="shared" si="60"/>
        <v>OK</v>
      </c>
      <c r="AG119" t="str">
        <f t="shared" si="61"/>
        <v>OK</v>
      </c>
      <c r="AH119" s="143">
        <f t="shared" si="62"/>
        <v>0</v>
      </c>
      <c r="AJ119" t="s">
        <v>370</v>
      </c>
      <c r="AK119" s="144">
        <v>93000001</v>
      </c>
      <c r="AL119" s="144" t="s">
        <v>367</v>
      </c>
      <c r="AM119" s="144">
        <v>109000000</v>
      </c>
      <c r="AN119" s="143">
        <v>0.24</v>
      </c>
      <c r="AO119" s="143" t="str">
        <f t="shared" si="63"/>
        <v>OK</v>
      </c>
      <c r="AP119" t="str">
        <f t="shared" si="64"/>
        <v/>
      </c>
      <c r="AQ119" t="str">
        <f t="shared" si="65"/>
        <v>OK</v>
      </c>
      <c r="AR119" t="str">
        <f t="shared" si="66"/>
        <v>OKOK</v>
      </c>
      <c r="AS119" s="143">
        <f t="shared" si="67"/>
        <v>0</v>
      </c>
      <c r="AU119" t="s">
        <v>370</v>
      </c>
      <c r="AV119" s="144">
        <v>93000001</v>
      </c>
      <c r="AW119" s="144" t="s">
        <v>367</v>
      </c>
      <c r="AX119" s="144">
        <v>109000000</v>
      </c>
      <c r="AY119" s="143">
        <v>0.24</v>
      </c>
      <c r="AZ119" s="143" t="str">
        <f t="shared" si="68"/>
        <v/>
      </c>
      <c r="BA119" t="str">
        <f t="shared" si="69"/>
        <v/>
      </c>
      <c r="BB119" t="str">
        <f t="shared" si="70"/>
        <v>OK</v>
      </c>
      <c r="BC119" t="str">
        <f t="shared" si="71"/>
        <v>OK</v>
      </c>
      <c r="BD119" s="143">
        <f t="shared" si="72"/>
        <v>0</v>
      </c>
      <c r="BF119" t="s">
        <v>370</v>
      </c>
      <c r="BG119" s="144">
        <v>93000001</v>
      </c>
      <c r="BH119" s="144" t="s">
        <v>367</v>
      </c>
      <c r="BI119" s="144">
        <v>109000000</v>
      </c>
      <c r="BJ119" s="143">
        <v>0.24</v>
      </c>
      <c r="BK119" s="143" t="str">
        <f t="shared" si="73"/>
        <v/>
      </c>
      <c r="BL119" t="str">
        <f t="shared" si="74"/>
        <v/>
      </c>
      <c r="BM119" t="str">
        <f t="shared" si="75"/>
        <v>OK</v>
      </c>
      <c r="BN119" t="str">
        <f t="shared" si="76"/>
        <v>OK</v>
      </c>
      <c r="BO119" s="143">
        <f t="shared" si="77"/>
        <v>0</v>
      </c>
      <c r="BQ119" t="s">
        <v>370</v>
      </c>
      <c r="BR119" s="144">
        <v>93000001</v>
      </c>
      <c r="BS119" s="144" t="s">
        <v>367</v>
      </c>
      <c r="BT119" s="144">
        <v>109000000</v>
      </c>
      <c r="BU119" s="143">
        <v>0.24</v>
      </c>
      <c r="BV119" s="143" t="str">
        <f t="shared" si="78"/>
        <v>OK</v>
      </c>
      <c r="BW119" t="str">
        <f t="shared" si="79"/>
        <v/>
      </c>
      <c r="BX119" t="str">
        <f t="shared" si="80"/>
        <v>OK</v>
      </c>
      <c r="BY119" t="str">
        <f t="shared" si="81"/>
        <v>OKOK</v>
      </c>
      <c r="BZ119" s="143">
        <f t="shared" si="82"/>
        <v>0</v>
      </c>
      <c r="CB119" t="s">
        <v>370</v>
      </c>
      <c r="CC119" s="144">
        <v>93000001</v>
      </c>
      <c r="CD119" s="144" t="s">
        <v>367</v>
      </c>
      <c r="CE119" s="144">
        <v>109000000</v>
      </c>
      <c r="CF119" s="143">
        <v>0.24</v>
      </c>
      <c r="CG119" s="143" t="str">
        <f t="shared" si="83"/>
        <v/>
      </c>
      <c r="CH119" t="str">
        <f t="shared" si="84"/>
        <v/>
      </c>
      <c r="CI119" t="str">
        <f t="shared" si="85"/>
        <v>OK</v>
      </c>
      <c r="CJ119" t="str">
        <f t="shared" si="86"/>
        <v>OK</v>
      </c>
      <c r="CK119" s="143">
        <f t="shared" si="87"/>
        <v>0</v>
      </c>
      <c r="CM119" t="s">
        <v>370</v>
      </c>
      <c r="CN119" s="144">
        <v>93000001</v>
      </c>
      <c r="CO119" s="144" t="s">
        <v>367</v>
      </c>
      <c r="CP119" s="144">
        <v>109000000</v>
      </c>
      <c r="CQ119" s="143">
        <v>0.24</v>
      </c>
      <c r="CR119" s="143" t="str">
        <f t="shared" si="88"/>
        <v/>
      </c>
      <c r="CS119" t="str">
        <f t="shared" si="89"/>
        <v/>
      </c>
      <c r="CT119" t="str">
        <f t="shared" si="90"/>
        <v>OK</v>
      </c>
      <c r="CU119" t="str">
        <f t="shared" si="91"/>
        <v>OK</v>
      </c>
      <c r="CV119" s="143">
        <f t="shared" si="92"/>
        <v>0</v>
      </c>
      <c r="CX119" t="s">
        <v>370</v>
      </c>
      <c r="CY119" s="144">
        <v>93000001</v>
      </c>
      <c r="CZ119" s="144" t="s">
        <v>367</v>
      </c>
      <c r="DA119" s="144">
        <v>109000000</v>
      </c>
      <c r="DB119" s="143">
        <v>0.24</v>
      </c>
      <c r="DC119" s="143" t="str">
        <f t="shared" si="93"/>
        <v>OK</v>
      </c>
      <c r="DD119" t="str">
        <f t="shared" si="94"/>
        <v/>
      </c>
      <c r="DE119" t="str">
        <f t="shared" si="95"/>
        <v>OK</v>
      </c>
      <c r="DF119" t="str">
        <f t="shared" si="96"/>
        <v>OKOK</v>
      </c>
      <c r="DG119" s="143">
        <f t="shared" si="97"/>
        <v>0</v>
      </c>
      <c r="DI119" t="s">
        <v>370</v>
      </c>
      <c r="DJ119" s="144">
        <v>93000001</v>
      </c>
      <c r="DK119" s="144" t="s">
        <v>367</v>
      </c>
      <c r="DL119" s="144">
        <v>109000000</v>
      </c>
      <c r="DM119" s="143">
        <v>0.24</v>
      </c>
      <c r="DN119" s="143" t="str">
        <f t="shared" si="98"/>
        <v/>
      </c>
      <c r="DO119" t="str">
        <f t="shared" si="99"/>
        <v/>
      </c>
      <c r="DP119" t="str">
        <f t="shared" si="100"/>
        <v>OK</v>
      </c>
      <c r="DQ119" t="str">
        <f t="shared" si="101"/>
        <v>OK</v>
      </c>
      <c r="DR119" s="143">
        <f t="shared" si="102"/>
        <v>0</v>
      </c>
    </row>
    <row r="120" spans="14:122" x14ac:dyDescent="0.45">
      <c r="N120" t="s">
        <v>370</v>
      </c>
      <c r="O120" s="144">
        <v>109000001</v>
      </c>
      <c r="P120" s="144" t="s">
        <v>367</v>
      </c>
      <c r="Q120" s="144">
        <v>129000000</v>
      </c>
      <c r="R120" s="143">
        <v>0.25</v>
      </c>
      <c r="S120" s="143" t="str">
        <f t="shared" si="53"/>
        <v/>
      </c>
      <c r="T120" t="str">
        <f t="shared" si="54"/>
        <v/>
      </c>
      <c r="U120" t="str">
        <f t="shared" si="55"/>
        <v>OK</v>
      </c>
      <c r="V120" t="str">
        <f t="shared" si="56"/>
        <v>OK</v>
      </c>
      <c r="W120" s="143">
        <f t="shared" si="57"/>
        <v>0</v>
      </c>
      <c r="Y120" t="s">
        <v>370</v>
      </c>
      <c r="Z120" s="144">
        <v>109000001</v>
      </c>
      <c r="AA120" s="144" t="s">
        <v>367</v>
      </c>
      <c r="AB120" s="144">
        <v>129000000</v>
      </c>
      <c r="AC120" s="143">
        <v>0.25</v>
      </c>
      <c r="AD120" s="143" t="str">
        <f t="shared" si="58"/>
        <v/>
      </c>
      <c r="AE120" t="str">
        <f t="shared" si="59"/>
        <v/>
      </c>
      <c r="AF120" t="str">
        <f t="shared" si="60"/>
        <v>OK</v>
      </c>
      <c r="AG120" t="str">
        <f t="shared" si="61"/>
        <v>OK</v>
      </c>
      <c r="AH120" s="143">
        <f t="shared" si="62"/>
        <v>0</v>
      </c>
      <c r="AJ120" t="s">
        <v>370</v>
      </c>
      <c r="AK120" s="144">
        <v>109000001</v>
      </c>
      <c r="AL120" s="144" t="s">
        <v>367</v>
      </c>
      <c r="AM120" s="144">
        <v>129000000</v>
      </c>
      <c r="AN120" s="143">
        <v>0.25</v>
      </c>
      <c r="AO120" s="143" t="str">
        <f t="shared" si="63"/>
        <v>OK</v>
      </c>
      <c r="AP120" t="str">
        <f t="shared" si="64"/>
        <v/>
      </c>
      <c r="AQ120" t="str">
        <f t="shared" si="65"/>
        <v>OK</v>
      </c>
      <c r="AR120" t="str">
        <f t="shared" si="66"/>
        <v>OKOK</v>
      </c>
      <c r="AS120" s="143">
        <f t="shared" si="67"/>
        <v>0</v>
      </c>
      <c r="AU120" t="s">
        <v>370</v>
      </c>
      <c r="AV120" s="144">
        <v>109000001</v>
      </c>
      <c r="AW120" s="144" t="s">
        <v>367</v>
      </c>
      <c r="AX120" s="144">
        <v>129000000</v>
      </c>
      <c r="AY120" s="143">
        <v>0.25</v>
      </c>
      <c r="AZ120" s="143" t="str">
        <f t="shared" si="68"/>
        <v/>
      </c>
      <c r="BA120" t="str">
        <f t="shared" si="69"/>
        <v/>
      </c>
      <c r="BB120" t="str">
        <f t="shared" si="70"/>
        <v>OK</v>
      </c>
      <c r="BC120" t="str">
        <f t="shared" si="71"/>
        <v>OK</v>
      </c>
      <c r="BD120" s="143">
        <f t="shared" si="72"/>
        <v>0</v>
      </c>
      <c r="BF120" t="s">
        <v>370</v>
      </c>
      <c r="BG120" s="144">
        <v>109000001</v>
      </c>
      <c r="BH120" s="144" t="s">
        <v>367</v>
      </c>
      <c r="BI120" s="144">
        <v>129000000</v>
      </c>
      <c r="BJ120" s="143">
        <v>0.25</v>
      </c>
      <c r="BK120" s="143" t="str">
        <f t="shared" si="73"/>
        <v/>
      </c>
      <c r="BL120" t="str">
        <f t="shared" si="74"/>
        <v/>
      </c>
      <c r="BM120" t="str">
        <f t="shared" si="75"/>
        <v>OK</v>
      </c>
      <c r="BN120" t="str">
        <f t="shared" si="76"/>
        <v>OK</v>
      </c>
      <c r="BO120" s="143">
        <f t="shared" si="77"/>
        <v>0</v>
      </c>
      <c r="BQ120" t="s">
        <v>370</v>
      </c>
      <c r="BR120" s="144">
        <v>109000001</v>
      </c>
      <c r="BS120" s="144" t="s">
        <v>367</v>
      </c>
      <c r="BT120" s="144">
        <v>129000000</v>
      </c>
      <c r="BU120" s="143">
        <v>0.25</v>
      </c>
      <c r="BV120" s="143" t="str">
        <f t="shared" si="78"/>
        <v>OK</v>
      </c>
      <c r="BW120" t="str">
        <f t="shared" si="79"/>
        <v/>
      </c>
      <c r="BX120" t="str">
        <f t="shared" si="80"/>
        <v>OK</v>
      </c>
      <c r="BY120" t="str">
        <f t="shared" si="81"/>
        <v>OKOK</v>
      </c>
      <c r="BZ120" s="143">
        <f t="shared" si="82"/>
        <v>0</v>
      </c>
      <c r="CB120" t="s">
        <v>370</v>
      </c>
      <c r="CC120" s="144">
        <v>109000001</v>
      </c>
      <c r="CD120" s="144" t="s">
        <v>367</v>
      </c>
      <c r="CE120" s="144">
        <v>129000000</v>
      </c>
      <c r="CF120" s="143">
        <v>0.25</v>
      </c>
      <c r="CG120" s="143" t="str">
        <f t="shared" si="83"/>
        <v/>
      </c>
      <c r="CH120" t="str">
        <f t="shared" si="84"/>
        <v/>
      </c>
      <c r="CI120" t="str">
        <f t="shared" si="85"/>
        <v>OK</v>
      </c>
      <c r="CJ120" t="str">
        <f t="shared" si="86"/>
        <v>OK</v>
      </c>
      <c r="CK120" s="143">
        <f t="shared" si="87"/>
        <v>0</v>
      </c>
      <c r="CM120" t="s">
        <v>370</v>
      </c>
      <c r="CN120" s="144">
        <v>109000001</v>
      </c>
      <c r="CO120" s="144" t="s">
        <v>367</v>
      </c>
      <c r="CP120" s="144">
        <v>129000000</v>
      </c>
      <c r="CQ120" s="143">
        <v>0.25</v>
      </c>
      <c r="CR120" s="143" t="str">
        <f t="shared" si="88"/>
        <v/>
      </c>
      <c r="CS120" t="str">
        <f t="shared" si="89"/>
        <v/>
      </c>
      <c r="CT120" t="str">
        <f t="shared" si="90"/>
        <v>OK</v>
      </c>
      <c r="CU120" t="str">
        <f t="shared" si="91"/>
        <v>OK</v>
      </c>
      <c r="CV120" s="143">
        <f t="shared" si="92"/>
        <v>0</v>
      </c>
      <c r="CX120" t="s">
        <v>370</v>
      </c>
      <c r="CY120" s="144">
        <v>109000001</v>
      </c>
      <c r="CZ120" s="144" t="s">
        <v>367</v>
      </c>
      <c r="DA120" s="144">
        <v>129000000</v>
      </c>
      <c r="DB120" s="143">
        <v>0.25</v>
      </c>
      <c r="DC120" s="143" t="str">
        <f t="shared" si="93"/>
        <v>OK</v>
      </c>
      <c r="DD120" t="str">
        <f t="shared" si="94"/>
        <v/>
      </c>
      <c r="DE120" t="str">
        <f t="shared" si="95"/>
        <v>OK</v>
      </c>
      <c r="DF120" t="str">
        <f t="shared" si="96"/>
        <v>OKOK</v>
      </c>
      <c r="DG120" s="143">
        <f t="shared" si="97"/>
        <v>0</v>
      </c>
      <c r="DI120" t="s">
        <v>370</v>
      </c>
      <c r="DJ120" s="144">
        <v>109000001</v>
      </c>
      <c r="DK120" s="144" t="s">
        <v>367</v>
      </c>
      <c r="DL120" s="144">
        <v>129000000</v>
      </c>
      <c r="DM120" s="143">
        <v>0.25</v>
      </c>
      <c r="DN120" s="143" t="str">
        <f t="shared" si="98"/>
        <v/>
      </c>
      <c r="DO120" t="str">
        <f t="shared" si="99"/>
        <v/>
      </c>
      <c r="DP120" t="str">
        <f t="shared" si="100"/>
        <v>OK</v>
      </c>
      <c r="DQ120" t="str">
        <f t="shared" si="101"/>
        <v>OK</v>
      </c>
      <c r="DR120" s="143">
        <f t="shared" si="102"/>
        <v>0</v>
      </c>
    </row>
    <row r="121" spans="14:122" x14ac:dyDescent="0.45">
      <c r="N121" t="s">
        <v>370</v>
      </c>
      <c r="O121" s="144">
        <v>129000001</v>
      </c>
      <c r="P121" s="144" t="s">
        <v>367</v>
      </c>
      <c r="Q121" s="144">
        <v>163000000</v>
      </c>
      <c r="R121" s="143">
        <v>0.26</v>
      </c>
      <c r="S121" s="143" t="str">
        <f t="shared" si="53"/>
        <v/>
      </c>
      <c r="T121" t="str">
        <f t="shared" si="54"/>
        <v/>
      </c>
      <c r="U121" t="str">
        <f t="shared" si="55"/>
        <v>OK</v>
      </c>
      <c r="V121" t="str">
        <f t="shared" si="56"/>
        <v>OK</v>
      </c>
      <c r="W121" s="143">
        <f t="shared" si="57"/>
        <v>0</v>
      </c>
      <c r="Y121" t="s">
        <v>370</v>
      </c>
      <c r="Z121" s="144">
        <v>129000001</v>
      </c>
      <c r="AA121" s="144" t="s">
        <v>367</v>
      </c>
      <c r="AB121" s="144">
        <v>163000000</v>
      </c>
      <c r="AC121" s="143">
        <v>0.26</v>
      </c>
      <c r="AD121" s="143" t="str">
        <f t="shared" si="58"/>
        <v/>
      </c>
      <c r="AE121" t="str">
        <f t="shared" si="59"/>
        <v/>
      </c>
      <c r="AF121" t="str">
        <f t="shared" si="60"/>
        <v>OK</v>
      </c>
      <c r="AG121" t="str">
        <f t="shared" si="61"/>
        <v>OK</v>
      </c>
      <c r="AH121" s="143">
        <f t="shared" si="62"/>
        <v>0</v>
      </c>
      <c r="AJ121" t="s">
        <v>370</v>
      </c>
      <c r="AK121" s="144">
        <v>129000001</v>
      </c>
      <c r="AL121" s="144" t="s">
        <v>367</v>
      </c>
      <c r="AM121" s="144">
        <v>163000000</v>
      </c>
      <c r="AN121" s="143">
        <v>0.26</v>
      </c>
      <c r="AO121" s="143" t="str">
        <f t="shared" si="63"/>
        <v>OK</v>
      </c>
      <c r="AP121" t="str">
        <f t="shared" si="64"/>
        <v/>
      </c>
      <c r="AQ121" t="str">
        <f t="shared" si="65"/>
        <v>OK</v>
      </c>
      <c r="AR121" t="str">
        <f t="shared" si="66"/>
        <v>OKOK</v>
      </c>
      <c r="AS121" s="143">
        <f t="shared" si="67"/>
        <v>0</v>
      </c>
      <c r="AU121" t="s">
        <v>370</v>
      </c>
      <c r="AV121" s="144">
        <v>129000001</v>
      </c>
      <c r="AW121" s="144" t="s">
        <v>367</v>
      </c>
      <c r="AX121" s="144">
        <v>163000000</v>
      </c>
      <c r="AY121" s="143">
        <v>0.26</v>
      </c>
      <c r="AZ121" s="143" t="str">
        <f t="shared" si="68"/>
        <v/>
      </c>
      <c r="BA121" t="str">
        <f t="shared" si="69"/>
        <v/>
      </c>
      <c r="BB121" t="str">
        <f t="shared" si="70"/>
        <v>OK</v>
      </c>
      <c r="BC121" t="str">
        <f t="shared" si="71"/>
        <v>OK</v>
      </c>
      <c r="BD121" s="143">
        <f t="shared" si="72"/>
        <v>0</v>
      </c>
      <c r="BF121" t="s">
        <v>370</v>
      </c>
      <c r="BG121" s="144">
        <v>129000001</v>
      </c>
      <c r="BH121" s="144" t="s">
        <v>367</v>
      </c>
      <c r="BI121" s="144">
        <v>163000000</v>
      </c>
      <c r="BJ121" s="143">
        <v>0.26</v>
      </c>
      <c r="BK121" s="143" t="str">
        <f t="shared" si="73"/>
        <v/>
      </c>
      <c r="BL121" t="str">
        <f t="shared" si="74"/>
        <v/>
      </c>
      <c r="BM121" t="str">
        <f t="shared" si="75"/>
        <v>OK</v>
      </c>
      <c r="BN121" t="str">
        <f t="shared" si="76"/>
        <v>OK</v>
      </c>
      <c r="BO121" s="143">
        <f t="shared" si="77"/>
        <v>0</v>
      </c>
      <c r="BQ121" t="s">
        <v>370</v>
      </c>
      <c r="BR121" s="144">
        <v>129000001</v>
      </c>
      <c r="BS121" s="144" t="s">
        <v>367</v>
      </c>
      <c r="BT121" s="144">
        <v>163000000</v>
      </c>
      <c r="BU121" s="143">
        <v>0.26</v>
      </c>
      <c r="BV121" s="143" t="str">
        <f t="shared" si="78"/>
        <v>OK</v>
      </c>
      <c r="BW121" t="str">
        <f t="shared" si="79"/>
        <v/>
      </c>
      <c r="BX121" t="str">
        <f t="shared" si="80"/>
        <v>OK</v>
      </c>
      <c r="BY121" t="str">
        <f t="shared" si="81"/>
        <v>OKOK</v>
      </c>
      <c r="BZ121" s="143">
        <f t="shared" si="82"/>
        <v>0</v>
      </c>
      <c r="CB121" t="s">
        <v>370</v>
      </c>
      <c r="CC121" s="144">
        <v>129000001</v>
      </c>
      <c r="CD121" s="144" t="s">
        <v>367</v>
      </c>
      <c r="CE121" s="144">
        <v>163000000</v>
      </c>
      <c r="CF121" s="143">
        <v>0.26</v>
      </c>
      <c r="CG121" s="143" t="str">
        <f t="shared" si="83"/>
        <v/>
      </c>
      <c r="CH121" t="str">
        <f t="shared" si="84"/>
        <v/>
      </c>
      <c r="CI121" t="str">
        <f t="shared" si="85"/>
        <v>OK</v>
      </c>
      <c r="CJ121" t="str">
        <f t="shared" si="86"/>
        <v>OK</v>
      </c>
      <c r="CK121" s="143">
        <f t="shared" si="87"/>
        <v>0</v>
      </c>
      <c r="CM121" t="s">
        <v>370</v>
      </c>
      <c r="CN121" s="144">
        <v>129000001</v>
      </c>
      <c r="CO121" s="144" t="s">
        <v>367</v>
      </c>
      <c r="CP121" s="144">
        <v>163000000</v>
      </c>
      <c r="CQ121" s="143">
        <v>0.26</v>
      </c>
      <c r="CR121" s="143" t="str">
        <f t="shared" si="88"/>
        <v/>
      </c>
      <c r="CS121" t="str">
        <f t="shared" si="89"/>
        <v/>
      </c>
      <c r="CT121" t="str">
        <f t="shared" si="90"/>
        <v>OK</v>
      </c>
      <c r="CU121" t="str">
        <f t="shared" si="91"/>
        <v>OK</v>
      </c>
      <c r="CV121" s="143">
        <f t="shared" si="92"/>
        <v>0</v>
      </c>
      <c r="CX121" t="s">
        <v>370</v>
      </c>
      <c r="CY121" s="144">
        <v>129000001</v>
      </c>
      <c r="CZ121" s="144" t="s">
        <v>367</v>
      </c>
      <c r="DA121" s="144">
        <v>163000000</v>
      </c>
      <c r="DB121" s="143">
        <v>0.26</v>
      </c>
      <c r="DC121" s="143" t="str">
        <f t="shared" si="93"/>
        <v>OK</v>
      </c>
      <c r="DD121" t="str">
        <f t="shared" si="94"/>
        <v/>
      </c>
      <c r="DE121" t="str">
        <f t="shared" si="95"/>
        <v>OK</v>
      </c>
      <c r="DF121" t="str">
        <f t="shared" si="96"/>
        <v>OKOK</v>
      </c>
      <c r="DG121" s="143">
        <f t="shared" si="97"/>
        <v>0</v>
      </c>
      <c r="DI121" t="s">
        <v>370</v>
      </c>
      <c r="DJ121" s="144">
        <v>129000001</v>
      </c>
      <c r="DK121" s="144" t="s">
        <v>367</v>
      </c>
      <c r="DL121" s="144">
        <v>163000000</v>
      </c>
      <c r="DM121" s="143">
        <v>0.26</v>
      </c>
      <c r="DN121" s="143" t="str">
        <f t="shared" si="98"/>
        <v/>
      </c>
      <c r="DO121" t="str">
        <f t="shared" si="99"/>
        <v/>
      </c>
      <c r="DP121" t="str">
        <f t="shared" si="100"/>
        <v>OK</v>
      </c>
      <c r="DQ121" t="str">
        <f t="shared" si="101"/>
        <v>OK</v>
      </c>
      <c r="DR121" s="143">
        <f t="shared" si="102"/>
        <v>0</v>
      </c>
    </row>
    <row r="122" spans="14:122" x14ac:dyDescent="0.45">
      <c r="N122" t="s">
        <v>370</v>
      </c>
      <c r="O122" s="144">
        <v>163000001</v>
      </c>
      <c r="P122" s="144" t="s">
        <v>367</v>
      </c>
      <c r="Q122" s="144">
        <v>211000000</v>
      </c>
      <c r="R122" s="143">
        <v>0.27</v>
      </c>
      <c r="S122" s="143" t="str">
        <f t="shared" si="53"/>
        <v/>
      </c>
      <c r="T122" t="str">
        <f t="shared" si="54"/>
        <v/>
      </c>
      <c r="U122" t="str">
        <f t="shared" si="55"/>
        <v>OK</v>
      </c>
      <c r="V122" t="str">
        <f t="shared" si="56"/>
        <v>OK</v>
      </c>
      <c r="W122" s="143">
        <f t="shared" si="57"/>
        <v>0</v>
      </c>
      <c r="Y122" t="s">
        <v>370</v>
      </c>
      <c r="Z122" s="144">
        <v>163000001</v>
      </c>
      <c r="AA122" s="144" t="s">
        <v>367</v>
      </c>
      <c r="AB122" s="144">
        <v>211000000</v>
      </c>
      <c r="AC122" s="143">
        <v>0.27</v>
      </c>
      <c r="AD122" s="143" t="str">
        <f t="shared" si="58"/>
        <v/>
      </c>
      <c r="AE122" t="str">
        <f t="shared" si="59"/>
        <v/>
      </c>
      <c r="AF122" t="str">
        <f t="shared" si="60"/>
        <v>OK</v>
      </c>
      <c r="AG122" t="str">
        <f t="shared" si="61"/>
        <v>OK</v>
      </c>
      <c r="AH122" s="143">
        <f t="shared" si="62"/>
        <v>0</v>
      </c>
      <c r="AJ122" t="s">
        <v>370</v>
      </c>
      <c r="AK122" s="144">
        <v>163000001</v>
      </c>
      <c r="AL122" s="144" t="s">
        <v>367</v>
      </c>
      <c r="AM122" s="144">
        <v>211000000</v>
      </c>
      <c r="AN122" s="143">
        <v>0.27</v>
      </c>
      <c r="AO122" s="143" t="str">
        <f t="shared" si="63"/>
        <v>OK</v>
      </c>
      <c r="AP122" t="str">
        <f t="shared" si="64"/>
        <v/>
      </c>
      <c r="AQ122" t="str">
        <f t="shared" si="65"/>
        <v>OK</v>
      </c>
      <c r="AR122" t="str">
        <f t="shared" si="66"/>
        <v>OKOK</v>
      </c>
      <c r="AS122" s="143">
        <f t="shared" si="67"/>
        <v>0</v>
      </c>
      <c r="AU122" t="s">
        <v>370</v>
      </c>
      <c r="AV122" s="144">
        <v>163000001</v>
      </c>
      <c r="AW122" s="144" t="s">
        <v>367</v>
      </c>
      <c r="AX122" s="144">
        <v>211000000</v>
      </c>
      <c r="AY122" s="143">
        <v>0.27</v>
      </c>
      <c r="AZ122" s="143" t="str">
        <f t="shared" si="68"/>
        <v/>
      </c>
      <c r="BA122" t="str">
        <f t="shared" si="69"/>
        <v/>
      </c>
      <c r="BB122" t="str">
        <f t="shared" si="70"/>
        <v>OK</v>
      </c>
      <c r="BC122" t="str">
        <f t="shared" si="71"/>
        <v>OK</v>
      </c>
      <c r="BD122" s="143">
        <f t="shared" si="72"/>
        <v>0</v>
      </c>
      <c r="BF122" t="s">
        <v>370</v>
      </c>
      <c r="BG122" s="144">
        <v>163000001</v>
      </c>
      <c r="BH122" s="144" t="s">
        <v>367</v>
      </c>
      <c r="BI122" s="144">
        <v>211000000</v>
      </c>
      <c r="BJ122" s="143">
        <v>0.27</v>
      </c>
      <c r="BK122" s="143" t="str">
        <f t="shared" si="73"/>
        <v/>
      </c>
      <c r="BL122" t="str">
        <f t="shared" si="74"/>
        <v/>
      </c>
      <c r="BM122" t="str">
        <f t="shared" si="75"/>
        <v>OK</v>
      </c>
      <c r="BN122" t="str">
        <f t="shared" si="76"/>
        <v>OK</v>
      </c>
      <c r="BO122" s="143">
        <f t="shared" si="77"/>
        <v>0</v>
      </c>
      <c r="BQ122" t="s">
        <v>370</v>
      </c>
      <c r="BR122" s="144">
        <v>163000001</v>
      </c>
      <c r="BS122" s="144" t="s">
        <v>367</v>
      </c>
      <c r="BT122" s="144">
        <v>211000000</v>
      </c>
      <c r="BU122" s="143">
        <v>0.27</v>
      </c>
      <c r="BV122" s="143" t="str">
        <f t="shared" si="78"/>
        <v>OK</v>
      </c>
      <c r="BW122" t="str">
        <f t="shared" si="79"/>
        <v/>
      </c>
      <c r="BX122" t="str">
        <f t="shared" si="80"/>
        <v>OK</v>
      </c>
      <c r="BY122" t="str">
        <f t="shared" si="81"/>
        <v>OKOK</v>
      </c>
      <c r="BZ122" s="143">
        <f t="shared" si="82"/>
        <v>0</v>
      </c>
      <c r="CB122" t="s">
        <v>370</v>
      </c>
      <c r="CC122" s="144">
        <v>163000001</v>
      </c>
      <c r="CD122" s="144" t="s">
        <v>367</v>
      </c>
      <c r="CE122" s="144">
        <v>211000000</v>
      </c>
      <c r="CF122" s="143">
        <v>0.27</v>
      </c>
      <c r="CG122" s="143" t="str">
        <f t="shared" si="83"/>
        <v/>
      </c>
      <c r="CH122" t="str">
        <f t="shared" si="84"/>
        <v/>
      </c>
      <c r="CI122" t="str">
        <f t="shared" si="85"/>
        <v>OK</v>
      </c>
      <c r="CJ122" t="str">
        <f t="shared" si="86"/>
        <v>OK</v>
      </c>
      <c r="CK122" s="143">
        <f t="shared" si="87"/>
        <v>0</v>
      </c>
      <c r="CM122" t="s">
        <v>370</v>
      </c>
      <c r="CN122" s="144">
        <v>163000001</v>
      </c>
      <c r="CO122" s="144" t="s">
        <v>367</v>
      </c>
      <c r="CP122" s="144">
        <v>211000000</v>
      </c>
      <c r="CQ122" s="143">
        <v>0.27</v>
      </c>
      <c r="CR122" s="143" t="str">
        <f t="shared" si="88"/>
        <v/>
      </c>
      <c r="CS122" t="str">
        <f t="shared" si="89"/>
        <v/>
      </c>
      <c r="CT122" t="str">
        <f t="shared" si="90"/>
        <v>OK</v>
      </c>
      <c r="CU122" t="str">
        <f t="shared" si="91"/>
        <v>OK</v>
      </c>
      <c r="CV122" s="143">
        <f t="shared" si="92"/>
        <v>0</v>
      </c>
      <c r="CX122" t="s">
        <v>370</v>
      </c>
      <c r="CY122" s="144">
        <v>163000001</v>
      </c>
      <c r="CZ122" s="144" t="s">
        <v>367</v>
      </c>
      <c r="DA122" s="144">
        <v>211000000</v>
      </c>
      <c r="DB122" s="143">
        <v>0.27</v>
      </c>
      <c r="DC122" s="143" t="str">
        <f t="shared" si="93"/>
        <v>OK</v>
      </c>
      <c r="DD122" t="str">
        <f t="shared" si="94"/>
        <v/>
      </c>
      <c r="DE122" t="str">
        <f t="shared" si="95"/>
        <v>OK</v>
      </c>
      <c r="DF122" t="str">
        <f t="shared" si="96"/>
        <v>OKOK</v>
      </c>
      <c r="DG122" s="143">
        <f t="shared" si="97"/>
        <v>0</v>
      </c>
      <c r="DI122" t="s">
        <v>370</v>
      </c>
      <c r="DJ122" s="144">
        <v>163000001</v>
      </c>
      <c r="DK122" s="144" t="s">
        <v>367</v>
      </c>
      <c r="DL122" s="144">
        <v>211000000</v>
      </c>
      <c r="DM122" s="143">
        <v>0.27</v>
      </c>
      <c r="DN122" s="143" t="str">
        <f t="shared" si="98"/>
        <v/>
      </c>
      <c r="DO122" t="str">
        <f t="shared" si="99"/>
        <v/>
      </c>
      <c r="DP122" t="str">
        <f t="shared" si="100"/>
        <v>OK</v>
      </c>
      <c r="DQ122" t="str">
        <f t="shared" si="101"/>
        <v>OK</v>
      </c>
      <c r="DR122" s="143">
        <f t="shared" si="102"/>
        <v>0</v>
      </c>
    </row>
    <row r="123" spans="14:122" x14ac:dyDescent="0.45">
      <c r="N123" t="s">
        <v>370</v>
      </c>
      <c r="O123" s="144">
        <v>211000001</v>
      </c>
      <c r="P123" s="144" t="s">
        <v>367</v>
      </c>
      <c r="Q123" s="144">
        <v>374000000</v>
      </c>
      <c r="R123" s="143">
        <v>0.28000000000000003</v>
      </c>
      <c r="S123" s="143" t="str">
        <f t="shared" si="53"/>
        <v/>
      </c>
      <c r="T123" t="str">
        <f t="shared" si="54"/>
        <v/>
      </c>
      <c r="U123" t="str">
        <f t="shared" si="55"/>
        <v>OK</v>
      </c>
      <c r="V123" t="str">
        <f t="shared" si="56"/>
        <v>OK</v>
      </c>
      <c r="W123" s="143">
        <f t="shared" si="57"/>
        <v>0</v>
      </c>
      <c r="Y123" t="s">
        <v>370</v>
      </c>
      <c r="Z123" s="144">
        <v>211000001</v>
      </c>
      <c r="AA123" s="144" t="s">
        <v>367</v>
      </c>
      <c r="AB123" s="144">
        <v>374000000</v>
      </c>
      <c r="AC123" s="143">
        <v>0.28000000000000003</v>
      </c>
      <c r="AD123" s="143" t="str">
        <f t="shared" si="58"/>
        <v/>
      </c>
      <c r="AE123" t="str">
        <f t="shared" si="59"/>
        <v/>
      </c>
      <c r="AF123" t="str">
        <f t="shared" si="60"/>
        <v>OK</v>
      </c>
      <c r="AG123" t="str">
        <f t="shared" si="61"/>
        <v>OK</v>
      </c>
      <c r="AH123" s="143">
        <f t="shared" si="62"/>
        <v>0</v>
      </c>
      <c r="AJ123" t="s">
        <v>370</v>
      </c>
      <c r="AK123" s="144">
        <v>211000001</v>
      </c>
      <c r="AL123" s="144" t="s">
        <v>367</v>
      </c>
      <c r="AM123" s="144">
        <v>374000000</v>
      </c>
      <c r="AN123" s="143">
        <v>0.28000000000000003</v>
      </c>
      <c r="AO123" s="143" t="str">
        <f t="shared" si="63"/>
        <v>OK</v>
      </c>
      <c r="AP123" t="str">
        <f t="shared" si="64"/>
        <v/>
      </c>
      <c r="AQ123" t="str">
        <f t="shared" si="65"/>
        <v>OK</v>
      </c>
      <c r="AR123" t="str">
        <f t="shared" si="66"/>
        <v>OKOK</v>
      </c>
      <c r="AS123" s="143">
        <f t="shared" si="67"/>
        <v>0</v>
      </c>
      <c r="AU123" t="s">
        <v>370</v>
      </c>
      <c r="AV123" s="144">
        <v>211000001</v>
      </c>
      <c r="AW123" s="144" t="s">
        <v>367</v>
      </c>
      <c r="AX123" s="144">
        <v>374000000</v>
      </c>
      <c r="AY123" s="143">
        <v>0.28000000000000003</v>
      </c>
      <c r="AZ123" s="143" t="str">
        <f t="shared" si="68"/>
        <v/>
      </c>
      <c r="BA123" t="str">
        <f t="shared" si="69"/>
        <v/>
      </c>
      <c r="BB123" t="str">
        <f t="shared" si="70"/>
        <v>OK</v>
      </c>
      <c r="BC123" t="str">
        <f t="shared" si="71"/>
        <v>OK</v>
      </c>
      <c r="BD123" s="143">
        <f t="shared" si="72"/>
        <v>0</v>
      </c>
      <c r="BF123" t="s">
        <v>370</v>
      </c>
      <c r="BG123" s="144">
        <v>211000001</v>
      </c>
      <c r="BH123" s="144" t="s">
        <v>367</v>
      </c>
      <c r="BI123" s="144">
        <v>374000000</v>
      </c>
      <c r="BJ123" s="143">
        <v>0.28000000000000003</v>
      </c>
      <c r="BK123" s="143" t="str">
        <f t="shared" si="73"/>
        <v/>
      </c>
      <c r="BL123" t="str">
        <f t="shared" si="74"/>
        <v/>
      </c>
      <c r="BM123" t="str">
        <f t="shared" si="75"/>
        <v>OK</v>
      </c>
      <c r="BN123" t="str">
        <f t="shared" si="76"/>
        <v>OK</v>
      </c>
      <c r="BO123" s="143">
        <f t="shared" si="77"/>
        <v>0</v>
      </c>
      <c r="BQ123" t="s">
        <v>370</v>
      </c>
      <c r="BR123" s="144">
        <v>211000001</v>
      </c>
      <c r="BS123" s="144" t="s">
        <v>367</v>
      </c>
      <c r="BT123" s="144">
        <v>374000000</v>
      </c>
      <c r="BU123" s="143">
        <v>0.28000000000000003</v>
      </c>
      <c r="BV123" s="143" t="str">
        <f t="shared" si="78"/>
        <v>OK</v>
      </c>
      <c r="BW123" t="str">
        <f t="shared" si="79"/>
        <v/>
      </c>
      <c r="BX123" t="str">
        <f t="shared" si="80"/>
        <v>OK</v>
      </c>
      <c r="BY123" t="str">
        <f t="shared" si="81"/>
        <v>OKOK</v>
      </c>
      <c r="BZ123" s="143">
        <f t="shared" si="82"/>
        <v>0</v>
      </c>
      <c r="CB123" t="s">
        <v>370</v>
      </c>
      <c r="CC123" s="144">
        <v>211000001</v>
      </c>
      <c r="CD123" s="144" t="s">
        <v>367</v>
      </c>
      <c r="CE123" s="144">
        <v>374000000</v>
      </c>
      <c r="CF123" s="143">
        <v>0.28000000000000003</v>
      </c>
      <c r="CG123" s="143" t="str">
        <f t="shared" si="83"/>
        <v/>
      </c>
      <c r="CH123" t="str">
        <f t="shared" si="84"/>
        <v/>
      </c>
      <c r="CI123" t="str">
        <f t="shared" si="85"/>
        <v>OK</v>
      </c>
      <c r="CJ123" t="str">
        <f t="shared" si="86"/>
        <v>OK</v>
      </c>
      <c r="CK123" s="143">
        <f t="shared" si="87"/>
        <v>0</v>
      </c>
      <c r="CM123" t="s">
        <v>370</v>
      </c>
      <c r="CN123" s="144">
        <v>211000001</v>
      </c>
      <c r="CO123" s="144" t="s">
        <v>367</v>
      </c>
      <c r="CP123" s="144">
        <v>374000000</v>
      </c>
      <c r="CQ123" s="143">
        <v>0.28000000000000003</v>
      </c>
      <c r="CR123" s="143" t="str">
        <f t="shared" si="88"/>
        <v/>
      </c>
      <c r="CS123" t="str">
        <f t="shared" si="89"/>
        <v/>
      </c>
      <c r="CT123" t="str">
        <f t="shared" si="90"/>
        <v>OK</v>
      </c>
      <c r="CU123" t="str">
        <f t="shared" si="91"/>
        <v>OK</v>
      </c>
      <c r="CV123" s="143">
        <f t="shared" si="92"/>
        <v>0</v>
      </c>
      <c r="CX123" t="s">
        <v>370</v>
      </c>
      <c r="CY123" s="144">
        <v>211000001</v>
      </c>
      <c r="CZ123" s="144" t="s">
        <v>367</v>
      </c>
      <c r="DA123" s="144">
        <v>374000000</v>
      </c>
      <c r="DB123" s="143">
        <v>0.28000000000000003</v>
      </c>
      <c r="DC123" s="143" t="str">
        <f t="shared" si="93"/>
        <v>OK</v>
      </c>
      <c r="DD123" t="str">
        <f t="shared" si="94"/>
        <v/>
      </c>
      <c r="DE123" t="str">
        <f t="shared" si="95"/>
        <v>OK</v>
      </c>
      <c r="DF123" t="str">
        <f t="shared" si="96"/>
        <v>OKOK</v>
      </c>
      <c r="DG123" s="143">
        <f t="shared" si="97"/>
        <v>0</v>
      </c>
      <c r="DI123" t="s">
        <v>370</v>
      </c>
      <c r="DJ123" s="144">
        <v>211000001</v>
      </c>
      <c r="DK123" s="144" t="s">
        <v>367</v>
      </c>
      <c r="DL123" s="144">
        <v>374000000</v>
      </c>
      <c r="DM123" s="143">
        <v>0.28000000000000003</v>
      </c>
      <c r="DN123" s="143" t="str">
        <f t="shared" si="98"/>
        <v/>
      </c>
      <c r="DO123" t="str">
        <f t="shared" si="99"/>
        <v/>
      </c>
      <c r="DP123" t="str">
        <f t="shared" si="100"/>
        <v>OK</v>
      </c>
      <c r="DQ123" t="str">
        <f t="shared" si="101"/>
        <v>OK</v>
      </c>
      <c r="DR123" s="143">
        <f t="shared" si="102"/>
        <v>0</v>
      </c>
    </row>
    <row r="124" spans="14:122" x14ac:dyDescent="0.45">
      <c r="N124" t="s">
        <v>370</v>
      </c>
      <c r="O124" s="144">
        <v>374000001</v>
      </c>
      <c r="P124" s="144" t="s">
        <v>367</v>
      </c>
      <c r="Q124" s="144">
        <v>459000000</v>
      </c>
      <c r="R124" s="143">
        <v>0.28999999999999998</v>
      </c>
      <c r="S124" s="143" t="str">
        <f t="shared" si="53"/>
        <v/>
      </c>
      <c r="T124" t="str">
        <f t="shared" si="54"/>
        <v/>
      </c>
      <c r="U124" t="str">
        <f t="shared" si="55"/>
        <v>OK</v>
      </c>
      <c r="V124" t="str">
        <f t="shared" si="56"/>
        <v>OK</v>
      </c>
      <c r="W124" s="143">
        <f t="shared" si="57"/>
        <v>0</v>
      </c>
      <c r="Y124" t="s">
        <v>370</v>
      </c>
      <c r="Z124" s="144">
        <v>374000001</v>
      </c>
      <c r="AA124" s="144" t="s">
        <v>367</v>
      </c>
      <c r="AB124" s="144">
        <v>459000000</v>
      </c>
      <c r="AC124" s="143">
        <v>0.28999999999999998</v>
      </c>
      <c r="AD124" s="143" t="str">
        <f t="shared" si="58"/>
        <v/>
      </c>
      <c r="AE124" t="str">
        <f t="shared" si="59"/>
        <v/>
      </c>
      <c r="AF124" t="str">
        <f t="shared" si="60"/>
        <v>OK</v>
      </c>
      <c r="AG124" t="str">
        <f t="shared" si="61"/>
        <v>OK</v>
      </c>
      <c r="AH124" s="143">
        <f t="shared" si="62"/>
        <v>0</v>
      </c>
      <c r="AJ124" t="s">
        <v>370</v>
      </c>
      <c r="AK124" s="144">
        <v>374000001</v>
      </c>
      <c r="AL124" s="144" t="s">
        <v>367</v>
      </c>
      <c r="AM124" s="144">
        <v>459000000</v>
      </c>
      <c r="AN124" s="143">
        <v>0.28999999999999998</v>
      </c>
      <c r="AO124" s="143" t="str">
        <f t="shared" si="63"/>
        <v>OK</v>
      </c>
      <c r="AP124" t="str">
        <f t="shared" si="64"/>
        <v/>
      </c>
      <c r="AQ124" t="str">
        <f t="shared" si="65"/>
        <v>OK</v>
      </c>
      <c r="AR124" t="str">
        <f t="shared" si="66"/>
        <v>OKOK</v>
      </c>
      <c r="AS124" s="143">
        <f t="shared" si="67"/>
        <v>0</v>
      </c>
      <c r="AU124" t="s">
        <v>370</v>
      </c>
      <c r="AV124" s="144">
        <v>374000001</v>
      </c>
      <c r="AW124" s="144" t="s">
        <v>367</v>
      </c>
      <c r="AX124" s="144">
        <v>459000000</v>
      </c>
      <c r="AY124" s="143">
        <v>0.28999999999999998</v>
      </c>
      <c r="AZ124" s="143" t="str">
        <f t="shared" si="68"/>
        <v/>
      </c>
      <c r="BA124" t="str">
        <f t="shared" si="69"/>
        <v/>
      </c>
      <c r="BB124" t="str">
        <f t="shared" si="70"/>
        <v>OK</v>
      </c>
      <c r="BC124" t="str">
        <f t="shared" si="71"/>
        <v>OK</v>
      </c>
      <c r="BD124" s="143">
        <f t="shared" si="72"/>
        <v>0</v>
      </c>
      <c r="BF124" t="s">
        <v>370</v>
      </c>
      <c r="BG124" s="144">
        <v>374000001</v>
      </c>
      <c r="BH124" s="144" t="s">
        <v>367</v>
      </c>
      <c r="BI124" s="144">
        <v>459000000</v>
      </c>
      <c r="BJ124" s="143">
        <v>0.28999999999999998</v>
      </c>
      <c r="BK124" s="143" t="str">
        <f t="shared" si="73"/>
        <v/>
      </c>
      <c r="BL124" t="str">
        <f t="shared" si="74"/>
        <v/>
      </c>
      <c r="BM124" t="str">
        <f t="shared" si="75"/>
        <v>OK</v>
      </c>
      <c r="BN124" t="str">
        <f t="shared" si="76"/>
        <v>OK</v>
      </c>
      <c r="BO124" s="143">
        <f t="shared" si="77"/>
        <v>0</v>
      </c>
      <c r="BQ124" t="s">
        <v>370</v>
      </c>
      <c r="BR124" s="144">
        <v>374000001</v>
      </c>
      <c r="BS124" s="144" t="s">
        <v>367</v>
      </c>
      <c r="BT124" s="144">
        <v>459000000</v>
      </c>
      <c r="BU124" s="143">
        <v>0.28999999999999998</v>
      </c>
      <c r="BV124" s="143" t="str">
        <f t="shared" si="78"/>
        <v>OK</v>
      </c>
      <c r="BW124" t="str">
        <f t="shared" si="79"/>
        <v/>
      </c>
      <c r="BX124" t="str">
        <f t="shared" si="80"/>
        <v>OK</v>
      </c>
      <c r="BY124" t="str">
        <f t="shared" si="81"/>
        <v>OKOK</v>
      </c>
      <c r="BZ124" s="143">
        <f t="shared" si="82"/>
        <v>0</v>
      </c>
      <c r="CB124" t="s">
        <v>370</v>
      </c>
      <c r="CC124" s="144">
        <v>374000001</v>
      </c>
      <c r="CD124" s="144" t="s">
        <v>367</v>
      </c>
      <c r="CE124" s="144">
        <v>459000000</v>
      </c>
      <c r="CF124" s="143">
        <v>0.28999999999999998</v>
      </c>
      <c r="CG124" s="143" t="str">
        <f t="shared" si="83"/>
        <v/>
      </c>
      <c r="CH124" t="str">
        <f t="shared" si="84"/>
        <v/>
      </c>
      <c r="CI124" t="str">
        <f t="shared" si="85"/>
        <v>OK</v>
      </c>
      <c r="CJ124" t="str">
        <f t="shared" si="86"/>
        <v>OK</v>
      </c>
      <c r="CK124" s="143">
        <f t="shared" si="87"/>
        <v>0</v>
      </c>
      <c r="CM124" t="s">
        <v>370</v>
      </c>
      <c r="CN124" s="144">
        <v>374000001</v>
      </c>
      <c r="CO124" s="144" t="s">
        <v>367</v>
      </c>
      <c r="CP124" s="144">
        <v>459000000</v>
      </c>
      <c r="CQ124" s="143">
        <v>0.28999999999999998</v>
      </c>
      <c r="CR124" s="143" t="str">
        <f t="shared" si="88"/>
        <v/>
      </c>
      <c r="CS124" t="str">
        <f t="shared" si="89"/>
        <v/>
      </c>
      <c r="CT124" t="str">
        <f t="shared" si="90"/>
        <v>OK</v>
      </c>
      <c r="CU124" t="str">
        <f t="shared" si="91"/>
        <v>OK</v>
      </c>
      <c r="CV124" s="143">
        <f t="shared" si="92"/>
        <v>0</v>
      </c>
      <c r="CX124" t="s">
        <v>370</v>
      </c>
      <c r="CY124" s="144">
        <v>374000001</v>
      </c>
      <c r="CZ124" s="144" t="s">
        <v>367</v>
      </c>
      <c r="DA124" s="144">
        <v>459000000</v>
      </c>
      <c r="DB124" s="143">
        <v>0.28999999999999998</v>
      </c>
      <c r="DC124" s="143" t="str">
        <f t="shared" si="93"/>
        <v>OK</v>
      </c>
      <c r="DD124" t="str">
        <f t="shared" si="94"/>
        <v/>
      </c>
      <c r="DE124" t="str">
        <f t="shared" si="95"/>
        <v>OK</v>
      </c>
      <c r="DF124" t="str">
        <f t="shared" si="96"/>
        <v>OKOK</v>
      </c>
      <c r="DG124" s="143">
        <f t="shared" si="97"/>
        <v>0</v>
      </c>
      <c r="DI124" t="s">
        <v>370</v>
      </c>
      <c r="DJ124" s="144">
        <v>374000001</v>
      </c>
      <c r="DK124" s="144" t="s">
        <v>367</v>
      </c>
      <c r="DL124" s="144">
        <v>459000000</v>
      </c>
      <c r="DM124" s="143">
        <v>0.28999999999999998</v>
      </c>
      <c r="DN124" s="143" t="str">
        <f t="shared" si="98"/>
        <v/>
      </c>
      <c r="DO124" t="str">
        <f t="shared" si="99"/>
        <v/>
      </c>
      <c r="DP124" t="str">
        <f t="shared" si="100"/>
        <v>OK</v>
      </c>
      <c r="DQ124" t="str">
        <f t="shared" si="101"/>
        <v>OK</v>
      </c>
      <c r="DR124" s="143">
        <f t="shared" si="102"/>
        <v>0</v>
      </c>
    </row>
    <row r="125" spans="14:122" x14ac:dyDescent="0.45">
      <c r="N125" t="s">
        <v>370</v>
      </c>
      <c r="O125" s="144">
        <v>459000001</v>
      </c>
      <c r="P125" s="144" t="s">
        <v>367</v>
      </c>
      <c r="Q125" s="144">
        <v>555000000</v>
      </c>
      <c r="R125" s="143">
        <v>0.3</v>
      </c>
      <c r="S125" s="143" t="str">
        <f t="shared" si="53"/>
        <v/>
      </c>
      <c r="T125" t="str">
        <f t="shared" si="54"/>
        <v/>
      </c>
      <c r="U125" t="str">
        <f t="shared" si="55"/>
        <v>OK</v>
      </c>
      <c r="V125" t="str">
        <f t="shared" si="56"/>
        <v>OK</v>
      </c>
      <c r="W125" s="143">
        <f t="shared" si="57"/>
        <v>0</v>
      </c>
      <c r="Y125" t="s">
        <v>370</v>
      </c>
      <c r="Z125" s="144">
        <v>459000001</v>
      </c>
      <c r="AA125" s="144" t="s">
        <v>367</v>
      </c>
      <c r="AB125" s="144">
        <v>555000000</v>
      </c>
      <c r="AC125" s="143">
        <v>0.3</v>
      </c>
      <c r="AD125" s="143" t="str">
        <f t="shared" si="58"/>
        <v/>
      </c>
      <c r="AE125" t="str">
        <f t="shared" si="59"/>
        <v/>
      </c>
      <c r="AF125" t="str">
        <f t="shared" si="60"/>
        <v>OK</v>
      </c>
      <c r="AG125" t="str">
        <f t="shared" si="61"/>
        <v>OK</v>
      </c>
      <c r="AH125" s="143">
        <f t="shared" si="62"/>
        <v>0</v>
      </c>
      <c r="AJ125" t="s">
        <v>370</v>
      </c>
      <c r="AK125" s="144">
        <v>459000001</v>
      </c>
      <c r="AL125" s="144" t="s">
        <v>367</v>
      </c>
      <c r="AM125" s="144">
        <v>555000000</v>
      </c>
      <c r="AN125" s="143">
        <v>0.3</v>
      </c>
      <c r="AO125" s="143" t="str">
        <f t="shared" si="63"/>
        <v>OK</v>
      </c>
      <c r="AP125" t="str">
        <f t="shared" si="64"/>
        <v/>
      </c>
      <c r="AQ125" t="str">
        <f t="shared" si="65"/>
        <v>OK</v>
      </c>
      <c r="AR125" t="str">
        <f t="shared" si="66"/>
        <v>OKOK</v>
      </c>
      <c r="AS125" s="143">
        <f t="shared" si="67"/>
        <v>0</v>
      </c>
      <c r="AU125" t="s">
        <v>370</v>
      </c>
      <c r="AV125" s="144">
        <v>459000001</v>
      </c>
      <c r="AW125" s="144" t="s">
        <v>367</v>
      </c>
      <c r="AX125" s="144">
        <v>555000000</v>
      </c>
      <c r="AY125" s="143">
        <v>0.3</v>
      </c>
      <c r="AZ125" s="143" t="str">
        <f t="shared" si="68"/>
        <v/>
      </c>
      <c r="BA125" t="str">
        <f t="shared" si="69"/>
        <v/>
      </c>
      <c r="BB125" t="str">
        <f t="shared" si="70"/>
        <v>OK</v>
      </c>
      <c r="BC125" t="str">
        <f t="shared" si="71"/>
        <v>OK</v>
      </c>
      <c r="BD125" s="143">
        <f t="shared" si="72"/>
        <v>0</v>
      </c>
      <c r="BF125" t="s">
        <v>370</v>
      </c>
      <c r="BG125" s="144">
        <v>459000001</v>
      </c>
      <c r="BH125" s="144" t="s">
        <v>367</v>
      </c>
      <c r="BI125" s="144">
        <v>555000000</v>
      </c>
      <c r="BJ125" s="143">
        <v>0.3</v>
      </c>
      <c r="BK125" s="143" t="str">
        <f t="shared" si="73"/>
        <v/>
      </c>
      <c r="BL125" t="str">
        <f t="shared" si="74"/>
        <v/>
      </c>
      <c r="BM125" t="str">
        <f t="shared" si="75"/>
        <v>OK</v>
      </c>
      <c r="BN125" t="str">
        <f t="shared" si="76"/>
        <v>OK</v>
      </c>
      <c r="BO125" s="143">
        <f t="shared" si="77"/>
        <v>0</v>
      </c>
      <c r="BQ125" t="s">
        <v>370</v>
      </c>
      <c r="BR125" s="144">
        <v>459000001</v>
      </c>
      <c r="BS125" s="144" t="s">
        <v>367</v>
      </c>
      <c r="BT125" s="144">
        <v>555000000</v>
      </c>
      <c r="BU125" s="143">
        <v>0.3</v>
      </c>
      <c r="BV125" s="143" t="str">
        <f t="shared" si="78"/>
        <v>OK</v>
      </c>
      <c r="BW125" t="str">
        <f t="shared" si="79"/>
        <v/>
      </c>
      <c r="BX125" t="str">
        <f t="shared" si="80"/>
        <v>OK</v>
      </c>
      <c r="BY125" t="str">
        <f t="shared" si="81"/>
        <v>OKOK</v>
      </c>
      <c r="BZ125" s="143">
        <f t="shared" si="82"/>
        <v>0</v>
      </c>
      <c r="CB125" t="s">
        <v>370</v>
      </c>
      <c r="CC125" s="144">
        <v>459000001</v>
      </c>
      <c r="CD125" s="144" t="s">
        <v>367</v>
      </c>
      <c r="CE125" s="144">
        <v>555000000</v>
      </c>
      <c r="CF125" s="143">
        <v>0.3</v>
      </c>
      <c r="CG125" s="143" t="str">
        <f t="shared" si="83"/>
        <v/>
      </c>
      <c r="CH125" t="str">
        <f t="shared" si="84"/>
        <v/>
      </c>
      <c r="CI125" t="str">
        <f t="shared" si="85"/>
        <v>OK</v>
      </c>
      <c r="CJ125" t="str">
        <f t="shared" si="86"/>
        <v>OK</v>
      </c>
      <c r="CK125" s="143">
        <f t="shared" si="87"/>
        <v>0</v>
      </c>
      <c r="CM125" t="s">
        <v>370</v>
      </c>
      <c r="CN125" s="144">
        <v>459000001</v>
      </c>
      <c r="CO125" s="144" t="s">
        <v>367</v>
      </c>
      <c r="CP125" s="144">
        <v>555000000</v>
      </c>
      <c r="CQ125" s="143">
        <v>0.3</v>
      </c>
      <c r="CR125" s="143" t="str">
        <f t="shared" si="88"/>
        <v/>
      </c>
      <c r="CS125" t="str">
        <f t="shared" si="89"/>
        <v/>
      </c>
      <c r="CT125" t="str">
        <f t="shared" si="90"/>
        <v>OK</v>
      </c>
      <c r="CU125" t="str">
        <f t="shared" si="91"/>
        <v>OK</v>
      </c>
      <c r="CV125" s="143">
        <f t="shared" si="92"/>
        <v>0</v>
      </c>
      <c r="CX125" t="s">
        <v>370</v>
      </c>
      <c r="CY125" s="144">
        <v>459000001</v>
      </c>
      <c r="CZ125" s="144" t="s">
        <v>367</v>
      </c>
      <c r="DA125" s="144">
        <v>555000000</v>
      </c>
      <c r="DB125" s="143">
        <v>0.3</v>
      </c>
      <c r="DC125" s="143" t="str">
        <f t="shared" si="93"/>
        <v>OK</v>
      </c>
      <c r="DD125" t="str">
        <f t="shared" si="94"/>
        <v/>
      </c>
      <c r="DE125" t="str">
        <f t="shared" si="95"/>
        <v>OK</v>
      </c>
      <c r="DF125" t="str">
        <f t="shared" si="96"/>
        <v>OKOK</v>
      </c>
      <c r="DG125" s="143">
        <f t="shared" si="97"/>
        <v>0</v>
      </c>
      <c r="DI125" t="s">
        <v>370</v>
      </c>
      <c r="DJ125" s="144">
        <v>459000001</v>
      </c>
      <c r="DK125" s="144" t="s">
        <v>367</v>
      </c>
      <c r="DL125" s="144">
        <v>555000000</v>
      </c>
      <c r="DM125" s="143">
        <v>0.3</v>
      </c>
      <c r="DN125" s="143" t="str">
        <f t="shared" si="98"/>
        <v/>
      </c>
      <c r="DO125" t="str">
        <f t="shared" si="99"/>
        <v/>
      </c>
      <c r="DP125" t="str">
        <f t="shared" si="100"/>
        <v>OK</v>
      </c>
      <c r="DQ125" t="str">
        <f t="shared" si="101"/>
        <v>OK</v>
      </c>
      <c r="DR125" s="143">
        <f t="shared" si="102"/>
        <v>0</v>
      </c>
    </row>
    <row r="126" spans="14:122" x14ac:dyDescent="0.45">
      <c r="N126" t="s">
        <v>370</v>
      </c>
      <c r="O126" s="144">
        <v>555000001</v>
      </c>
      <c r="P126" s="144" t="s">
        <v>367</v>
      </c>
      <c r="Q126" s="144">
        <v>704000000</v>
      </c>
      <c r="R126" s="143">
        <v>0.31</v>
      </c>
      <c r="S126" s="143" t="str">
        <f t="shared" si="53"/>
        <v/>
      </c>
      <c r="T126" t="str">
        <f t="shared" si="54"/>
        <v/>
      </c>
      <c r="U126" t="str">
        <f t="shared" si="55"/>
        <v>OK</v>
      </c>
      <c r="V126" t="str">
        <f t="shared" si="56"/>
        <v>OK</v>
      </c>
      <c r="W126" s="143">
        <f t="shared" si="57"/>
        <v>0</v>
      </c>
      <c r="Y126" t="s">
        <v>370</v>
      </c>
      <c r="Z126" s="144">
        <v>555000001</v>
      </c>
      <c r="AA126" s="144" t="s">
        <v>367</v>
      </c>
      <c r="AB126" s="144">
        <v>704000000</v>
      </c>
      <c r="AC126" s="143">
        <v>0.31</v>
      </c>
      <c r="AD126" s="143" t="str">
        <f t="shared" si="58"/>
        <v/>
      </c>
      <c r="AE126" t="str">
        <f t="shared" si="59"/>
        <v/>
      </c>
      <c r="AF126" t="str">
        <f t="shared" si="60"/>
        <v>OK</v>
      </c>
      <c r="AG126" t="str">
        <f t="shared" si="61"/>
        <v>OK</v>
      </c>
      <c r="AH126" s="143">
        <f t="shared" si="62"/>
        <v>0</v>
      </c>
      <c r="AJ126" t="s">
        <v>370</v>
      </c>
      <c r="AK126" s="144">
        <v>555000001</v>
      </c>
      <c r="AL126" s="144" t="s">
        <v>367</v>
      </c>
      <c r="AM126" s="144">
        <v>704000000</v>
      </c>
      <c r="AN126" s="143">
        <v>0.31</v>
      </c>
      <c r="AO126" s="143" t="str">
        <f t="shared" si="63"/>
        <v>OK</v>
      </c>
      <c r="AP126" t="str">
        <f t="shared" si="64"/>
        <v/>
      </c>
      <c r="AQ126" t="str">
        <f t="shared" si="65"/>
        <v>OK</v>
      </c>
      <c r="AR126" t="str">
        <f t="shared" si="66"/>
        <v>OKOK</v>
      </c>
      <c r="AS126" s="143">
        <f t="shared" si="67"/>
        <v>0</v>
      </c>
      <c r="AU126" t="s">
        <v>370</v>
      </c>
      <c r="AV126" s="144">
        <v>555000001</v>
      </c>
      <c r="AW126" s="144" t="s">
        <v>367</v>
      </c>
      <c r="AX126" s="144">
        <v>704000000</v>
      </c>
      <c r="AY126" s="143">
        <v>0.31</v>
      </c>
      <c r="AZ126" s="143" t="str">
        <f t="shared" si="68"/>
        <v/>
      </c>
      <c r="BA126" t="str">
        <f t="shared" si="69"/>
        <v/>
      </c>
      <c r="BB126" t="str">
        <f t="shared" si="70"/>
        <v>OK</v>
      </c>
      <c r="BC126" t="str">
        <f t="shared" si="71"/>
        <v>OK</v>
      </c>
      <c r="BD126" s="143">
        <f t="shared" si="72"/>
        <v>0</v>
      </c>
      <c r="BF126" t="s">
        <v>370</v>
      </c>
      <c r="BG126" s="144">
        <v>555000001</v>
      </c>
      <c r="BH126" s="144" t="s">
        <v>367</v>
      </c>
      <c r="BI126" s="144">
        <v>704000000</v>
      </c>
      <c r="BJ126" s="143">
        <v>0.31</v>
      </c>
      <c r="BK126" s="143" t="str">
        <f t="shared" si="73"/>
        <v/>
      </c>
      <c r="BL126" t="str">
        <f t="shared" si="74"/>
        <v/>
      </c>
      <c r="BM126" t="str">
        <f t="shared" si="75"/>
        <v>OK</v>
      </c>
      <c r="BN126" t="str">
        <f t="shared" si="76"/>
        <v>OK</v>
      </c>
      <c r="BO126" s="143">
        <f t="shared" si="77"/>
        <v>0</v>
      </c>
      <c r="BQ126" t="s">
        <v>370</v>
      </c>
      <c r="BR126" s="144">
        <v>555000001</v>
      </c>
      <c r="BS126" s="144" t="s">
        <v>367</v>
      </c>
      <c r="BT126" s="144">
        <v>704000000</v>
      </c>
      <c r="BU126" s="143">
        <v>0.31</v>
      </c>
      <c r="BV126" s="143" t="str">
        <f t="shared" si="78"/>
        <v>OK</v>
      </c>
      <c r="BW126" t="str">
        <f t="shared" si="79"/>
        <v/>
      </c>
      <c r="BX126" t="str">
        <f t="shared" si="80"/>
        <v>OK</v>
      </c>
      <c r="BY126" t="str">
        <f t="shared" si="81"/>
        <v>OKOK</v>
      </c>
      <c r="BZ126" s="143">
        <f t="shared" si="82"/>
        <v>0</v>
      </c>
      <c r="CB126" t="s">
        <v>370</v>
      </c>
      <c r="CC126" s="144">
        <v>555000001</v>
      </c>
      <c r="CD126" s="144" t="s">
        <v>367</v>
      </c>
      <c r="CE126" s="144">
        <v>704000000</v>
      </c>
      <c r="CF126" s="143">
        <v>0.31</v>
      </c>
      <c r="CG126" s="143" t="str">
        <f t="shared" si="83"/>
        <v/>
      </c>
      <c r="CH126" t="str">
        <f t="shared" si="84"/>
        <v/>
      </c>
      <c r="CI126" t="str">
        <f t="shared" si="85"/>
        <v>OK</v>
      </c>
      <c r="CJ126" t="str">
        <f t="shared" si="86"/>
        <v>OK</v>
      </c>
      <c r="CK126" s="143">
        <f t="shared" si="87"/>
        <v>0</v>
      </c>
      <c r="CM126" t="s">
        <v>370</v>
      </c>
      <c r="CN126" s="144">
        <v>555000001</v>
      </c>
      <c r="CO126" s="144" t="s">
        <v>367</v>
      </c>
      <c r="CP126" s="144">
        <v>704000000</v>
      </c>
      <c r="CQ126" s="143">
        <v>0.31</v>
      </c>
      <c r="CR126" s="143" t="str">
        <f t="shared" si="88"/>
        <v/>
      </c>
      <c r="CS126" t="str">
        <f t="shared" si="89"/>
        <v/>
      </c>
      <c r="CT126" t="str">
        <f t="shared" si="90"/>
        <v>OK</v>
      </c>
      <c r="CU126" t="str">
        <f t="shared" si="91"/>
        <v>OK</v>
      </c>
      <c r="CV126" s="143">
        <f t="shared" si="92"/>
        <v>0</v>
      </c>
      <c r="CX126" t="s">
        <v>370</v>
      </c>
      <c r="CY126" s="144">
        <v>555000001</v>
      </c>
      <c r="CZ126" s="144" t="s">
        <v>367</v>
      </c>
      <c r="DA126" s="144">
        <v>704000000</v>
      </c>
      <c r="DB126" s="143">
        <v>0.31</v>
      </c>
      <c r="DC126" s="143" t="str">
        <f t="shared" si="93"/>
        <v>OK</v>
      </c>
      <c r="DD126" t="str">
        <f t="shared" si="94"/>
        <v/>
      </c>
      <c r="DE126" t="str">
        <f t="shared" si="95"/>
        <v>OK</v>
      </c>
      <c r="DF126" t="str">
        <f t="shared" si="96"/>
        <v>OKOK</v>
      </c>
      <c r="DG126" s="143">
        <f t="shared" si="97"/>
        <v>0</v>
      </c>
      <c r="DI126" t="s">
        <v>370</v>
      </c>
      <c r="DJ126" s="144">
        <v>555000001</v>
      </c>
      <c r="DK126" s="144" t="s">
        <v>367</v>
      </c>
      <c r="DL126" s="144">
        <v>704000000</v>
      </c>
      <c r="DM126" s="143">
        <v>0.31</v>
      </c>
      <c r="DN126" s="143" t="str">
        <f t="shared" si="98"/>
        <v/>
      </c>
      <c r="DO126" t="str">
        <f t="shared" si="99"/>
        <v/>
      </c>
      <c r="DP126" t="str">
        <f t="shared" si="100"/>
        <v>OK</v>
      </c>
      <c r="DQ126" t="str">
        <f t="shared" si="101"/>
        <v>OK</v>
      </c>
      <c r="DR126" s="143">
        <f t="shared" si="102"/>
        <v>0</v>
      </c>
    </row>
    <row r="127" spans="14:122" x14ac:dyDescent="0.45">
      <c r="N127" t="s">
        <v>370</v>
      </c>
      <c r="O127" s="144">
        <v>704000001</v>
      </c>
      <c r="P127" s="144" t="s">
        <v>367</v>
      </c>
      <c r="Q127" s="144">
        <v>957000000</v>
      </c>
      <c r="R127" s="143">
        <v>0.32</v>
      </c>
      <c r="S127" s="143" t="str">
        <f t="shared" si="53"/>
        <v/>
      </c>
      <c r="T127" t="str">
        <f t="shared" si="54"/>
        <v/>
      </c>
      <c r="U127" t="str">
        <f t="shared" si="55"/>
        <v>OK</v>
      </c>
      <c r="V127" t="str">
        <f t="shared" si="56"/>
        <v>OK</v>
      </c>
      <c r="W127" s="143">
        <f t="shared" si="57"/>
        <v>0</v>
      </c>
      <c r="Y127" t="s">
        <v>370</v>
      </c>
      <c r="Z127" s="144">
        <v>704000001</v>
      </c>
      <c r="AA127" s="144" t="s">
        <v>367</v>
      </c>
      <c r="AB127" s="144">
        <v>957000000</v>
      </c>
      <c r="AC127" s="143">
        <v>0.32</v>
      </c>
      <c r="AD127" s="143" t="str">
        <f t="shared" si="58"/>
        <v/>
      </c>
      <c r="AE127" t="str">
        <f t="shared" si="59"/>
        <v/>
      </c>
      <c r="AF127" t="str">
        <f t="shared" si="60"/>
        <v>OK</v>
      </c>
      <c r="AG127" t="str">
        <f t="shared" si="61"/>
        <v>OK</v>
      </c>
      <c r="AH127" s="143">
        <f t="shared" si="62"/>
        <v>0</v>
      </c>
      <c r="AJ127" t="s">
        <v>370</v>
      </c>
      <c r="AK127" s="144">
        <v>704000001</v>
      </c>
      <c r="AL127" s="144" t="s">
        <v>367</v>
      </c>
      <c r="AM127" s="144">
        <v>957000000</v>
      </c>
      <c r="AN127" s="143">
        <v>0.32</v>
      </c>
      <c r="AO127" s="143" t="str">
        <f t="shared" si="63"/>
        <v>OK</v>
      </c>
      <c r="AP127" t="str">
        <f t="shared" si="64"/>
        <v/>
      </c>
      <c r="AQ127" t="str">
        <f t="shared" si="65"/>
        <v>OK</v>
      </c>
      <c r="AR127" t="str">
        <f t="shared" si="66"/>
        <v>OKOK</v>
      </c>
      <c r="AS127" s="143">
        <f t="shared" si="67"/>
        <v>0</v>
      </c>
      <c r="AU127" t="s">
        <v>370</v>
      </c>
      <c r="AV127" s="144">
        <v>704000001</v>
      </c>
      <c r="AW127" s="144" t="s">
        <v>367</v>
      </c>
      <c r="AX127" s="144">
        <v>957000000</v>
      </c>
      <c r="AY127" s="143">
        <v>0.32</v>
      </c>
      <c r="AZ127" s="143" t="str">
        <f t="shared" si="68"/>
        <v/>
      </c>
      <c r="BA127" t="str">
        <f t="shared" si="69"/>
        <v/>
      </c>
      <c r="BB127" t="str">
        <f t="shared" si="70"/>
        <v>OK</v>
      </c>
      <c r="BC127" t="str">
        <f t="shared" si="71"/>
        <v>OK</v>
      </c>
      <c r="BD127" s="143">
        <f t="shared" si="72"/>
        <v>0</v>
      </c>
      <c r="BF127" t="s">
        <v>370</v>
      </c>
      <c r="BG127" s="144">
        <v>704000001</v>
      </c>
      <c r="BH127" s="144" t="s">
        <v>367</v>
      </c>
      <c r="BI127" s="144">
        <v>957000000</v>
      </c>
      <c r="BJ127" s="143">
        <v>0.32</v>
      </c>
      <c r="BK127" s="143" t="str">
        <f t="shared" si="73"/>
        <v/>
      </c>
      <c r="BL127" t="str">
        <f t="shared" si="74"/>
        <v/>
      </c>
      <c r="BM127" t="str">
        <f t="shared" si="75"/>
        <v>OK</v>
      </c>
      <c r="BN127" t="str">
        <f t="shared" si="76"/>
        <v>OK</v>
      </c>
      <c r="BO127" s="143">
        <f t="shared" si="77"/>
        <v>0</v>
      </c>
      <c r="BQ127" t="s">
        <v>370</v>
      </c>
      <c r="BR127" s="144">
        <v>704000001</v>
      </c>
      <c r="BS127" s="144" t="s">
        <v>367</v>
      </c>
      <c r="BT127" s="144">
        <v>957000000</v>
      </c>
      <c r="BU127" s="143">
        <v>0.32</v>
      </c>
      <c r="BV127" s="143" t="str">
        <f t="shared" si="78"/>
        <v>OK</v>
      </c>
      <c r="BW127" t="str">
        <f t="shared" si="79"/>
        <v/>
      </c>
      <c r="BX127" t="str">
        <f t="shared" si="80"/>
        <v>OK</v>
      </c>
      <c r="BY127" t="str">
        <f t="shared" si="81"/>
        <v>OKOK</v>
      </c>
      <c r="BZ127" s="143">
        <f t="shared" si="82"/>
        <v>0</v>
      </c>
      <c r="CB127" t="s">
        <v>370</v>
      </c>
      <c r="CC127" s="144">
        <v>704000001</v>
      </c>
      <c r="CD127" s="144" t="s">
        <v>367</v>
      </c>
      <c r="CE127" s="144">
        <v>957000000</v>
      </c>
      <c r="CF127" s="143">
        <v>0.32</v>
      </c>
      <c r="CG127" s="143" t="str">
        <f t="shared" si="83"/>
        <v/>
      </c>
      <c r="CH127" t="str">
        <f t="shared" si="84"/>
        <v/>
      </c>
      <c r="CI127" t="str">
        <f t="shared" si="85"/>
        <v>OK</v>
      </c>
      <c r="CJ127" t="str">
        <f t="shared" si="86"/>
        <v>OK</v>
      </c>
      <c r="CK127" s="143">
        <f t="shared" si="87"/>
        <v>0</v>
      </c>
      <c r="CM127" t="s">
        <v>370</v>
      </c>
      <c r="CN127" s="144">
        <v>704000001</v>
      </c>
      <c r="CO127" s="144" t="s">
        <v>367</v>
      </c>
      <c r="CP127" s="144">
        <v>957000000</v>
      </c>
      <c r="CQ127" s="143">
        <v>0.32</v>
      </c>
      <c r="CR127" s="143" t="str">
        <f t="shared" si="88"/>
        <v/>
      </c>
      <c r="CS127" t="str">
        <f t="shared" si="89"/>
        <v/>
      </c>
      <c r="CT127" t="str">
        <f t="shared" si="90"/>
        <v>OK</v>
      </c>
      <c r="CU127" t="str">
        <f t="shared" si="91"/>
        <v>OK</v>
      </c>
      <c r="CV127" s="143">
        <f t="shared" si="92"/>
        <v>0</v>
      </c>
      <c r="CX127" t="s">
        <v>370</v>
      </c>
      <c r="CY127" s="144">
        <v>704000001</v>
      </c>
      <c r="CZ127" s="144" t="s">
        <v>367</v>
      </c>
      <c r="DA127" s="144">
        <v>957000000</v>
      </c>
      <c r="DB127" s="143">
        <v>0.32</v>
      </c>
      <c r="DC127" s="143" t="str">
        <f t="shared" si="93"/>
        <v>OK</v>
      </c>
      <c r="DD127" t="str">
        <f t="shared" si="94"/>
        <v/>
      </c>
      <c r="DE127" t="str">
        <f t="shared" si="95"/>
        <v>OK</v>
      </c>
      <c r="DF127" t="str">
        <f t="shared" si="96"/>
        <v>OKOK</v>
      </c>
      <c r="DG127" s="143">
        <f t="shared" si="97"/>
        <v>0</v>
      </c>
      <c r="DI127" t="s">
        <v>370</v>
      </c>
      <c r="DJ127" s="144">
        <v>704000001</v>
      </c>
      <c r="DK127" s="144" t="s">
        <v>367</v>
      </c>
      <c r="DL127" s="144">
        <v>957000000</v>
      </c>
      <c r="DM127" s="143">
        <v>0.32</v>
      </c>
      <c r="DN127" s="143" t="str">
        <f t="shared" si="98"/>
        <v/>
      </c>
      <c r="DO127" t="str">
        <f t="shared" si="99"/>
        <v/>
      </c>
      <c r="DP127" t="str">
        <f t="shared" si="100"/>
        <v>OK</v>
      </c>
      <c r="DQ127" t="str">
        <f t="shared" si="101"/>
        <v>OK</v>
      </c>
      <c r="DR127" s="143">
        <f t="shared" si="102"/>
        <v>0</v>
      </c>
    </row>
    <row r="128" spans="14:122" x14ac:dyDescent="0.45">
      <c r="N128" t="s">
        <v>370</v>
      </c>
      <c r="O128" s="144">
        <v>957000001</v>
      </c>
      <c r="P128" s="144" t="s">
        <v>367</v>
      </c>
      <c r="Q128" s="144">
        <v>1405000000</v>
      </c>
      <c r="R128" s="143">
        <v>0.33</v>
      </c>
      <c r="S128" s="143" t="str">
        <f t="shared" si="53"/>
        <v/>
      </c>
      <c r="T128" t="str">
        <f t="shared" si="54"/>
        <v/>
      </c>
      <c r="U128" t="str">
        <f t="shared" si="55"/>
        <v>OK</v>
      </c>
      <c r="V128" t="str">
        <f t="shared" si="56"/>
        <v>OK</v>
      </c>
      <c r="W128" s="143">
        <f t="shared" si="57"/>
        <v>0</v>
      </c>
      <c r="Y128" t="s">
        <v>370</v>
      </c>
      <c r="Z128" s="144">
        <v>957000001</v>
      </c>
      <c r="AA128" s="144" t="s">
        <v>367</v>
      </c>
      <c r="AB128" s="144">
        <v>1405000000</v>
      </c>
      <c r="AC128" s="143">
        <v>0.33</v>
      </c>
      <c r="AD128" s="143" t="str">
        <f t="shared" si="58"/>
        <v/>
      </c>
      <c r="AE128" t="str">
        <f t="shared" si="59"/>
        <v/>
      </c>
      <c r="AF128" t="str">
        <f t="shared" si="60"/>
        <v>OK</v>
      </c>
      <c r="AG128" t="str">
        <f t="shared" si="61"/>
        <v>OK</v>
      </c>
      <c r="AH128" s="143">
        <f t="shared" si="62"/>
        <v>0</v>
      </c>
      <c r="AJ128" t="s">
        <v>370</v>
      </c>
      <c r="AK128" s="144">
        <v>957000001</v>
      </c>
      <c r="AL128" s="144" t="s">
        <v>367</v>
      </c>
      <c r="AM128" s="144">
        <v>1405000000</v>
      </c>
      <c r="AN128" s="143">
        <v>0.33</v>
      </c>
      <c r="AO128" s="143" t="str">
        <f t="shared" si="63"/>
        <v>OK</v>
      </c>
      <c r="AP128" t="str">
        <f t="shared" si="64"/>
        <v/>
      </c>
      <c r="AQ128" t="str">
        <f t="shared" si="65"/>
        <v>OK</v>
      </c>
      <c r="AR128" t="str">
        <f t="shared" si="66"/>
        <v>OKOK</v>
      </c>
      <c r="AS128" s="143">
        <f t="shared" si="67"/>
        <v>0</v>
      </c>
      <c r="AU128" t="s">
        <v>370</v>
      </c>
      <c r="AV128" s="144">
        <v>957000001</v>
      </c>
      <c r="AW128" s="144" t="s">
        <v>367</v>
      </c>
      <c r="AX128" s="144">
        <v>1405000000</v>
      </c>
      <c r="AY128" s="143">
        <v>0.33</v>
      </c>
      <c r="AZ128" s="143" t="str">
        <f t="shared" si="68"/>
        <v/>
      </c>
      <c r="BA128" t="str">
        <f t="shared" si="69"/>
        <v/>
      </c>
      <c r="BB128" t="str">
        <f t="shared" si="70"/>
        <v>OK</v>
      </c>
      <c r="BC128" t="str">
        <f t="shared" si="71"/>
        <v>OK</v>
      </c>
      <c r="BD128" s="143">
        <f t="shared" si="72"/>
        <v>0</v>
      </c>
      <c r="BF128" t="s">
        <v>370</v>
      </c>
      <c r="BG128" s="144">
        <v>957000001</v>
      </c>
      <c r="BH128" s="144" t="s">
        <v>367</v>
      </c>
      <c r="BI128" s="144">
        <v>1405000000</v>
      </c>
      <c r="BJ128" s="143">
        <v>0.33</v>
      </c>
      <c r="BK128" s="143" t="str">
        <f t="shared" si="73"/>
        <v/>
      </c>
      <c r="BL128" t="str">
        <f t="shared" si="74"/>
        <v/>
      </c>
      <c r="BM128" t="str">
        <f t="shared" si="75"/>
        <v>OK</v>
      </c>
      <c r="BN128" t="str">
        <f t="shared" si="76"/>
        <v>OK</v>
      </c>
      <c r="BO128" s="143">
        <f t="shared" si="77"/>
        <v>0</v>
      </c>
      <c r="BQ128" t="s">
        <v>370</v>
      </c>
      <c r="BR128" s="144">
        <v>957000001</v>
      </c>
      <c r="BS128" s="144" t="s">
        <v>367</v>
      </c>
      <c r="BT128" s="144">
        <v>1405000000</v>
      </c>
      <c r="BU128" s="143">
        <v>0.33</v>
      </c>
      <c r="BV128" s="143" t="str">
        <f t="shared" si="78"/>
        <v>OK</v>
      </c>
      <c r="BW128" t="str">
        <f t="shared" si="79"/>
        <v/>
      </c>
      <c r="BX128" t="str">
        <f t="shared" si="80"/>
        <v>OK</v>
      </c>
      <c r="BY128" t="str">
        <f t="shared" si="81"/>
        <v>OKOK</v>
      </c>
      <c r="BZ128" s="143">
        <f t="shared" si="82"/>
        <v>0</v>
      </c>
      <c r="CB128" t="s">
        <v>370</v>
      </c>
      <c r="CC128" s="144">
        <v>957000001</v>
      </c>
      <c r="CD128" s="144" t="s">
        <v>367</v>
      </c>
      <c r="CE128" s="144">
        <v>1405000000</v>
      </c>
      <c r="CF128" s="143">
        <v>0.33</v>
      </c>
      <c r="CG128" s="143" t="str">
        <f t="shared" si="83"/>
        <v/>
      </c>
      <c r="CH128" t="str">
        <f t="shared" si="84"/>
        <v/>
      </c>
      <c r="CI128" t="str">
        <f t="shared" si="85"/>
        <v>OK</v>
      </c>
      <c r="CJ128" t="str">
        <f t="shared" si="86"/>
        <v>OK</v>
      </c>
      <c r="CK128" s="143">
        <f t="shared" si="87"/>
        <v>0</v>
      </c>
      <c r="CM128" t="s">
        <v>370</v>
      </c>
      <c r="CN128" s="144">
        <v>957000001</v>
      </c>
      <c r="CO128" s="144" t="s">
        <v>367</v>
      </c>
      <c r="CP128" s="144">
        <v>1405000000</v>
      </c>
      <c r="CQ128" s="143">
        <v>0.33</v>
      </c>
      <c r="CR128" s="143" t="str">
        <f t="shared" si="88"/>
        <v/>
      </c>
      <c r="CS128" t="str">
        <f t="shared" si="89"/>
        <v/>
      </c>
      <c r="CT128" t="str">
        <f t="shared" si="90"/>
        <v>OK</v>
      </c>
      <c r="CU128" t="str">
        <f t="shared" si="91"/>
        <v>OK</v>
      </c>
      <c r="CV128" s="143">
        <f t="shared" si="92"/>
        <v>0</v>
      </c>
      <c r="CX128" t="s">
        <v>370</v>
      </c>
      <c r="CY128" s="144">
        <v>957000001</v>
      </c>
      <c r="CZ128" s="144" t="s">
        <v>367</v>
      </c>
      <c r="DA128" s="144">
        <v>1405000000</v>
      </c>
      <c r="DB128" s="143">
        <v>0.33</v>
      </c>
      <c r="DC128" s="143" t="str">
        <f t="shared" si="93"/>
        <v>OK</v>
      </c>
      <c r="DD128" t="str">
        <f t="shared" si="94"/>
        <v/>
      </c>
      <c r="DE128" t="str">
        <f t="shared" si="95"/>
        <v>OK</v>
      </c>
      <c r="DF128" t="str">
        <f t="shared" si="96"/>
        <v>OKOK</v>
      </c>
      <c r="DG128" s="143">
        <f t="shared" si="97"/>
        <v>0</v>
      </c>
      <c r="DI128" t="s">
        <v>370</v>
      </c>
      <c r="DJ128" s="144">
        <v>957000001</v>
      </c>
      <c r="DK128" s="144" t="s">
        <v>367</v>
      </c>
      <c r="DL128" s="144">
        <v>1405000000</v>
      </c>
      <c r="DM128" s="143">
        <v>0.33</v>
      </c>
      <c r="DN128" s="143" t="str">
        <f t="shared" si="98"/>
        <v/>
      </c>
      <c r="DO128" t="str">
        <f t="shared" si="99"/>
        <v/>
      </c>
      <c r="DP128" t="str">
        <f t="shared" si="100"/>
        <v>OK</v>
      </c>
      <c r="DQ128" t="str">
        <f t="shared" si="101"/>
        <v>OK</v>
      </c>
      <c r="DR128" s="143">
        <f t="shared" si="102"/>
        <v>0</v>
      </c>
    </row>
    <row r="129" spans="14:122" x14ac:dyDescent="0.45">
      <c r="N129" t="s">
        <v>370</v>
      </c>
      <c r="O129" s="144">
        <v>1405000001</v>
      </c>
      <c r="P129" s="144" t="s">
        <v>367</v>
      </c>
      <c r="Q129" s="144">
        <v>140500000000</v>
      </c>
      <c r="R129" s="143">
        <v>0.34</v>
      </c>
      <c r="S129" s="143" t="str">
        <f t="shared" si="53"/>
        <v/>
      </c>
      <c r="T129" t="str">
        <f t="shared" si="54"/>
        <v/>
      </c>
      <c r="U129" t="str">
        <f t="shared" si="55"/>
        <v>OK</v>
      </c>
      <c r="V129" t="str">
        <f t="shared" si="56"/>
        <v>OK</v>
      </c>
      <c r="W129" s="143">
        <f t="shared" si="57"/>
        <v>0</v>
      </c>
      <c r="Y129" t="s">
        <v>370</v>
      </c>
      <c r="Z129" s="144">
        <v>1405000001</v>
      </c>
      <c r="AA129" s="144" t="s">
        <v>367</v>
      </c>
      <c r="AB129" s="144">
        <v>140500000000</v>
      </c>
      <c r="AC129" s="143">
        <v>0.34</v>
      </c>
      <c r="AD129" s="143" t="str">
        <f t="shared" si="58"/>
        <v/>
      </c>
      <c r="AE129" t="str">
        <f t="shared" si="59"/>
        <v/>
      </c>
      <c r="AF129" t="str">
        <f t="shared" si="60"/>
        <v>OK</v>
      </c>
      <c r="AG129" t="str">
        <f t="shared" si="61"/>
        <v>OK</v>
      </c>
      <c r="AH129" s="143">
        <f t="shared" si="62"/>
        <v>0</v>
      </c>
      <c r="AJ129" t="s">
        <v>370</v>
      </c>
      <c r="AK129" s="144">
        <v>1405000001</v>
      </c>
      <c r="AL129" s="144" t="s">
        <v>367</v>
      </c>
      <c r="AM129" s="144">
        <v>140500000000</v>
      </c>
      <c r="AN129" s="143">
        <v>0.34</v>
      </c>
      <c r="AO129" s="143" t="str">
        <f t="shared" si="63"/>
        <v>OK</v>
      </c>
      <c r="AP129" t="str">
        <f t="shared" si="64"/>
        <v/>
      </c>
      <c r="AQ129" t="str">
        <f t="shared" si="65"/>
        <v>OK</v>
      </c>
      <c r="AR129" t="str">
        <f t="shared" si="66"/>
        <v>OKOK</v>
      </c>
      <c r="AS129" s="143">
        <f t="shared" si="67"/>
        <v>0</v>
      </c>
      <c r="AU129" t="s">
        <v>370</v>
      </c>
      <c r="AV129" s="144">
        <v>1405000001</v>
      </c>
      <c r="AW129" s="144" t="s">
        <v>367</v>
      </c>
      <c r="AX129" s="144">
        <v>140500000000</v>
      </c>
      <c r="AY129" s="143">
        <v>0.34</v>
      </c>
      <c r="AZ129" s="143" t="str">
        <f t="shared" si="68"/>
        <v/>
      </c>
      <c r="BA129" t="str">
        <f t="shared" si="69"/>
        <v/>
      </c>
      <c r="BB129" t="str">
        <f t="shared" si="70"/>
        <v>OK</v>
      </c>
      <c r="BC129" t="str">
        <f t="shared" si="71"/>
        <v>OK</v>
      </c>
      <c r="BD129" s="143">
        <f t="shared" si="72"/>
        <v>0</v>
      </c>
      <c r="BF129" t="s">
        <v>370</v>
      </c>
      <c r="BG129" s="144">
        <v>1405000001</v>
      </c>
      <c r="BH129" s="144" t="s">
        <v>367</v>
      </c>
      <c r="BI129" s="144">
        <v>140500000000</v>
      </c>
      <c r="BJ129" s="143">
        <v>0.34</v>
      </c>
      <c r="BK129" s="143" t="str">
        <f t="shared" si="73"/>
        <v/>
      </c>
      <c r="BL129" t="str">
        <f t="shared" si="74"/>
        <v/>
      </c>
      <c r="BM129" t="str">
        <f t="shared" si="75"/>
        <v>OK</v>
      </c>
      <c r="BN129" t="str">
        <f t="shared" si="76"/>
        <v>OK</v>
      </c>
      <c r="BO129" s="143">
        <f t="shared" si="77"/>
        <v>0</v>
      </c>
      <c r="BQ129" t="s">
        <v>370</v>
      </c>
      <c r="BR129" s="144">
        <v>1405000001</v>
      </c>
      <c r="BS129" s="144" t="s">
        <v>367</v>
      </c>
      <c r="BT129" s="144">
        <v>140500000000</v>
      </c>
      <c r="BU129" s="143">
        <v>0.34</v>
      </c>
      <c r="BV129" s="143" t="str">
        <f t="shared" si="78"/>
        <v>OK</v>
      </c>
      <c r="BW129" t="str">
        <f t="shared" si="79"/>
        <v/>
      </c>
      <c r="BX129" t="str">
        <f t="shared" si="80"/>
        <v>OK</v>
      </c>
      <c r="BY129" t="str">
        <f t="shared" si="81"/>
        <v>OKOK</v>
      </c>
      <c r="BZ129" s="143">
        <f t="shared" si="82"/>
        <v>0</v>
      </c>
      <c r="CB129" t="s">
        <v>370</v>
      </c>
      <c r="CC129" s="144">
        <v>1405000001</v>
      </c>
      <c r="CD129" s="144" t="s">
        <v>367</v>
      </c>
      <c r="CE129" s="144">
        <v>140500000000</v>
      </c>
      <c r="CF129" s="143">
        <v>0.34</v>
      </c>
      <c r="CG129" s="143" t="str">
        <f t="shared" si="83"/>
        <v/>
      </c>
      <c r="CH129" t="str">
        <f t="shared" si="84"/>
        <v/>
      </c>
      <c r="CI129" t="str">
        <f t="shared" si="85"/>
        <v>OK</v>
      </c>
      <c r="CJ129" t="str">
        <f t="shared" si="86"/>
        <v>OK</v>
      </c>
      <c r="CK129" s="143">
        <f t="shared" si="87"/>
        <v>0</v>
      </c>
      <c r="CM129" t="s">
        <v>370</v>
      </c>
      <c r="CN129" s="144">
        <v>1405000001</v>
      </c>
      <c r="CO129" s="144" t="s">
        <v>367</v>
      </c>
      <c r="CP129" s="144">
        <v>140500000000</v>
      </c>
      <c r="CQ129" s="143">
        <v>0.34</v>
      </c>
      <c r="CR129" s="143" t="str">
        <f t="shared" si="88"/>
        <v/>
      </c>
      <c r="CS129" t="str">
        <f t="shared" si="89"/>
        <v/>
      </c>
      <c r="CT129" t="str">
        <f t="shared" si="90"/>
        <v>OK</v>
      </c>
      <c r="CU129" t="str">
        <f t="shared" si="91"/>
        <v>OK</v>
      </c>
      <c r="CV129" s="143">
        <f t="shared" si="92"/>
        <v>0</v>
      </c>
      <c r="CX129" t="s">
        <v>370</v>
      </c>
      <c r="CY129" s="144">
        <v>1405000001</v>
      </c>
      <c r="CZ129" s="144" t="s">
        <v>367</v>
      </c>
      <c r="DA129" s="144">
        <v>140500000000</v>
      </c>
      <c r="DB129" s="143">
        <v>0.34</v>
      </c>
      <c r="DC129" s="143" t="str">
        <f t="shared" si="93"/>
        <v>OK</v>
      </c>
      <c r="DD129" t="str">
        <f t="shared" si="94"/>
        <v/>
      </c>
      <c r="DE129" t="str">
        <f t="shared" si="95"/>
        <v>OK</v>
      </c>
      <c r="DF129" t="str">
        <f t="shared" si="96"/>
        <v>OKOK</v>
      </c>
      <c r="DG129" s="143">
        <f t="shared" si="97"/>
        <v>0</v>
      </c>
      <c r="DI129" t="s">
        <v>370</v>
      </c>
      <c r="DJ129" s="144">
        <v>1405000001</v>
      </c>
      <c r="DK129" s="144" t="s">
        <v>367</v>
      </c>
      <c r="DL129" s="144">
        <v>140500000000</v>
      </c>
      <c r="DM129" s="143">
        <v>0.34</v>
      </c>
      <c r="DN129" s="143" t="str">
        <f t="shared" si="98"/>
        <v/>
      </c>
      <c r="DO129" t="str">
        <f t="shared" si="99"/>
        <v/>
      </c>
      <c r="DP129" t="str">
        <f t="shared" si="100"/>
        <v>OK</v>
      </c>
      <c r="DQ129" t="str">
        <f t="shared" si="101"/>
        <v>OK</v>
      </c>
      <c r="DR129" s="143">
        <f t="shared" si="102"/>
        <v>0</v>
      </c>
    </row>
  </sheetData>
  <sheetProtection algorithmName="SHA-512" hashValue="OIVazCeJnRE4+hRP2A1SMM4/DZLT6/H8XkoAf6mDIUwrO74xK/IOhHZr/DSraTZOruURnHeRhRvIgO0LXsZjpg==" saltValue="irWBnKbZ9IqRugK8H9ekyQ==" spinCount="100000" sheet="1" objects="1" scenarios="1" autoFilter="0"/>
  <phoneticPr fontId="26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EFD9B4-21E7-42AA-A574-FB8B7BD64D18}">
          <x14:formula1>
            <xm:f>'%REF'!$P$3:$P$5</xm:f>
          </x14:formula1>
          <xm:sqref>D4:D13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6"/>
  <sheetViews>
    <sheetView tabSelected="1" topLeftCell="F1" zoomScale="63" zoomScaleNormal="55" workbookViewId="0">
      <selection activeCell="P19" sqref="P19"/>
    </sheetView>
  </sheetViews>
  <sheetFormatPr defaultColWidth="9.1328125" defaultRowHeight="14.25" x14ac:dyDescent="0.45"/>
  <cols>
    <col min="1" max="1" width="12" style="41" bestFit="1" customWidth="1"/>
    <col min="2" max="2" width="5.86328125" style="41" customWidth="1"/>
    <col min="3" max="3" width="98.1328125" style="41" customWidth="1"/>
    <col min="4" max="4" width="24.1328125" style="41" customWidth="1"/>
    <col min="5" max="5" width="31.1328125" style="41" customWidth="1"/>
    <col min="6" max="6" width="28.1328125" style="41" customWidth="1"/>
    <col min="7" max="7" width="25.86328125" style="41" bestFit="1" customWidth="1"/>
    <col min="8" max="8" width="25.265625" style="41" customWidth="1"/>
    <col min="9" max="11" width="23.265625" style="41" customWidth="1"/>
    <col min="12" max="12" width="20" style="41" customWidth="1"/>
    <col min="13" max="16" width="23.265625" style="41" customWidth="1"/>
    <col min="17" max="17" width="15.33203125" style="41" customWidth="1"/>
    <col min="18" max="16384" width="9.1328125" style="41"/>
  </cols>
  <sheetData>
    <row r="1" spans="1:17" ht="30.75" customHeight="1" x14ac:dyDescent="0.45">
      <c r="B1" s="63" t="s">
        <v>0</v>
      </c>
      <c r="C1" s="40"/>
      <c r="D1" s="180" t="s">
        <v>180</v>
      </c>
      <c r="E1" s="180"/>
      <c r="F1" s="40"/>
      <c r="G1" s="40"/>
      <c r="H1" s="40"/>
      <c r="I1" s="40"/>
      <c r="J1" s="40"/>
    </row>
    <row r="2" spans="1:17" ht="45" customHeight="1" x14ac:dyDescent="0.45">
      <c r="C2" s="62" t="s">
        <v>142</v>
      </c>
      <c r="D2" s="42" t="s">
        <v>15</v>
      </c>
      <c r="E2" s="181" t="s">
        <v>16</v>
      </c>
      <c r="F2" s="182"/>
      <c r="G2" s="182"/>
      <c r="H2" s="182"/>
      <c r="I2" s="182"/>
      <c r="J2" s="182"/>
      <c r="K2" s="182"/>
      <c r="M2" s="183" t="s">
        <v>14</v>
      </c>
      <c r="N2" s="184"/>
      <c r="O2" s="184"/>
      <c r="P2" s="184"/>
    </row>
    <row r="3" spans="1:17" s="44" customFormat="1" ht="33.75" customHeight="1" x14ac:dyDescent="0.45">
      <c r="A3" s="42" t="s">
        <v>156</v>
      </c>
      <c r="B3" s="42" t="s">
        <v>1</v>
      </c>
      <c r="C3" s="42" t="s">
        <v>2</v>
      </c>
      <c r="D3" s="80">
        <v>35000000</v>
      </c>
      <c r="E3" s="162" t="s">
        <v>409</v>
      </c>
      <c r="F3" s="162" t="s">
        <v>410</v>
      </c>
      <c r="G3" s="42" t="s">
        <v>6</v>
      </c>
      <c r="H3" s="42" t="s">
        <v>3</v>
      </c>
      <c r="I3" s="42" t="s">
        <v>4</v>
      </c>
      <c r="J3" s="42" t="s">
        <v>5</v>
      </c>
      <c r="K3" s="99" t="s">
        <v>154</v>
      </c>
      <c r="L3" s="43" t="s">
        <v>9</v>
      </c>
      <c r="M3" s="124" t="s">
        <v>189</v>
      </c>
      <c r="N3" s="43" t="s">
        <v>17</v>
      </c>
      <c r="O3" s="43" t="s">
        <v>18</v>
      </c>
      <c r="P3" s="43" t="s">
        <v>19</v>
      </c>
      <c r="Q3" s="43" t="s">
        <v>9</v>
      </c>
    </row>
    <row r="4" spans="1:17" s="40" customFormat="1" x14ac:dyDescent="0.45">
      <c r="A4" s="87" t="s">
        <v>26</v>
      </c>
      <c r="B4" s="87">
        <v>1</v>
      </c>
      <c r="C4" s="45" t="s">
        <v>7</v>
      </c>
      <c r="D4" s="81">
        <f t="shared" ref="D4:D12" si="0">$D$3</f>
        <v>35000000</v>
      </c>
      <c r="E4" s="82">
        <f>IF($F$14="Orang Pribadi Non PKP",D4,IF($D$3&lt;=2000000,D4*1,D4*'%REF'!E4))</f>
        <v>31531531.531531531</v>
      </c>
      <c r="F4" s="82">
        <f>E4*11/12</f>
        <v>28903903.903903902</v>
      </c>
      <c r="G4" s="46">
        <f>IF($F$14="Orang Pribadi Non PKP",0,IF(D3&lt;=2000000,0,ROUND(F4*12%,0)))</f>
        <v>3468468</v>
      </c>
      <c r="H4" s="47"/>
      <c r="I4" s="47"/>
      <c r="J4" s="107">
        <f>ROUND($E4*'%REF'!I4,0)</f>
        <v>630631</v>
      </c>
      <c r="K4" s="48"/>
      <c r="L4" s="49">
        <f t="shared" ref="L4:L12" si="1">D4-SUM(G4:K4)</f>
        <v>30900901</v>
      </c>
      <c r="M4" s="40" t="b">
        <f t="shared" ref="M4:M12" si="2">SUM(G4:L4)=D4</f>
        <v>1</v>
      </c>
      <c r="N4" s="50" t="str">
        <f>'%REF'!K4</f>
        <v>PPH 23</v>
      </c>
      <c r="O4" s="51">
        <f>'%REF'!L4</f>
        <v>2</v>
      </c>
      <c r="P4" s="52">
        <f>O4*SUM(H4:K4)</f>
        <v>1261262</v>
      </c>
      <c r="Q4" s="53">
        <f t="shared" ref="Q4:Q12" si="3">D4-G4-P4</f>
        <v>30270270</v>
      </c>
    </row>
    <row r="5" spans="1:17" s="55" customFormat="1" x14ac:dyDescent="0.45">
      <c r="A5" s="87" t="s">
        <v>25</v>
      </c>
      <c r="B5" s="87">
        <v>2</v>
      </c>
      <c r="C5" s="45" t="s">
        <v>8</v>
      </c>
      <c r="D5" s="81">
        <f t="shared" si="0"/>
        <v>35000000</v>
      </c>
      <c r="E5" s="82">
        <f>IF($F$14="Orang Pribadi Non PKP",D5,IF($D$3&lt;=2000000,D5*1,D5*'%REF'!E5))</f>
        <v>31531531.531531531</v>
      </c>
      <c r="F5" s="82">
        <f t="shared" ref="F5:F12" si="4">E5*11/12</f>
        <v>28903903.903903902</v>
      </c>
      <c r="G5" s="46">
        <f>IF($F$14="Orang Pribadi Non PKP",0,IF(D4&lt;=2000000,0,ROUND(F5*12%,0)))</f>
        <v>3468468</v>
      </c>
      <c r="H5" s="54"/>
      <c r="I5" s="107">
        <f>IF(D5&lt;=2000000,0,ROUND($E5*'%REF'!H5,0))</f>
        <v>472973</v>
      </c>
      <c r="J5" s="54"/>
      <c r="K5" s="48"/>
      <c r="L5" s="49">
        <f t="shared" si="1"/>
        <v>31058559</v>
      </c>
      <c r="M5" s="40" t="b">
        <f t="shared" si="2"/>
        <v>1</v>
      </c>
      <c r="N5" s="50" t="str">
        <f>'%REF'!K5</f>
        <v>PPH 22</v>
      </c>
      <c r="O5" s="51">
        <f>'%REF'!L5</f>
        <v>2</v>
      </c>
      <c r="P5" s="52">
        <f t="shared" ref="P5:P11" si="5">O5*SUM(H5:K5)</f>
        <v>945946</v>
      </c>
      <c r="Q5" s="53">
        <f t="shared" si="3"/>
        <v>30585586</v>
      </c>
    </row>
    <row r="6" spans="1:17" s="40" customFormat="1" x14ac:dyDescent="0.45">
      <c r="A6" s="87" t="s">
        <v>28</v>
      </c>
      <c r="B6" s="87">
        <v>3</v>
      </c>
      <c r="C6" s="56" t="s">
        <v>134</v>
      </c>
      <c r="D6" s="81">
        <f t="shared" si="0"/>
        <v>35000000</v>
      </c>
      <c r="E6" s="82">
        <f>IF($F$14="Orang Pribadi Non PKP",D6,IF($D$3&lt;=2000000,D6*1,D6*'%REF'!E6))</f>
        <v>35000000</v>
      </c>
      <c r="F6" s="82">
        <f t="shared" si="4"/>
        <v>32083333.333333332</v>
      </c>
      <c r="G6" s="49"/>
      <c r="H6" s="47">
        <f>E6*'%REF'!G6</f>
        <v>0</v>
      </c>
      <c r="I6" s="49"/>
      <c r="J6" s="49"/>
      <c r="K6" s="48"/>
      <c r="L6" s="49">
        <f t="shared" si="1"/>
        <v>35000000</v>
      </c>
      <c r="M6" s="40" t="b">
        <f t="shared" si="2"/>
        <v>1</v>
      </c>
      <c r="N6" s="50" t="str">
        <f>'%REF'!K6</f>
        <v>PPH 21</v>
      </c>
      <c r="O6" s="51">
        <f>'%REF'!L6</f>
        <v>1.2</v>
      </c>
      <c r="P6" s="53"/>
      <c r="Q6" s="53">
        <f t="shared" si="3"/>
        <v>35000000</v>
      </c>
    </row>
    <row r="7" spans="1:17" s="40" customFormat="1" x14ac:dyDescent="0.45">
      <c r="A7" s="87" t="s">
        <v>28</v>
      </c>
      <c r="B7" s="87"/>
      <c r="C7" s="56" t="s">
        <v>135</v>
      </c>
      <c r="D7" s="81">
        <f t="shared" si="0"/>
        <v>35000000</v>
      </c>
      <c r="E7" s="82">
        <f>IF($F$14="Orang Pribadi Non PKP",D7,IF($D$3&lt;=2000000,D7*1,D7*'%REF'!E7))</f>
        <v>35000000</v>
      </c>
      <c r="F7" s="82">
        <f t="shared" si="4"/>
        <v>32083333.333333332</v>
      </c>
      <c r="G7" s="49"/>
      <c r="H7" s="107">
        <f>ROUND($E7*'%REF'!G7,0)</f>
        <v>1750000</v>
      </c>
      <c r="I7" s="49"/>
      <c r="J7" s="49"/>
      <c r="K7" s="48"/>
      <c r="L7" s="49">
        <f t="shared" si="1"/>
        <v>33250000</v>
      </c>
      <c r="M7" s="40" t="b">
        <f t="shared" si="2"/>
        <v>1</v>
      </c>
      <c r="N7" s="50" t="str">
        <f>'%REF'!K7</f>
        <v>PPH 21</v>
      </c>
      <c r="O7" s="51">
        <f>'%REF'!L7</f>
        <v>1.2</v>
      </c>
      <c r="P7" s="52">
        <f t="shared" si="5"/>
        <v>2100000</v>
      </c>
      <c r="Q7" s="53">
        <f t="shared" si="3"/>
        <v>32900000</v>
      </c>
    </row>
    <row r="8" spans="1:17" s="40" customFormat="1" x14ac:dyDescent="0.45">
      <c r="A8" s="87" t="s">
        <v>28</v>
      </c>
      <c r="B8" s="87"/>
      <c r="C8" s="56" t="s">
        <v>136</v>
      </c>
      <c r="D8" s="81">
        <f t="shared" si="0"/>
        <v>35000000</v>
      </c>
      <c r="E8" s="82">
        <f>IF($F$14="Orang Pribadi Non PKP",D8,IF($D$3&lt;=2000000,D8*1,D8*'%REF'!E8))</f>
        <v>35000000</v>
      </c>
      <c r="F8" s="82">
        <f t="shared" si="4"/>
        <v>32083333.333333332</v>
      </c>
      <c r="G8" s="49"/>
      <c r="H8" s="107">
        <f>ROUND($E8*'%REF'!G8,0)</f>
        <v>5250000</v>
      </c>
      <c r="I8" s="49"/>
      <c r="J8" s="49"/>
      <c r="K8" s="48"/>
      <c r="L8" s="49">
        <f t="shared" si="1"/>
        <v>29750000</v>
      </c>
      <c r="M8" s="40" t="b">
        <f t="shared" si="2"/>
        <v>1</v>
      </c>
      <c r="N8" s="50" t="str">
        <f>'%REF'!K8</f>
        <v>PPH 21</v>
      </c>
      <c r="O8" s="51">
        <f>'%REF'!L8</f>
        <v>1.2</v>
      </c>
      <c r="P8" s="52">
        <f t="shared" si="5"/>
        <v>6300000</v>
      </c>
      <c r="Q8" s="53">
        <f t="shared" si="3"/>
        <v>28700000</v>
      </c>
    </row>
    <row r="9" spans="1:17" s="40" customFormat="1" x14ac:dyDescent="0.45">
      <c r="A9" s="87" t="s">
        <v>26</v>
      </c>
      <c r="B9" s="87">
        <v>4</v>
      </c>
      <c r="C9" s="56" t="s">
        <v>137</v>
      </c>
      <c r="D9" s="81">
        <f t="shared" si="0"/>
        <v>35000000</v>
      </c>
      <c r="E9" s="82">
        <f>IF($F$14="Orang Pribadi Non PKP",D9,IF($D$3&lt;=2000000,D9*1,D9*'%REF'!E9))</f>
        <v>35000000</v>
      </c>
      <c r="F9" s="82">
        <f t="shared" si="4"/>
        <v>32083333.333333332</v>
      </c>
      <c r="G9" s="49"/>
      <c r="H9" s="57"/>
      <c r="I9" s="57"/>
      <c r="J9" s="107">
        <f>ROUND($E9*'%REF'!I9,0)</f>
        <v>700000</v>
      </c>
      <c r="K9" s="48"/>
      <c r="L9" s="49">
        <f t="shared" si="1"/>
        <v>34300000</v>
      </c>
      <c r="M9" s="40" t="b">
        <f t="shared" si="2"/>
        <v>1</v>
      </c>
      <c r="N9" s="50" t="str">
        <f>'%REF'!K9</f>
        <v>PPH 23</v>
      </c>
      <c r="O9" s="51">
        <f>'%REF'!L9</f>
        <v>2</v>
      </c>
      <c r="P9" s="52">
        <f t="shared" si="5"/>
        <v>1400000</v>
      </c>
      <c r="Q9" s="53">
        <f t="shared" si="3"/>
        <v>33600000</v>
      </c>
    </row>
    <row r="10" spans="1:17" s="40" customFormat="1" x14ac:dyDescent="0.45">
      <c r="A10" s="87" t="s">
        <v>25</v>
      </c>
      <c r="B10" s="87"/>
      <c r="C10" s="56" t="s">
        <v>138</v>
      </c>
      <c r="D10" s="81">
        <f t="shared" si="0"/>
        <v>35000000</v>
      </c>
      <c r="E10" s="82">
        <f>IF($F$14="Orang Pribadi Non PKP",D10,IF($D$3&lt;=2000000,D10*1,D10*'%REF'!E10))</f>
        <v>35000000</v>
      </c>
      <c r="F10" s="82">
        <f t="shared" si="4"/>
        <v>32083333.333333332</v>
      </c>
      <c r="G10" s="49"/>
      <c r="H10" s="57"/>
      <c r="I10" s="107">
        <f>IF(D10&lt;=2000000,0,ROUND($E10*'%REF'!H10,0))</f>
        <v>525000</v>
      </c>
      <c r="J10" s="57"/>
      <c r="K10" s="48"/>
      <c r="L10" s="49">
        <f t="shared" si="1"/>
        <v>34475000</v>
      </c>
      <c r="M10" s="40" t="b">
        <f t="shared" si="2"/>
        <v>1</v>
      </c>
      <c r="N10" s="50" t="str">
        <f>'%REF'!K10</f>
        <v>PPH 22</v>
      </c>
      <c r="O10" s="51">
        <f>'%REF'!L10</f>
        <v>2</v>
      </c>
      <c r="P10" s="52">
        <f t="shared" si="5"/>
        <v>1050000</v>
      </c>
      <c r="Q10" s="53">
        <f t="shared" si="3"/>
        <v>33950000</v>
      </c>
    </row>
    <row r="11" spans="1:17" x14ac:dyDescent="0.45">
      <c r="A11" s="87" t="s">
        <v>25</v>
      </c>
      <c r="B11" s="87"/>
      <c r="C11" s="56" t="s">
        <v>139</v>
      </c>
      <c r="D11" s="81">
        <f t="shared" si="0"/>
        <v>35000000</v>
      </c>
      <c r="E11" s="82">
        <f>IF($F$14="Orang Pribadi Non PKP",D11,IF($D$3&lt;=2000000,D11*1,D11*'%REF'!E11))</f>
        <v>31531531.531531531</v>
      </c>
      <c r="F11" s="82">
        <f t="shared" si="4"/>
        <v>28903903.903903902</v>
      </c>
      <c r="G11" s="46">
        <f>IF($F$14="Orang Pribadi Non PKP",0,IF(D10&lt;=2000000,0,ROUND(F11*12%,0)))</f>
        <v>3468468</v>
      </c>
      <c r="H11" s="57"/>
      <c r="I11" s="107">
        <f>IF(D11&lt;=2000000,0,ROUND($E11*'%REF'!H11,0))</f>
        <v>472973</v>
      </c>
      <c r="J11" s="57"/>
      <c r="K11" s="48"/>
      <c r="L11" s="49">
        <f t="shared" si="1"/>
        <v>31058559</v>
      </c>
      <c r="M11" s="40" t="b">
        <f t="shared" si="2"/>
        <v>1</v>
      </c>
      <c r="N11" s="50" t="str">
        <f>'%REF'!K11</f>
        <v>PPH 22</v>
      </c>
      <c r="O11" s="51">
        <f>'%REF'!L11</f>
        <v>2</v>
      </c>
      <c r="P11" s="52">
        <f t="shared" si="5"/>
        <v>945946</v>
      </c>
      <c r="Q11" s="53">
        <f t="shared" si="3"/>
        <v>30585586</v>
      </c>
    </row>
    <row r="12" spans="1:17" ht="34.5" customHeight="1" x14ac:dyDescent="0.45">
      <c r="A12" s="48" t="s">
        <v>25</v>
      </c>
      <c r="B12" s="87">
        <v>5</v>
      </c>
      <c r="C12" s="118" t="s">
        <v>175</v>
      </c>
      <c r="D12" s="81">
        <f t="shared" si="0"/>
        <v>35000000</v>
      </c>
      <c r="E12" s="82">
        <f>IF($F$14="Orang Pribadi Non PKP",D12,IF($D$3&lt;=2000000,D12*1,D12*'%REF'!E12))</f>
        <v>31531531.531531531</v>
      </c>
      <c r="F12" s="82">
        <f t="shared" si="4"/>
        <v>28903903.903903902</v>
      </c>
      <c r="G12" s="46">
        <f>IF($F$14="Orang Pribadi Non PKP",0,IF(D11&lt;=2000000,0,ROUND(F12*12%,0)))</f>
        <v>3468468</v>
      </c>
      <c r="H12" s="48"/>
      <c r="I12" s="107">
        <f>IF(D12&lt;=2000000,0,ROUND($E12*'%REF'!H12,0))</f>
        <v>157658</v>
      </c>
      <c r="J12" s="48"/>
      <c r="K12" s="48"/>
      <c r="L12" s="49">
        <f t="shared" si="1"/>
        <v>31373874</v>
      </c>
      <c r="M12" s="40" t="b">
        <f t="shared" si="2"/>
        <v>1</v>
      </c>
      <c r="N12" s="50" t="str">
        <f>'%REF'!K12</f>
        <v>PPH 22</v>
      </c>
      <c r="O12" s="51">
        <f>'%REF'!L12</f>
        <v>2</v>
      </c>
      <c r="P12" s="52">
        <f t="shared" ref="P12" si="6">O12*SUM(H12:K12)</f>
        <v>315316</v>
      </c>
      <c r="Q12" s="53">
        <f t="shared" si="3"/>
        <v>31216216</v>
      </c>
    </row>
    <row r="13" spans="1:17" x14ac:dyDescent="0.45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4"/>
      <c r="M13" s="40"/>
      <c r="N13" s="95"/>
      <c r="P13" s="96"/>
    </row>
    <row r="14" spans="1:17" ht="36" x14ac:dyDescent="0.45">
      <c r="A14" s="93"/>
      <c r="B14" s="93"/>
      <c r="C14" s="93"/>
      <c r="D14" s="93"/>
      <c r="E14" s="123" t="s">
        <v>187</v>
      </c>
      <c r="F14" s="122" t="s">
        <v>188</v>
      </c>
      <c r="G14" s="93"/>
      <c r="H14" s="93"/>
      <c r="I14" s="93"/>
      <c r="J14" s="93"/>
      <c r="K14" s="94"/>
      <c r="M14" s="40"/>
      <c r="N14" s="95"/>
      <c r="P14" s="96"/>
    </row>
    <row r="15" spans="1:17" ht="28.5" x14ac:dyDescent="0.45">
      <c r="A15" s="93"/>
      <c r="B15" s="93"/>
      <c r="C15" s="93"/>
      <c r="D15" s="42" t="s">
        <v>15</v>
      </c>
      <c r="E15" s="93"/>
      <c r="F15" s="93"/>
      <c r="G15" s="93"/>
      <c r="H15" s="93"/>
      <c r="I15" s="93"/>
      <c r="J15" s="93"/>
      <c r="K15" s="94"/>
      <c r="M15" s="40"/>
      <c r="N15" s="95"/>
      <c r="P15" s="96"/>
    </row>
    <row r="16" spans="1:17" ht="28.5" x14ac:dyDescent="0.45">
      <c r="A16" s="42" t="s">
        <v>156</v>
      </c>
      <c r="B16" s="42" t="s">
        <v>1</v>
      </c>
      <c r="C16" s="42" t="s">
        <v>2</v>
      </c>
      <c r="D16" s="97">
        <v>20000000</v>
      </c>
      <c r="E16" s="162" t="s">
        <v>409</v>
      </c>
      <c r="F16" s="162" t="s">
        <v>410</v>
      </c>
      <c r="G16" s="42" t="s">
        <v>6</v>
      </c>
      <c r="H16" s="42" t="s">
        <v>3</v>
      </c>
      <c r="I16" s="42" t="s">
        <v>4</v>
      </c>
      <c r="J16" s="42" t="s">
        <v>5</v>
      </c>
      <c r="K16" s="99" t="s">
        <v>154</v>
      </c>
      <c r="L16" s="43" t="s">
        <v>9</v>
      </c>
      <c r="M16" s="44"/>
      <c r="N16" s="43" t="s">
        <v>17</v>
      </c>
      <c r="O16" s="43" t="s">
        <v>18</v>
      </c>
      <c r="P16" s="43" t="s">
        <v>19</v>
      </c>
      <c r="Q16" s="43" t="s">
        <v>9</v>
      </c>
    </row>
    <row r="17" spans="1:17" x14ac:dyDescent="0.45">
      <c r="A17" s="88" t="s">
        <v>154</v>
      </c>
      <c r="B17" s="87">
        <v>1</v>
      </c>
      <c r="C17" s="45" t="s">
        <v>98</v>
      </c>
      <c r="D17" s="57">
        <f>$D$16</f>
        <v>20000000</v>
      </c>
      <c r="E17" s="82">
        <f>IF($F$14="Orang Pribadi Non PKP",D17,D17*'%REF'!E17)</f>
        <v>18018018.018018018</v>
      </c>
      <c r="F17" s="82">
        <f t="shared" ref="F17:F26" si="7">E17*11/12</f>
        <v>16516516.516516516</v>
      </c>
      <c r="G17" s="46">
        <f>IF($F$14="Orang Pribadi Non PKP",0,ROUNDDOWN(F17*12%,0))</f>
        <v>1981981</v>
      </c>
      <c r="H17" s="57"/>
      <c r="I17" s="57"/>
      <c r="J17" s="57"/>
      <c r="K17" s="107">
        <f>ROUNDDOWN($E17*'%REF'!J17,0)</f>
        <v>315315</v>
      </c>
      <c r="L17" s="49">
        <f t="shared" ref="L17:L26" si="8">D17-SUM(G17:K17)</f>
        <v>17702704</v>
      </c>
      <c r="M17" s="40" t="b">
        <f t="shared" ref="M17:M26" si="9">SUM(G17:L17)=D17</f>
        <v>1</v>
      </c>
      <c r="N17" s="109" t="s">
        <v>154</v>
      </c>
      <c r="O17" s="51">
        <f>'%REF'!L17</f>
        <v>1</v>
      </c>
      <c r="P17" s="52">
        <f t="shared" ref="P17:P25" si="10">O17*SUM(H17:K17)</f>
        <v>315315</v>
      </c>
      <c r="Q17" s="53">
        <f t="shared" ref="Q17:Q26" si="11">D17-G17-P17</f>
        <v>17702704</v>
      </c>
    </row>
    <row r="18" spans="1:17" x14ac:dyDescent="0.45">
      <c r="A18" s="88" t="s">
        <v>154</v>
      </c>
      <c r="B18" s="87">
        <v>2</v>
      </c>
      <c r="C18" s="45" t="s">
        <v>100</v>
      </c>
      <c r="D18" s="57">
        <f t="shared" ref="D18:D26" si="12">$D$16</f>
        <v>20000000</v>
      </c>
      <c r="E18" s="82">
        <f>IF($F$14="Orang Pribadi Non PKP",D18,D18*'%REF'!E18)</f>
        <v>18018018.018018018</v>
      </c>
      <c r="F18" s="82">
        <f t="shared" si="7"/>
        <v>16516516.516516516</v>
      </c>
      <c r="G18" s="46">
        <f t="shared" ref="G18:G26" si="13">IF($F$14="Orang Pribadi Non PKP",0,ROUNDDOWN(F18*12%,0))</f>
        <v>1981981</v>
      </c>
      <c r="H18" s="57"/>
      <c r="I18" s="57"/>
      <c r="J18" s="57"/>
      <c r="K18" s="107">
        <f>ROUNDDOWN($E18*'%REF'!J18,0)</f>
        <v>720720</v>
      </c>
      <c r="L18" s="49">
        <f t="shared" si="8"/>
        <v>17297299</v>
      </c>
      <c r="M18" s="40" t="b">
        <f t="shared" si="9"/>
        <v>1</v>
      </c>
      <c r="N18" s="109" t="s">
        <v>154</v>
      </c>
      <c r="O18" s="51">
        <f>'%REF'!L18</f>
        <v>1</v>
      </c>
      <c r="P18" s="52">
        <f t="shared" si="10"/>
        <v>720720</v>
      </c>
      <c r="Q18" s="53">
        <f t="shared" si="11"/>
        <v>17297299</v>
      </c>
    </row>
    <row r="19" spans="1:17" x14ac:dyDescent="0.45">
      <c r="A19" s="88" t="s">
        <v>154</v>
      </c>
      <c r="B19" s="87">
        <v>3</v>
      </c>
      <c r="C19" s="56" t="s">
        <v>102</v>
      </c>
      <c r="D19" s="57">
        <f t="shared" si="12"/>
        <v>20000000</v>
      </c>
      <c r="E19" s="82">
        <f>IF($F$14="Orang Pribadi Non PKP",D19,D19*'%REF'!E19)</f>
        <v>18018018.018018018</v>
      </c>
      <c r="F19" s="82">
        <f t="shared" si="7"/>
        <v>16516516.516516516</v>
      </c>
      <c r="G19" s="46">
        <f t="shared" si="13"/>
        <v>1981981</v>
      </c>
      <c r="H19" s="57"/>
      <c r="I19" s="57"/>
      <c r="J19" s="57"/>
      <c r="K19" s="107">
        <f>ROUNDDOWN($E19*'%REF'!J19,0)</f>
        <v>477477</v>
      </c>
      <c r="L19" s="49">
        <f t="shared" si="8"/>
        <v>17540542</v>
      </c>
      <c r="M19" s="40" t="b">
        <f t="shared" si="9"/>
        <v>1</v>
      </c>
      <c r="N19" s="109" t="s">
        <v>154</v>
      </c>
      <c r="O19" s="51">
        <f>'%REF'!L19</f>
        <v>1</v>
      </c>
      <c r="P19" s="52">
        <f t="shared" si="10"/>
        <v>477477</v>
      </c>
      <c r="Q19" s="53">
        <f t="shared" si="11"/>
        <v>17540542</v>
      </c>
    </row>
    <row r="20" spans="1:17" x14ac:dyDescent="0.45">
      <c r="A20" s="88" t="s">
        <v>154</v>
      </c>
      <c r="B20" s="87">
        <v>4</v>
      </c>
      <c r="C20" s="56" t="s">
        <v>104</v>
      </c>
      <c r="D20" s="57">
        <f t="shared" si="12"/>
        <v>20000000</v>
      </c>
      <c r="E20" s="82">
        <f>IF($F$14="Orang Pribadi Non PKP",D20,D20*'%REF'!E20)</f>
        <v>18018018.018018018</v>
      </c>
      <c r="F20" s="82">
        <f t="shared" si="7"/>
        <v>16516516.516516516</v>
      </c>
      <c r="G20" s="46">
        <f t="shared" si="13"/>
        <v>1981981</v>
      </c>
      <c r="H20" s="57"/>
      <c r="I20" s="57"/>
      <c r="J20" s="57"/>
      <c r="K20" s="107">
        <f>ROUNDDOWN($E20*'%REF'!J20,0)</f>
        <v>477477</v>
      </c>
      <c r="L20" s="49">
        <f t="shared" si="8"/>
        <v>17540542</v>
      </c>
      <c r="M20" s="40" t="b">
        <f t="shared" si="9"/>
        <v>1</v>
      </c>
      <c r="N20" s="109" t="s">
        <v>154</v>
      </c>
      <c r="O20" s="51">
        <f>'%REF'!L20</f>
        <v>1</v>
      </c>
      <c r="P20" s="52">
        <f t="shared" si="10"/>
        <v>477477</v>
      </c>
      <c r="Q20" s="53">
        <f t="shared" si="11"/>
        <v>17540542</v>
      </c>
    </row>
    <row r="21" spans="1:17" x14ac:dyDescent="0.45">
      <c r="A21" s="88" t="s">
        <v>154</v>
      </c>
      <c r="B21" s="87">
        <v>5</v>
      </c>
      <c r="C21" s="56" t="s">
        <v>106</v>
      </c>
      <c r="D21" s="57">
        <f t="shared" si="12"/>
        <v>20000000</v>
      </c>
      <c r="E21" s="82">
        <f>IF($F$14="Orang Pribadi Non PKP",D21,D21*'%REF'!E21)</f>
        <v>18018018.018018018</v>
      </c>
      <c r="F21" s="82">
        <f t="shared" si="7"/>
        <v>16516516.516516516</v>
      </c>
      <c r="G21" s="46">
        <f t="shared" si="13"/>
        <v>1981981</v>
      </c>
      <c r="H21" s="90"/>
      <c r="I21" s="90"/>
      <c r="J21" s="57"/>
      <c r="K21" s="107">
        <f>ROUNDDOWN($E21*'%REF'!J21,0)</f>
        <v>720720</v>
      </c>
      <c r="L21" s="49">
        <f t="shared" si="8"/>
        <v>17297299</v>
      </c>
      <c r="M21" s="40" t="b">
        <f t="shared" si="9"/>
        <v>1</v>
      </c>
      <c r="N21" s="109" t="s">
        <v>154</v>
      </c>
      <c r="O21" s="51">
        <f>'%REF'!L21</f>
        <v>1</v>
      </c>
      <c r="P21" s="52">
        <f t="shared" si="10"/>
        <v>720720</v>
      </c>
      <c r="Q21" s="53">
        <f t="shared" si="11"/>
        <v>17297299</v>
      </c>
    </row>
    <row r="22" spans="1:17" x14ac:dyDescent="0.45">
      <c r="A22" s="88" t="s">
        <v>154</v>
      </c>
      <c r="B22" s="87">
        <v>6</v>
      </c>
      <c r="C22" s="56" t="s">
        <v>108</v>
      </c>
      <c r="D22" s="57">
        <f t="shared" si="12"/>
        <v>20000000</v>
      </c>
      <c r="E22" s="82">
        <f>IF($F$14="Orang Pribadi Non PKP",D22,D22*'%REF'!E22)</f>
        <v>18018018.018018018</v>
      </c>
      <c r="F22" s="82">
        <f t="shared" si="7"/>
        <v>16516516.516516516</v>
      </c>
      <c r="G22" s="46">
        <f t="shared" si="13"/>
        <v>1981981</v>
      </c>
      <c r="H22" s="90"/>
      <c r="I22" s="90"/>
      <c r="J22" s="57"/>
      <c r="K22" s="107">
        <f>ROUNDDOWN($E22*'%REF'!J22,0)</f>
        <v>630630</v>
      </c>
      <c r="L22" s="49">
        <f t="shared" si="8"/>
        <v>17387389</v>
      </c>
      <c r="M22" s="40" t="b">
        <f t="shared" si="9"/>
        <v>1</v>
      </c>
      <c r="N22" s="109" t="s">
        <v>154</v>
      </c>
      <c r="O22" s="51">
        <f>'%REF'!L22</f>
        <v>1</v>
      </c>
      <c r="P22" s="52">
        <f t="shared" si="10"/>
        <v>630630</v>
      </c>
      <c r="Q22" s="53">
        <f t="shared" si="11"/>
        <v>17387389</v>
      </c>
    </row>
    <row r="23" spans="1:17" x14ac:dyDescent="0.45">
      <c r="A23" s="88" t="s">
        <v>154</v>
      </c>
      <c r="B23" s="87">
        <v>7</v>
      </c>
      <c r="C23" s="56" t="s">
        <v>110</v>
      </c>
      <c r="D23" s="57">
        <f t="shared" si="12"/>
        <v>20000000</v>
      </c>
      <c r="E23" s="82">
        <f>IF($F$14="Orang Pribadi Non PKP",D23,D23*'%REF'!E23)</f>
        <v>18018018.018018018</v>
      </c>
      <c r="F23" s="82">
        <f t="shared" si="7"/>
        <v>16516516.516516516</v>
      </c>
      <c r="G23" s="46">
        <f t="shared" si="13"/>
        <v>1981981</v>
      </c>
      <c r="H23" s="90"/>
      <c r="I23" s="90"/>
      <c r="J23" s="57"/>
      <c r="K23" s="107">
        <f>ROUNDDOWN($E23*'%REF'!J23,0)</f>
        <v>1081081</v>
      </c>
      <c r="L23" s="49">
        <f t="shared" si="8"/>
        <v>16936938</v>
      </c>
      <c r="M23" s="40" t="b">
        <f t="shared" si="9"/>
        <v>1</v>
      </c>
      <c r="N23" s="109" t="s">
        <v>154</v>
      </c>
      <c r="O23" s="51">
        <f>'%REF'!L23</f>
        <v>1</v>
      </c>
      <c r="P23" s="52">
        <f t="shared" si="10"/>
        <v>1081081</v>
      </c>
      <c r="Q23" s="53">
        <f t="shared" si="11"/>
        <v>16936938</v>
      </c>
    </row>
    <row r="24" spans="1:17" x14ac:dyDescent="0.45">
      <c r="A24" s="88" t="s">
        <v>154</v>
      </c>
      <c r="B24" s="87">
        <v>8</v>
      </c>
      <c r="C24" s="56" t="s">
        <v>22</v>
      </c>
      <c r="D24" s="57">
        <f t="shared" si="12"/>
        <v>20000000</v>
      </c>
      <c r="E24" s="82">
        <f>IF($F$14="Orang Pribadi Non PKP",D24,D24*'%REF'!E24)</f>
        <v>18018018.018018018</v>
      </c>
      <c r="F24" s="82">
        <f t="shared" si="7"/>
        <v>16516516.516516516</v>
      </c>
      <c r="G24" s="46">
        <f t="shared" si="13"/>
        <v>1981981</v>
      </c>
      <c r="H24" s="90"/>
      <c r="I24" s="90"/>
      <c r="J24" s="57"/>
      <c r="K24" s="107">
        <f>ROUNDDOWN($E24*'%REF'!J24,0)</f>
        <v>1801801</v>
      </c>
      <c r="L24" s="49">
        <f t="shared" si="8"/>
        <v>16216218</v>
      </c>
      <c r="M24" s="40" t="b">
        <f t="shared" si="9"/>
        <v>1</v>
      </c>
      <c r="N24" s="109" t="s">
        <v>154</v>
      </c>
      <c r="O24" s="51">
        <f>'%REF'!L24</f>
        <v>1</v>
      </c>
      <c r="P24" s="52">
        <f t="shared" si="10"/>
        <v>1801801</v>
      </c>
      <c r="Q24" s="53">
        <f t="shared" si="11"/>
        <v>16216218</v>
      </c>
    </row>
    <row r="25" spans="1:17" x14ac:dyDescent="0.45">
      <c r="A25" s="88" t="s">
        <v>154</v>
      </c>
      <c r="B25" s="13">
        <v>9</v>
      </c>
      <c r="C25" s="11" t="s">
        <v>112</v>
      </c>
      <c r="D25" s="57">
        <f t="shared" si="12"/>
        <v>20000000</v>
      </c>
      <c r="E25" s="82">
        <f>IF($F$14="Orang Pribadi Non PKP",D25,D25*'%REF'!E25)</f>
        <v>18018018.018018018</v>
      </c>
      <c r="F25" s="82">
        <f t="shared" si="7"/>
        <v>16516516.516516516</v>
      </c>
      <c r="G25" s="98"/>
      <c r="H25" s="57"/>
      <c r="I25" s="57"/>
      <c r="J25" s="57"/>
      <c r="K25" s="107">
        <f>ROUNDDOWN($E25*'%REF'!J25,0)</f>
        <v>90090</v>
      </c>
      <c r="L25" s="49">
        <f t="shared" si="8"/>
        <v>19909910</v>
      </c>
      <c r="M25" s="40" t="b">
        <f t="shared" si="9"/>
        <v>1</v>
      </c>
      <c r="N25" s="109" t="s">
        <v>154</v>
      </c>
      <c r="O25" s="51">
        <f>'%REF'!L25</f>
        <v>1</v>
      </c>
      <c r="P25" s="52">
        <f t="shared" si="10"/>
        <v>90090</v>
      </c>
      <c r="Q25" s="53">
        <f t="shared" si="11"/>
        <v>19909910</v>
      </c>
    </row>
    <row r="26" spans="1:17" x14ac:dyDescent="0.45">
      <c r="A26" s="88" t="s">
        <v>154</v>
      </c>
      <c r="B26" s="13">
        <v>10</v>
      </c>
      <c r="C26" s="11" t="s">
        <v>190</v>
      </c>
      <c r="D26" s="57">
        <f t="shared" si="12"/>
        <v>20000000</v>
      </c>
      <c r="E26" s="82">
        <f>IF($F$14="Orang Pribadi Non PKP",D26,D26*'%REF'!E26)</f>
        <v>18018018.018018018</v>
      </c>
      <c r="F26" s="82">
        <f t="shared" si="7"/>
        <v>16516516.516516516</v>
      </c>
      <c r="G26" s="46">
        <f t="shared" si="13"/>
        <v>1981981</v>
      </c>
      <c r="H26" s="57"/>
      <c r="I26" s="57"/>
      <c r="J26" s="57"/>
      <c r="K26" s="107">
        <f>ROUNDDOWN($E26*'%REF'!J26,0)</f>
        <v>450450</v>
      </c>
      <c r="L26" s="49">
        <f t="shared" si="8"/>
        <v>17567569</v>
      </c>
      <c r="M26" s="40" t="b">
        <f t="shared" si="9"/>
        <v>1</v>
      </c>
      <c r="N26" s="109" t="s">
        <v>154</v>
      </c>
      <c r="O26" s="51">
        <f>'%REF'!L26</f>
        <v>1</v>
      </c>
      <c r="P26" s="52">
        <f t="shared" ref="P26" si="14">O26*SUM(H26:K26)</f>
        <v>450450</v>
      </c>
      <c r="Q26" s="53">
        <f t="shared" si="11"/>
        <v>17567569</v>
      </c>
    </row>
    <row r="27" spans="1:17" ht="21" x14ac:dyDescent="0.45">
      <c r="A27" s="112"/>
      <c r="B27" s="7"/>
      <c r="C27" s="187" t="s">
        <v>159</v>
      </c>
      <c r="D27" s="187"/>
      <c r="E27" s="187"/>
      <c r="F27" s="187"/>
      <c r="G27" s="187"/>
      <c r="H27" s="187"/>
      <c r="I27" s="187"/>
      <c r="J27" s="187"/>
      <c r="K27" s="94"/>
      <c r="M27" s="108"/>
      <c r="N27" s="95"/>
      <c r="P27" s="96"/>
    </row>
    <row r="28" spans="1:17" x14ac:dyDescent="0.45">
      <c r="C28" s="110" t="s">
        <v>172</v>
      </c>
      <c r="D28" s="110"/>
      <c r="F28" s="59"/>
      <c r="G28" s="59"/>
      <c r="H28" s="59"/>
      <c r="I28" s="59"/>
    </row>
    <row r="29" spans="1:17" ht="28.5" x14ac:dyDescent="0.45">
      <c r="C29" s="161" t="s">
        <v>402</v>
      </c>
      <c r="E29" s="99" t="s">
        <v>157</v>
      </c>
      <c r="F29" s="97">
        <v>215000000</v>
      </c>
      <c r="G29" s="186" t="s">
        <v>168</v>
      </c>
      <c r="I29" s="185" t="s">
        <v>161</v>
      </c>
      <c r="J29" s="185"/>
    </row>
    <row r="30" spans="1:17" x14ac:dyDescent="0.45">
      <c r="C30" s="41" t="s">
        <v>39</v>
      </c>
      <c r="E30" s="99" t="s">
        <v>158</v>
      </c>
      <c r="F30" s="113">
        <f>F29*50%</f>
        <v>107500000</v>
      </c>
      <c r="G30" s="186"/>
      <c r="I30" s="185"/>
      <c r="J30" s="185"/>
    </row>
    <row r="31" spans="1:17" x14ac:dyDescent="0.45">
      <c r="C31" s="41" t="s">
        <v>41</v>
      </c>
      <c r="D31" s="109" t="s">
        <v>163</v>
      </c>
      <c r="E31" s="115" t="s">
        <v>164</v>
      </c>
      <c r="F31" s="115" t="s">
        <v>165</v>
      </c>
      <c r="G31" s="115" t="s">
        <v>166</v>
      </c>
      <c r="I31" s="109" t="s">
        <v>167</v>
      </c>
      <c r="J31" s="109" t="s">
        <v>162</v>
      </c>
    </row>
    <row r="32" spans="1:17" x14ac:dyDescent="0.45">
      <c r="C32" s="41" t="s">
        <v>42</v>
      </c>
      <c r="D32" s="12" t="s">
        <v>145</v>
      </c>
      <c r="E32" s="91">
        <v>0.05</v>
      </c>
      <c r="F32" s="2">
        <f>IF(F30&gt;60000000,60000000,F30)</f>
        <v>60000000</v>
      </c>
      <c r="G32" s="113">
        <f>ROUNDDOWN(E32*F32,0)</f>
        <v>3000000</v>
      </c>
      <c r="I32" s="91">
        <v>1.2</v>
      </c>
      <c r="J32" s="117">
        <f>ROUNDDOWN(G32*I32,0)</f>
        <v>3600000</v>
      </c>
    </row>
    <row r="33" spans="3:10" x14ac:dyDescent="0.45">
      <c r="D33" s="12" t="s">
        <v>146</v>
      </c>
      <c r="E33" s="91">
        <v>0.15</v>
      </c>
      <c r="F33" s="2">
        <f>IF(F30&gt;60000000,IF(F30&lt;=250000000,F30-60000000,250000000-60000000),0)</f>
        <v>47500000</v>
      </c>
      <c r="G33" s="113">
        <f t="shared" ref="G33:G36" si="15">ROUNDDOWN(E33*F33,0)</f>
        <v>7125000</v>
      </c>
      <c r="I33" s="91">
        <v>1.2</v>
      </c>
      <c r="J33" s="117">
        <f t="shared" ref="J33:J36" si="16">ROUNDDOWN(G33*I33,0)</f>
        <v>8550000</v>
      </c>
    </row>
    <row r="34" spans="3:10" x14ac:dyDescent="0.45">
      <c r="D34" s="12" t="s">
        <v>147</v>
      </c>
      <c r="E34" s="91">
        <v>0.25</v>
      </c>
      <c r="F34" s="2">
        <f>IF(F30&gt;250000000,IF(F30&lt;500000000,F30-250000000,500000000-250000000),0)</f>
        <v>0</v>
      </c>
      <c r="G34" s="113">
        <f t="shared" si="15"/>
        <v>0</v>
      </c>
      <c r="I34" s="91">
        <v>1.2</v>
      </c>
      <c r="J34" s="117">
        <f t="shared" si="16"/>
        <v>0</v>
      </c>
    </row>
    <row r="35" spans="3:10" x14ac:dyDescent="0.45">
      <c r="D35" s="12" t="s">
        <v>148</v>
      </c>
      <c r="E35" s="91">
        <v>0.3</v>
      </c>
      <c r="F35" s="2">
        <f>IF(F30&gt;500000000,IF(F30&lt;=5000000000,F30-500000000,5000000000-500000000),0)</f>
        <v>0</v>
      </c>
      <c r="G35" s="113">
        <f t="shared" si="15"/>
        <v>0</v>
      </c>
      <c r="I35" s="91">
        <v>1.2</v>
      </c>
      <c r="J35" s="117">
        <f t="shared" si="16"/>
        <v>0</v>
      </c>
    </row>
    <row r="36" spans="3:10" x14ac:dyDescent="0.45">
      <c r="D36" s="12" t="s">
        <v>153</v>
      </c>
      <c r="E36" s="91">
        <v>0.35</v>
      </c>
      <c r="F36" s="114">
        <f>IF(F30&gt;5000000000,F30-5000000000,0)</f>
        <v>0</v>
      </c>
      <c r="G36" s="113">
        <f t="shared" si="15"/>
        <v>0</v>
      </c>
      <c r="I36" s="91">
        <v>1.2</v>
      </c>
      <c r="J36" s="117">
        <f t="shared" si="16"/>
        <v>0</v>
      </c>
    </row>
    <row r="37" spans="3:10" x14ac:dyDescent="0.45">
      <c r="F37" s="111" t="s">
        <v>160</v>
      </c>
      <c r="G37" s="116">
        <f>SUM(G32:G36)</f>
        <v>10125000</v>
      </c>
      <c r="I37" s="109" t="s">
        <v>160</v>
      </c>
      <c r="J37" s="116">
        <f>SUM(J32:J36)</f>
        <v>12150000</v>
      </c>
    </row>
    <row r="38" spans="3:10" x14ac:dyDescent="0.45">
      <c r="F38" s="41" t="b">
        <f>F30=SUM(F32:F36)</f>
        <v>1</v>
      </c>
    </row>
    <row r="40" spans="3:10" ht="21" x14ac:dyDescent="0.45">
      <c r="C40" s="187" t="s">
        <v>169</v>
      </c>
      <c r="D40" s="187"/>
      <c r="E40" s="187"/>
      <c r="F40" s="187"/>
      <c r="G40" s="187"/>
      <c r="H40" s="187"/>
      <c r="I40" s="187"/>
      <c r="J40" s="187"/>
    </row>
    <row r="41" spans="3:10" x14ac:dyDescent="0.45">
      <c r="C41" s="110" t="s">
        <v>172</v>
      </c>
      <c r="D41" s="110"/>
      <c r="F41" s="59"/>
      <c r="G41" s="59"/>
      <c r="H41" s="59"/>
      <c r="I41" s="59"/>
    </row>
    <row r="42" spans="3:10" x14ac:dyDescent="0.45">
      <c r="C42" s="108" t="s">
        <v>173</v>
      </c>
      <c r="E42" s="99" t="s">
        <v>157</v>
      </c>
      <c r="F42" s="97">
        <v>215000000</v>
      </c>
      <c r="G42" s="186" t="s">
        <v>168</v>
      </c>
      <c r="I42" s="185" t="s">
        <v>161</v>
      </c>
      <c r="J42" s="185"/>
    </row>
    <row r="43" spans="3:10" x14ac:dyDescent="0.45">
      <c r="C43" s="41" t="s">
        <v>174</v>
      </c>
      <c r="E43" s="99" t="s">
        <v>170</v>
      </c>
      <c r="F43" s="113">
        <f>F42*100%</f>
        <v>215000000</v>
      </c>
      <c r="G43" s="186"/>
      <c r="I43" s="185"/>
      <c r="J43" s="185"/>
    </row>
    <row r="44" spans="3:10" x14ac:dyDescent="0.45">
      <c r="C44" s="41" t="s">
        <v>43</v>
      </c>
      <c r="D44" s="109" t="s">
        <v>163</v>
      </c>
      <c r="E44" s="115" t="s">
        <v>164</v>
      </c>
      <c r="F44" s="115" t="s">
        <v>165</v>
      </c>
      <c r="G44" s="115" t="s">
        <v>166</v>
      </c>
      <c r="I44" s="109" t="s">
        <v>167</v>
      </c>
      <c r="J44" s="109" t="s">
        <v>162</v>
      </c>
    </row>
    <row r="45" spans="3:10" x14ac:dyDescent="0.45">
      <c r="C45" s="41" t="s">
        <v>45</v>
      </c>
      <c r="D45" s="12" t="s">
        <v>145</v>
      </c>
      <c r="E45" s="91">
        <v>0.05</v>
      </c>
      <c r="F45" s="2">
        <f>IF(F43&gt;60000000,60000000,F43)</f>
        <v>60000000</v>
      </c>
      <c r="G45" s="113">
        <f>ROUNDDOWN(E45*F45,0)</f>
        <v>3000000</v>
      </c>
      <c r="I45" s="91">
        <v>1.2</v>
      </c>
      <c r="J45" s="117">
        <f>ROUNDDOWN(G45*I45,0)</f>
        <v>3600000</v>
      </c>
    </row>
    <row r="46" spans="3:10" x14ac:dyDescent="0.45">
      <c r="D46" s="12" t="s">
        <v>146</v>
      </c>
      <c r="E46" s="91">
        <v>0.15</v>
      </c>
      <c r="F46" s="2">
        <f>IF(F43&gt;60000000,IF(F43&lt;=250000000,F43-60000000,250000000-60000000),0)</f>
        <v>155000000</v>
      </c>
      <c r="G46" s="113">
        <f t="shared" ref="G46:G49" si="17">ROUNDDOWN(E46*F46,0)</f>
        <v>23250000</v>
      </c>
      <c r="I46" s="91">
        <v>1.2</v>
      </c>
      <c r="J46" s="117">
        <f t="shared" ref="J46:J49" si="18">ROUNDDOWN(G46*I46,0)</f>
        <v>27900000</v>
      </c>
    </row>
    <row r="47" spans="3:10" x14ac:dyDescent="0.45">
      <c r="D47" s="12" t="s">
        <v>147</v>
      </c>
      <c r="E47" s="91">
        <v>0.25</v>
      </c>
      <c r="F47" s="2">
        <f>IF(F43&gt;250000000,IF(F43&lt;500000000,F43-250000000,500000000-250000000),0)</f>
        <v>0</v>
      </c>
      <c r="G47" s="113">
        <f t="shared" si="17"/>
        <v>0</v>
      </c>
      <c r="I47" s="91">
        <v>1.2</v>
      </c>
      <c r="J47" s="117">
        <f t="shared" si="18"/>
        <v>0</v>
      </c>
    </row>
    <row r="48" spans="3:10" x14ac:dyDescent="0.45">
      <c r="D48" s="12" t="s">
        <v>148</v>
      </c>
      <c r="E48" s="91">
        <v>0.3</v>
      </c>
      <c r="F48" s="2">
        <f>IF(F43&gt;500000000,IF(F43&lt;=5000000000,F43-500000000,5000000000-500000000),0)</f>
        <v>0</v>
      </c>
      <c r="G48" s="113">
        <f t="shared" si="17"/>
        <v>0</v>
      </c>
      <c r="I48" s="91">
        <v>1.2</v>
      </c>
      <c r="J48" s="117">
        <f t="shared" si="18"/>
        <v>0</v>
      </c>
    </row>
    <row r="49" spans="4:10" x14ac:dyDescent="0.45">
      <c r="D49" s="12" t="s">
        <v>153</v>
      </c>
      <c r="E49" s="91">
        <v>0.35</v>
      </c>
      <c r="F49" s="114">
        <f>IF(F43&gt;5000000000,F43-5000000000,0)</f>
        <v>0</v>
      </c>
      <c r="G49" s="113">
        <f t="shared" si="17"/>
        <v>0</v>
      </c>
      <c r="I49" s="91">
        <v>1.2</v>
      </c>
      <c r="J49" s="117">
        <f t="shared" si="18"/>
        <v>0</v>
      </c>
    </row>
    <row r="50" spans="4:10" x14ac:dyDescent="0.45">
      <c r="F50" s="111" t="s">
        <v>160</v>
      </c>
      <c r="G50" s="116">
        <f>SUM(G45:G49)</f>
        <v>26250000</v>
      </c>
      <c r="I50" s="109" t="s">
        <v>160</v>
      </c>
      <c r="J50" s="116">
        <f>SUM(J45:J49)</f>
        <v>31500000</v>
      </c>
    </row>
    <row r="51" spans="4:10" x14ac:dyDescent="0.45">
      <c r="F51" s="41" t="b">
        <f>F43=SUM(F45:F49)</f>
        <v>1</v>
      </c>
    </row>
    <row r="53" spans="4:10" x14ac:dyDescent="0.45">
      <c r="D53" s="119" t="s">
        <v>23</v>
      </c>
      <c r="E53" s="60"/>
    </row>
    <row r="54" spans="4:10" x14ac:dyDescent="0.45">
      <c r="D54" s="120" t="s">
        <v>6</v>
      </c>
      <c r="E54" s="61" t="s">
        <v>24</v>
      </c>
    </row>
    <row r="55" spans="4:10" x14ac:dyDescent="0.45">
      <c r="D55" s="120" t="s">
        <v>25</v>
      </c>
      <c r="E55" s="61" t="s">
        <v>24</v>
      </c>
    </row>
    <row r="56" spans="4:10" x14ac:dyDescent="0.45">
      <c r="D56" s="120" t="s">
        <v>26</v>
      </c>
      <c r="E56" s="61" t="s">
        <v>27</v>
      </c>
    </row>
  </sheetData>
  <sheetProtection algorithmName="SHA-512" hashValue="hWr0Act4MqDOWdGl2ZnR8zhz17lBbzxTUfiIv40+/I5MQHBHSbX9J91HrVdNV7oARhGsj0JI+6szgBpdPRaU1A==" saltValue="9ndosIxpQ1bwc+cevaD8ig==" spinCount="100000" sheet="1" objects="1" scenarios="1"/>
  <mergeCells count="9">
    <mergeCell ref="G42:G43"/>
    <mergeCell ref="I42:J43"/>
    <mergeCell ref="C27:J27"/>
    <mergeCell ref="C40:J40"/>
    <mergeCell ref="D1:E1"/>
    <mergeCell ref="E2:K2"/>
    <mergeCell ref="M2:P2"/>
    <mergeCell ref="I29:J30"/>
    <mergeCell ref="G29:G30"/>
  </mergeCells>
  <dataValidations count="1">
    <dataValidation type="list" allowBlank="1" showInputMessage="1" showErrorMessage="1" sqref="F14" xr:uid="{837093CB-E718-448B-9C52-4E0DA59E0A14}">
      <mc:AlternateContent xmlns:x12ac="http://schemas.microsoft.com/office/spreadsheetml/2011/1/ac" xmlns:mc="http://schemas.openxmlformats.org/markup-compatibility/2006">
        <mc:Choice Requires="x12ac">
          <x12ac:list>"Ya, Pengusaha Kena Pajak",Orang Pribadi NON PKP</x12ac:list>
        </mc:Choice>
        <mc:Fallback>
          <formula1>"Ya, Pengusaha Kena Pajak,Orang Pribadi NON PKP"</formula1>
        </mc:Fallback>
      </mc:AlternateContent>
    </dataValidation>
  </dataValidations>
  <pageMargins left="0.7" right="0.7" top="0.75" bottom="0.75" header="0.3" footer="0.3"/>
  <pageSetup paperSize="256" orientation="portrait" horizontalDpi="300" verticalDpi="300" r:id="rId1"/>
  <ignoredErrors>
    <ignoredError sqref="F30 F43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0"/>
  <sheetViews>
    <sheetView zoomScale="67" zoomScaleNormal="115" workbookViewId="0">
      <selection activeCell="A19" sqref="A19:XFD19"/>
    </sheetView>
  </sheetViews>
  <sheetFormatPr defaultColWidth="9.1328125" defaultRowHeight="14.25" zeroHeight="1" x14ac:dyDescent="0.45"/>
  <cols>
    <col min="1" max="1" width="10.1328125" style="64" bestFit="1" customWidth="1"/>
    <col min="2" max="2" width="3.53125" bestFit="1" customWidth="1"/>
    <col min="3" max="3" width="99.1328125" style="41" bestFit="1" customWidth="1"/>
    <col min="4" max="4" width="11.73046875" style="41" customWidth="1"/>
    <col min="5" max="5" width="42.265625" style="41" customWidth="1"/>
    <col min="6" max="6" width="19" style="41" customWidth="1"/>
    <col min="7" max="7" width="11.265625" style="41" bestFit="1" customWidth="1"/>
    <col min="8" max="9" width="14.265625" style="41" bestFit="1" customWidth="1"/>
    <col min="10" max="10" width="14.3984375" style="41" bestFit="1" customWidth="1"/>
    <col min="11" max="11" width="14.86328125" style="41" customWidth="1"/>
    <col min="12" max="12" width="13.265625" style="41" customWidth="1"/>
    <col min="13" max="15" width="9.1328125" style="41"/>
    <col min="16" max="16" width="23.33203125" style="41" customWidth="1"/>
    <col min="17" max="16384" width="9.1328125" style="41"/>
  </cols>
  <sheetData>
    <row r="1" spans="1:16" ht="30.75" customHeight="1" x14ac:dyDescent="0.45">
      <c r="A1" s="63"/>
      <c r="C1" s="63"/>
      <c r="D1" s="63"/>
      <c r="E1" s="63"/>
      <c r="F1" s="63"/>
      <c r="G1" s="63"/>
      <c r="H1" s="63"/>
      <c r="I1" s="63"/>
      <c r="J1" s="63"/>
    </row>
    <row r="2" spans="1:16" x14ac:dyDescent="0.45">
      <c r="C2" s="41">
        <v>1</v>
      </c>
      <c r="E2" s="41">
        <v>2</v>
      </c>
      <c r="F2" s="41">
        <v>3</v>
      </c>
      <c r="G2" s="41">
        <v>4</v>
      </c>
      <c r="H2" s="41">
        <v>5</v>
      </c>
      <c r="I2" s="41">
        <v>6</v>
      </c>
      <c r="J2" s="41">
        <v>8</v>
      </c>
      <c r="K2" s="188" t="s">
        <v>11</v>
      </c>
      <c r="L2" s="188"/>
      <c r="P2" s="110" t="s">
        <v>387</v>
      </c>
    </row>
    <row r="3" spans="1:16" s="68" customFormat="1" x14ac:dyDescent="0.45">
      <c r="A3" s="65" t="s">
        <v>156</v>
      </c>
      <c r="B3" s="65" t="s">
        <v>29</v>
      </c>
      <c r="C3" s="66" t="s">
        <v>2</v>
      </c>
      <c r="D3" s="100"/>
      <c r="E3" s="65" t="s">
        <v>21</v>
      </c>
      <c r="F3" s="65" t="s">
        <v>6</v>
      </c>
      <c r="G3" s="65" t="s">
        <v>3</v>
      </c>
      <c r="H3" s="65" t="s">
        <v>4</v>
      </c>
      <c r="I3" s="65" t="s">
        <v>5</v>
      </c>
      <c r="J3" s="66" t="s">
        <v>155</v>
      </c>
      <c r="K3" s="67" t="s">
        <v>12</v>
      </c>
      <c r="L3" s="67" t="s">
        <v>13</v>
      </c>
      <c r="P3" s="151" t="s">
        <v>368</v>
      </c>
    </row>
    <row r="4" spans="1:16" s="40" customFormat="1" x14ac:dyDescent="0.45">
      <c r="A4" s="87" t="s">
        <v>26</v>
      </c>
      <c r="B4" s="87">
        <v>1</v>
      </c>
      <c r="C4" s="101" t="s">
        <v>7</v>
      </c>
      <c r="D4" s="102"/>
      <c r="E4" s="69">
        <v>0.90090090090090091</v>
      </c>
      <c r="F4" s="70">
        <v>0.11</v>
      </c>
      <c r="G4" s="71"/>
      <c r="H4" s="71"/>
      <c r="I4" s="70">
        <v>0.02</v>
      </c>
      <c r="J4" s="72"/>
      <c r="K4" s="50" t="s">
        <v>5</v>
      </c>
      <c r="L4" s="73">
        <v>2</v>
      </c>
      <c r="P4" s="151" t="s">
        <v>369</v>
      </c>
    </row>
    <row r="5" spans="1:16" s="40" customFormat="1" x14ac:dyDescent="0.45">
      <c r="A5" s="87" t="s">
        <v>25</v>
      </c>
      <c r="B5" s="87">
        <v>2</v>
      </c>
      <c r="C5" s="101" t="s">
        <v>8</v>
      </c>
      <c r="D5" s="102"/>
      <c r="E5" s="69">
        <v>0.90090090090090091</v>
      </c>
      <c r="F5" s="70">
        <v>0.11</v>
      </c>
      <c r="G5" s="71"/>
      <c r="H5" s="70">
        <v>1.4999999999999999E-2</v>
      </c>
      <c r="I5" s="71"/>
      <c r="J5" s="72"/>
      <c r="K5" s="50" t="s">
        <v>4</v>
      </c>
      <c r="L5" s="73">
        <v>2</v>
      </c>
      <c r="P5" s="151" t="s">
        <v>370</v>
      </c>
    </row>
    <row r="6" spans="1:16" s="40" customFormat="1" x14ac:dyDescent="0.45">
      <c r="A6" s="87" t="s">
        <v>28</v>
      </c>
      <c r="B6" s="87">
        <v>3</v>
      </c>
      <c r="C6" s="103" t="s">
        <v>134</v>
      </c>
      <c r="D6" s="104"/>
      <c r="E6" s="74">
        <v>1</v>
      </c>
      <c r="F6" s="75"/>
      <c r="G6" s="70">
        <v>0</v>
      </c>
      <c r="H6" s="71"/>
      <c r="I6" s="71"/>
      <c r="J6" s="76"/>
      <c r="K6" s="50" t="s">
        <v>3</v>
      </c>
      <c r="L6" s="73">
        <v>1.2</v>
      </c>
    </row>
    <row r="7" spans="1:16" s="40" customFormat="1" x14ac:dyDescent="0.45">
      <c r="A7" s="87" t="s">
        <v>28</v>
      </c>
      <c r="B7" s="87"/>
      <c r="C7" s="103" t="s">
        <v>135</v>
      </c>
      <c r="D7" s="104"/>
      <c r="E7" s="73">
        <v>1</v>
      </c>
      <c r="F7" s="77"/>
      <c r="G7" s="70">
        <v>0.05</v>
      </c>
      <c r="H7" s="78"/>
      <c r="I7" s="78"/>
      <c r="J7" s="79"/>
      <c r="K7" s="50" t="s">
        <v>3</v>
      </c>
      <c r="L7" s="73">
        <v>1.2</v>
      </c>
    </row>
    <row r="8" spans="1:16" s="40" customFormat="1" x14ac:dyDescent="0.45">
      <c r="A8" s="87" t="s">
        <v>28</v>
      </c>
      <c r="B8" s="87"/>
      <c r="C8" s="103" t="s">
        <v>136</v>
      </c>
      <c r="D8" s="104"/>
      <c r="E8" s="73">
        <v>1</v>
      </c>
      <c r="F8" s="77"/>
      <c r="G8" s="70">
        <v>0.15</v>
      </c>
      <c r="H8" s="78"/>
      <c r="I8" s="78"/>
      <c r="J8" s="57"/>
      <c r="K8" s="50" t="s">
        <v>3</v>
      </c>
      <c r="L8" s="73">
        <v>1.2</v>
      </c>
    </row>
    <row r="9" spans="1:16" s="40" customFormat="1" x14ac:dyDescent="0.45">
      <c r="A9" s="87" t="s">
        <v>26</v>
      </c>
      <c r="B9" s="87">
        <v>4</v>
      </c>
      <c r="C9" s="103" t="s">
        <v>137</v>
      </c>
      <c r="D9" s="104"/>
      <c r="E9" s="73">
        <v>1</v>
      </c>
      <c r="F9" s="58"/>
      <c r="G9" s="58"/>
      <c r="H9" s="58"/>
      <c r="I9" s="70">
        <v>0.02</v>
      </c>
      <c r="J9" s="58"/>
      <c r="K9" s="50" t="s">
        <v>5</v>
      </c>
      <c r="L9" s="73">
        <v>2</v>
      </c>
    </row>
    <row r="10" spans="1:16" s="40" customFormat="1" x14ac:dyDescent="0.45">
      <c r="A10" s="87" t="s">
        <v>25</v>
      </c>
      <c r="B10" s="87"/>
      <c r="C10" s="103" t="s">
        <v>138</v>
      </c>
      <c r="D10" s="104"/>
      <c r="E10" s="73">
        <v>1</v>
      </c>
      <c r="F10" s="57"/>
      <c r="G10" s="57"/>
      <c r="H10" s="70">
        <v>1.4999999999999999E-2</v>
      </c>
      <c r="I10" s="57"/>
      <c r="J10" s="57"/>
      <c r="K10" s="50" t="s">
        <v>4</v>
      </c>
      <c r="L10" s="73">
        <v>2</v>
      </c>
    </row>
    <row r="11" spans="1:16" s="40" customFormat="1" x14ac:dyDescent="0.45">
      <c r="A11" s="87" t="s">
        <v>25</v>
      </c>
      <c r="B11" s="87"/>
      <c r="C11" s="103" t="s">
        <v>143</v>
      </c>
      <c r="D11" s="104"/>
      <c r="E11" s="69">
        <v>0.90090090090090091</v>
      </c>
      <c r="F11" s="70">
        <v>0.11</v>
      </c>
      <c r="G11" s="71"/>
      <c r="H11" s="70">
        <v>1.4999999999999999E-2</v>
      </c>
      <c r="I11" s="57"/>
      <c r="J11" s="57"/>
      <c r="K11" s="50" t="s">
        <v>4</v>
      </c>
      <c r="L11" s="73">
        <v>2</v>
      </c>
    </row>
    <row r="12" spans="1:16" s="40" customFormat="1" x14ac:dyDescent="0.45">
      <c r="A12" s="87" t="s">
        <v>25</v>
      </c>
      <c r="B12" s="87">
        <v>5</v>
      </c>
      <c r="C12" s="103" t="s">
        <v>175</v>
      </c>
      <c r="D12" s="104"/>
      <c r="E12" s="69">
        <v>0.90090090090090091</v>
      </c>
      <c r="F12" s="70">
        <v>0.11</v>
      </c>
      <c r="G12" s="50"/>
      <c r="H12" s="70">
        <v>5.0000000000000001E-3</v>
      </c>
      <c r="I12" s="50"/>
      <c r="J12" s="50"/>
      <c r="K12" s="50" t="s">
        <v>4</v>
      </c>
      <c r="L12" s="73">
        <v>2</v>
      </c>
    </row>
    <row r="13" spans="1:16" s="40" customFormat="1" x14ac:dyDescent="0.45"/>
    <row r="14" spans="1:16" s="40" customFormat="1" x14ac:dyDescent="0.45"/>
    <row r="15" spans="1:16" s="40" customFormat="1" x14ac:dyDescent="0.45"/>
    <row r="16" spans="1:16" s="40" customFormat="1" x14ac:dyDescent="0.45">
      <c r="A16" s="65" t="s">
        <v>156</v>
      </c>
      <c r="B16" s="65" t="s">
        <v>29</v>
      </c>
      <c r="C16" s="65" t="s">
        <v>2</v>
      </c>
      <c r="D16" s="65"/>
      <c r="E16" s="65" t="s">
        <v>21</v>
      </c>
      <c r="F16" s="65" t="s">
        <v>6</v>
      </c>
      <c r="G16" s="65" t="s">
        <v>3</v>
      </c>
      <c r="H16" s="65" t="s">
        <v>4</v>
      </c>
      <c r="I16" s="65" t="s">
        <v>5</v>
      </c>
      <c r="J16" s="66" t="s">
        <v>155</v>
      </c>
      <c r="K16" s="67" t="s">
        <v>12</v>
      </c>
      <c r="L16" s="67" t="s">
        <v>13</v>
      </c>
    </row>
    <row r="17" spans="1:12" x14ac:dyDescent="0.45">
      <c r="A17" s="88" t="s">
        <v>154</v>
      </c>
      <c r="B17" s="87">
        <v>1</v>
      </c>
      <c r="C17" s="101" t="s">
        <v>98</v>
      </c>
      <c r="D17" s="102"/>
      <c r="E17" s="69">
        <v>0.90090090090090091</v>
      </c>
      <c r="F17" s="70">
        <v>0.11</v>
      </c>
      <c r="G17" s="90"/>
      <c r="H17" s="57"/>
      <c r="I17" s="57"/>
      <c r="J17" s="89">
        <v>1.7500000000000002E-2</v>
      </c>
      <c r="K17" s="88" t="s">
        <v>154</v>
      </c>
      <c r="L17" s="92">
        <v>1</v>
      </c>
    </row>
    <row r="18" spans="1:12" x14ac:dyDescent="0.45">
      <c r="A18" s="88" t="s">
        <v>154</v>
      </c>
      <c r="B18" s="87">
        <v>2</v>
      </c>
      <c r="C18" s="101" t="s">
        <v>100</v>
      </c>
      <c r="D18" s="102"/>
      <c r="E18" s="69">
        <v>0.90090090090090091</v>
      </c>
      <c r="F18" s="70">
        <v>0.11</v>
      </c>
      <c r="G18" s="90"/>
      <c r="H18" s="57"/>
      <c r="I18" s="57"/>
      <c r="J18" s="89">
        <v>0.04</v>
      </c>
      <c r="K18" s="88" t="s">
        <v>154</v>
      </c>
      <c r="L18" s="92">
        <v>1</v>
      </c>
    </row>
    <row r="19" spans="1:12" x14ac:dyDescent="0.45">
      <c r="A19" s="88" t="s">
        <v>154</v>
      </c>
      <c r="B19" s="87">
        <v>3</v>
      </c>
      <c r="C19" s="103" t="s">
        <v>102</v>
      </c>
      <c r="D19" s="104"/>
      <c r="E19" s="69">
        <v>0.90090090090090091</v>
      </c>
      <c r="F19" s="70">
        <v>0.11</v>
      </c>
      <c r="G19" s="90"/>
      <c r="H19" s="57"/>
      <c r="I19" s="57"/>
      <c r="J19" s="89">
        <v>2.6499999999999999E-2</v>
      </c>
      <c r="K19" s="88" t="s">
        <v>154</v>
      </c>
      <c r="L19" s="92">
        <v>1</v>
      </c>
    </row>
    <row r="20" spans="1:12" x14ac:dyDescent="0.45">
      <c r="A20" s="88" t="s">
        <v>154</v>
      </c>
      <c r="B20" s="87">
        <v>4</v>
      </c>
      <c r="C20" s="103" t="s">
        <v>104</v>
      </c>
      <c r="D20" s="104"/>
      <c r="E20" s="69">
        <v>0.90090090090090091</v>
      </c>
      <c r="F20" s="70">
        <v>0.11</v>
      </c>
      <c r="G20" s="90"/>
      <c r="H20" s="57"/>
      <c r="I20" s="57"/>
      <c r="J20" s="89">
        <v>2.6499999999999999E-2</v>
      </c>
      <c r="K20" s="88" t="s">
        <v>154</v>
      </c>
      <c r="L20" s="92">
        <v>1</v>
      </c>
    </row>
    <row r="21" spans="1:12" x14ac:dyDescent="0.45">
      <c r="A21" s="88" t="s">
        <v>154</v>
      </c>
      <c r="B21" s="87">
        <v>5</v>
      </c>
      <c r="C21" s="103" t="s">
        <v>106</v>
      </c>
      <c r="D21" s="104"/>
      <c r="E21" s="69">
        <v>0.90090090090090091</v>
      </c>
      <c r="F21" s="70">
        <v>0.11</v>
      </c>
      <c r="G21" s="90"/>
      <c r="H21" s="57"/>
      <c r="I21" s="57"/>
      <c r="J21" s="89">
        <v>0.04</v>
      </c>
      <c r="K21" s="88" t="s">
        <v>154</v>
      </c>
      <c r="L21" s="92">
        <v>1</v>
      </c>
    </row>
    <row r="22" spans="1:12" x14ac:dyDescent="0.45">
      <c r="A22" s="88" t="s">
        <v>154</v>
      </c>
      <c r="B22" s="87">
        <v>6</v>
      </c>
      <c r="C22" s="103" t="s">
        <v>108</v>
      </c>
      <c r="D22" s="104"/>
      <c r="E22" s="69">
        <v>0.90090090090090091</v>
      </c>
      <c r="F22" s="70">
        <v>0.11</v>
      </c>
      <c r="G22" s="90"/>
      <c r="H22" s="57"/>
      <c r="I22" s="57"/>
      <c r="J22" s="89">
        <v>3.5000000000000003E-2</v>
      </c>
      <c r="K22" s="88" t="s">
        <v>154</v>
      </c>
      <c r="L22" s="92">
        <v>1</v>
      </c>
    </row>
    <row r="23" spans="1:12" x14ac:dyDescent="0.45">
      <c r="A23" s="88" t="s">
        <v>154</v>
      </c>
      <c r="B23" s="87">
        <v>7</v>
      </c>
      <c r="C23" s="103" t="s">
        <v>110</v>
      </c>
      <c r="D23" s="104"/>
      <c r="E23" s="69">
        <v>0.90090090090090091</v>
      </c>
      <c r="F23" s="70">
        <v>0.11</v>
      </c>
      <c r="G23" s="90"/>
      <c r="H23" s="57"/>
      <c r="I23" s="57"/>
      <c r="J23" s="89">
        <v>0.06</v>
      </c>
      <c r="K23" s="88" t="s">
        <v>154</v>
      </c>
      <c r="L23" s="92">
        <v>1</v>
      </c>
    </row>
    <row r="24" spans="1:12" x14ac:dyDescent="0.45">
      <c r="A24" s="88" t="s">
        <v>154</v>
      </c>
      <c r="B24" s="87">
        <v>8</v>
      </c>
      <c r="C24" s="103" t="s">
        <v>22</v>
      </c>
      <c r="D24" s="104"/>
      <c r="E24" s="69">
        <v>0.90090090090090091</v>
      </c>
      <c r="F24" s="70">
        <v>0.11</v>
      </c>
      <c r="G24" s="90"/>
      <c r="H24" s="57"/>
      <c r="I24" s="57"/>
      <c r="J24" s="89">
        <v>0.1</v>
      </c>
      <c r="K24" s="88" t="s">
        <v>154</v>
      </c>
      <c r="L24" s="92">
        <v>1</v>
      </c>
    </row>
    <row r="25" spans="1:12" x14ac:dyDescent="0.45">
      <c r="A25" s="88" t="s">
        <v>154</v>
      </c>
      <c r="B25" s="13">
        <v>9</v>
      </c>
      <c r="C25" s="105" t="s">
        <v>112</v>
      </c>
      <c r="D25" s="106"/>
      <c r="E25" s="69">
        <v>0.90090090090090091</v>
      </c>
      <c r="F25" s="57"/>
      <c r="G25" s="90"/>
      <c r="H25" s="57"/>
      <c r="I25" s="57"/>
      <c r="J25" s="89">
        <v>5.0000000000000001E-3</v>
      </c>
      <c r="K25" s="88" t="s">
        <v>154</v>
      </c>
      <c r="L25" s="92">
        <v>1</v>
      </c>
    </row>
    <row r="26" spans="1:12" x14ac:dyDescent="0.45">
      <c r="A26" s="88" t="s">
        <v>154</v>
      </c>
      <c r="B26" s="13">
        <v>10</v>
      </c>
      <c r="C26" s="105" t="s">
        <v>190</v>
      </c>
      <c r="D26" s="106"/>
      <c r="E26" s="69">
        <v>0.90090090090090091</v>
      </c>
      <c r="F26" s="70">
        <v>0.11</v>
      </c>
      <c r="G26" s="90"/>
      <c r="H26" s="57"/>
      <c r="I26" s="57"/>
      <c r="J26" s="89">
        <v>2.5000000000000001E-2</v>
      </c>
      <c r="K26" s="88" t="s">
        <v>154</v>
      </c>
      <c r="L26" s="92">
        <v>1</v>
      </c>
    </row>
    <row r="27" spans="1:12" x14ac:dyDescent="0.45">
      <c r="F27" s="59"/>
      <c r="G27" s="59"/>
      <c r="H27" s="59"/>
      <c r="I27" s="59"/>
    </row>
    <row r="28" spans="1:12" x14ac:dyDescent="0.45"/>
    <row r="29" spans="1:12" x14ac:dyDescent="0.45"/>
    <row r="30" spans="1:12" x14ac:dyDescent="0.45"/>
    <row r="31" spans="1:12" x14ac:dyDescent="0.45"/>
    <row r="32" spans="1:12" x14ac:dyDescent="0.45"/>
    <row r="33" x14ac:dyDescent="0.45"/>
    <row r="34" x14ac:dyDescent="0.45"/>
    <row r="35" x14ac:dyDescent="0.45"/>
    <row r="36" x14ac:dyDescent="0.45"/>
    <row r="37" x14ac:dyDescent="0.45"/>
    <row r="38" x14ac:dyDescent="0.45"/>
    <row r="39" x14ac:dyDescent="0.45"/>
    <row r="40" x14ac:dyDescent="0.45"/>
    <row r="41" x14ac:dyDescent="0.45"/>
    <row r="42" x14ac:dyDescent="0.45"/>
    <row r="43" x14ac:dyDescent="0.45"/>
    <row r="44" x14ac:dyDescent="0.45"/>
    <row r="45" x14ac:dyDescent="0.45"/>
    <row r="46" x14ac:dyDescent="0.45"/>
    <row r="47" x14ac:dyDescent="0.45"/>
    <row r="48" x14ac:dyDescent="0.45"/>
    <row r="49" x14ac:dyDescent="0.45"/>
    <row r="50" x14ac:dyDescent="0.45"/>
    <row r="51" x14ac:dyDescent="0.45"/>
    <row r="52" x14ac:dyDescent="0.45"/>
    <row r="53" x14ac:dyDescent="0.45"/>
    <row r="54" x14ac:dyDescent="0.45"/>
    <row r="55" x14ac:dyDescent="0.45"/>
    <row r="56" x14ac:dyDescent="0.45"/>
    <row r="57" x14ac:dyDescent="0.45"/>
    <row r="58" x14ac:dyDescent="0.45"/>
    <row r="59" x14ac:dyDescent="0.45"/>
    <row r="60" x14ac:dyDescent="0.45"/>
    <row r="61" x14ac:dyDescent="0.45"/>
    <row r="62" x14ac:dyDescent="0.45"/>
    <row r="63" x14ac:dyDescent="0.45"/>
    <row r="64" x14ac:dyDescent="0.45"/>
    <row r="65" x14ac:dyDescent="0.45"/>
    <row r="66" x14ac:dyDescent="0.45"/>
    <row r="67" x14ac:dyDescent="0.45"/>
    <row r="68" x14ac:dyDescent="0.45"/>
    <row r="69" x14ac:dyDescent="0.45"/>
    <row r="70" x14ac:dyDescent="0.45"/>
    <row r="71" x14ac:dyDescent="0.45"/>
    <row r="72" x14ac:dyDescent="0.45"/>
    <row r="73" x14ac:dyDescent="0.45"/>
    <row r="74" x14ac:dyDescent="0.45"/>
    <row r="75" x14ac:dyDescent="0.45"/>
    <row r="76" x14ac:dyDescent="0.45"/>
    <row r="77" x14ac:dyDescent="0.45"/>
    <row r="78" x14ac:dyDescent="0.45"/>
    <row r="79" x14ac:dyDescent="0.45"/>
    <row r="80" x14ac:dyDescent="0.45"/>
    <row r="81" x14ac:dyDescent="0.45"/>
    <row r="82" x14ac:dyDescent="0.45"/>
    <row r="83" x14ac:dyDescent="0.45"/>
    <row r="84" x14ac:dyDescent="0.45"/>
    <row r="85" x14ac:dyDescent="0.45"/>
    <row r="86" x14ac:dyDescent="0.45"/>
    <row r="87" x14ac:dyDescent="0.45"/>
    <row r="88" x14ac:dyDescent="0.45"/>
    <row r="89" x14ac:dyDescent="0.45"/>
    <row r="90" x14ac:dyDescent="0.45"/>
    <row r="91" x14ac:dyDescent="0.45"/>
    <row r="92" x14ac:dyDescent="0.45"/>
    <row r="93" x14ac:dyDescent="0.45"/>
    <row r="94" x14ac:dyDescent="0.45"/>
    <row r="95" x14ac:dyDescent="0.45"/>
    <row r="96" x14ac:dyDescent="0.45"/>
    <row r="97" x14ac:dyDescent="0.45"/>
    <row r="98" x14ac:dyDescent="0.45"/>
    <row r="99" x14ac:dyDescent="0.45"/>
    <row r="100" x14ac:dyDescent="0.45"/>
    <row r="101" x14ac:dyDescent="0.45"/>
    <row r="102" x14ac:dyDescent="0.45"/>
    <row r="103" x14ac:dyDescent="0.45"/>
    <row r="104" x14ac:dyDescent="0.45"/>
    <row r="105" x14ac:dyDescent="0.45"/>
    <row r="106" x14ac:dyDescent="0.45"/>
    <row r="107" x14ac:dyDescent="0.45"/>
    <row r="108" x14ac:dyDescent="0.45"/>
    <row r="109" x14ac:dyDescent="0.45"/>
    <row r="110" x14ac:dyDescent="0.45"/>
    <row r="111" x14ac:dyDescent="0.45"/>
    <row r="112" x14ac:dyDescent="0.45"/>
    <row r="113" x14ac:dyDescent="0.45"/>
    <row r="114" x14ac:dyDescent="0.45"/>
    <row r="115" x14ac:dyDescent="0.45"/>
    <row r="116" x14ac:dyDescent="0.45"/>
    <row r="117" x14ac:dyDescent="0.45"/>
    <row r="118" x14ac:dyDescent="0.45"/>
    <row r="119" x14ac:dyDescent="0.45"/>
    <row r="120" x14ac:dyDescent="0.45"/>
    <row r="121" x14ac:dyDescent="0.45"/>
    <row r="122" x14ac:dyDescent="0.45"/>
    <row r="123" x14ac:dyDescent="0.45"/>
    <row r="124" x14ac:dyDescent="0.45"/>
    <row r="125" x14ac:dyDescent="0.45"/>
    <row r="126" x14ac:dyDescent="0.45"/>
    <row r="127" x14ac:dyDescent="0.45"/>
    <row r="128" x14ac:dyDescent="0.45"/>
    <row r="129" x14ac:dyDescent="0.45"/>
    <row r="130" x14ac:dyDescent="0.45"/>
    <row r="131" x14ac:dyDescent="0.45"/>
    <row r="132" x14ac:dyDescent="0.45"/>
    <row r="133" x14ac:dyDescent="0.45"/>
    <row r="134" x14ac:dyDescent="0.45"/>
    <row r="135" x14ac:dyDescent="0.45"/>
    <row r="136" x14ac:dyDescent="0.45"/>
    <row r="137" x14ac:dyDescent="0.45"/>
    <row r="138" x14ac:dyDescent="0.45"/>
    <row r="139" x14ac:dyDescent="0.45"/>
    <row r="140" x14ac:dyDescent="0.45"/>
    <row r="141" x14ac:dyDescent="0.45"/>
    <row r="142" x14ac:dyDescent="0.45"/>
    <row r="143" x14ac:dyDescent="0.45"/>
    <row r="144" x14ac:dyDescent="0.45"/>
    <row r="145" x14ac:dyDescent="0.45"/>
    <row r="146" x14ac:dyDescent="0.45"/>
    <row r="147" x14ac:dyDescent="0.45"/>
    <row r="148" x14ac:dyDescent="0.45"/>
    <row r="149" x14ac:dyDescent="0.45"/>
    <row r="150" x14ac:dyDescent="0.45"/>
    <row r="151" x14ac:dyDescent="0.45"/>
    <row r="152" x14ac:dyDescent="0.45"/>
    <row r="153" x14ac:dyDescent="0.45"/>
    <row r="154" x14ac:dyDescent="0.45"/>
    <row r="155" x14ac:dyDescent="0.45"/>
    <row r="156" x14ac:dyDescent="0.45"/>
    <row r="157" x14ac:dyDescent="0.45"/>
    <row r="158" x14ac:dyDescent="0.45"/>
    <row r="159" x14ac:dyDescent="0.45"/>
    <row r="160" x14ac:dyDescent="0.45"/>
    <row r="161" x14ac:dyDescent="0.45"/>
    <row r="162" x14ac:dyDescent="0.45"/>
    <row r="163" x14ac:dyDescent="0.45"/>
    <row r="164" x14ac:dyDescent="0.45"/>
    <row r="165" x14ac:dyDescent="0.45"/>
    <row r="166" x14ac:dyDescent="0.45"/>
    <row r="167" x14ac:dyDescent="0.45"/>
    <row r="168" x14ac:dyDescent="0.45"/>
    <row r="169" x14ac:dyDescent="0.45"/>
    <row r="170" x14ac:dyDescent="0.45"/>
  </sheetData>
  <sheetProtection algorithmName="SHA-512" hashValue="4qi7D12g2GJcSAI44qGDAztsbCT+kGIIi4xnXTOBm59NG8idznHaZcO6AHRpBxvbRhrcsOTQqoHswPHZeGSElw==" saltValue="JHqseLp6X4rniXeLJyC4Eg==" spinCount="100000" sheet="1" objects="1" scenarios="1"/>
  <mergeCells count="1">
    <mergeCell ref="K2:L2"/>
  </mergeCells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INFO UPDATE EXCEL</vt:lpstr>
      <vt:lpstr>INFO PAJAK</vt:lpstr>
      <vt:lpstr>TARIF PAJAK</vt:lpstr>
      <vt:lpstr>TER pph 21</vt:lpstr>
      <vt:lpstr>Hitung PPh 21, 22, 23, 4(2)</vt:lpstr>
      <vt:lpstr>%REF</vt:lpstr>
      <vt:lpstr>'INFO PAJAK'!Print_Area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Hadi hasanuddin</cp:lastModifiedBy>
  <cp:lastPrinted>2023-03-16T02:42:07Z</cp:lastPrinted>
  <dcterms:created xsi:type="dcterms:W3CDTF">2019-12-30T06:46:04Z</dcterms:created>
  <dcterms:modified xsi:type="dcterms:W3CDTF">2025-06-05T05:36:48Z</dcterms:modified>
</cp:coreProperties>
</file>