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defaultThemeVersion="124226"/>
  <mc:AlternateContent xmlns:mc="http://schemas.openxmlformats.org/markup-compatibility/2006">
    <mc:Choice Requires="x15">
      <x15ac:absPath xmlns:x15ac="http://schemas.microsoft.com/office/spreadsheetml/2010/11/ac" url="C:\Users\HP\Desktop\hadiya\"/>
    </mc:Choice>
  </mc:AlternateContent>
  <xr:revisionPtr revIDLastSave="0" documentId="8_{410BDE13-5191-4465-A7E3-7396FDB2220C}" xr6:coauthVersionLast="47" xr6:coauthVersionMax="47" xr10:uidLastSave="{00000000-0000-0000-0000-000000000000}"/>
  <bookViews>
    <workbookView xWindow="-120" yWindow="-120" windowWidth="24240" windowHeight="13140" firstSheet="3" activeTab="3" xr2:uid="{00000000-000D-0000-FFFF-FFFF00000000}"/>
  </bookViews>
  <sheets>
    <sheet name="Sheet1" sheetId="1" state="hidden" r:id="rId1"/>
    <sheet name="clean data" sheetId="2" state="hidden" r:id="rId2"/>
    <sheet name="pivot table" sheetId="3" state="hidden" r:id="rId3"/>
    <sheet name="dashboard" sheetId="4" r:id="rId4"/>
  </sheets>
  <definedNames>
    <definedName name="NativeTimeline_Order_Date">#N/A</definedName>
    <definedName name="Slicer_Category">#N/A</definedName>
    <definedName name="Slicer_Payment_Mode">#N/A</definedName>
    <definedName name="Slicer_Product">#N/A</definedName>
    <definedName name="Slicer_Region">#N/A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0"/>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H68" i="2" l="1"/>
  <c r="P3" i="2"/>
  <c r="P4" i="2"/>
  <c r="P5" i="2"/>
  <c r="P6" i="2"/>
  <c r="P7" i="2"/>
  <c r="P8" i="2"/>
  <c r="P9" i="2"/>
  <c r="P10" i="2"/>
  <c r="P11" i="2"/>
  <c r="P12" i="2"/>
  <c r="P13" i="2"/>
  <c r="P14" i="2"/>
  <c r="P15" i="2"/>
  <c r="P16" i="2"/>
  <c r="P17" i="2"/>
  <c r="P18" i="2"/>
  <c r="P19" i="2"/>
  <c r="P20" i="2"/>
  <c r="P21" i="2"/>
  <c r="P22" i="2"/>
  <c r="P23" i="2"/>
  <c r="P24" i="2"/>
  <c r="P25" i="2"/>
  <c r="P26" i="2"/>
  <c r="P27" i="2"/>
  <c r="P28" i="2"/>
  <c r="P29" i="2"/>
  <c r="P30" i="2"/>
  <c r="P31" i="2"/>
  <c r="P32" i="2"/>
  <c r="P33" i="2"/>
  <c r="P34" i="2"/>
  <c r="P35" i="2"/>
  <c r="P36" i="2"/>
  <c r="P37" i="2"/>
  <c r="P38" i="2"/>
  <c r="P39" i="2"/>
  <c r="P40" i="2"/>
  <c r="P41" i="2"/>
  <c r="P42" i="2"/>
  <c r="P43" i="2"/>
  <c r="P44" i="2"/>
  <c r="P45" i="2"/>
  <c r="P46" i="2"/>
  <c r="P47" i="2"/>
  <c r="P48" i="2"/>
  <c r="P49" i="2"/>
  <c r="P50" i="2"/>
  <c r="P51" i="2"/>
  <c r="P52" i="2"/>
  <c r="P53" i="2"/>
  <c r="P54" i="2"/>
  <c r="P55" i="2"/>
  <c r="P56" i="2"/>
  <c r="P57" i="2"/>
  <c r="P58" i="2"/>
  <c r="P59" i="2"/>
  <c r="P60" i="2"/>
  <c r="P61" i="2"/>
  <c r="P62" i="2"/>
  <c r="P63" i="2"/>
  <c r="P64" i="2"/>
  <c r="P65" i="2"/>
  <c r="P66" i="2"/>
  <c r="P67" i="2"/>
  <c r="P68" i="2"/>
  <c r="P69" i="2"/>
  <c r="P70" i="2"/>
  <c r="P71" i="2"/>
  <c r="P72" i="2"/>
  <c r="P73" i="2"/>
  <c r="P74" i="2"/>
  <c r="P75" i="2"/>
  <c r="P76" i="2"/>
  <c r="P77" i="2"/>
  <c r="P78" i="2"/>
  <c r="P79" i="2"/>
  <c r="P80" i="2"/>
  <c r="P81" i="2"/>
  <c r="P2" i="2"/>
  <c r="O3" i="2"/>
  <c r="O4" i="2"/>
  <c r="O5" i="2"/>
  <c r="O6" i="2"/>
  <c r="O7" i="2"/>
  <c r="O8" i="2"/>
  <c r="O9" i="2"/>
  <c r="O10" i="2"/>
  <c r="O11" i="2"/>
  <c r="O12" i="2"/>
  <c r="O13" i="2"/>
  <c r="O14" i="2"/>
  <c r="O15" i="2"/>
  <c r="O16" i="2"/>
  <c r="O17" i="2"/>
  <c r="O18" i="2"/>
  <c r="O19" i="2"/>
  <c r="O20" i="2"/>
  <c r="O21" i="2"/>
  <c r="O22" i="2"/>
  <c r="O23" i="2"/>
  <c r="O24" i="2"/>
  <c r="O25" i="2"/>
  <c r="O26" i="2"/>
  <c r="O27" i="2"/>
  <c r="O28" i="2"/>
  <c r="O29" i="2"/>
  <c r="O30" i="2"/>
  <c r="O31" i="2"/>
  <c r="O32" i="2"/>
  <c r="O33" i="2"/>
  <c r="O34" i="2"/>
  <c r="O35" i="2"/>
  <c r="O36" i="2"/>
  <c r="O37" i="2"/>
  <c r="O38" i="2"/>
  <c r="O39" i="2"/>
  <c r="O40" i="2"/>
  <c r="O41" i="2"/>
  <c r="O42" i="2"/>
  <c r="O43" i="2"/>
  <c r="O44" i="2"/>
  <c r="O45" i="2"/>
  <c r="O46" i="2"/>
  <c r="O47" i="2"/>
  <c r="O48" i="2"/>
  <c r="O49" i="2"/>
  <c r="O50" i="2"/>
  <c r="O51" i="2"/>
  <c r="O52" i="2"/>
  <c r="O53" i="2"/>
  <c r="O54" i="2"/>
  <c r="O55" i="2"/>
  <c r="O56" i="2"/>
  <c r="O57" i="2"/>
  <c r="O58" i="2"/>
  <c r="O59" i="2"/>
  <c r="O60" i="2"/>
  <c r="O61" i="2"/>
  <c r="O62" i="2"/>
  <c r="O63" i="2"/>
  <c r="O64" i="2"/>
  <c r="O65" i="2"/>
  <c r="O66" i="2"/>
  <c r="O67" i="2"/>
  <c r="O68" i="2"/>
  <c r="O69" i="2"/>
  <c r="O70" i="2"/>
  <c r="O71" i="2"/>
  <c r="O72" i="2"/>
  <c r="O73" i="2"/>
  <c r="O74" i="2"/>
  <c r="O75" i="2"/>
  <c r="O76" i="2"/>
  <c r="O77" i="2"/>
  <c r="O78" i="2"/>
  <c r="O79" i="2"/>
  <c r="O80" i="2"/>
  <c r="O81" i="2"/>
  <c r="O2" i="2"/>
  <c r="N26" i="2"/>
  <c r="N27" i="2"/>
  <c r="N28" i="2"/>
  <c r="N29" i="2"/>
  <c r="N30" i="2"/>
  <c r="N31" i="2"/>
  <c r="N32" i="2"/>
  <c r="N33" i="2"/>
  <c r="N34" i="2"/>
  <c r="N35" i="2"/>
  <c r="N36" i="2"/>
  <c r="N37" i="2"/>
  <c r="N38" i="2"/>
  <c r="N39" i="2"/>
  <c r="N40" i="2"/>
  <c r="N41" i="2"/>
  <c r="N42" i="2"/>
  <c r="N43" i="2"/>
  <c r="N44" i="2"/>
  <c r="N45" i="2"/>
  <c r="N46" i="2"/>
  <c r="N47" i="2"/>
  <c r="N48" i="2"/>
  <c r="N49" i="2"/>
  <c r="N50" i="2"/>
  <c r="N51" i="2"/>
  <c r="N52" i="2"/>
  <c r="N53" i="2"/>
  <c r="N54" i="2"/>
  <c r="N55" i="2"/>
  <c r="N56" i="2"/>
  <c r="N57" i="2"/>
  <c r="N58" i="2"/>
  <c r="N59" i="2"/>
  <c r="N60" i="2"/>
  <c r="N61" i="2"/>
  <c r="N62" i="2"/>
  <c r="N63" i="2"/>
  <c r="N64" i="2"/>
  <c r="N65" i="2"/>
  <c r="N66" i="2"/>
  <c r="N67" i="2"/>
  <c r="N68" i="2"/>
  <c r="N69" i="2"/>
  <c r="N70" i="2"/>
  <c r="N71" i="2"/>
  <c r="N72" i="2"/>
  <c r="N73" i="2"/>
  <c r="N74" i="2"/>
  <c r="N75" i="2"/>
  <c r="N76" i="2"/>
  <c r="N77" i="2"/>
  <c r="N78" i="2"/>
  <c r="N79" i="2"/>
  <c r="N80" i="2"/>
  <c r="N81" i="2"/>
  <c r="N12" i="2"/>
  <c r="N13" i="2"/>
  <c r="N14" i="2"/>
  <c r="N15" i="2"/>
  <c r="N16" i="2"/>
  <c r="N17" i="2"/>
  <c r="N18" i="2"/>
  <c r="N19" i="2"/>
  <c r="N20" i="2"/>
  <c r="N21" i="2"/>
  <c r="N22" i="2"/>
  <c r="N23" i="2"/>
  <c r="N24" i="2"/>
  <c r="N25" i="2"/>
  <c r="N3" i="2"/>
  <c r="N4" i="2"/>
  <c r="N5" i="2"/>
  <c r="N6" i="2"/>
  <c r="N7" i="2"/>
  <c r="N8" i="2"/>
  <c r="N9" i="2"/>
  <c r="N10" i="2"/>
  <c r="N11" i="2"/>
  <c r="N2" i="2"/>
  <c r="B27" i="3"/>
  <c r="B33" i="3"/>
  <c r="B24" i="3"/>
  <c r="B30" i="3"/>
  <c r="B36" i="3"/>
</calcChain>
</file>

<file path=xl/sharedStrings.xml><?xml version="1.0" encoding="utf-8"?>
<sst xmlns="http://schemas.openxmlformats.org/spreadsheetml/2006/main" count="1051" uniqueCount="216">
  <si>
    <t>Order_ID</t>
  </si>
  <si>
    <t>Order_Date</t>
  </si>
  <si>
    <t>Customer</t>
  </si>
  <si>
    <t>Product</t>
  </si>
  <si>
    <t>Category</t>
  </si>
  <si>
    <t>Region</t>
  </si>
  <si>
    <t>Quantity</t>
  </si>
  <si>
    <t>Unit_Price</t>
  </si>
  <si>
    <t>Discount_%</t>
  </si>
  <si>
    <t>Payment_Mode</t>
  </si>
  <si>
    <t>Sales</t>
  </si>
  <si>
    <t>Cost</t>
  </si>
  <si>
    <t>Profit</t>
  </si>
  <si>
    <t>ORD10001</t>
  </si>
  <si>
    <t>ORD10002</t>
  </si>
  <si>
    <t>ORD10003</t>
  </si>
  <si>
    <t>ORD10004</t>
  </si>
  <si>
    <t>ORD10005</t>
  </si>
  <si>
    <t>ORD10006</t>
  </si>
  <si>
    <t>ORD10007</t>
  </si>
  <si>
    <t>ORD10008</t>
  </si>
  <si>
    <t>ORD10009</t>
  </si>
  <si>
    <t>ORD10010</t>
  </si>
  <si>
    <t>ORD10011</t>
  </si>
  <si>
    <t>ORD10012</t>
  </si>
  <si>
    <t>ORD10013</t>
  </si>
  <si>
    <t>ORD10014</t>
  </si>
  <si>
    <t>ORD10015</t>
  </si>
  <si>
    <t>ORD10016</t>
  </si>
  <si>
    <t>ORD10017</t>
  </si>
  <si>
    <t>ORD10018</t>
  </si>
  <si>
    <t>ORD10019</t>
  </si>
  <si>
    <t>ORD10020</t>
  </si>
  <si>
    <t>ORD10021</t>
  </si>
  <si>
    <t>ORD10022</t>
  </si>
  <si>
    <t>ORD10023</t>
  </si>
  <si>
    <t>ORD10024</t>
  </si>
  <si>
    <t>ORD10025</t>
  </si>
  <si>
    <t>ORD10026</t>
  </si>
  <si>
    <t>ORD10027</t>
  </si>
  <si>
    <t>ORD10028</t>
  </si>
  <si>
    <t>ORD10029</t>
  </si>
  <si>
    <t>ORD10030</t>
  </si>
  <si>
    <t>ORD10031</t>
  </si>
  <si>
    <t>ORD10032</t>
  </si>
  <si>
    <t>ORD10033</t>
  </si>
  <si>
    <t>ORD10034</t>
  </si>
  <si>
    <t>ORD10035</t>
  </si>
  <si>
    <t>ORD10036</t>
  </si>
  <si>
    <t>ORD10037</t>
  </si>
  <si>
    <t>ORD10038</t>
  </si>
  <si>
    <t>ORD10039</t>
  </si>
  <si>
    <t>ORD10040</t>
  </si>
  <si>
    <t>ORD10041</t>
  </si>
  <si>
    <t>ORD10042</t>
  </si>
  <si>
    <t>ORD10043</t>
  </si>
  <si>
    <t>ORD10044</t>
  </si>
  <si>
    <t>ORD10045</t>
  </si>
  <si>
    <t>ORD10046</t>
  </si>
  <si>
    <t>ORD10047</t>
  </si>
  <si>
    <t>ORD10048</t>
  </si>
  <si>
    <t>ORD10049</t>
  </si>
  <si>
    <t>ORD10050</t>
  </si>
  <si>
    <t>ORD10051</t>
  </si>
  <si>
    <t>ORD10052</t>
  </si>
  <si>
    <t>ORD10053</t>
  </si>
  <si>
    <t>ORD10054</t>
  </si>
  <si>
    <t>ORD10055</t>
  </si>
  <si>
    <t>ORD10056</t>
  </si>
  <si>
    <t>ORD10057</t>
  </si>
  <si>
    <t>ORD10058</t>
  </si>
  <si>
    <t>ORD10059</t>
  </si>
  <si>
    <t>ORD10060</t>
  </si>
  <si>
    <t>ORD10061</t>
  </si>
  <si>
    <t>ORD10062</t>
  </si>
  <si>
    <t>ORD10063</t>
  </si>
  <si>
    <t>ORD10064</t>
  </si>
  <si>
    <t>ORD10065</t>
  </si>
  <si>
    <t>ORD10066</t>
  </si>
  <si>
    <t>ORD10067</t>
  </si>
  <si>
    <t>ORD10068</t>
  </si>
  <si>
    <t>ORD10069</t>
  </si>
  <si>
    <t>ORD10070</t>
  </si>
  <si>
    <t>ORD10071</t>
  </si>
  <si>
    <t>ORD10072</t>
  </si>
  <si>
    <t>ORD10073</t>
  </si>
  <si>
    <t>ORD10074</t>
  </si>
  <si>
    <t>ORD10075</t>
  </si>
  <si>
    <t>ORD10076</t>
  </si>
  <si>
    <t>ORD10077</t>
  </si>
  <si>
    <t>ORD10078</t>
  </si>
  <si>
    <t>ORD10079</t>
  </si>
  <si>
    <t>ORD10080</t>
  </si>
  <si>
    <t>C1001</t>
  </si>
  <si>
    <t>C1002</t>
  </si>
  <si>
    <t>C1003</t>
  </si>
  <si>
    <t>C1004</t>
  </si>
  <si>
    <t>C1005</t>
  </si>
  <si>
    <t>C1006</t>
  </si>
  <si>
    <t>C1007</t>
  </si>
  <si>
    <t>C1008</t>
  </si>
  <si>
    <t>C1009</t>
  </si>
  <si>
    <t>C1010</t>
  </si>
  <si>
    <t>C1011</t>
  </si>
  <si>
    <t>C1012</t>
  </si>
  <si>
    <t>C1013</t>
  </si>
  <si>
    <t>C1014</t>
  </si>
  <si>
    <t>C1015</t>
  </si>
  <si>
    <t xml:space="preserve">  C1016 </t>
  </si>
  <si>
    <t>C1017</t>
  </si>
  <si>
    <t>C1018</t>
  </si>
  <si>
    <t>C1019</t>
  </si>
  <si>
    <t>C1020</t>
  </si>
  <si>
    <t>C1021</t>
  </si>
  <si>
    <t>C1022</t>
  </si>
  <si>
    <t>C1023</t>
  </si>
  <si>
    <t>C1024</t>
  </si>
  <si>
    <t>C1025</t>
  </si>
  <si>
    <t>C1026</t>
  </si>
  <si>
    <t>C1027</t>
  </si>
  <si>
    <t>C1028</t>
  </si>
  <si>
    <t>C1029</t>
  </si>
  <si>
    <t>C1030</t>
  </si>
  <si>
    <t>C1031</t>
  </si>
  <si>
    <t>C1032</t>
  </si>
  <si>
    <t>C1033</t>
  </si>
  <si>
    <t>C1034</t>
  </si>
  <si>
    <t>C1035</t>
  </si>
  <si>
    <t>C1036</t>
  </si>
  <si>
    <t>C1037</t>
  </si>
  <si>
    <t>C1038</t>
  </si>
  <si>
    <t>C1039</t>
  </si>
  <si>
    <t>C1040</t>
  </si>
  <si>
    <t>C1041</t>
  </si>
  <si>
    <t>C1042</t>
  </si>
  <si>
    <t>C1043</t>
  </si>
  <si>
    <t>C1044</t>
  </si>
  <si>
    <t>C1045</t>
  </si>
  <si>
    <t>C1046</t>
  </si>
  <si>
    <t>C1047</t>
  </si>
  <si>
    <t>C1048</t>
  </si>
  <si>
    <t>C1049</t>
  </si>
  <si>
    <t>C1050</t>
  </si>
  <si>
    <t>C1051</t>
  </si>
  <si>
    <t>C1052</t>
  </si>
  <si>
    <t>C1053</t>
  </si>
  <si>
    <t>C1054</t>
  </si>
  <si>
    <t>C1055</t>
  </si>
  <si>
    <t>C1056</t>
  </si>
  <si>
    <t>C1057</t>
  </si>
  <si>
    <t>C1058</t>
  </si>
  <si>
    <t>C1059</t>
  </si>
  <si>
    <t>C1060</t>
  </si>
  <si>
    <t>C1061</t>
  </si>
  <si>
    <t>C1062</t>
  </si>
  <si>
    <t>C1063</t>
  </si>
  <si>
    <t>C1064</t>
  </si>
  <si>
    <t>C1065</t>
  </si>
  <si>
    <t>C1066</t>
  </si>
  <si>
    <t>C1067</t>
  </si>
  <si>
    <t>C1068</t>
  </si>
  <si>
    <t>C1069</t>
  </si>
  <si>
    <t>C1070</t>
  </si>
  <si>
    <t>C1072</t>
  </si>
  <si>
    <t>C1073</t>
  </si>
  <si>
    <t>C1074</t>
  </si>
  <si>
    <t>C1075</t>
  </si>
  <si>
    <t>C1076</t>
  </si>
  <si>
    <t>C1077</t>
  </si>
  <si>
    <t>C1078</t>
  </si>
  <si>
    <t>C1079</t>
  </si>
  <si>
    <t>C1080</t>
  </si>
  <si>
    <t>Monitor</t>
  </si>
  <si>
    <t>Headset</t>
  </si>
  <si>
    <t>Keyboard</t>
  </si>
  <si>
    <t>Mouse</t>
  </si>
  <si>
    <t>Laptop</t>
  </si>
  <si>
    <t xml:space="preserve">Mouse </t>
  </si>
  <si>
    <t>Electronics</t>
  </si>
  <si>
    <t>Accessories</t>
  </si>
  <si>
    <t>North</t>
  </si>
  <si>
    <t xml:space="preserve"> south </t>
  </si>
  <si>
    <t>East</t>
  </si>
  <si>
    <t>West</t>
  </si>
  <si>
    <t>South</t>
  </si>
  <si>
    <t>Cash</t>
  </si>
  <si>
    <t>UPI</t>
  </si>
  <si>
    <t>Net Banking</t>
  </si>
  <si>
    <t>upi</t>
  </si>
  <si>
    <t>Card</t>
  </si>
  <si>
    <t xml:space="preserve">Card </t>
  </si>
  <si>
    <t>C1016</t>
  </si>
  <si>
    <t>Month</t>
  </si>
  <si>
    <t>Month_No.</t>
  </si>
  <si>
    <t>Profit_Margin_%</t>
  </si>
  <si>
    <t>Unknown</t>
  </si>
  <si>
    <t>Row Labels</t>
  </si>
  <si>
    <t>Jan</t>
  </si>
  <si>
    <t>Feb</t>
  </si>
  <si>
    <t>Mar</t>
  </si>
  <si>
    <t>Apr</t>
  </si>
  <si>
    <t>May</t>
  </si>
  <si>
    <t>Jun</t>
  </si>
  <si>
    <t>Grand Total</t>
  </si>
  <si>
    <t>Sum of Profit</t>
  </si>
  <si>
    <t>Sum of Sales</t>
  </si>
  <si>
    <t>monthly sales and profit</t>
  </si>
  <si>
    <t>sales by category</t>
  </si>
  <si>
    <t>profit by category</t>
  </si>
  <si>
    <t>region analysis</t>
  </si>
  <si>
    <t>top 5</t>
  </si>
  <si>
    <t>Sum of Profit_Margin_%</t>
  </si>
  <si>
    <t>payment mode</t>
  </si>
  <si>
    <t>discount analysis</t>
  </si>
  <si>
    <t>Count of Order_ID</t>
  </si>
  <si>
    <t>Sum of Quantity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</si>
</sst>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3" x14ac:knownFonts="1">
    <font>
      <sz val="11"/>
      <color theme="1"/>
      <name val="Calibri"/>
      <family val="2"/>
      <scheme val="minor"/>
    </font>
    <font>
      <b/>
      <sz val="11"/>
      <color theme="1"/>
      <name val="Calibri"/>
      <family val="2"/>
      <scheme val="minor"/>
    </font>
    <font>
      <sz val="11"/>
      <color theme="1"/>
      <name val="Calibri"/>
      <family val="2"/>
      <scheme val="minor"/>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2">
    <xf numFmtId="0" fontId="0" fillId="0" borderId="0"/>
    <xf numFmtId="9" fontId="2" fillId="0" borderId="0" applyFont="0" applyFill="0" applyBorder="0" applyAlignment="0" applyProtection="0"/>
  </cellStyleXfs>
  <cellXfs count="11">
    <xf numFmtId="0" fontId="0" fillId="0" borderId="0" xfId="0"/>
    <xf numFmtId="0" fontId="1" fillId="0" borderId="1" xfId="0" applyFont="1" applyBorder="1" applyAlignment="1">
      <alignment horizontal="center" vertical="top"/>
    </xf>
    <xf numFmtId="164" fontId="0" fillId="0" borderId="0" xfId="0" applyNumberFormat="1"/>
    <xf numFmtId="0" fontId="1" fillId="0" borderId="2" xfId="0" applyFont="1" applyFill="1" applyBorder="1" applyAlignment="1">
      <alignment horizontal="center" vertical="top"/>
    </xf>
    <xf numFmtId="9" fontId="1" fillId="0" borderId="2" xfId="1" applyFont="1" applyFill="1" applyBorder="1" applyAlignment="1">
      <alignment horizontal="center" vertical="top"/>
    </xf>
    <xf numFmtId="9" fontId="0" fillId="0" borderId="0" xfId="1" applyFont="1"/>
    <xf numFmtId="0" fontId="0" fillId="0" borderId="0" xfId="0" pivotButton="1"/>
    <xf numFmtId="0" fontId="0" fillId="0" borderId="0" xfId="0" applyAlignment="1">
      <alignment horizontal="left"/>
    </xf>
    <xf numFmtId="0" fontId="0" fillId="0" borderId="0" xfId="0" applyNumberFormat="1"/>
    <xf numFmtId="9" fontId="0" fillId="0" borderId="0" xfId="0" applyNumberFormat="1"/>
    <xf numFmtId="3" fontId="0" fillId="0" borderId="0" xfId="0" applyNumberFormat="1"/>
  </cellXfs>
  <cellStyles count="2">
    <cellStyle name="Normal" xfId="0" builtinId="0"/>
    <cellStyle name="Percent" xfId="1" builtinId="5"/>
  </cellStyles>
  <dxfs count="3">
    <dxf>
      <numFmt numFmtId="3" formatCode="#,##0"/>
    </dxf>
    <dxf>
      <numFmt numFmtId="13" formatCode="0%"/>
    </dxf>
    <dxf>
      <numFmt numFmtId="3" formatCode="#,##0"/>
    </dxf>
  </dxfs>
  <tableStyles count="0" defaultTableStyle="TableStyleMedium9" defaultPivotStyle="PivotStyleLight16"/>
  <colors>
    <mruColors>
      <color rgb="FF070C13"/>
      <color rgb="FF17283D"/>
      <color rgb="FF88062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theme" Target="theme/theme1.xml"/><Relationship Id="rId5" Type="http://schemas.openxmlformats.org/officeDocument/2006/relationships/pivotCacheDefinition" Target="pivotCache/pivotCacheDefinition1.xml"/><Relationship Id="rId10" Type="http://schemas.microsoft.com/office/2011/relationships/timelineCache" Target="timelineCaches/timelineCache1.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raw data dashboard.xlsx]pivot table!PivotTable1</c:name>
    <c:fmtId val="4"/>
  </c:pivotSource>
  <c:chart>
    <c:title>
      <c:tx>
        <c:rich>
          <a:bodyPr rot="0" spcFirstLastPara="1" vertOverflow="ellipsis" vert="horz" wrap="square" anchor="ctr" anchorCtr="1"/>
          <a:lstStyle/>
          <a:p>
            <a:pPr>
              <a:defRPr sz="1600" b="1" i="0" u="none" strike="noStrike" kern="1200" spc="0" baseline="0">
                <a:solidFill>
                  <a:schemeClr val="tx1"/>
                </a:solidFill>
                <a:latin typeface="+mn-lt"/>
                <a:ea typeface="+mn-ea"/>
                <a:cs typeface="+mn-cs"/>
              </a:defRPr>
            </a:pPr>
            <a:r>
              <a:rPr lang="en-US" sz="1600" b="1">
                <a:solidFill>
                  <a:schemeClr val="tx1"/>
                </a:solidFill>
              </a:rPr>
              <a:t>Monthly</a:t>
            </a:r>
            <a:r>
              <a:rPr lang="en-US" sz="1600" b="1" baseline="0">
                <a:solidFill>
                  <a:schemeClr val="tx1"/>
                </a:solidFill>
              </a:rPr>
              <a:t> Sales &amp; Profit</a:t>
            </a:r>
            <a:endParaRPr lang="en-US" sz="1600" b="1">
              <a:solidFill>
                <a:schemeClr val="tx1"/>
              </a:solidFill>
            </a:endParaRP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0555555555555555E-2"/>
          <c:y val="0.18300925925925926"/>
          <c:w val="0.85229133858267725"/>
          <c:h val="0.70959135316418775"/>
        </c:manualLayout>
      </c:layout>
      <c:lineChart>
        <c:grouping val="standard"/>
        <c:varyColors val="0"/>
        <c:ser>
          <c:idx val="0"/>
          <c:order val="0"/>
          <c:tx>
            <c:strRef>
              <c:f>'pivot table'!$B$3</c:f>
              <c:strCache>
                <c:ptCount val="1"/>
                <c:pt idx="0">
                  <c:v>Sum of Profit</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table'!$A$4:$A$10</c:f>
              <c:strCache>
                <c:ptCount val="6"/>
                <c:pt idx="0">
                  <c:v>Feb</c:v>
                </c:pt>
                <c:pt idx="1">
                  <c:v>Jun</c:v>
                </c:pt>
                <c:pt idx="2">
                  <c:v>Apr</c:v>
                </c:pt>
                <c:pt idx="3">
                  <c:v>Mar</c:v>
                </c:pt>
                <c:pt idx="4">
                  <c:v>May</c:v>
                </c:pt>
                <c:pt idx="5">
                  <c:v>Jan</c:v>
                </c:pt>
              </c:strCache>
            </c:strRef>
          </c:cat>
          <c:val>
            <c:numRef>
              <c:f>'pivot table'!$B$4:$B$10</c:f>
              <c:numCache>
                <c:formatCode>General</c:formatCode>
                <c:ptCount val="6"/>
                <c:pt idx="0">
                  <c:v>213652.36000000002</c:v>
                </c:pt>
                <c:pt idx="1">
                  <c:v>168799.19999999998</c:v>
                </c:pt>
                <c:pt idx="2">
                  <c:v>141481.59</c:v>
                </c:pt>
                <c:pt idx="3">
                  <c:v>129291.87000000001</c:v>
                </c:pt>
                <c:pt idx="4">
                  <c:v>72112.219999999987</c:v>
                </c:pt>
                <c:pt idx="5">
                  <c:v>54666.280000000013</c:v>
                </c:pt>
              </c:numCache>
            </c:numRef>
          </c:val>
          <c:smooth val="0"/>
          <c:extLst>
            <c:ext xmlns:c16="http://schemas.microsoft.com/office/drawing/2014/chart" uri="{C3380CC4-5D6E-409C-BE32-E72D297353CC}">
              <c16:uniqueId val="{00000000-8BD4-453E-834C-513667F3CA5C}"/>
            </c:ext>
          </c:extLst>
        </c:ser>
        <c:ser>
          <c:idx val="1"/>
          <c:order val="1"/>
          <c:tx>
            <c:strRef>
              <c:f>'pivot table'!$C$3</c:f>
              <c:strCache>
                <c:ptCount val="1"/>
                <c:pt idx="0">
                  <c:v>Sum of Sales</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table'!$A$4:$A$10</c:f>
              <c:strCache>
                <c:ptCount val="6"/>
                <c:pt idx="0">
                  <c:v>Feb</c:v>
                </c:pt>
                <c:pt idx="1">
                  <c:v>Jun</c:v>
                </c:pt>
                <c:pt idx="2">
                  <c:v>Apr</c:v>
                </c:pt>
                <c:pt idx="3">
                  <c:v>Mar</c:v>
                </c:pt>
                <c:pt idx="4">
                  <c:v>May</c:v>
                </c:pt>
                <c:pt idx="5">
                  <c:v>Jan</c:v>
                </c:pt>
              </c:strCache>
            </c:strRef>
          </c:cat>
          <c:val>
            <c:numRef>
              <c:f>'pivot table'!$C$4:$C$10</c:f>
              <c:numCache>
                <c:formatCode>General</c:formatCode>
                <c:ptCount val="6"/>
                <c:pt idx="0">
                  <c:v>662610.15</c:v>
                </c:pt>
                <c:pt idx="1">
                  <c:v>615611.19999999995</c:v>
                </c:pt>
                <c:pt idx="2">
                  <c:v>496053.4</c:v>
                </c:pt>
                <c:pt idx="3">
                  <c:v>411976.65</c:v>
                </c:pt>
                <c:pt idx="4">
                  <c:v>265665.5</c:v>
                </c:pt>
                <c:pt idx="5">
                  <c:v>177447.65</c:v>
                </c:pt>
              </c:numCache>
            </c:numRef>
          </c:val>
          <c:smooth val="0"/>
          <c:extLst>
            <c:ext xmlns:c16="http://schemas.microsoft.com/office/drawing/2014/chart" uri="{C3380CC4-5D6E-409C-BE32-E72D297353CC}">
              <c16:uniqueId val="{00000001-8BD4-453E-834C-513667F3CA5C}"/>
            </c:ext>
          </c:extLst>
        </c:ser>
        <c:dLbls>
          <c:dLblPos val="t"/>
          <c:showLegendKey val="0"/>
          <c:showVal val="1"/>
          <c:showCatName val="0"/>
          <c:showSerName val="0"/>
          <c:showPercent val="0"/>
          <c:showBubbleSize val="0"/>
        </c:dLbls>
        <c:smooth val="0"/>
        <c:axId val="1417345183"/>
        <c:axId val="1417364319"/>
      </c:lineChart>
      <c:catAx>
        <c:axId val="14173451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417364319"/>
        <c:crosses val="autoZero"/>
        <c:auto val="1"/>
        <c:lblAlgn val="ctr"/>
        <c:lblOffset val="100"/>
        <c:noMultiLvlLbl val="0"/>
      </c:catAx>
      <c:valAx>
        <c:axId val="1417364319"/>
        <c:scaling>
          <c:orientation val="minMax"/>
        </c:scaling>
        <c:delete val="1"/>
        <c:axPos val="l"/>
        <c:numFmt formatCode="General" sourceLinked="1"/>
        <c:majorTickMark val="none"/>
        <c:minorTickMark val="none"/>
        <c:tickLblPos val="nextTo"/>
        <c:crossAx val="14173451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[sample raw data dashboard.xlsx]pivot table!PivotTable2</c:name>
    <c:fmtId val="3"/>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Sales By Category</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p3d/>
        </c:spPr>
        <c:dLbl>
          <c:idx val="0"/>
          <c:layout>
            <c:manualLayout>
              <c:x val="3.2917710906624917E-2"/>
              <c:y val="-0.1064814814814815"/>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p3d/>
        </c:spPr>
        <c:dLbl>
          <c:idx val="0"/>
          <c:layout>
            <c:manualLayout>
              <c:x val="2.3940153386636305E-2"/>
              <c:y val="-0.11574074074074076"/>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w="25400">
          <a:noFill/>
        </a:ln>
        <a:effectLst/>
        <a:sp3d/>
      </c:spPr>
    </c:sideWall>
    <c:backWall>
      <c:thickness val="0"/>
      <c:spPr>
        <a:noFill/>
        <a:ln w="25400">
          <a:noFill/>
        </a:ln>
        <a:effectLst/>
        <a:sp3d/>
      </c:spPr>
    </c:backWall>
    <c:plotArea>
      <c:layout>
        <c:manualLayout>
          <c:layoutTarget val="inner"/>
          <c:xMode val="edge"/>
          <c:yMode val="edge"/>
          <c:x val="3.0555555555555555E-2"/>
          <c:y val="0.18300925925925926"/>
          <c:w val="0.93888888888888888"/>
          <c:h val="0.64609543598716823"/>
        </c:manualLayout>
      </c:layout>
      <c:bar3DChart>
        <c:barDir val="col"/>
        <c:grouping val="clustered"/>
        <c:varyColors val="0"/>
        <c:ser>
          <c:idx val="0"/>
          <c:order val="0"/>
          <c:tx>
            <c:strRef>
              <c:f>'pivot table'!$F$3</c:f>
              <c:strCache>
                <c:ptCount val="1"/>
                <c:pt idx="0">
                  <c:v>Total</c:v>
                </c:pt>
              </c:strCache>
            </c:strRef>
          </c:tx>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p3d/>
          </c:spPr>
          <c:invertIfNegative val="0"/>
          <c:dPt>
            <c:idx val="0"/>
            <c:invertIfNegative val="0"/>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p3d/>
            </c:spPr>
            <c:extLst>
              <c:ext xmlns:c16="http://schemas.microsoft.com/office/drawing/2014/chart" uri="{C3380CC4-5D6E-409C-BE32-E72D297353CC}">
                <c16:uniqueId val="{00000003-AA52-4419-B96C-D544661C9776}"/>
              </c:ext>
            </c:extLst>
          </c:dPt>
          <c:dPt>
            <c:idx val="1"/>
            <c:invertIfNegative val="0"/>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p3d/>
            </c:spPr>
            <c:extLst>
              <c:ext xmlns:c16="http://schemas.microsoft.com/office/drawing/2014/chart" uri="{C3380CC4-5D6E-409C-BE32-E72D297353CC}">
                <c16:uniqueId val="{00000002-AA52-4419-B96C-D544661C9776}"/>
              </c:ext>
            </c:extLst>
          </c:dPt>
          <c:dLbls>
            <c:dLbl>
              <c:idx val="0"/>
              <c:layout>
                <c:manualLayout>
                  <c:x val="2.3940153386636305E-2"/>
                  <c:y val="-0.1157407407407407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AA52-4419-B96C-D544661C9776}"/>
                </c:ext>
              </c:extLst>
            </c:dLbl>
            <c:dLbl>
              <c:idx val="1"/>
              <c:layout>
                <c:manualLayout>
                  <c:x val="3.2917710906624917E-2"/>
                  <c:y val="-0.106481481481481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AA52-4419-B96C-D544661C9776}"/>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 table'!$E$4:$E$6</c:f>
              <c:strCache>
                <c:ptCount val="2"/>
                <c:pt idx="0">
                  <c:v>Electronics</c:v>
                </c:pt>
                <c:pt idx="1">
                  <c:v>Accessories</c:v>
                </c:pt>
              </c:strCache>
            </c:strRef>
          </c:cat>
          <c:val>
            <c:numRef>
              <c:f>'pivot table'!$F$4:$F$6</c:f>
              <c:numCache>
                <c:formatCode>General</c:formatCode>
                <c:ptCount val="2"/>
                <c:pt idx="0">
                  <c:v>2392145.0500000003</c:v>
                </c:pt>
                <c:pt idx="1">
                  <c:v>237219.50000000006</c:v>
                </c:pt>
              </c:numCache>
            </c:numRef>
          </c:val>
          <c:extLst>
            <c:ext xmlns:c16="http://schemas.microsoft.com/office/drawing/2014/chart" uri="{C3380CC4-5D6E-409C-BE32-E72D297353CC}">
              <c16:uniqueId val="{00000000-AA52-4419-B96C-D544661C9776}"/>
            </c:ext>
          </c:extLst>
        </c:ser>
        <c:dLbls>
          <c:showLegendKey val="0"/>
          <c:showVal val="1"/>
          <c:showCatName val="0"/>
          <c:showSerName val="0"/>
          <c:showPercent val="0"/>
          <c:showBubbleSize val="0"/>
        </c:dLbls>
        <c:gapWidth val="150"/>
        <c:shape val="box"/>
        <c:axId val="1417346015"/>
        <c:axId val="1417356831"/>
        <c:axId val="0"/>
      </c:bar3DChart>
      <c:catAx>
        <c:axId val="1417346015"/>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solidFill>
                <a:latin typeface="+mn-lt"/>
                <a:ea typeface="+mn-ea"/>
                <a:cs typeface="+mn-cs"/>
              </a:defRPr>
            </a:pPr>
            <a:endParaRPr lang="en-US"/>
          </a:p>
        </c:txPr>
        <c:crossAx val="1417356831"/>
        <c:crosses val="autoZero"/>
        <c:auto val="1"/>
        <c:lblAlgn val="ctr"/>
        <c:lblOffset val="100"/>
        <c:noMultiLvlLbl val="0"/>
      </c:catAx>
      <c:valAx>
        <c:axId val="1417356831"/>
        <c:scaling>
          <c:orientation val="minMax"/>
        </c:scaling>
        <c:delete val="1"/>
        <c:axPos val="l"/>
        <c:numFmt formatCode="General" sourceLinked="1"/>
        <c:majorTickMark val="none"/>
        <c:minorTickMark val="none"/>
        <c:tickLblPos val="nextTo"/>
        <c:crossAx val="141734601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[sample raw data dashboard.xlsx]pivot table!PivotTable3</c:name>
    <c:fmtId val="3"/>
  </c:pivotSource>
  <c:chart>
    <c:title>
      <c:tx>
        <c:rich>
          <a:bodyPr rot="0" spcFirstLastPara="1" vertOverflow="ellipsis" vert="horz" wrap="square" anchor="ctr" anchorCtr="1"/>
          <a:lstStyle/>
          <a:p>
            <a:pPr>
              <a:defRPr sz="1800" b="1" i="0" u="none" strike="noStrike" kern="1200" baseline="0">
                <a:solidFill>
                  <a:schemeClr val="tx1"/>
                </a:solidFill>
                <a:latin typeface="+mn-lt"/>
                <a:ea typeface="+mn-ea"/>
                <a:cs typeface="+mn-cs"/>
              </a:defRPr>
            </a:pPr>
            <a:r>
              <a:rPr lang="en-US" sz="1600">
                <a:solidFill>
                  <a:schemeClr val="tx1"/>
                </a:solidFill>
              </a:rPr>
              <a:t>Profit</a:t>
            </a:r>
            <a:r>
              <a:rPr lang="en-US" sz="1600" baseline="0">
                <a:solidFill>
                  <a:schemeClr val="tx1"/>
                </a:solidFill>
              </a:rPr>
              <a:t> By Category</a:t>
            </a:r>
            <a:endParaRPr lang="en-US" sz="1600">
              <a:solidFill>
                <a:schemeClr val="tx1"/>
              </a:solidFill>
            </a:endParaRPr>
          </a:p>
        </c:rich>
      </c:tx>
      <c:layout>
        <c:manualLayout>
          <c:xMode val="edge"/>
          <c:yMode val="edge"/>
          <c:x val="0.30453455818022751"/>
          <c:y val="3.7037037037037035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mn-lt"/>
              <a:ea typeface="+mn-ea"/>
              <a:cs typeface="+mn-cs"/>
            </a:defRPr>
          </a:pPr>
          <a:endParaRPr lang="en-US"/>
        </a:p>
      </c:txPr>
    </c:title>
    <c:autoTitleDeleted val="0"/>
    <c:pivotFmts>
      <c:pivotFmt>
        <c:idx val="0"/>
        <c:spPr>
          <a:solidFill>
            <a:schemeClr val="accent5">
              <a:alpha val="85000"/>
            </a:schemeClr>
          </a:solidFill>
          <a:ln w="9525" cap="flat" cmpd="sng" algn="ctr">
            <a:solidFill>
              <a:schemeClr val="accent5">
                <a:lumMod val="75000"/>
              </a:schemeClr>
            </a:solidFill>
            <a:round/>
          </a:ln>
          <a:effectLst/>
          <a:sp3d contourW="9525">
            <a:contourClr>
              <a:schemeClr val="accent1">
                <a:lumMod val="75000"/>
              </a:schemeClr>
            </a:contourClr>
          </a:sp3d>
        </c:spPr>
        <c:marker>
          <c:symbol val="circle"/>
          <c:size val="6"/>
          <c:spPr>
            <a:solidFill>
              <a:schemeClr val="accent5">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alpha val="85000"/>
            </a:schemeClr>
          </a:solidFill>
          <a:ln w="9525" cap="flat" cmpd="sng" algn="ctr">
            <a:solidFill>
              <a:schemeClr val="accent5">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alpha val="85000"/>
            </a:schemeClr>
          </a:solidFill>
          <a:ln w="9525" cap="flat" cmpd="sng" algn="ctr">
            <a:solidFill>
              <a:schemeClr val="accent5">
                <a:lumMod val="75000"/>
              </a:schemeClr>
            </a:solidFill>
            <a:round/>
          </a:ln>
          <a:effectLst/>
          <a:sp3d contourW="9525">
            <a:contourClr>
              <a:schemeClr val="accent5">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w="25400">
          <a:noFill/>
        </a:ln>
        <a:effectLst/>
        <a:sp3d/>
      </c:spPr>
    </c:sideWall>
    <c:backWall>
      <c:thickness val="0"/>
      <c:spPr>
        <a:noFill/>
        <a:ln w="25400">
          <a:noFill/>
        </a:ln>
        <a:effectLst/>
        <a:sp3d/>
      </c:spPr>
    </c:backWall>
    <c:plotArea>
      <c:layout>
        <c:manualLayout>
          <c:layoutTarget val="inner"/>
          <c:xMode val="edge"/>
          <c:yMode val="edge"/>
          <c:x val="0.20418483820909247"/>
          <c:y val="0.18300925925925926"/>
          <c:w val="0.74909983332375429"/>
          <c:h val="0.76606481481481481"/>
        </c:manualLayout>
      </c:layout>
      <c:bar3DChart>
        <c:barDir val="bar"/>
        <c:grouping val="clustered"/>
        <c:varyColors val="0"/>
        <c:ser>
          <c:idx val="0"/>
          <c:order val="0"/>
          <c:tx>
            <c:strRef>
              <c:f>'pivot table'!$I$3</c:f>
              <c:strCache>
                <c:ptCount val="1"/>
                <c:pt idx="0">
                  <c:v>Total</c:v>
                </c:pt>
              </c:strCache>
            </c:strRef>
          </c:tx>
          <c:spPr>
            <a:solidFill>
              <a:schemeClr val="accent5">
                <a:alpha val="85000"/>
              </a:schemeClr>
            </a:solidFill>
            <a:ln w="9525" cap="flat" cmpd="sng" algn="ctr">
              <a:solidFill>
                <a:schemeClr val="accent5">
                  <a:lumMod val="75000"/>
                </a:schemeClr>
              </a:solidFill>
              <a:round/>
            </a:ln>
            <a:effectLst/>
            <a:sp3d contourW="9525">
              <a:contourClr>
                <a:schemeClr val="accent5">
                  <a:lumMod val="7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table'!$H$4:$H$6</c:f>
              <c:strCache>
                <c:ptCount val="2"/>
                <c:pt idx="0">
                  <c:v>Accessories</c:v>
                </c:pt>
                <c:pt idx="1">
                  <c:v>Electronics</c:v>
                </c:pt>
              </c:strCache>
            </c:strRef>
          </c:cat>
          <c:val>
            <c:numRef>
              <c:f>'pivot table'!$I$4:$I$6</c:f>
              <c:numCache>
                <c:formatCode>General</c:formatCode>
                <c:ptCount val="2"/>
                <c:pt idx="0">
                  <c:v>68550.87</c:v>
                </c:pt>
                <c:pt idx="1">
                  <c:v>711452.65000000026</c:v>
                </c:pt>
              </c:numCache>
            </c:numRef>
          </c:val>
          <c:extLst>
            <c:ext xmlns:c16="http://schemas.microsoft.com/office/drawing/2014/chart" uri="{C3380CC4-5D6E-409C-BE32-E72D297353CC}">
              <c16:uniqueId val="{00000000-BAC5-4234-86FB-3BAECB162BE1}"/>
            </c:ext>
          </c:extLst>
        </c:ser>
        <c:dLbls>
          <c:showLegendKey val="0"/>
          <c:showVal val="1"/>
          <c:showCatName val="0"/>
          <c:showSerName val="0"/>
          <c:showPercent val="0"/>
          <c:showBubbleSize val="0"/>
        </c:dLbls>
        <c:gapWidth val="65"/>
        <c:shape val="box"/>
        <c:axId val="1419799023"/>
        <c:axId val="1419805263"/>
        <c:axId val="0"/>
      </c:bar3DChart>
      <c:catAx>
        <c:axId val="1419799023"/>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1050" b="1" i="0" u="none" strike="noStrike" kern="1200" cap="all" baseline="0">
                <a:solidFill>
                  <a:schemeClr val="tx1"/>
                </a:solidFill>
                <a:latin typeface="+mn-lt"/>
                <a:ea typeface="+mn-ea"/>
                <a:cs typeface="+mn-cs"/>
              </a:defRPr>
            </a:pPr>
            <a:endParaRPr lang="en-US"/>
          </a:p>
        </c:txPr>
        <c:crossAx val="1419805263"/>
        <c:crosses val="autoZero"/>
        <c:auto val="1"/>
        <c:lblAlgn val="ctr"/>
        <c:lblOffset val="100"/>
        <c:noMultiLvlLbl val="0"/>
      </c:catAx>
      <c:valAx>
        <c:axId val="1419805263"/>
        <c:scaling>
          <c:orientation val="minMax"/>
        </c:scaling>
        <c:delete val="1"/>
        <c:axPos val="b"/>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crossAx val="141979902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[sample raw data dashboard.xlsx]pivot table!PivotTable5</c:name>
    <c:fmtId val="3"/>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Top 5 Products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p3d/>
        </c:spPr>
        <c:dLbl>
          <c:idx val="0"/>
          <c:layout>
            <c:manualLayout>
              <c:x val="-1.1111111111111009E-2"/>
              <c:y val="-8.421052631578962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p3d/>
        </c:spPr>
        <c:dLbl>
          <c:idx val="0"/>
          <c:layout>
            <c:manualLayout>
              <c:x val="1.3888888888888888E-2"/>
              <c:y val="-7.7192090726521218E-1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 table'!$B$14</c:f>
              <c:strCache>
                <c:ptCount val="1"/>
                <c:pt idx="0">
                  <c:v>Total</c:v>
                </c:pt>
              </c:strCache>
            </c:strRef>
          </c:tx>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p3d/>
          </c:spPr>
          <c:invertIfNegative val="0"/>
          <c:dPt>
            <c:idx val="0"/>
            <c:invertIfNegative val="0"/>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p3d/>
            </c:spPr>
            <c:extLst>
              <c:ext xmlns:c16="http://schemas.microsoft.com/office/drawing/2014/chart" uri="{C3380CC4-5D6E-409C-BE32-E72D297353CC}">
                <c16:uniqueId val="{00000002-DC0A-4A76-8CEB-B814FF6AF0BC}"/>
              </c:ext>
            </c:extLst>
          </c:dPt>
          <c:dPt>
            <c:idx val="1"/>
            <c:invertIfNegative val="0"/>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p3d/>
            </c:spPr>
            <c:extLst>
              <c:ext xmlns:c16="http://schemas.microsoft.com/office/drawing/2014/chart" uri="{C3380CC4-5D6E-409C-BE32-E72D297353CC}">
                <c16:uniqueId val="{00000003-DC0A-4A76-8CEB-B814FF6AF0BC}"/>
              </c:ext>
            </c:extLst>
          </c:dPt>
          <c:dLbls>
            <c:dLbl>
              <c:idx val="0"/>
              <c:layout>
                <c:manualLayout>
                  <c:x val="-1.1111111111111009E-2"/>
                  <c:y val="-8.421052631578962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DC0A-4A76-8CEB-B814FF6AF0BC}"/>
                </c:ext>
              </c:extLst>
            </c:dLbl>
            <c:dLbl>
              <c:idx val="1"/>
              <c:layout>
                <c:manualLayout>
                  <c:x val="1.3888888888888888E-2"/>
                  <c:y val="-7.7192090726521218E-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DC0A-4A76-8CEB-B814FF6AF0BC}"/>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 table'!$A$15:$A$21</c:f>
              <c:strCache>
                <c:ptCount val="6"/>
                <c:pt idx="0">
                  <c:v>Laptop</c:v>
                </c:pt>
                <c:pt idx="1">
                  <c:v>Monitor</c:v>
                </c:pt>
                <c:pt idx="2">
                  <c:v>Headset</c:v>
                </c:pt>
                <c:pt idx="3">
                  <c:v>Keyboard</c:v>
                </c:pt>
                <c:pt idx="4">
                  <c:v>Mouse</c:v>
                </c:pt>
                <c:pt idx="5">
                  <c:v>Mouse </c:v>
                </c:pt>
              </c:strCache>
            </c:strRef>
          </c:cat>
          <c:val>
            <c:numRef>
              <c:f>'pivot table'!$B$15:$B$21</c:f>
              <c:numCache>
                <c:formatCode>General</c:formatCode>
                <c:ptCount val="6"/>
                <c:pt idx="0">
                  <c:v>1499972.4000000001</c:v>
                </c:pt>
                <c:pt idx="1">
                  <c:v>879964.95</c:v>
                </c:pt>
                <c:pt idx="2">
                  <c:v>109501.65000000001</c:v>
                </c:pt>
                <c:pt idx="3">
                  <c:v>67251.3</c:v>
                </c:pt>
                <c:pt idx="4">
                  <c:v>60466.55</c:v>
                </c:pt>
                <c:pt idx="5">
                  <c:v>12207.7</c:v>
                </c:pt>
              </c:numCache>
            </c:numRef>
          </c:val>
          <c:extLst>
            <c:ext xmlns:c16="http://schemas.microsoft.com/office/drawing/2014/chart" uri="{C3380CC4-5D6E-409C-BE32-E72D297353CC}">
              <c16:uniqueId val="{00000000-DC0A-4A76-8CEB-B814FF6AF0BC}"/>
            </c:ext>
          </c:extLst>
        </c:ser>
        <c:dLbls>
          <c:showLegendKey val="0"/>
          <c:showVal val="1"/>
          <c:showCatName val="0"/>
          <c:showSerName val="0"/>
          <c:showPercent val="0"/>
          <c:showBubbleSize val="0"/>
        </c:dLbls>
        <c:gapWidth val="150"/>
        <c:shape val="box"/>
        <c:axId val="1419768239"/>
        <c:axId val="1419758255"/>
        <c:axId val="0"/>
      </c:bar3DChart>
      <c:catAx>
        <c:axId val="1419768239"/>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419758255"/>
        <c:crosses val="autoZero"/>
        <c:auto val="1"/>
        <c:lblAlgn val="ctr"/>
        <c:lblOffset val="100"/>
        <c:noMultiLvlLbl val="0"/>
      </c:catAx>
      <c:valAx>
        <c:axId val="1419758255"/>
        <c:scaling>
          <c:orientation val="minMax"/>
        </c:scaling>
        <c:delete val="1"/>
        <c:axPos val="b"/>
        <c:numFmt formatCode="General" sourceLinked="1"/>
        <c:majorTickMark val="none"/>
        <c:minorTickMark val="none"/>
        <c:tickLblPos val="nextTo"/>
        <c:crossAx val="141976823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raw data dashboard.xlsx]pivot table!PivotTable6</c:name>
    <c:fmtId val="3"/>
  </c:pivotSource>
  <c:chart>
    <c:title>
      <c:tx>
        <c:rich>
          <a:bodyPr rot="0" spcFirstLastPara="1" vertOverflow="ellipsis" vert="horz" wrap="square" anchor="ctr" anchorCtr="1"/>
          <a:lstStyle/>
          <a:p>
            <a:pPr>
              <a:defRPr sz="1600" b="1" i="0" u="none" strike="noStrike" kern="1200" cap="all" baseline="0">
                <a:solidFill>
                  <a:sysClr val="windowText" lastClr="000000"/>
                </a:solidFill>
                <a:latin typeface="+mn-lt"/>
                <a:ea typeface="+mn-ea"/>
                <a:cs typeface="+mn-cs"/>
              </a:defRPr>
            </a:pPr>
            <a:r>
              <a:rPr lang="en-US">
                <a:solidFill>
                  <a:sysClr val="windowText" lastClr="000000"/>
                </a:solidFill>
              </a:rPr>
              <a:t>Payment Mode</a:t>
            </a:r>
          </a:p>
        </c:rich>
      </c:tx>
      <c:overlay val="0"/>
      <c:spPr>
        <a:noFill/>
        <a:ln>
          <a:noFill/>
        </a:ln>
        <a:effectLst/>
      </c:spPr>
    </c:title>
    <c:autoTitleDeleted val="0"/>
    <c:pivotFmts>
      <c:pivotFmt>
        <c:idx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spc="0" baseline="0">
                  <a:solidFill>
                    <a:sysClr val="windowText" lastClr="000000"/>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spc="0" baseline="0">
                  <a:solidFill>
                    <a:sysClr val="windowText" lastClr="000000"/>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2"/>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spc="0" baseline="0">
                  <a:solidFill>
                    <a:sysClr val="windowText" lastClr="000000"/>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3"/>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spc="0" baseline="0">
                  <a:solidFill>
                    <a:sysClr val="windowText" lastClr="000000"/>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4"/>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spc="0" baseline="0">
                  <a:solidFill>
                    <a:sysClr val="windowText" lastClr="000000"/>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5"/>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spc="0" baseline="0">
                  <a:solidFill>
                    <a:sysClr val="windowText" lastClr="000000"/>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6"/>
        <c:spPr>
          <a:solidFill>
            <a:schemeClr val="accent6"/>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spc="0" baseline="0">
                  <a:solidFill>
                    <a:sysClr val="windowText" lastClr="000000"/>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7"/>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spc="0" baseline="0">
                  <a:solidFill>
                    <a:sysClr val="windowText" lastClr="000000"/>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spc="0" baseline="0">
                  <a:solidFill>
                    <a:sysClr val="windowText" lastClr="000000"/>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spc="0" baseline="0">
                  <a:solidFill>
                    <a:sysClr val="windowText" lastClr="000000"/>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spc="0" baseline="0">
                  <a:solidFill>
                    <a:sysClr val="windowText" lastClr="000000"/>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spc="0" baseline="0">
                  <a:solidFill>
                    <a:sysClr val="windowText" lastClr="000000"/>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spc="0" baseline="0">
                  <a:solidFill>
                    <a:sysClr val="windowText" lastClr="000000"/>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spc="0" baseline="0">
                  <a:solidFill>
                    <a:sysClr val="windowText" lastClr="000000"/>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14"/>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16"/>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17"/>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manualLayout>
              <c:x val="-2.0250160406058838E-3"/>
              <c:y val="2.5199178958499609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manualLayout>
              <c:x val="0.24128511467118702"/>
              <c:y val="-2.3972843710609006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manualLayout>
              <c:x val="0.11170659086876582"/>
              <c:y val="-9.6597355270661572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6"/>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table'!$E$14</c:f>
              <c:strCache>
                <c:ptCount val="1"/>
                <c:pt idx="0">
                  <c:v>Total</c:v>
                </c:pt>
              </c:strCache>
            </c:strRef>
          </c:tx>
          <c:dPt>
            <c:idx val="0"/>
            <c:bubble3D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1-269D-4B74-9A5E-ADFA9C13A715}"/>
              </c:ext>
            </c:extLst>
          </c:dPt>
          <c:dPt>
            <c:idx val="1"/>
            <c:bubble3D val="0"/>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3-269D-4B74-9A5E-ADFA9C13A715}"/>
              </c:ext>
            </c:extLst>
          </c:dPt>
          <c:dPt>
            <c:idx val="2"/>
            <c:bubble3D val="0"/>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5-269D-4B74-9A5E-ADFA9C13A715}"/>
              </c:ext>
            </c:extLst>
          </c:dPt>
          <c:dPt>
            <c:idx val="3"/>
            <c:bubble3D val="0"/>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7-269D-4B74-9A5E-ADFA9C13A715}"/>
              </c:ext>
            </c:extLst>
          </c:dPt>
          <c:dPt>
            <c:idx val="4"/>
            <c:bubble3D val="0"/>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9-269D-4B74-9A5E-ADFA9C13A715}"/>
              </c:ext>
            </c:extLst>
          </c:dPt>
          <c:dPt>
            <c:idx val="5"/>
            <c:bubble3D val="0"/>
            <c:extLst>
              <c:ext xmlns:c16="http://schemas.microsoft.com/office/drawing/2014/chart" uri="{C3380CC4-5D6E-409C-BE32-E72D297353CC}">
                <c16:uniqueId val="{0000000B-269D-4B74-9A5E-ADFA9C13A715}"/>
              </c:ext>
            </c:extLst>
          </c:dPt>
          <c:dLbls>
            <c:dLbl>
              <c:idx val="2"/>
              <c:layout>
                <c:manualLayout>
                  <c:x val="-2.0250160406058838E-3"/>
                  <c:y val="2.5199178958499609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269D-4B74-9A5E-ADFA9C13A715}"/>
                </c:ext>
              </c:extLst>
            </c:dLbl>
            <c:dLbl>
              <c:idx val="3"/>
              <c:layout>
                <c:manualLayout>
                  <c:x val="0.24128511467118702"/>
                  <c:y val="-2.3972843710609006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269D-4B74-9A5E-ADFA9C13A715}"/>
                </c:ext>
              </c:extLst>
            </c:dLbl>
            <c:dLbl>
              <c:idx val="4"/>
              <c:layout>
                <c:manualLayout>
                  <c:x val="0.11170659086876582"/>
                  <c:y val="-9.6597355270661572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269D-4B74-9A5E-ADFA9C13A715}"/>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tx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table'!$D$15:$D$20</c:f>
              <c:strCache>
                <c:ptCount val="5"/>
                <c:pt idx="0">
                  <c:v>Card</c:v>
                </c:pt>
                <c:pt idx="1">
                  <c:v>Card </c:v>
                </c:pt>
                <c:pt idx="2">
                  <c:v>Cash</c:v>
                </c:pt>
                <c:pt idx="3">
                  <c:v>Net Banking</c:v>
                </c:pt>
                <c:pt idx="4">
                  <c:v>UPI</c:v>
                </c:pt>
              </c:strCache>
            </c:strRef>
          </c:cat>
          <c:val>
            <c:numRef>
              <c:f>'pivot table'!$E$15:$E$20</c:f>
              <c:numCache>
                <c:formatCode>General</c:formatCode>
                <c:ptCount val="5"/>
                <c:pt idx="0">
                  <c:v>233849.65</c:v>
                </c:pt>
                <c:pt idx="1">
                  <c:v>47174.15</c:v>
                </c:pt>
                <c:pt idx="2">
                  <c:v>549002.25</c:v>
                </c:pt>
                <c:pt idx="3">
                  <c:v>940255</c:v>
                </c:pt>
                <c:pt idx="4">
                  <c:v>859083.49999999988</c:v>
                </c:pt>
              </c:numCache>
            </c:numRef>
          </c:val>
          <c:extLst>
            <c:ext xmlns:c16="http://schemas.microsoft.com/office/drawing/2014/chart" uri="{C3380CC4-5D6E-409C-BE32-E72D297353CC}">
              <c16:uniqueId val="{0000000C-269D-4B74-9A5E-ADFA9C13A715}"/>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txPr>
        <a:bodyPr/>
        <a:lstStyle/>
        <a:p>
          <a:pPr>
            <a:defRPr b="1">
              <a:solidFill>
                <a:schemeClr val="tx1"/>
              </a:solidFill>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[sample raw data dashboard.xlsx]pivot table!PivotTable4</c:name>
    <c:fmtId val="5"/>
  </c:pivotSource>
  <c:chart>
    <c:title>
      <c:tx>
        <c:rich>
          <a:bodyPr rot="0" spcFirstLastPara="1" vertOverflow="ellipsis" vert="horz" wrap="square" anchor="ctr" anchorCtr="1"/>
          <a:lstStyle/>
          <a:p>
            <a:pPr>
              <a:defRPr sz="1600" b="1" i="0" u="none" strike="noStrike" kern="1200" baseline="0">
                <a:solidFill>
                  <a:sysClr val="windowText" lastClr="000000"/>
                </a:solidFill>
                <a:latin typeface="+mn-lt"/>
                <a:ea typeface="+mn-ea"/>
                <a:cs typeface="+mn-cs"/>
              </a:defRPr>
            </a:pPr>
            <a:r>
              <a:rPr lang="en-US">
                <a:solidFill>
                  <a:sysClr val="windowText" lastClr="000000"/>
                </a:solidFill>
              </a:rPr>
              <a:t>Regional Analysis</a:t>
            </a:r>
          </a:p>
        </c:rich>
      </c:tx>
      <c:overlay val="0"/>
      <c:spPr>
        <a:noFill/>
        <a:ln>
          <a:noFill/>
        </a:ln>
        <a:effectLst/>
      </c:spPr>
      <c:txPr>
        <a:bodyPr rot="0" spcFirstLastPara="1" vertOverflow="ellipsis" vert="horz" wrap="square" anchor="ctr" anchorCtr="1"/>
        <a:lstStyle/>
        <a:p>
          <a:pPr>
            <a:defRPr sz="1600" b="1" i="0" u="none" strike="noStrike" kern="1200" baseline="0">
              <a:solidFill>
                <a:sysClr val="windowText" lastClr="000000"/>
              </a:solidFill>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dLbl>
          <c:idx val="0"/>
          <c:showLegendKey val="0"/>
          <c:showVal val="1"/>
          <c:showCatName val="0"/>
          <c:showSerName val="0"/>
          <c:showPercent val="0"/>
          <c:showBubbleSize val="0"/>
          <c:extLst>
            <c:ext xmlns:c15="http://schemas.microsoft.com/office/drawing/2012/chart" uri="{CE6537A1-D6FC-4f65-9D91-7224C49458BB}"/>
          </c:extLst>
        </c:dLbl>
      </c:pivotFmt>
      <c:pivotFmt>
        <c:idx val="3"/>
        <c:dLbl>
          <c:idx val="0"/>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5">
                  <a:shade val="76000"/>
                  <a:shade val="51000"/>
                  <a:satMod val="130000"/>
                </a:schemeClr>
              </a:gs>
              <a:gs pos="80000">
                <a:schemeClr val="accent5">
                  <a:shade val="76000"/>
                  <a:shade val="93000"/>
                  <a:satMod val="130000"/>
                </a:schemeClr>
              </a:gs>
              <a:gs pos="100000">
                <a:schemeClr val="accent5">
                  <a:shade val="76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2.7777777777778798E-3"/>
              <c:y val="-7.578942343013794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3.0555555555555555E-2"/>
          <c:y val="0.18300924458566459"/>
          <c:w val="0.87760651793525801"/>
          <c:h val="0.71553868841197621"/>
        </c:manualLayout>
      </c:layout>
      <c:bar3DChart>
        <c:barDir val="col"/>
        <c:grouping val="clustered"/>
        <c:varyColors val="0"/>
        <c:ser>
          <c:idx val="0"/>
          <c:order val="0"/>
          <c:tx>
            <c:strRef>
              <c:f>'pivot table'!$L$3</c:f>
              <c:strCache>
                <c:ptCount val="1"/>
                <c:pt idx="0">
                  <c:v>Sum of Profit</c:v>
                </c:pt>
              </c:strCache>
            </c:strRef>
          </c:tx>
          <c:spPr>
            <a:gradFill rotWithShape="1">
              <a:gsLst>
                <a:gs pos="0">
                  <a:schemeClr val="accent5">
                    <a:shade val="76000"/>
                    <a:shade val="51000"/>
                    <a:satMod val="130000"/>
                  </a:schemeClr>
                </a:gs>
                <a:gs pos="80000">
                  <a:schemeClr val="accent5">
                    <a:shade val="76000"/>
                    <a:shade val="93000"/>
                    <a:satMod val="130000"/>
                  </a:schemeClr>
                </a:gs>
                <a:gs pos="100000">
                  <a:schemeClr val="accent5">
                    <a:shade val="76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Pt>
            <c:idx val="3"/>
            <c:invertIfNegative val="0"/>
            <c:bubble3D val="0"/>
            <c:spPr>
              <a:gradFill rotWithShape="1">
                <a:gsLst>
                  <a:gs pos="0">
                    <a:schemeClr val="accent5">
                      <a:shade val="76000"/>
                      <a:shade val="51000"/>
                      <a:satMod val="130000"/>
                    </a:schemeClr>
                  </a:gs>
                  <a:gs pos="80000">
                    <a:schemeClr val="accent5">
                      <a:shade val="76000"/>
                      <a:shade val="93000"/>
                      <a:satMod val="130000"/>
                    </a:schemeClr>
                  </a:gs>
                  <a:gs pos="100000">
                    <a:schemeClr val="accent5">
                      <a:shade val="76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D4E2-4E52-92FF-7AA3799B2842}"/>
              </c:ext>
            </c:extLst>
          </c:dPt>
          <c:dLbls>
            <c:dLbl>
              <c:idx val="3"/>
              <c:layout>
                <c:manualLayout>
                  <c:x val="-2.7777777777778798E-3"/>
                  <c:y val="-7.578942343013794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D4E2-4E52-92FF-7AA3799B2842}"/>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table'!$K$4:$K$9</c:f>
              <c:strCache>
                <c:ptCount val="5"/>
                <c:pt idx="0">
                  <c:v>East</c:v>
                </c:pt>
                <c:pt idx="1">
                  <c:v>North</c:v>
                </c:pt>
                <c:pt idx="2">
                  <c:v>South</c:v>
                </c:pt>
                <c:pt idx="3">
                  <c:v>Unknown</c:v>
                </c:pt>
                <c:pt idx="4">
                  <c:v>West</c:v>
                </c:pt>
              </c:strCache>
            </c:strRef>
          </c:cat>
          <c:val>
            <c:numRef>
              <c:f>'pivot table'!$L$4:$L$9</c:f>
              <c:numCache>
                <c:formatCode>General</c:formatCode>
                <c:ptCount val="5"/>
                <c:pt idx="0">
                  <c:v>195442.47999999992</c:v>
                </c:pt>
                <c:pt idx="1">
                  <c:v>162816.98000000004</c:v>
                </c:pt>
                <c:pt idx="2">
                  <c:v>198690.15999999997</c:v>
                </c:pt>
                <c:pt idx="3">
                  <c:v>405.15</c:v>
                </c:pt>
                <c:pt idx="4">
                  <c:v>222648.75</c:v>
                </c:pt>
              </c:numCache>
            </c:numRef>
          </c:val>
          <c:extLst>
            <c:ext xmlns:c16="http://schemas.microsoft.com/office/drawing/2014/chart" uri="{C3380CC4-5D6E-409C-BE32-E72D297353CC}">
              <c16:uniqueId val="{00000000-D4E2-4E52-92FF-7AA3799B2842}"/>
            </c:ext>
          </c:extLst>
        </c:ser>
        <c:ser>
          <c:idx val="1"/>
          <c:order val="1"/>
          <c:tx>
            <c:strRef>
              <c:f>'pivot table'!$M$3</c:f>
              <c:strCache>
                <c:ptCount val="1"/>
                <c:pt idx="0">
                  <c:v>Sum of Sales</c:v>
                </c:pt>
              </c:strCache>
            </c:strRef>
          </c:tx>
          <c:spPr>
            <a:gradFill rotWithShape="1">
              <a:gsLst>
                <a:gs pos="0">
                  <a:schemeClr val="accent5">
                    <a:tint val="77000"/>
                    <a:shade val="51000"/>
                    <a:satMod val="130000"/>
                  </a:schemeClr>
                </a:gs>
                <a:gs pos="80000">
                  <a:schemeClr val="accent5">
                    <a:tint val="77000"/>
                    <a:shade val="93000"/>
                    <a:satMod val="130000"/>
                  </a:schemeClr>
                </a:gs>
                <a:gs pos="100000">
                  <a:schemeClr val="accent5">
                    <a:tint val="77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table'!$K$4:$K$9</c:f>
              <c:strCache>
                <c:ptCount val="5"/>
                <c:pt idx="0">
                  <c:v>East</c:v>
                </c:pt>
                <c:pt idx="1">
                  <c:v>North</c:v>
                </c:pt>
                <c:pt idx="2">
                  <c:v>South</c:v>
                </c:pt>
                <c:pt idx="3">
                  <c:v>Unknown</c:v>
                </c:pt>
                <c:pt idx="4">
                  <c:v>West</c:v>
                </c:pt>
              </c:strCache>
            </c:strRef>
          </c:cat>
          <c:val>
            <c:numRef>
              <c:f>'pivot table'!$M$4:$M$9</c:f>
              <c:numCache>
                <c:formatCode>General</c:formatCode>
                <c:ptCount val="5"/>
                <c:pt idx="0">
                  <c:v>650732.74999999977</c:v>
                </c:pt>
                <c:pt idx="1">
                  <c:v>496216.65</c:v>
                </c:pt>
                <c:pt idx="2">
                  <c:v>622693.85</c:v>
                </c:pt>
                <c:pt idx="3">
                  <c:v>1166.2</c:v>
                </c:pt>
                <c:pt idx="4">
                  <c:v>858555.1</c:v>
                </c:pt>
              </c:numCache>
            </c:numRef>
          </c:val>
          <c:extLst>
            <c:ext xmlns:c16="http://schemas.microsoft.com/office/drawing/2014/chart" uri="{C3380CC4-5D6E-409C-BE32-E72D297353CC}">
              <c16:uniqueId val="{00000001-D4E2-4E52-92FF-7AA3799B2842}"/>
            </c:ext>
          </c:extLst>
        </c:ser>
        <c:dLbls>
          <c:showLegendKey val="0"/>
          <c:showVal val="1"/>
          <c:showCatName val="0"/>
          <c:showSerName val="0"/>
          <c:showPercent val="0"/>
          <c:showBubbleSize val="0"/>
        </c:dLbls>
        <c:gapWidth val="150"/>
        <c:shape val="box"/>
        <c:axId val="1419760751"/>
        <c:axId val="1419745775"/>
        <c:axId val="0"/>
      </c:bar3DChart>
      <c:catAx>
        <c:axId val="1419760751"/>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419745775"/>
        <c:crosses val="autoZero"/>
        <c:auto val="1"/>
        <c:lblAlgn val="ctr"/>
        <c:lblOffset val="100"/>
        <c:noMultiLvlLbl val="0"/>
      </c:catAx>
      <c:valAx>
        <c:axId val="1419745775"/>
        <c:scaling>
          <c:orientation val="minMax"/>
        </c:scaling>
        <c:delete val="1"/>
        <c:axPos val="l"/>
        <c:numFmt formatCode="General" sourceLinked="1"/>
        <c:majorTickMark val="none"/>
        <c:minorTickMark val="none"/>
        <c:tickLblPos val="nextTo"/>
        <c:crossAx val="1419760751"/>
        <c:crosses val="autoZero"/>
        <c:crossBetween val="between"/>
      </c:valAx>
      <c:spPr>
        <a:noFill/>
        <a:ln>
          <a:noFill/>
        </a:ln>
        <a:effectLst/>
      </c:spPr>
    </c:plotArea>
    <c:legend>
      <c:legendPos val="r"/>
      <c:layout>
        <c:manualLayout>
          <c:xMode val="edge"/>
          <c:yMode val="edge"/>
          <c:x val="0.85109755030621181"/>
          <c:y val="0.31550347915227245"/>
          <c:w val="0.12668022747156604"/>
          <c:h val="0.36701376410193842"/>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8">
  <a:schemeClr val="accent5"/>
</cs:colorStyle>
</file>

<file path=xl/charts/colors3.xml><?xml version="1.0" encoding="utf-8"?>
<cs:colorStyle xmlns:cs="http://schemas.microsoft.com/office/drawing/2012/chartStyle" xmlns:a="http://schemas.openxmlformats.org/drawingml/2006/main" meth="withinLinear" id="18">
  <a:schemeClr val="accent5"/>
</cs:colorStyle>
</file>

<file path=xl/charts/colors4.xml><?xml version="1.0" encoding="utf-8"?>
<cs:colorStyle xmlns:cs="http://schemas.microsoft.com/office/drawing/2012/chartStyle" xmlns:a="http://schemas.openxmlformats.org/drawingml/2006/main" meth="withinLinear" id="18">
  <a:schemeClr val="accent5"/>
</cs:colorStyle>
</file>

<file path=xl/charts/colors5.xml><?xml version="1.0" encoding="utf-8"?>
<cs:colorStyle xmlns:cs="http://schemas.microsoft.com/office/drawing/2012/chartStyle" xmlns:a="http://schemas.openxmlformats.org/drawingml/2006/main" meth="withinLinear" id="18">
  <a:schemeClr val="accent5"/>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9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5.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chart" Target="../charts/chart2.xml"/><Relationship Id="rId3" Type="http://schemas.openxmlformats.org/officeDocument/2006/relationships/image" Target="../media/image3.svg"/><Relationship Id="rId7" Type="http://schemas.openxmlformats.org/officeDocument/2006/relationships/image" Target="../media/image7.svg"/><Relationship Id="rId12" Type="http://schemas.openxmlformats.org/officeDocument/2006/relationships/chart" Target="../charts/chart1.xml"/><Relationship Id="rId17" Type="http://schemas.openxmlformats.org/officeDocument/2006/relationships/chart" Target="../charts/chart6.xml"/><Relationship Id="rId2" Type="http://schemas.openxmlformats.org/officeDocument/2006/relationships/image" Target="../media/image2.png"/><Relationship Id="rId16" Type="http://schemas.openxmlformats.org/officeDocument/2006/relationships/chart" Target="../charts/chart5.xml"/><Relationship Id="rId1" Type="http://schemas.openxmlformats.org/officeDocument/2006/relationships/image" Target="../media/image1.jpg"/><Relationship Id="rId6" Type="http://schemas.openxmlformats.org/officeDocument/2006/relationships/image" Target="../media/image6.png"/><Relationship Id="rId11" Type="http://schemas.openxmlformats.org/officeDocument/2006/relationships/image" Target="../media/image11.svg"/><Relationship Id="rId5" Type="http://schemas.openxmlformats.org/officeDocument/2006/relationships/image" Target="../media/image5.svg"/><Relationship Id="rId15" Type="http://schemas.openxmlformats.org/officeDocument/2006/relationships/chart" Target="../charts/chart4.xml"/><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svg"/><Relationship Id="rId14"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editAs="oneCell">
    <xdr:from>
      <xdr:col>0</xdr:col>
      <xdr:colOff>201084</xdr:colOff>
      <xdr:row>1</xdr:row>
      <xdr:rowOff>148166</xdr:rowOff>
    </xdr:from>
    <xdr:to>
      <xdr:col>23</xdr:col>
      <xdr:colOff>1</xdr:colOff>
      <xdr:row>61</xdr:row>
      <xdr:rowOff>95250</xdr:rowOff>
    </xdr:to>
    <xdr:pic>
      <xdr:nvPicPr>
        <xdr:cNvPr id="4" name="Picture 3" descr="Abstract background of node and mesh">
          <a:extLst>
            <a:ext uri="{FF2B5EF4-FFF2-40B4-BE49-F238E27FC236}">
              <a16:creationId xmlns:a16="http://schemas.microsoft.com/office/drawing/2014/main" id="{561981BF-CFC6-444C-9398-9B6F270CD04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01084" y="338666"/>
          <a:ext cx="13917084" cy="11377084"/>
        </a:xfrm>
        <a:prstGeom prst="rect">
          <a:avLst/>
        </a:prstGeom>
      </xdr:spPr>
    </xdr:pic>
    <xdr:clientData/>
  </xdr:twoCellAnchor>
  <xdr:twoCellAnchor>
    <xdr:from>
      <xdr:col>1</xdr:col>
      <xdr:colOff>42334</xdr:colOff>
      <xdr:row>3</xdr:row>
      <xdr:rowOff>179917</xdr:rowOff>
    </xdr:from>
    <xdr:to>
      <xdr:col>20</xdr:col>
      <xdr:colOff>42333</xdr:colOff>
      <xdr:row>6</xdr:row>
      <xdr:rowOff>95250</xdr:rowOff>
    </xdr:to>
    <xdr:sp macro="" textlink="">
      <xdr:nvSpPr>
        <xdr:cNvPr id="12" name="TextBox 11">
          <a:extLst>
            <a:ext uri="{FF2B5EF4-FFF2-40B4-BE49-F238E27FC236}">
              <a16:creationId xmlns:a16="http://schemas.microsoft.com/office/drawing/2014/main" id="{6ABC7FEF-890F-4E7C-815B-12BE3B82BEB3}"/>
            </a:ext>
          </a:extLst>
        </xdr:cNvPr>
        <xdr:cNvSpPr txBox="1"/>
      </xdr:nvSpPr>
      <xdr:spPr>
        <a:xfrm>
          <a:off x="656167" y="751417"/>
          <a:ext cx="11662833" cy="4868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800" b="1">
              <a:solidFill>
                <a:schemeClr val="bg1"/>
              </a:solidFill>
            </a:rPr>
            <a:t>                   </a:t>
          </a:r>
          <a:r>
            <a:rPr lang="en-US" sz="3600" b="1">
              <a:solidFill>
                <a:schemeClr val="bg1"/>
              </a:solidFill>
            </a:rPr>
            <a:t>SALES</a:t>
          </a:r>
          <a:r>
            <a:rPr lang="en-US" sz="3600" b="1" baseline="0">
              <a:solidFill>
                <a:schemeClr val="bg1"/>
              </a:solidFill>
            </a:rPr>
            <a:t> PERFORMANCE DASHBOARD</a:t>
          </a:r>
          <a:endParaRPr lang="en-US" sz="3600" b="1">
            <a:solidFill>
              <a:schemeClr val="bg1"/>
            </a:solidFill>
          </a:endParaRPr>
        </a:p>
      </xdr:txBody>
    </xdr:sp>
    <xdr:clientData/>
  </xdr:twoCellAnchor>
  <xdr:twoCellAnchor>
    <xdr:from>
      <xdr:col>0</xdr:col>
      <xdr:colOff>285750</xdr:colOff>
      <xdr:row>9</xdr:row>
      <xdr:rowOff>21166</xdr:rowOff>
    </xdr:from>
    <xdr:to>
      <xdr:col>4</xdr:col>
      <xdr:colOff>455083</xdr:colOff>
      <xdr:row>14</xdr:row>
      <xdr:rowOff>74083</xdr:rowOff>
    </xdr:to>
    <xdr:sp macro="" textlink="">
      <xdr:nvSpPr>
        <xdr:cNvPr id="13" name="Rectangle: Rounded Corners 12">
          <a:extLst>
            <a:ext uri="{FF2B5EF4-FFF2-40B4-BE49-F238E27FC236}">
              <a16:creationId xmlns:a16="http://schemas.microsoft.com/office/drawing/2014/main" id="{9ACB5147-B630-43B9-BE66-45ED1E9A65D2}"/>
            </a:ext>
          </a:extLst>
        </xdr:cNvPr>
        <xdr:cNvSpPr/>
      </xdr:nvSpPr>
      <xdr:spPr>
        <a:xfrm>
          <a:off x="285750" y="1735666"/>
          <a:ext cx="2624666" cy="1005417"/>
        </a:xfrm>
        <a:prstGeom prst="roundRect">
          <a:avLst/>
        </a:prstGeom>
        <a:solidFill>
          <a:schemeClr val="tx2">
            <a:lumMod val="50000"/>
          </a:schemeClr>
        </a:solidFill>
      </xdr:spPr>
      <xdr:style>
        <a:lnRef idx="0">
          <a:schemeClr val="accent1"/>
        </a:lnRef>
        <a:fillRef idx="3">
          <a:schemeClr val="accent1"/>
        </a:fillRef>
        <a:effectRef idx="3">
          <a:schemeClr val="accent1"/>
        </a:effectRef>
        <a:fontRef idx="minor">
          <a:schemeClr val="lt1"/>
        </a:fontRef>
      </xdr:style>
      <xdr:txBody>
        <a:bodyPr vertOverflow="clip" horzOverflow="clip" rtlCol="0" anchor="t"/>
        <a:lstStyle/>
        <a:p>
          <a:pPr algn="ctr"/>
          <a:r>
            <a:rPr lang="en-US" sz="1800" b="1"/>
            <a:t>          TOTAL SALES</a:t>
          </a:r>
        </a:p>
      </xdr:txBody>
    </xdr:sp>
    <xdr:clientData/>
  </xdr:twoCellAnchor>
  <xdr:twoCellAnchor>
    <xdr:from>
      <xdr:col>4</xdr:col>
      <xdr:colOff>575735</xdr:colOff>
      <xdr:row>9</xdr:row>
      <xdr:rowOff>25400</xdr:rowOff>
    </xdr:from>
    <xdr:to>
      <xdr:col>9</xdr:col>
      <xdr:colOff>131234</xdr:colOff>
      <xdr:row>14</xdr:row>
      <xdr:rowOff>78317</xdr:rowOff>
    </xdr:to>
    <xdr:sp macro="" textlink="">
      <xdr:nvSpPr>
        <xdr:cNvPr id="14" name="Rectangle: Rounded Corners 13">
          <a:extLst>
            <a:ext uri="{FF2B5EF4-FFF2-40B4-BE49-F238E27FC236}">
              <a16:creationId xmlns:a16="http://schemas.microsoft.com/office/drawing/2014/main" id="{DDE77865-3FCC-4525-8CA4-AF1EBFC55F2D}"/>
            </a:ext>
          </a:extLst>
        </xdr:cNvPr>
        <xdr:cNvSpPr/>
      </xdr:nvSpPr>
      <xdr:spPr>
        <a:xfrm>
          <a:off x="3031068" y="1739900"/>
          <a:ext cx="2624666" cy="1005417"/>
        </a:xfrm>
        <a:prstGeom prst="roundRect">
          <a:avLst/>
        </a:prstGeom>
        <a:solidFill>
          <a:schemeClr val="tx2">
            <a:lumMod val="50000"/>
          </a:schemeClr>
        </a:solidFill>
        <a:ln/>
      </xdr:spPr>
      <xdr:style>
        <a:lnRef idx="0">
          <a:schemeClr val="accent1"/>
        </a:lnRef>
        <a:fillRef idx="3">
          <a:schemeClr val="accent1"/>
        </a:fillRef>
        <a:effectRef idx="3">
          <a:schemeClr val="accent1"/>
        </a:effectRef>
        <a:fontRef idx="minor">
          <a:schemeClr val="lt1"/>
        </a:fontRef>
      </xdr:style>
      <xdr:txBody>
        <a:bodyPr vertOverflow="clip" horzOverflow="clip" rtlCol="0" anchor="t"/>
        <a:lstStyle/>
        <a:p>
          <a:pPr algn="ctr"/>
          <a:r>
            <a:rPr lang="en-US" sz="1800" b="1"/>
            <a:t>          TOTAL PROFIT</a:t>
          </a:r>
        </a:p>
      </xdr:txBody>
    </xdr:sp>
    <xdr:clientData/>
  </xdr:twoCellAnchor>
  <xdr:twoCellAnchor>
    <xdr:from>
      <xdr:col>9</xdr:col>
      <xdr:colOff>209549</xdr:colOff>
      <xdr:row>9</xdr:row>
      <xdr:rowOff>61384</xdr:rowOff>
    </xdr:from>
    <xdr:to>
      <xdr:col>13</xdr:col>
      <xdr:colOff>378882</xdr:colOff>
      <xdr:row>14</xdr:row>
      <xdr:rowOff>114301</xdr:rowOff>
    </xdr:to>
    <xdr:sp macro="" textlink="">
      <xdr:nvSpPr>
        <xdr:cNvPr id="15" name="Rectangle: Rounded Corners 14">
          <a:extLst>
            <a:ext uri="{FF2B5EF4-FFF2-40B4-BE49-F238E27FC236}">
              <a16:creationId xmlns:a16="http://schemas.microsoft.com/office/drawing/2014/main" id="{851F639C-AFED-4386-9337-5F1190CB03C3}"/>
            </a:ext>
          </a:extLst>
        </xdr:cNvPr>
        <xdr:cNvSpPr/>
      </xdr:nvSpPr>
      <xdr:spPr>
        <a:xfrm>
          <a:off x="5734049" y="1775884"/>
          <a:ext cx="2624666" cy="1005417"/>
        </a:xfrm>
        <a:prstGeom prst="roundRect">
          <a:avLst/>
        </a:prstGeom>
        <a:solidFill>
          <a:schemeClr val="tx2">
            <a:lumMod val="50000"/>
          </a:schemeClr>
        </a:solidFill>
      </xdr:spPr>
      <xdr:style>
        <a:lnRef idx="0">
          <a:schemeClr val="accent1"/>
        </a:lnRef>
        <a:fillRef idx="3">
          <a:schemeClr val="accent1"/>
        </a:fillRef>
        <a:effectRef idx="3">
          <a:schemeClr val="accent1"/>
        </a:effectRef>
        <a:fontRef idx="minor">
          <a:schemeClr val="lt1"/>
        </a:fontRef>
      </xdr:style>
      <xdr:txBody>
        <a:bodyPr vertOverflow="clip" horzOverflow="clip" rtlCol="0" anchor="t"/>
        <a:lstStyle/>
        <a:p>
          <a:pPr algn="l"/>
          <a:r>
            <a:rPr lang="en-US" sz="1800" b="1"/>
            <a:t>               ORDERS</a:t>
          </a:r>
        </a:p>
      </xdr:txBody>
    </xdr:sp>
    <xdr:clientData/>
  </xdr:twoCellAnchor>
  <xdr:twoCellAnchor>
    <xdr:from>
      <xdr:col>13</xdr:col>
      <xdr:colOff>499534</xdr:colOff>
      <xdr:row>9</xdr:row>
      <xdr:rowOff>44449</xdr:rowOff>
    </xdr:from>
    <xdr:to>
      <xdr:col>18</xdr:col>
      <xdr:colOff>55033</xdr:colOff>
      <xdr:row>14</xdr:row>
      <xdr:rowOff>97366</xdr:rowOff>
    </xdr:to>
    <xdr:sp macro="" textlink="">
      <xdr:nvSpPr>
        <xdr:cNvPr id="16" name="Rectangle: Rounded Corners 15">
          <a:extLst>
            <a:ext uri="{FF2B5EF4-FFF2-40B4-BE49-F238E27FC236}">
              <a16:creationId xmlns:a16="http://schemas.microsoft.com/office/drawing/2014/main" id="{5F9590F5-067B-4669-B9D7-639D1D080628}"/>
            </a:ext>
          </a:extLst>
        </xdr:cNvPr>
        <xdr:cNvSpPr/>
      </xdr:nvSpPr>
      <xdr:spPr>
        <a:xfrm>
          <a:off x="8479367" y="1758949"/>
          <a:ext cx="2624666" cy="1005417"/>
        </a:xfrm>
        <a:prstGeom prst="roundRect">
          <a:avLst/>
        </a:prstGeom>
        <a:solidFill>
          <a:schemeClr val="tx2">
            <a:lumMod val="50000"/>
          </a:schemeClr>
        </a:solidFill>
      </xdr:spPr>
      <xdr:style>
        <a:lnRef idx="0">
          <a:schemeClr val="accent1"/>
        </a:lnRef>
        <a:fillRef idx="3">
          <a:schemeClr val="accent1"/>
        </a:fillRef>
        <a:effectRef idx="3">
          <a:schemeClr val="accent1"/>
        </a:effectRef>
        <a:fontRef idx="minor">
          <a:schemeClr val="lt1"/>
        </a:fontRef>
      </xdr:style>
      <xdr:txBody>
        <a:bodyPr vertOverflow="clip" horzOverflow="clip" rtlCol="0" anchor="t"/>
        <a:lstStyle/>
        <a:p>
          <a:pPr algn="ctr"/>
          <a:r>
            <a:rPr lang="en-US" sz="1800" b="1"/>
            <a:t>     UNITS SOLD</a:t>
          </a:r>
        </a:p>
      </xdr:txBody>
    </xdr:sp>
    <xdr:clientData/>
  </xdr:twoCellAnchor>
  <xdr:twoCellAnchor>
    <xdr:from>
      <xdr:col>18</xdr:col>
      <xdr:colOff>154517</xdr:colOff>
      <xdr:row>9</xdr:row>
      <xdr:rowOff>27516</xdr:rowOff>
    </xdr:from>
    <xdr:to>
      <xdr:col>22</xdr:col>
      <xdr:colOff>323850</xdr:colOff>
      <xdr:row>14</xdr:row>
      <xdr:rowOff>80433</xdr:rowOff>
    </xdr:to>
    <xdr:sp macro="" textlink="">
      <xdr:nvSpPr>
        <xdr:cNvPr id="17" name="Rectangle: Rounded Corners 16">
          <a:extLst>
            <a:ext uri="{FF2B5EF4-FFF2-40B4-BE49-F238E27FC236}">
              <a16:creationId xmlns:a16="http://schemas.microsoft.com/office/drawing/2014/main" id="{8B0D89F6-4402-4B69-85F0-794BCE62407B}"/>
            </a:ext>
          </a:extLst>
        </xdr:cNvPr>
        <xdr:cNvSpPr/>
      </xdr:nvSpPr>
      <xdr:spPr>
        <a:xfrm>
          <a:off x="11203517" y="1742016"/>
          <a:ext cx="2624666" cy="1005417"/>
        </a:xfrm>
        <a:prstGeom prst="roundRect">
          <a:avLst/>
        </a:prstGeom>
        <a:solidFill>
          <a:schemeClr val="tx2">
            <a:lumMod val="50000"/>
          </a:schemeClr>
        </a:solidFill>
      </xdr:spPr>
      <xdr:style>
        <a:lnRef idx="0">
          <a:schemeClr val="accent1"/>
        </a:lnRef>
        <a:fillRef idx="3">
          <a:schemeClr val="accent1"/>
        </a:fillRef>
        <a:effectRef idx="3">
          <a:schemeClr val="accent1"/>
        </a:effectRef>
        <a:fontRef idx="minor">
          <a:schemeClr val="lt1"/>
        </a:fontRef>
      </xdr:style>
      <xdr:txBody>
        <a:bodyPr vertOverflow="clip" horzOverflow="clip" rtlCol="0" anchor="t"/>
        <a:lstStyle/>
        <a:p>
          <a:pPr algn="l"/>
          <a:r>
            <a:rPr lang="en-US" sz="1800" b="1"/>
            <a:t>             PROFIT MARGIN</a:t>
          </a:r>
        </a:p>
      </xdr:txBody>
    </xdr:sp>
    <xdr:clientData/>
  </xdr:twoCellAnchor>
  <xdr:twoCellAnchor>
    <xdr:from>
      <xdr:col>0</xdr:col>
      <xdr:colOff>402167</xdr:colOff>
      <xdr:row>9</xdr:row>
      <xdr:rowOff>116416</xdr:rowOff>
    </xdr:from>
    <xdr:to>
      <xdr:col>1</xdr:col>
      <xdr:colOff>582084</xdr:colOff>
      <xdr:row>13</xdr:row>
      <xdr:rowOff>190499</xdr:rowOff>
    </xdr:to>
    <xdr:sp macro="" textlink="">
      <xdr:nvSpPr>
        <xdr:cNvPr id="20" name="Flowchart: Connector 19">
          <a:extLst>
            <a:ext uri="{FF2B5EF4-FFF2-40B4-BE49-F238E27FC236}">
              <a16:creationId xmlns:a16="http://schemas.microsoft.com/office/drawing/2014/main" id="{D4867CE3-E69B-4531-9516-E8952123BD31}"/>
            </a:ext>
          </a:extLst>
        </xdr:cNvPr>
        <xdr:cNvSpPr/>
      </xdr:nvSpPr>
      <xdr:spPr>
        <a:xfrm>
          <a:off x="402167" y="1830916"/>
          <a:ext cx="793750" cy="836083"/>
        </a:xfrm>
        <a:prstGeom prst="flowChartConnector">
          <a:avLst/>
        </a:prstGeom>
        <a:solidFill>
          <a:schemeClr val="accent5">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67732</xdr:colOff>
      <xdr:row>9</xdr:row>
      <xdr:rowOff>120649</xdr:rowOff>
    </xdr:from>
    <xdr:to>
      <xdr:col>6</xdr:col>
      <xdr:colOff>247649</xdr:colOff>
      <xdr:row>14</xdr:row>
      <xdr:rowOff>4232</xdr:rowOff>
    </xdr:to>
    <xdr:sp macro="" textlink="">
      <xdr:nvSpPr>
        <xdr:cNvPr id="21" name="Flowchart: Connector 20">
          <a:extLst>
            <a:ext uri="{FF2B5EF4-FFF2-40B4-BE49-F238E27FC236}">
              <a16:creationId xmlns:a16="http://schemas.microsoft.com/office/drawing/2014/main" id="{D629552E-7CA1-44F9-AD0D-E22B98EA55E1}"/>
            </a:ext>
          </a:extLst>
        </xdr:cNvPr>
        <xdr:cNvSpPr/>
      </xdr:nvSpPr>
      <xdr:spPr>
        <a:xfrm>
          <a:off x="3136899" y="1835149"/>
          <a:ext cx="793750" cy="836083"/>
        </a:xfrm>
        <a:prstGeom prst="flowChartConnector">
          <a:avLst/>
        </a:prstGeom>
        <a:solidFill>
          <a:schemeClr val="accent5">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294217</xdr:colOff>
      <xdr:row>9</xdr:row>
      <xdr:rowOff>135466</xdr:rowOff>
    </xdr:from>
    <xdr:to>
      <xdr:col>10</xdr:col>
      <xdr:colOff>474134</xdr:colOff>
      <xdr:row>14</xdr:row>
      <xdr:rowOff>19049</xdr:rowOff>
    </xdr:to>
    <xdr:sp macro="" textlink="">
      <xdr:nvSpPr>
        <xdr:cNvPr id="22" name="Flowchart: Connector 21">
          <a:extLst>
            <a:ext uri="{FF2B5EF4-FFF2-40B4-BE49-F238E27FC236}">
              <a16:creationId xmlns:a16="http://schemas.microsoft.com/office/drawing/2014/main" id="{AB8B7690-38CE-4BDC-8BA2-ACF53C20BA1A}"/>
            </a:ext>
          </a:extLst>
        </xdr:cNvPr>
        <xdr:cNvSpPr/>
      </xdr:nvSpPr>
      <xdr:spPr>
        <a:xfrm>
          <a:off x="5818717" y="1849966"/>
          <a:ext cx="793750" cy="836083"/>
        </a:xfrm>
        <a:prstGeom prst="flowChartConnector">
          <a:avLst/>
        </a:prstGeom>
        <a:solidFill>
          <a:schemeClr val="accent5">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594785</xdr:colOff>
      <xdr:row>9</xdr:row>
      <xdr:rowOff>171451</xdr:rowOff>
    </xdr:from>
    <xdr:to>
      <xdr:col>15</xdr:col>
      <xdr:colOff>160868</xdr:colOff>
      <xdr:row>14</xdr:row>
      <xdr:rowOff>55034</xdr:rowOff>
    </xdr:to>
    <xdr:sp macro="" textlink="">
      <xdr:nvSpPr>
        <xdr:cNvPr id="23" name="Flowchart: Connector 22">
          <a:extLst>
            <a:ext uri="{FF2B5EF4-FFF2-40B4-BE49-F238E27FC236}">
              <a16:creationId xmlns:a16="http://schemas.microsoft.com/office/drawing/2014/main" id="{53AF7545-0491-4254-9D53-1AEE3C355FE2}"/>
            </a:ext>
          </a:extLst>
        </xdr:cNvPr>
        <xdr:cNvSpPr/>
      </xdr:nvSpPr>
      <xdr:spPr>
        <a:xfrm>
          <a:off x="8574618" y="1885951"/>
          <a:ext cx="793750" cy="836083"/>
        </a:xfrm>
        <a:prstGeom prst="flowChartConnector">
          <a:avLst/>
        </a:prstGeom>
        <a:solidFill>
          <a:schemeClr val="accent5">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18</xdr:col>
      <xdr:colOff>207434</xdr:colOff>
      <xdr:row>9</xdr:row>
      <xdr:rowOff>143933</xdr:rowOff>
    </xdr:from>
    <xdr:to>
      <xdr:col>19</xdr:col>
      <xdr:colOff>387351</xdr:colOff>
      <xdr:row>14</xdr:row>
      <xdr:rowOff>27516</xdr:rowOff>
    </xdr:to>
    <xdr:sp macro="" textlink="">
      <xdr:nvSpPr>
        <xdr:cNvPr id="24" name="Flowchart: Connector 23">
          <a:extLst>
            <a:ext uri="{FF2B5EF4-FFF2-40B4-BE49-F238E27FC236}">
              <a16:creationId xmlns:a16="http://schemas.microsoft.com/office/drawing/2014/main" id="{0862B8AE-7645-40C9-96EC-3A1DB8C54F5F}"/>
            </a:ext>
          </a:extLst>
        </xdr:cNvPr>
        <xdr:cNvSpPr/>
      </xdr:nvSpPr>
      <xdr:spPr>
        <a:xfrm>
          <a:off x="11256434" y="1858433"/>
          <a:ext cx="793750" cy="836083"/>
        </a:xfrm>
        <a:prstGeom prst="flowChartConnector">
          <a:avLst/>
        </a:prstGeom>
        <a:solidFill>
          <a:schemeClr val="accent5">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497417</xdr:colOff>
      <xdr:row>10</xdr:row>
      <xdr:rowOff>42333</xdr:rowOff>
    </xdr:from>
    <xdr:to>
      <xdr:col>1</xdr:col>
      <xdr:colOff>497418</xdr:colOff>
      <xdr:row>13</xdr:row>
      <xdr:rowOff>74083</xdr:rowOff>
    </xdr:to>
    <xdr:pic>
      <xdr:nvPicPr>
        <xdr:cNvPr id="26" name="Graphic 25" descr="Shopping cart with solid fill">
          <a:extLst>
            <a:ext uri="{FF2B5EF4-FFF2-40B4-BE49-F238E27FC236}">
              <a16:creationId xmlns:a16="http://schemas.microsoft.com/office/drawing/2014/main" id="{84033196-EF99-4B18-A5A7-28059F32762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497417" y="1947333"/>
          <a:ext cx="613834" cy="603250"/>
        </a:xfrm>
        <a:prstGeom prst="rect">
          <a:avLst/>
        </a:prstGeom>
      </xdr:spPr>
    </xdr:pic>
    <xdr:clientData/>
  </xdr:twoCellAnchor>
  <xdr:twoCellAnchor editAs="oneCell">
    <xdr:from>
      <xdr:col>5</xdr:col>
      <xdr:colOff>137583</xdr:colOff>
      <xdr:row>10</xdr:row>
      <xdr:rowOff>42332</xdr:rowOff>
    </xdr:from>
    <xdr:to>
      <xdr:col>6</xdr:col>
      <xdr:colOff>169335</xdr:colOff>
      <xdr:row>13</xdr:row>
      <xdr:rowOff>116417</xdr:rowOff>
    </xdr:to>
    <xdr:pic>
      <xdr:nvPicPr>
        <xdr:cNvPr id="28" name="Graphic 27" descr="Coins with solid fill">
          <a:extLst>
            <a:ext uri="{FF2B5EF4-FFF2-40B4-BE49-F238E27FC236}">
              <a16:creationId xmlns:a16="http://schemas.microsoft.com/office/drawing/2014/main" id="{1B725E26-C659-407C-897A-257CEE58A242}"/>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3206750" y="1947332"/>
          <a:ext cx="645585" cy="645585"/>
        </a:xfrm>
        <a:prstGeom prst="rect">
          <a:avLst/>
        </a:prstGeom>
      </xdr:spPr>
    </xdr:pic>
    <xdr:clientData/>
  </xdr:twoCellAnchor>
  <xdr:twoCellAnchor editAs="oneCell">
    <xdr:from>
      <xdr:col>9</xdr:col>
      <xdr:colOff>359834</xdr:colOff>
      <xdr:row>10</xdr:row>
      <xdr:rowOff>63500</xdr:rowOff>
    </xdr:from>
    <xdr:to>
      <xdr:col>10</xdr:col>
      <xdr:colOff>427692</xdr:colOff>
      <xdr:row>13</xdr:row>
      <xdr:rowOff>127000</xdr:rowOff>
    </xdr:to>
    <xdr:pic>
      <xdr:nvPicPr>
        <xdr:cNvPr id="30" name="Graphic 29" descr="Checklist with solid fill">
          <a:extLst>
            <a:ext uri="{FF2B5EF4-FFF2-40B4-BE49-F238E27FC236}">
              <a16:creationId xmlns:a16="http://schemas.microsoft.com/office/drawing/2014/main" id="{1445C49B-5B28-46AA-9386-F2D6AF9D9EC7}"/>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 uri="{96DAC541-7B7A-43D3-8B79-37D633B846F1}">
              <asvg:svgBlip xmlns:asvg="http://schemas.microsoft.com/office/drawing/2016/SVG/main" r:embed="rId7"/>
            </a:ext>
          </a:extLst>
        </a:blip>
        <a:stretch>
          <a:fillRect/>
        </a:stretch>
      </xdr:blipFill>
      <xdr:spPr>
        <a:xfrm>
          <a:off x="5884334" y="1968500"/>
          <a:ext cx="681691" cy="635000"/>
        </a:xfrm>
        <a:prstGeom prst="rect">
          <a:avLst/>
        </a:prstGeom>
      </xdr:spPr>
    </xdr:pic>
    <xdr:clientData/>
  </xdr:twoCellAnchor>
  <xdr:twoCellAnchor editAs="oneCell">
    <xdr:from>
      <xdr:col>14</xdr:col>
      <xdr:colOff>10583</xdr:colOff>
      <xdr:row>9</xdr:row>
      <xdr:rowOff>190499</xdr:rowOff>
    </xdr:from>
    <xdr:to>
      <xdr:col>15</xdr:col>
      <xdr:colOff>126999</xdr:colOff>
      <xdr:row>13</xdr:row>
      <xdr:rowOff>137583</xdr:rowOff>
    </xdr:to>
    <xdr:pic>
      <xdr:nvPicPr>
        <xdr:cNvPr id="32" name="Graphic 31" descr="Star with solid fill">
          <a:extLst>
            <a:ext uri="{FF2B5EF4-FFF2-40B4-BE49-F238E27FC236}">
              <a16:creationId xmlns:a16="http://schemas.microsoft.com/office/drawing/2014/main" id="{9F21FC5A-4AFF-4D51-841D-62AF1FA414A6}"/>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 uri="{96DAC541-7B7A-43D3-8B79-37D633B846F1}">
              <asvg:svgBlip xmlns:asvg="http://schemas.microsoft.com/office/drawing/2016/SVG/main" r:embed="rId9"/>
            </a:ext>
          </a:extLst>
        </a:blip>
        <a:stretch>
          <a:fillRect/>
        </a:stretch>
      </xdr:blipFill>
      <xdr:spPr>
        <a:xfrm>
          <a:off x="8604250" y="1904999"/>
          <a:ext cx="730249" cy="709084"/>
        </a:xfrm>
        <a:prstGeom prst="rect">
          <a:avLst/>
        </a:prstGeom>
      </xdr:spPr>
    </xdr:pic>
    <xdr:clientData/>
  </xdr:twoCellAnchor>
  <xdr:twoCellAnchor editAs="oneCell">
    <xdr:from>
      <xdr:col>18</xdr:col>
      <xdr:colOff>279399</xdr:colOff>
      <xdr:row>10</xdr:row>
      <xdr:rowOff>42334</xdr:rowOff>
    </xdr:from>
    <xdr:to>
      <xdr:col>19</xdr:col>
      <xdr:colOff>342899</xdr:colOff>
      <xdr:row>13</xdr:row>
      <xdr:rowOff>148167</xdr:rowOff>
    </xdr:to>
    <xdr:pic>
      <xdr:nvPicPr>
        <xdr:cNvPr id="34" name="Graphic 33" descr="Bar graph with upward trend with solid fill">
          <a:extLst>
            <a:ext uri="{FF2B5EF4-FFF2-40B4-BE49-F238E27FC236}">
              <a16:creationId xmlns:a16="http://schemas.microsoft.com/office/drawing/2014/main" id="{15036ECB-5EAD-4802-9F09-1C23E87F81D5}"/>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 uri="{96DAC541-7B7A-43D3-8B79-37D633B846F1}">
              <asvg:svgBlip xmlns:asvg="http://schemas.microsoft.com/office/drawing/2016/SVG/main" r:embed="rId11"/>
            </a:ext>
          </a:extLst>
        </a:blip>
        <a:stretch>
          <a:fillRect/>
        </a:stretch>
      </xdr:blipFill>
      <xdr:spPr>
        <a:xfrm>
          <a:off x="11328399" y="1947334"/>
          <a:ext cx="677333" cy="677333"/>
        </a:xfrm>
        <a:prstGeom prst="rect">
          <a:avLst/>
        </a:prstGeom>
      </xdr:spPr>
    </xdr:pic>
    <xdr:clientData/>
  </xdr:twoCellAnchor>
  <xdr:twoCellAnchor editAs="oneCell">
    <xdr:from>
      <xdr:col>0</xdr:col>
      <xdr:colOff>349250</xdr:colOff>
      <xdr:row>15</xdr:row>
      <xdr:rowOff>84666</xdr:rowOff>
    </xdr:from>
    <xdr:to>
      <xdr:col>9</xdr:col>
      <xdr:colOff>587376</xdr:colOff>
      <xdr:row>22</xdr:row>
      <xdr:rowOff>122766</xdr:rowOff>
    </xdr:to>
    <mc:AlternateContent xmlns:mc="http://schemas.openxmlformats.org/markup-compatibility/2006" xmlns:tsle="http://schemas.microsoft.com/office/drawing/2012/timeslicer">
      <mc:Choice Requires="tsle">
        <xdr:graphicFrame macro="">
          <xdr:nvGraphicFramePr>
            <xdr:cNvPr id="37" name="Order_Date">
              <a:extLst>
                <a:ext uri="{FF2B5EF4-FFF2-40B4-BE49-F238E27FC236}">
                  <a16:creationId xmlns:a16="http://schemas.microsoft.com/office/drawing/2014/main" id="{473292DC-D185-41AA-9439-A24D2BBE768F}"/>
                </a:ext>
              </a:extLst>
            </xdr:cNvPr>
            <xdr:cNvGraphicFramePr/>
          </xdr:nvGraphicFramePr>
          <xdr:xfrm>
            <a:off x="0" y="0"/>
            <a:ext cx="0" cy="0"/>
          </xdr:xfrm>
          <a:graphic>
            <a:graphicData uri="http://schemas.microsoft.com/office/drawing/2012/timeslicer">
              <tsle:timeslicer name="Order_Date"/>
            </a:graphicData>
          </a:graphic>
        </xdr:graphicFrame>
      </mc:Choice>
      <mc:Fallback xmlns="">
        <xdr:sp macro="" textlink="">
          <xdr:nvSpPr>
            <xdr:cNvPr id="0" name=""/>
            <xdr:cNvSpPr>
              <a:spLocks noTextEdit="1"/>
            </xdr:cNvSpPr>
          </xdr:nvSpPr>
          <xdr:spPr>
            <a:xfrm>
              <a:off x="349250" y="2942166"/>
              <a:ext cx="5762626" cy="13716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10</xdr:col>
      <xdr:colOff>84667</xdr:colOff>
      <xdr:row>15</xdr:row>
      <xdr:rowOff>95250</xdr:rowOff>
    </xdr:from>
    <xdr:to>
      <xdr:col>13</xdr:col>
      <xdr:colOff>529167</xdr:colOff>
      <xdr:row>22</xdr:row>
      <xdr:rowOff>137583</xdr:rowOff>
    </xdr:to>
    <mc:AlternateContent xmlns:mc="http://schemas.openxmlformats.org/markup-compatibility/2006" xmlns:a14="http://schemas.microsoft.com/office/drawing/2010/main">
      <mc:Choice Requires="a14">
        <xdr:graphicFrame macro="">
          <xdr:nvGraphicFramePr>
            <xdr:cNvPr id="38" name="Category">
              <a:extLst>
                <a:ext uri="{FF2B5EF4-FFF2-40B4-BE49-F238E27FC236}">
                  <a16:creationId xmlns:a16="http://schemas.microsoft.com/office/drawing/2014/main" id="{4DBC8776-9E38-4019-8692-313EBD01B6D1}"/>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6223000" y="2952750"/>
              <a:ext cx="2286000" cy="137583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0</xdr:colOff>
      <xdr:row>15</xdr:row>
      <xdr:rowOff>95249</xdr:rowOff>
    </xdr:from>
    <xdr:to>
      <xdr:col>17</xdr:col>
      <xdr:colOff>581660</xdr:colOff>
      <xdr:row>22</xdr:row>
      <xdr:rowOff>148167</xdr:rowOff>
    </xdr:to>
    <mc:AlternateContent xmlns:mc="http://schemas.openxmlformats.org/markup-compatibility/2006" xmlns:a14="http://schemas.microsoft.com/office/drawing/2010/main">
      <mc:Choice Requires="a14">
        <xdr:graphicFrame macro="">
          <xdr:nvGraphicFramePr>
            <xdr:cNvPr id="39" name="Region">
              <a:extLst>
                <a:ext uri="{FF2B5EF4-FFF2-40B4-BE49-F238E27FC236}">
                  <a16:creationId xmlns:a16="http://schemas.microsoft.com/office/drawing/2014/main" id="{44D6095A-D6A5-4313-8FC1-614B6686EBB1}"/>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8593667" y="2952749"/>
              <a:ext cx="2423160" cy="138641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63501</xdr:colOff>
      <xdr:row>15</xdr:row>
      <xdr:rowOff>95248</xdr:rowOff>
    </xdr:from>
    <xdr:to>
      <xdr:col>22</xdr:col>
      <xdr:colOff>296334</xdr:colOff>
      <xdr:row>28</xdr:row>
      <xdr:rowOff>63499</xdr:rowOff>
    </xdr:to>
    <mc:AlternateContent xmlns:mc="http://schemas.openxmlformats.org/markup-compatibility/2006" xmlns:a14="http://schemas.microsoft.com/office/drawing/2010/main">
      <mc:Choice Requires="a14">
        <xdr:graphicFrame macro="">
          <xdr:nvGraphicFramePr>
            <xdr:cNvPr id="40" name="Payment_Mode">
              <a:extLst>
                <a:ext uri="{FF2B5EF4-FFF2-40B4-BE49-F238E27FC236}">
                  <a16:creationId xmlns:a16="http://schemas.microsoft.com/office/drawing/2014/main" id="{B7259810-6A3C-4C72-AF2C-D0080A742327}"/>
                </a:ext>
              </a:extLst>
            </xdr:cNvPr>
            <xdr:cNvGraphicFramePr/>
          </xdr:nvGraphicFramePr>
          <xdr:xfrm>
            <a:off x="0" y="0"/>
            <a:ext cx="0" cy="0"/>
          </xdr:xfrm>
          <a:graphic>
            <a:graphicData uri="http://schemas.microsoft.com/office/drawing/2010/slicer">
              <sle:slicer xmlns:sle="http://schemas.microsoft.com/office/drawing/2010/slicer" name="Payment_Mode"/>
            </a:graphicData>
          </a:graphic>
        </xdr:graphicFrame>
      </mc:Choice>
      <mc:Fallback xmlns="">
        <xdr:sp macro="" textlink="">
          <xdr:nvSpPr>
            <xdr:cNvPr id="0" name=""/>
            <xdr:cNvSpPr>
              <a:spLocks noTextEdit="1"/>
            </xdr:cNvSpPr>
          </xdr:nvSpPr>
          <xdr:spPr>
            <a:xfrm>
              <a:off x="11112501" y="2952749"/>
              <a:ext cx="2688166" cy="140758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127000</xdr:colOff>
      <xdr:row>11</xdr:row>
      <xdr:rowOff>84668</xdr:rowOff>
    </xdr:from>
    <xdr:to>
      <xdr:col>4</xdr:col>
      <xdr:colOff>74084</xdr:colOff>
      <xdr:row>13</xdr:row>
      <xdr:rowOff>74084</xdr:rowOff>
    </xdr:to>
    <xdr:sp macro="" textlink="'pivot table'!B24">
      <xdr:nvSpPr>
        <xdr:cNvPr id="41" name="TextBox 40">
          <a:extLst>
            <a:ext uri="{FF2B5EF4-FFF2-40B4-BE49-F238E27FC236}">
              <a16:creationId xmlns:a16="http://schemas.microsoft.com/office/drawing/2014/main" id="{6D89CAAF-0A38-4D98-B288-BF5103C5ED21}"/>
            </a:ext>
          </a:extLst>
        </xdr:cNvPr>
        <xdr:cNvSpPr txBox="1"/>
      </xdr:nvSpPr>
      <xdr:spPr>
        <a:xfrm>
          <a:off x="1354667" y="2180168"/>
          <a:ext cx="1174750" cy="3704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108CBA8-6D10-44C2-A905-6E5822D06762}" type="TxLink">
            <a:rPr lang="en-US" sz="1800" b="1" i="0" u="none" strike="noStrike">
              <a:solidFill>
                <a:schemeClr val="bg1"/>
              </a:solidFill>
              <a:latin typeface="Calibri"/>
              <a:cs typeface="Calibri"/>
            </a:rPr>
            <a:pPr/>
            <a:t>2,629,365</a:t>
          </a:fld>
          <a:endParaRPr lang="en-US" sz="1800" b="1">
            <a:solidFill>
              <a:schemeClr val="bg1"/>
            </a:solidFill>
          </a:endParaRPr>
        </a:p>
      </xdr:txBody>
    </xdr:sp>
    <xdr:clientData/>
  </xdr:twoCellAnchor>
  <xdr:twoCellAnchor>
    <xdr:from>
      <xdr:col>6</xdr:col>
      <xdr:colOff>391582</xdr:colOff>
      <xdr:row>11</xdr:row>
      <xdr:rowOff>63500</xdr:rowOff>
    </xdr:from>
    <xdr:to>
      <xdr:col>8</xdr:col>
      <xdr:colOff>317500</xdr:colOff>
      <xdr:row>13</xdr:row>
      <xdr:rowOff>84667</xdr:rowOff>
    </xdr:to>
    <xdr:sp macro="" textlink="'pivot table'!B27">
      <xdr:nvSpPr>
        <xdr:cNvPr id="42" name="TextBox 41">
          <a:extLst>
            <a:ext uri="{FF2B5EF4-FFF2-40B4-BE49-F238E27FC236}">
              <a16:creationId xmlns:a16="http://schemas.microsoft.com/office/drawing/2014/main" id="{BC5E63A0-C508-498B-AAE4-E3D5B78DE542}"/>
            </a:ext>
          </a:extLst>
        </xdr:cNvPr>
        <xdr:cNvSpPr txBox="1"/>
      </xdr:nvSpPr>
      <xdr:spPr>
        <a:xfrm>
          <a:off x="4074582" y="2159000"/>
          <a:ext cx="1153585" cy="4021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FFA9765-3BAD-4180-8B9B-2DE88E7DB241}" type="TxLink">
            <a:rPr lang="en-US" sz="1800" b="1" i="0" u="none" strike="noStrike">
              <a:solidFill>
                <a:schemeClr val="bg1"/>
              </a:solidFill>
              <a:latin typeface="Calibri"/>
              <a:cs typeface="Calibri"/>
            </a:rPr>
            <a:pPr/>
            <a:t>780,004</a:t>
          </a:fld>
          <a:endParaRPr lang="en-US" sz="1800" b="1">
            <a:solidFill>
              <a:schemeClr val="bg1"/>
            </a:solidFill>
          </a:endParaRPr>
        </a:p>
      </xdr:txBody>
    </xdr:sp>
    <xdr:clientData/>
  </xdr:twoCellAnchor>
  <xdr:twoCellAnchor>
    <xdr:from>
      <xdr:col>11</xdr:col>
      <xdr:colOff>10583</xdr:colOff>
      <xdr:row>11</xdr:row>
      <xdr:rowOff>116417</xdr:rowOff>
    </xdr:from>
    <xdr:to>
      <xdr:col>12</xdr:col>
      <xdr:colOff>539750</xdr:colOff>
      <xdr:row>13</xdr:row>
      <xdr:rowOff>105833</xdr:rowOff>
    </xdr:to>
    <xdr:sp macro="" textlink="'pivot table'!B30">
      <xdr:nvSpPr>
        <xdr:cNvPr id="43" name="TextBox 42">
          <a:extLst>
            <a:ext uri="{FF2B5EF4-FFF2-40B4-BE49-F238E27FC236}">
              <a16:creationId xmlns:a16="http://schemas.microsoft.com/office/drawing/2014/main" id="{4B1B6BDF-EB84-463F-BBCA-30CBD4E4EC0E}"/>
            </a:ext>
          </a:extLst>
        </xdr:cNvPr>
        <xdr:cNvSpPr txBox="1"/>
      </xdr:nvSpPr>
      <xdr:spPr>
        <a:xfrm>
          <a:off x="6762750" y="2211917"/>
          <a:ext cx="1143000" cy="3704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740C3A4-F090-4ACD-869A-45EFE0391E3E}" type="TxLink">
            <a:rPr lang="en-US" sz="2000" b="1" i="0" u="none" strike="noStrike">
              <a:solidFill>
                <a:schemeClr val="bg1"/>
              </a:solidFill>
              <a:latin typeface="Calibri"/>
              <a:cs typeface="Calibri"/>
            </a:rPr>
            <a:pPr/>
            <a:t>80</a:t>
          </a:fld>
          <a:endParaRPr lang="en-US" sz="2000" b="1">
            <a:solidFill>
              <a:schemeClr val="bg1"/>
            </a:solidFill>
          </a:endParaRPr>
        </a:p>
      </xdr:txBody>
    </xdr:sp>
    <xdr:clientData/>
  </xdr:twoCellAnchor>
  <xdr:twoCellAnchor>
    <xdr:from>
      <xdr:col>15</xdr:col>
      <xdr:colOff>338667</xdr:colOff>
      <xdr:row>11</xdr:row>
      <xdr:rowOff>127001</xdr:rowOff>
    </xdr:from>
    <xdr:to>
      <xdr:col>17</xdr:col>
      <xdr:colOff>222250</xdr:colOff>
      <xdr:row>13</xdr:row>
      <xdr:rowOff>105833</xdr:rowOff>
    </xdr:to>
    <xdr:sp macro="" textlink="'pivot table'!B33">
      <xdr:nvSpPr>
        <xdr:cNvPr id="44" name="TextBox 43">
          <a:extLst>
            <a:ext uri="{FF2B5EF4-FFF2-40B4-BE49-F238E27FC236}">
              <a16:creationId xmlns:a16="http://schemas.microsoft.com/office/drawing/2014/main" id="{7945FC09-E313-4BE7-B0D0-BF4E62C39F18}"/>
            </a:ext>
          </a:extLst>
        </xdr:cNvPr>
        <xdr:cNvSpPr txBox="1"/>
      </xdr:nvSpPr>
      <xdr:spPr>
        <a:xfrm>
          <a:off x="9546167" y="2222501"/>
          <a:ext cx="1111250" cy="3598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C33A32F-9C14-404B-ACCD-1C6C3603B2F4}" type="TxLink">
            <a:rPr lang="en-US" sz="2000" b="1" i="0" u="none" strike="noStrike">
              <a:solidFill>
                <a:schemeClr val="bg1"/>
              </a:solidFill>
              <a:latin typeface="Calibri"/>
              <a:cs typeface="Calibri"/>
            </a:rPr>
            <a:pPr/>
            <a:t>219</a:t>
          </a:fld>
          <a:endParaRPr lang="en-US" sz="2000" b="1">
            <a:solidFill>
              <a:schemeClr val="bg1"/>
            </a:solidFill>
          </a:endParaRPr>
        </a:p>
      </xdr:txBody>
    </xdr:sp>
    <xdr:clientData/>
  </xdr:twoCellAnchor>
  <xdr:twoCellAnchor>
    <xdr:from>
      <xdr:col>19</xdr:col>
      <xdr:colOff>560917</xdr:colOff>
      <xdr:row>11</xdr:row>
      <xdr:rowOff>74083</xdr:rowOff>
    </xdr:from>
    <xdr:to>
      <xdr:col>21</xdr:col>
      <xdr:colOff>381000</xdr:colOff>
      <xdr:row>13</xdr:row>
      <xdr:rowOff>31750</xdr:rowOff>
    </xdr:to>
    <xdr:sp macro="" textlink="'pivot table'!B36">
      <xdr:nvSpPr>
        <xdr:cNvPr id="45" name="TextBox 44">
          <a:extLst>
            <a:ext uri="{FF2B5EF4-FFF2-40B4-BE49-F238E27FC236}">
              <a16:creationId xmlns:a16="http://schemas.microsoft.com/office/drawing/2014/main" id="{4359FBB7-5CCC-4EC9-BFB1-53949939541D}"/>
            </a:ext>
          </a:extLst>
        </xdr:cNvPr>
        <xdr:cNvSpPr txBox="1"/>
      </xdr:nvSpPr>
      <xdr:spPr>
        <a:xfrm>
          <a:off x="12223750" y="2169583"/>
          <a:ext cx="1047750" cy="3386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5BCCA43-6F7D-45C9-9179-224D09D572FF}" type="TxLink">
            <a:rPr lang="en-US" sz="1800" b="1" i="0" u="none" strike="noStrike">
              <a:solidFill>
                <a:schemeClr val="bg1"/>
              </a:solidFill>
              <a:latin typeface="Calibri"/>
              <a:cs typeface="Calibri"/>
            </a:rPr>
            <a:pPr/>
            <a:t>2308%</a:t>
          </a:fld>
          <a:endParaRPr lang="en-US" sz="1800" b="1">
            <a:solidFill>
              <a:schemeClr val="bg1"/>
            </a:solidFill>
          </a:endParaRPr>
        </a:p>
      </xdr:txBody>
    </xdr:sp>
    <xdr:clientData/>
  </xdr:twoCellAnchor>
  <xdr:twoCellAnchor>
    <xdr:from>
      <xdr:col>0</xdr:col>
      <xdr:colOff>328082</xdr:colOff>
      <xdr:row>28</xdr:row>
      <xdr:rowOff>148167</xdr:rowOff>
    </xdr:from>
    <xdr:to>
      <xdr:col>8</xdr:col>
      <xdr:colOff>84666</xdr:colOff>
      <xdr:row>43</xdr:row>
      <xdr:rowOff>33867</xdr:rowOff>
    </xdr:to>
    <xdr:graphicFrame macro="">
      <xdr:nvGraphicFramePr>
        <xdr:cNvPr id="46" name="Chart 45">
          <a:extLst>
            <a:ext uri="{FF2B5EF4-FFF2-40B4-BE49-F238E27FC236}">
              <a16:creationId xmlns:a16="http://schemas.microsoft.com/office/drawing/2014/main" id="{73CFF6F0-D469-456C-9D11-D430D8F97E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8</xdr:col>
      <xdr:colOff>232832</xdr:colOff>
      <xdr:row>28</xdr:row>
      <xdr:rowOff>158748</xdr:rowOff>
    </xdr:from>
    <xdr:to>
      <xdr:col>15</xdr:col>
      <xdr:colOff>179915</xdr:colOff>
      <xdr:row>43</xdr:row>
      <xdr:rowOff>44448</xdr:rowOff>
    </xdr:to>
    <xdr:graphicFrame macro="">
      <xdr:nvGraphicFramePr>
        <xdr:cNvPr id="47" name="Chart 46">
          <a:extLst>
            <a:ext uri="{FF2B5EF4-FFF2-40B4-BE49-F238E27FC236}">
              <a16:creationId xmlns:a16="http://schemas.microsoft.com/office/drawing/2014/main" id="{C666BBF9-E2EB-4312-B7A5-1C4B4802DC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15</xdr:col>
      <xdr:colOff>317499</xdr:colOff>
      <xdr:row>28</xdr:row>
      <xdr:rowOff>148166</xdr:rowOff>
    </xdr:from>
    <xdr:to>
      <xdr:col>22</xdr:col>
      <xdr:colOff>423333</xdr:colOff>
      <xdr:row>43</xdr:row>
      <xdr:rowOff>33866</xdr:rowOff>
    </xdr:to>
    <xdr:graphicFrame macro="">
      <xdr:nvGraphicFramePr>
        <xdr:cNvPr id="48" name="Chart 47">
          <a:extLst>
            <a:ext uri="{FF2B5EF4-FFF2-40B4-BE49-F238E27FC236}">
              <a16:creationId xmlns:a16="http://schemas.microsoft.com/office/drawing/2014/main" id="{51D95E7F-DA45-47AD-AF5F-62D6C04F9B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0</xdr:col>
      <xdr:colOff>349250</xdr:colOff>
      <xdr:row>43</xdr:row>
      <xdr:rowOff>179917</xdr:rowOff>
    </xdr:from>
    <xdr:to>
      <xdr:col>8</xdr:col>
      <xdr:colOff>10583</xdr:colOff>
      <xdr:row>59</xdr:row>
      <xdr:rowOff>148167</xdr:rowOff>
    </xdr:to>
    <xdr:graphicFrame macro="">
      <xdr:nvGraphicFramePr>
        <xdr:cNvPr id="49" name="Chart 48">
          <a:extLst>
            <a:ext uri="{FF2B5EF4-FFF2-40B4-BE49-F238E27FC236}">
              <a16:creationId xmlns:a16="http://schemas.microsoft.com/office/drawing/2014/main" id="{547BB047-785C-47D3-937C-D25067AF35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8</xdr:col>
      <xdr:colOff>116416</xdr:colOff>
      <xdr:row>44</xdr:row>
      <xdr:rowOff>21164</xdr:rowOff>
    </xdr:from>
    <xdr:to>
      <xdr:col>15</xdr:col>
      <xdr:colOff>63500</xdr:colOff>
      <xdr:row>59</xdr:row>
      <xdr:rowOff>148166</xdr:rowOff>
    </xdr:to>
    <xdr:graphicFrame macro="">
      <xdr:nvGraphicFramePr>
        <xdr:cNvPr id="50" name="Chart 49">
          <a:extLst>
            <a:ext uri="{FF2B5EF4-FFF2-40B4-BE49-F238E27FC236}">
              <a16:creationId xmlns:a16="http://schemas.microsoft.com/office/drawing/2014/main" id="{AC0CD872-BA79-4E18-8206-0EE7B02F42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15</xdr:col>
      <xdr:colOff>158749</xdr:colOff>
      <xdr:row>44</xdr:row>
      <xdr:rowOff>10581</xdr:rowOff>
    </xdr:from>
    <xdr:to>
      <xdr:col>22</xdr:col>
      <xdr:colOff>433916</xdr:colOff>
      <xdr:row>59</xdr:row>
      <xdr:rowOff>169333</xdr:rowOff>
    </xdr:to>
    <xdr:graphicFrame macro="">
      <xdr:nvGraphicFramePr>
        <xdr:cNvPr id="52" name="Chart 51">
          <a:extLst>
            <a:ext uri="{FF2B5EF4-FFF2-40B4-BE49-F238E27FC236}">
              <a16:creationId xmlns:a16="http://schemas.microsoft.com/office/drawing/2014/main" id="{215845AF-459D-4130-8CDE-6A54EF5CA9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editAs="oneCell">
    <xdr:from>
      <xdr:col>0</xdr:col>
      <xdr:colOff>349250</xdr:colOff>
      <xdr:row>23</xdr:row>
      <xdr:rowOff>84666</xdr:rowOff>
    </xdr:from>
    <xdr:to>
      <xdr:col>17</xdr:col>
      <xdr:colOff>529166</xdr:colOff>
      <xdr:row>27</xdr:row>
      <xdr:rowOff>188381</xdr:rowOff>
    </xdr:to>
    <mc:AlternateContent xmlns:mc="http://schemas.openxmlformats.org/markup-compatibility/2006" xmlns:a14="http://schemas.microsoft.com/office/drawing/2010/main">
      <mc:Choice Requires="a14">
        <xdr:graphicFrame macro="">
          <xdr:nvGraphicFramePr>
            <xdr:cNvPr id="35" name="Product">
              <a:extLst>
                <a:ext uri="{FF2B5EF4-FFF2-40B4-BE49-F238E27FC236}">
                  <a16:creationId xmlns:a16="http://schemas.microsoft.com/office/drawing/2014/main" id="{D3401BEB-632D-4BA7-AC10-4E56C1DE5DD2}"/>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349250" y="4466166"/>
              <a:ext cx="10615083" cy="86571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286.466276273146" createdVersion="7" refreshedVersion="7" minRefreshableVersion="3" recordCount="81" xr:uid="{C5F53164-6065-4FE9-9B79-BCBA08786AEA}">
  <cacheSource type="worksheet">
    <worksheetSource ref="A1:P1048576" sheet="clean data"/>
  </cacheSource>
  <cacheFields count="16">
    <cacheField name="Order_ID" numFmtId="0">
      <sharedItems containsBlank="1"/>
    </cacheField>
    <cacheField name="Order_Date" numFmtId="0">
      <sharedItems containsNonDate="0" containsDate="1" containsString="0" containsBlank="1" minDate="2026-01-01T00:00:00" maxDate="2026-07-01T00:00:00" count="81">
        <d v="2026-01-01T00:00:00"/>
        <d v="2026-01-03T06:41:01"/>
        <d v="2026-01-05T13:22:02"/>
        <d v="2026-01-07T20:03:02"/>
        <d v="2026-01-10T02:44:03"/>
        <d v="2026-01-12T09:25:04"/>
        <d v="2026-01-14T16:06:05"/>
        <d v="2026-01-16T22:47:05"/>
        <d v="2026-01-19T05:28:06"/>
        <d v="2026-01-21T12:09:07"/>
        <d v="2026-01-23T18:50:08"/>
        <d v="2026-01-26T01:31:08"/>
        <d v="2026-01-28T08:12:09"/>
        <d v="2026-01-30T14:53:10"/>
        <d v="2026-02-01T21:34:11"/>
        <d v="2026-02-04T04:15:11"/>
        <d v="2026-02-06T10:56:12"/>
        <d v="2026-02-08T17:37:13"/>
        <d v="2026-02-11T00:18:14"/>
        <d v="2026-02-13T06:59:14"/>
        <d v="2026-02-15T13:40:15"/>
        <d v="2026-02-17T20:21:16"/>
        <d v="2026-02-20T03:02:17"/>
        <d v="2026-02-22T09:43:17"/>
        <d v="2026-02-24T16:24:18"/>
        <d v="2026-02-26T23:05:19"/>
        <d v="2026-03-01T05:46:20"/>
        <d v="2026-03-03T12:27:21"/>
        <d v="2026-03-05T19:08:21"/>
        <d v="2026-03-08T01:49:22"/>
        <d v="2026-03-10T08:30:23"/>
        <d v="2026-03-12T15:11:24"/>
        <d v="2026-03-14T21:52:24"/>
        <d v="2026-03-17T04:33:25"/>
        <d v="2026-03-19T11:14:26"/>
        <d v="2026-03-21T17:55:27"/>
        <d v="2026-03-24T00:36:27"/>
        <d v="2026-03-26T07:17:28"/>
        <d v="2026-03-28T13:58:29"/>
        <d v="2026-03-30T20:39:30"/>
        <d v="2026-04-02T03:20:30"/>
        <d v="2026-04-04T10:01:31"/>
        <d v="2026-04-06T16:42:32"/>
        <d v="2026-04-08T23:23:33"/>
        <d v="2026-04-11T06:04:33"/>
        <d v="2026-04-13T12:45:34"/>
        <d v="2026-04-15T19:26:35"/>
        <d v="2026-04-18T02:07:36"/>
        <d v="2026-04-20T08:48:36"/>
        <d v="2026-04-22T15:29:37"/>
        <d v="2026-04-24T22:10:38"/>
        <d v="2026-04-27T04:51:39"/>
        <d v="2026-04-29T11:32:39"/>
        <d v="2026-05-01T18:13:40"/>
        <d v="2026-05-04T00:54:41"/>
        <d v="2026-05-06T07:35:42"/>
        <d v="2026-05-08T14:16:43"/>
        <d v="2026-05-10T20:57:43"/>
        <d v="2026-05-13T03:38:44"/>
        <d v="2026-05-15T10:19:45"/>
        <d v="2026-05-17T17:00:46"/>
        <d v="2026-05-19T23:41:46"/>
        <d v="2026-05-22T06:22:47"/>
        <d v="2026-05-24T13:03:48"/>
        <d v="2026-05-26T19:44:49"/>
        <d v="2026-05-29T02:25:49"/>
        <d v="2026-05-31T09:06:50"/>
        <d v="2026-06-02T15:47:51"/>
        <d v="2026-06-04T22:28:52"/>
        <d v="2026-06-07T05:09:52"/>
        <d v="2026-06-09T11:50:53"/>
        <d v="2026-06-11T18:31:54"/>
        <d v="2026-06-14T01:12:55"/>
        <d v="2026-06-16T07:53:55"/>
        <d v="2026-06-18T14:34:56"/>
        <d v="2026-06-20T21:15:57"/>
        <d v="2026-06-23T03:56:58"/>
        <d v="2026-06-25T10:37:58"/>
        <d v="2026-06-27T17:18:59"/>
        <d v="2026-06-30T00:00:00"/>
        <m/>
      </sharedItems>
    </cacheField>
    <cacheField name="Customer" numFmtId="0">
      <sharedItems containsBlank="1"/>
    </cacheField>
    <cacheField name="Product" numFmtId="0">
      <sharedItems containsBlank="1" count="7">
        <s v="Monitor"/>
        <s v="Headset"/>
        <s v="Keyboard"/>
        <s v="Mouse"/>
        <s v="Laptop"/>
        <s v="Mouse "/>
        <m/>
      </sharedItems>
    </cacheField>
    <cacheField name="Category" numFmtId="0">
      <sharedItems containsBlank="1" count="3">
        <s v="Electronics"/>
        <s v="Accessories"/>
        <m/>
      </sharedItems>
    </cacheField>
    <cacheField name="Region" numFmtId="0">
      <sharedItems containsBlank="1" count="6">
        <s v="North"/>
        <s v="South"/>
        <s v="East"/>
        <s v="West"/>
        <s v="Unknown"/>
        <m/>
      </sharedItems>
    </cacheField>
    <cacheField name="Quantity" numFmtId="0">
      <sharedItems containsString="0" containsBlank="1" containsNumber="1" containsInteger="1" minValue="1" maxValue="5"/>
    </cacheField>
    <cacheField name="Unit_Price" numFmtId="0">
      <sharedItems containsString="0" containsBlank="1" containsNumber="1" containsInteger="1" minValue="1017" maxValue="55499"/>
    </cacheField>
    <cacheField name="Discount_%" numFmtId="0">
      <sharedItems containsString="0" containsBlank="1" containsNumber="1" containsInteger="1" minValue="0" maxValue="15" count="5">
        <n v="0"/>
        <n v="5"/>
        <n v="10"/>
        <n v="15"/>
        <m/>
      </sharedItems>
    </cacheField>
    <cacheField name="Payment_Mode" numFmtId="0">
      <sharedItems containsBlank="1" count="6">
        <s v="Cash"/>
        <s v="UPI"/>
        <s v="Net Banking"/>
        <s v="Card"/>
        <s v="Card "/>
        <m/>
      </sharedItems>
    </cacheField>
    <cacheField name="Sales" numFmtId="0">
      <sharedItems containsString="0" containsBlank="1" containsNumber="1" minValue="1045" maxValue="262162"/>
    </cacheField>
    <cacheField name="Cost" numFmtId="0">
      <sharedItems containsString="0" containsBlank="1" containsNumber="1" minValue="676.18" maxValue="204668.87"/>
    </cacheField>
    <cacheField name="Profit" numFmtId="0">
      <sharedItems containsString="0" containsBlank="1" containsNumber="1" minValue="244.13" maxValue="74991.78"/>
    </cacheField>
    <cacheField name="Month" numFmtId="0">
      <sharedItems containsBlank="1" count="7">
        <s v="Jan"/>
        <s v="Feb"/>
        <s v="Mar"/>
        <s v="Apr"/>
        <s v="May"/>
        <s v="Jun"/>
        <m/>
      </sharedItems>
    </cacheField>
    <cacheField name="Month_No." numFmtId="0">
      <sharedItems containsString="0" containsBlank="1" containsNumber="1" containsInteger="1" minValue="1" maxValue="6"/>
    </cacheField>
    <cacheField name="Profit_Margin_%" numFmtId="9">
      <sharedItems containsString="0" containsBlank="1" containsNumber="1" minValue="0.18747002398081536" maxValue="0.37712131361225265"/>
    </cacheField>
  </cacheFields>
  <extLst>
    <ext xmlns:x14="http://schemas.microsoft.com/office/spreadsheetml/2009/9/main" uri="{725AE2AE-9491-48be-B2B4-4EB974FC3084}">
      <x14:pivotCacheDefinition pivotCacheId="110523168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1">
  <r>
    <s v="ORD10001"/>
    <x v="0"/>
    <s v="C1001"/>
    <x v="0"/>
    <x v="0"/>
    <x v="0"/>
    <n v="3"/>
    <n v="13962"/>
    <x v="0"/>
    <x v="0"/>
    <n v="41886"/>
    <n v="28238.14"/>
    <n v="13647.86"/>
    <x v="0"/>
    <n v="1"/>
    <n v="0.32583345270496111"/>
  </r>
  <r>
    <s v="ORD10002"/>
    <x v="1"/>
    <s v="C1002"/>
    <x v="1"/>
    <x v="1"/>
    <x v="0"/>
    <n v="1"/>
    <n v="3480"/>
    <x v="1"/>
    <x v="1"/>
    <n v="3306"/>
    <n v="2339.9699999999998"/>
    <n v="966.03"/>
    <x v="0"/>
    <n v="1"/>
    <n v="0.29220508166969145"/>
  </r>
  <r>
    <s v="ORD10003"/>
    <x v="2"/>
    <s v="C1003"/>
    <x v="2"/>
    <x v="1"/>
    <x v="0"/>
    <n v="2"/>
    <n v="2160"/>
    <x v="2"/>
    <x v="0"/>
    <n v="3888"/>
    <n v="2471.5700000000002"/>
    <n v="1416.43"/>
    <x v="0"/>
    <n v="1"/>
    <n v="0.36430812757201647"/>
  </r>
  <r>
    <s v="ORD10004"/>
    <x v="3"/>
    <s v="C1004"/>
    <x v="1"/>
    <x v="1"/>
    <x v="1"/>
    <n v="2"/>
    <n v="3379"/>
    <x v="1"/>
    <x v="0"/>
    <n v="6420.1"/>
    <n v="4013.01"/>
    <n v="2407.09"/>
    <x v="0"/>
    <n v="1"/>
    <n v="0.37493029703587172"/>
  </r>
  <r>
    <s v="ORD10005"/>
    <x v="4"/>
    <s v="C1005"/>
    <x v="1"/>
    <x v="1"/>
    <x v="0"/>
    <n v="4"/>
    <n v="3197"/>
    <x v="2"/>
    <x v="1"/>
    <n v="11509.2"/>
    <n v="9351.57"/>
    <n v="2157.63"/>
    <x v="0"/>
    <n v="1"/>
    <n v="0.18747002398081536"/>
  </r>
  <r>
    <s v="ORD10006"/>
    <x v="5"/>
    <s v="C1006"/>
    <x v="3"/>
    <x v="1"/>
    <x v="0"/>
    <n v="5"/>
    <n v="1276"/>
    <x v="1"/>
    <x v="2"/>
    <n v="6061"/>
    <n v="4771.2"/>
    <n v="1289.8"/>
    <x v="0"/>
    <n v="1"/>
    <n v="0.21280316779409339"/>
  </r>
  <r>
    <s v="ORD10007"/>
    <x v="6"/>
    <s v="C1007"/>
    <x v="2"/>
    <x v="1"/>
    <x v="0"/>
    <n v="1"/>
    <n v="2503"/>
    <x v="0"/>
    <x v="1"/>
    <n v="2503"/>
    <n v="1900.26"/>
    <n v="602.74"/>
    <x v="0"/>
    <n v="1"/>
    <n v="0.24080703156212546"/>
  </r>
  <r>
    <s v="ORD10008"/>
    <x v="7"/>
    <s v="C1008"/>
    <x v="2"/>
    <x v="1"/>
    <x v="2"/>
    <n v="1"/>
    <n v="2391"/>
    <x v="3"/>
    <x v="2"/>
    <n v="2032.35"/>
    <n v="1426.28"/>
    <n v="606.07000000000005"/>
    <x v="0"/>
    <n v="1"/>
    <n v="0.2982114301178439"/>
  </r>
  <r>
    <s v="ORD10009"/>
    <x v="8"/>
    <s v="C1009"/>
    <x v="2"/>
    <x v="1"/>
    <x v="0"/>
    <n v="3"/>
    <n v="2134"/>
    <x v="0"/>
    <x v="1"/>
    <n v="6402"/>
    <n v="4191.13"/>
    <n v="2210.87"/>
    <x v="0"/>
    <n v="1"/>
    <n v="0.34534051858794124"/>
  </r>
  <r>
    <s v="ORD10010"/>
    <x v="9"/>
    <s v="C1010"/>
    <x v="1"/>
    <x v="1"/>
    <x v="3"/>
    <n v="2"/>
    <n v="2994"/>
    <x v="3"/>
    <x v="0"/>
    <n v="5089.8"/>
    <n v="3314.92"/>
    <n v="1774.88"/>
    <x v="0"/>
    <n v="1"/>
    <n v="0.34871311249950881"/>
  </r>
  <r>
    <s v="ORD10011"/>
    <x v="10"/>
    <s v="C1011"/>
    <x v="0"/>
    <x v="0"/>
    <x v="0"/>
    <n v="5"/>
    <n v="14200"/>
    <x v="1"/>
    <x v="0"/>
    <n v="67450"/>
    <n v="45194.78"/>
    <n v="22255.22"/>
    <x v="0"/>
    <n v="1"/>
    <n v="0.329951371386212"/>
  </r>
  <r>
    <s v="ORD10012"/>
    <x v="11"/>
    <s v="C1012"/>
    <x v="2"/>
    <x v="1"/>
    <x v="3"/>
    <n v="4"/>
    <n v="2639"/>
    <x v="2"/>
    <x v="3"/>
    <n v="9500.4"/>
    <n v="6933.82"/>
    <n v="2566.58"/>
    <x v="0"/>
    <n v="1"/>
    <n v="0.27015494084459601"/>
  </r>
  <r>
    <s v="ORD10013"/>
    <x v="12"/>
    <s v="C1013"/>
    <x v="1"/>
    <x v="1"/>
    <x v="3"/>
    <n v="2"/>
    <n v="2832"/>
    <x v="0"/>
    <x v="2"/>
    <n v="5664"/>
    <n v="4321.17"/>
    <n v="1342.83"/>
    <x v="0"/>
    <n v="1"/>
    <n v="0.23708156779661016"/>
  </r>
  <r>
    <s v="ORD10014"/>
    <x v="13"/>
    <s v="C1014"/>
    <x v="3"/>
    <x v="1"/>
    <x v="3"/>
    <n v="4"/>
    <n v="1687"/>
    <x v="3"/>
    <x v="3"/>
    <n v="5735.8"/>
    <n v="4313.55"/>
    <n v="1422.25"/>
    <x v="0"/>
    <n v="1"/>
    <n v="0.24796017992259142"/>
  </r>
  <r>
    <s v="ORD10015"/>
    <x v="14"/>
    <s v="C1015"/>
    <x v="0"/>
    <x v="0"/>
    <x v="2"/>
    <n v="3"/>
    <n v="14259"/>
    <x v="0"/>
    <x v="3"/>
    <n v="42777"/>
    <n v="28916.69"/>
    <n v="13860.31"/>
    <x v="1"/>
    <n v="2"/>
    <n v="0.32401313790120856"/>
  </r>
  <r>
    <s v="ORD10016"/>
    <x v="15"/>
    <s v="C1016"/>
    <x v="3"/>
    <x v="1"/>
    <x v="2"/>
    <n v="3"/>
    <n v="1469"/>
    <x v="3"/>
    <x v="1"/>
    <n v="3745.95"/>
    <n v="3037.86"/>
    <n v="708.09"/>
    <x v="1"/>
    <n v="2"/>
    <n v="0.18902815040243465"/>
  </r>
  <r>
    <s v="ORD10017"/>
    <x v="16"/>
    <s v="C1017"/>
    <x v="0"/>
    <x v="0"/>
    <x v="2"/>
    <n v="1"/>
    <n v="14174"/>
    <x v="0"/>
    <x v="3"/>
    <n v="14174"/>
    <n v="10879.67"/>
    <n v="3294.33"/>
    <x v="1"/>
    <n v="2"/>
    <n v="0.23242062932129251"/>
  </r>
  <r>
    <s v="ORD10018"/>
    <x v="17"/>
    <s v="C1018"/>
    <x v="1"/>
    <x v="1"/>
    <x v="0"/>
    <n v="5"/>
    <n v="2821"/>
    <x v="3"/>
    <x v="1"/>
    <n v="11989.25"/>
    <n v="8762.59"/>
    <n v="3226.66"/>
    <x v="1"/>
    <n v="2"/>
    <n v="0.26912942844631649"/>
  </r>
  <r>
    <s v="ORD10019"/>
    <x v="18"/>
    <s v="C1019"/>
    <x v="4"/>
    <x v="0"/>
    <x v="3"/>
    <n v="4"/>
    <n v="55469"/>
    <x v="3"/>
    <x v="1"/>
    <n v="188594.6"/>
    <n v="140002.1"/>
    <n v="48592.5"/>
    <x v="1"/>
    <n v="2"/>
    <n v="0.25765583956274463"/>
  </r>
  <r>
    <s v="ORD10020"/>
    <x v="19"/>
    <s v="C1020"/>
    <x v="0"/>
    <x v="0"/>
    <x v="2"/>
    <n v="2"/>
    <n v="13837"/>
    <x v="1"/>
    <x v="3"/>
    <n v="26290.3"/>
    <n v="18506.27"/>
    <n v="7784.03"/>
    <x v="1"/>
    <n v="2"/>
    <n v="0.29607992301343083"/>
  </r>
  <r>
    <s v="ORD10021"/>
    <x v="20"/>
    <s v="C1021"/>
    <x v="3"/>
    <x v="1"/>
    <x v="2"/>
    <n v="3"/>
    <n v="1229"/>
    <x v="3"/>
    <x v="2"/>
    <n v="3133.95"/>
    <n v="2098.3200000000002"/>
    <n v="1035.6300000000001"/>
    <x v="1"/>
    <n v="2"/>
    <n v="0.33045517637486244"/>
  </r>
  <r>
    <s v="ORD10022"/>
    <x v="21"/>
    <s v="C1022"/>
    <x v="1"/>
    <x v="1"/>
    <x v="0"/>
    <n v="1"/>
    <n v="3164"/>
    <x v="1"/>
    <x v="2"/>
    <n v="3005.8"/>
    <n v="2077.59"/>
    <n v="928.21"/>
    <x v="1"/>
    <n v="2"/>
    <n v="0.30880630780491047"/>
  </r>
  <r>
    <s v="ORD10023"/>
    <x v="22"/>
    <s v="C1023"/>
    <x v="5"/>
    <x v="0"/>
    <x v="2"/>
    <n v="1"/>
    <n v="14362"/>
    <x v="3"/>
    <x v="2"/>
    <n v="12207.7"/>
    <n v="9419.09"/>
    <n v="2788.61"/>
    <x v="1"/>
    <n v="2"/>
    <n v="0.2284304168680423"/>
  </r>
  <r>
    <s v="ORD10024"/>
    <x v="23"/>
    <s v="C1024"/>
    <x v="4"/>
    <x v="0"/>
    <x v="0"/>
    <n v="4"/>
    <n v="55237"/>
    <x v="2"/>
    <x v="2"/>
    <n v="198853.2"/>
    <n v="123861.42"/>
    <n v="74991.78"/>
    <x v="1"/>
    <n v="2"/>
    <n v="0.37712131361225265"/>
  </r>
  <r>
    <s v="ORD10025"/>
    <x v="24"/>
    <s v="C1025"/>
    <x v="4"/>
    <x v="0"/>
    <x v="1"/>
    <n v="3"/>
    <n v="55082"/>
    <x v="2"/>
    <x v="2"/>
    <n v="148721.4"/>
    <n v="95659.77"/>
    <n v="53061.63"/>
    <x v="1"/>
    <n v="2"/>
    <n v="0.3567854390827413"/>
  </r>
  <r>
    <s v="ORD10026"/>
    <x v="25"/>
    <s v="C1026"/>
    <x v="2"/>
    <x v="1"/>
    <x v="2"/>
    <n v="5"/>
    <n v="2026"/>
    <x v="2"/>
    <x v="3"/>
    <n v="9117"/>
    <n v="5736.42"/>
    <n v="3380.58"/>
    <x v="1"/>
    <n v="2"/>
    <n v="0.37079960513326754"/>
  </r>
  <r>
    <s v="ORD10027"/>
    <x v="26"/>
    <s v="C1027"/>
    <x v="2"/>
    <x v="1"/>
    <x v="1"/>
    <n v="3"/>
    <n v="2225"/>
    <x v="3"/>
    <x v="3"/>
    <n v="5673.75"/>
    <n v="3563.94"/>
    <n v="2109.81"/>
    <x v="2"/>
    <n v="3"/>
    <n v="0.37185459352280237"/>
  </r>
  <r>
    <s v="ORD10028"/>
    <x v="27"/>
    <s v="C1028"/>
    <x v="3"/>
    <x v="1"/>
    <x v="0"/>
    <n v="4"/>
    <n v="1276"/>
    <x v="1"/>
    <x v="0"/>
    <n v="4848.8"/>
    <n v="3835.85"/>
    <n v="1012.95"/>
    <x v="2"/>
    <n v="3"/>
    <n v="0.20890735852169609"/>
  </r>
  <r>
    <s v="ORD10029"/>
    <x v="28"/>
    <s v="C1029"/>
    <x v="0"/>
    <x v="0"/>
    <x v="3"/>
    <n v="4"/>
    <n v="14408"/>
    <x v="1"/>
    <x v="2"/>
    <n v="54750.400000000001"/>
    <n v="41650.36"/>
    <n v="13100.04"/>
    <x v="2"/>
    <n v="3"/>
    <n v="0.23926838890674773"/>
  </r>
  <r>
    <s v="ORD10030"/>
    <x v="29"/>
    <s v="C1030"/>
    <x v="0"/>
    <x v="0"/>
    <x v="2"/>
    <n v="3"/>
    <n v="14083"/>
    <x v="3"/>
    <x v="3"/>
    <n v="35911.65"/>
    <n v="25670.9"/>
    <n v="10240.75"/>
    <x v="2"/>
    <n v="3"/>
    <n v="0.28516512051103193"/>
  </r>
  <r>
    <s v="ORD10031"/>
    <x v="30"/>
    <s v="C1031"/>
    <x v="2"/>
    <x v="1"/>
    <x v="0"/>
    <n v="4"/>
    <n v="2480"/>
    <x v="2"/>
    <x v="0"/>
    <n v="8928"/>
    <n v="5710.05"/>
    <n v="3217.95"/>
    <x v="2"/>
    <n v="3"/>
    <n v="0.36043346774193546"/>
  </r>
  <r>
    <s v="ORD10032"/>
    <x v="31"/>
    <s v="C1032"/>
    <x v="0"/>
    <x v="0"/>
    <x v="3"/>
    <n v="3"/>
    <n v="14252"/>
    <x v="0"/>
    <x v="2"/>
    <n v="38480.400000000001"/>
    <n v="27641.360000000001"/>
    <n v="10839.04"/>
    <x v="2"/>
    <n v="3"/>
    <n v="0.28167690564547149"/>
  </r>
  <r>
    <s v="ORD10033"/>
    <x v="32"/>
    <s v="C1033"/>
    <x v="0"/>
    <x v="0"/>
    <x v="3"/>
    <n v="2"/>
    <n v="14458"/>
    <x v="1"/>
    <x v="1"/>
    <n v="27470.2"/>
    <n v="19632.8"/>
    <n v="7837.4"/>
    <x v="2"/>
    <n v="3"/>
    <n v="0.28530553108459344"/>
  </r>
  <r>
    <s v="ORD10034"/>
    <x v="33"/>
    <s v="C1034"/>
    <x v="4"/>
    <x v="0"/>
    <x v="1"/>
    <n v="3"/>
    <n v="55315"/>
    <x v="2"/>
    <x v="0"/>
    <n v="149350.5"/>
    <n v="97770.87"/>
    <n v="51579.63"/>
    <x v="2"/>
    <n v="3"/>
    <n v="0.34535960709873753"/>
  </r>
  <r>
    <s v="ORD10035"/>
    <x v="34"/>
    <s v="C1035"/>
    <x v="2"/>
    <x v="1"/>
    <x v="0"/>
    <n v="3"/>
    <n v="2546"/>
    <x v="0"/>
    <x v="3"/>
    <n v="7638"/>
    <n v="5398.31"/>
    <n v="2239.69"/>
    <x v="2"/>
    <n v="3"/>
    <n v="0.29322990311599895"/>
  </r>
  <r>
    <s v="ORD10036"/>
    <x v="35"/>
    <s v="C1036"/>
    <x v="1"/>
    <x v="1"/>
    <x v="3"/>
    <n v="4"/>
    <n v="2991"/>
    <x v="1"/>
    <x v="1"/>
    <n v="11365.8"/>
    <n v="7952.66"/>
    <n v="3413.14"/>
    <x v="2"/>
    <n v="3"/>
    <n v="0.30029914304316457"/>
  </r>
  <r>
    <s v="ORD10037"/>
    <x v="36"/>
    <s v="C1037"/>
    <x v="2"/>
    <x v="1"/>
    <x v="2"/>
    <n v="4"/>
    <n v="2048"/>
    <x v="2"/>
    <x v="1"/>
    <n v="7372.8"/>
    <n v="5479.24"/>
    <n v="1893.56"/>
    <x v="2"/>
    <n v="3"/>
    <n v="0.25683051215277775"/>
  </r>
  <r>
    <s v="ORD10038"/>
    <x v="37"/>
    <s v="C1038"/>
    <x v="1"/>
    <x v="1"/>
    <x v="2"/>
    <n v="1"/>
    <n v="3311"/>
    <x v="1"/>
    <x v="1"/>
    <n v="3145.45"/>
    <n v="2349.71"/>
    <n v="795.74"/>
    <x v="2"/>
    <n v="3"/>
    <n v="0.2529812904353908"/>
  </r>
  <r>
    <s v="ORD10039"/>
    <x v="38"/>
    <s v="C1039"/>
    <x v="4"/>
    <x v="0"/>
    <x v="1"/>
    <n v="1"/>
    <n v="54816"/>
    <x v="0"/>
    <x v="0"/>
    <n v="54816"/>
    <n v="34482.6"/>
    <n v="20333.400000000001"/>
    <x v="2"/>
    <n v="3"/>
    <n v="0.37093914185639232"/>
  </r>
  <r>
    <s v="ORD10040"/>
    <x v="39"/>
    <s v="C1040"/>
    <x v="3"/>
    <x v="1"/>
    <x v="3"/>
    <n v="2"/>
    <n v="1171"/>
    <x v="1"/>
    <x v="3"/>
    <n v="2224.9"/>
    <n v="1546.13"/>
    <n v="678.77"/>
    <x v="2"/>
    <n v="3"/>
    <n v="0.30507887994966065"/>
  </r>
  <r>
    <s v="ORD10041"/>
    <x v="40"/>
    <s v="C1041"/>
    <x v="0"/>
    <x v="0"/>
    <x v="0"/>
    <n v="1"/>
    <n v="14019"/>
    <x v="1"/>
    <x v="1"/>
    <n v="13318.05"/>
    <n v="9924.24"/>
    <n v="3393.81"/>
    <x v="3"/>
    <n v="4"/>
    <n v="0.25482784641895773"/>
  </r>
  <r>
    <s v="ORD10042"/>
    <x v="41"/>
    <s v="C1042"/>
    <x v="4"/>
    <x v="0"/>
    <x v="2"/>
    <n v="3"/>
    <n v="54957"/>
    <x v="1"/>
    <x v="2"/>
    <n v="156627.45000000001"/>
    <n v="112870.01"/>
    <n v="43757.440000000002"/>
    <x v="3"/>
    <n v="4"/>
    <n v="0.27937274085736569"/>
  </r>
  <r>
    <s v="ORD10043"/>
    <x v="42"/>
    <s v="C1043"/>
    <x v="0"/>
    <x v="0"/>
    <x v="3"/>
    <n v="4"/>
    <n v="14276"/>
    <x v="1"/>
    <x v="1"/>
    <n v="54248.800000000003"/>
    <n v="42926.97"/>
    <n v="11321.83"/>
    <x v="3"/>
    <n v="4"/>
    <n v="0.20870194363746294"/>
  </r>
  <r>
    <s v="ORD10044"/>
    <x v="43"/>
    <s v="C1044"/>
    <x v="3"/>
    <x v="1"/>
    <x v="3"/>
    <n v="1"/>
    <n v="1045"/>
    <x v="0"/>
    <x v="1"/>
    <n v="1045"/>
    <n v="785.57"/>
    <n v="259.43"/>
    <x v="3"/>
    <n v="4"/>
    <n v="0.24825837320574162"/>
  </r>
  <r>
    <s v="ORD10045"/>
    <x v="44"/>
    <s v="C1045"/>
    <x v="3"/>
    <x v="1"/>
    <x v="4"/>
    <n v="1"/>
    <n v="1372"/>
    <x v="3"/>
    <x v="0"/>
    <n v="1166.2"/>
    <n v="761.05"/>
    <n v="405.15"/>
    <x v="3"/>
    <n v="4"/>
    <n v="0.34741039272851992"/>
  </r>
  <r>
    <s v="ORD10046"/>
    <x v="45"/>
    <s v="C1046"/>
    <x v="4"/>
    <x v="0"/>
    <x v="2"/>
    <n v="2"/>
    <n v="55317"/>
    <x v="1"/>
    <x v="0"/>
    <n v="105102.3"/>
    <n v="66646.81"/>
    <n v="38455.49"/>
    <x v="3"/>
    <n v="4"/>
    <n v="0.36588628412508573"/>
  </r>
  <r>
    <s v="ORD10047"/>
    <x v="46"/>
    <s v="C1047"/>
    <x v="3"/>
    <x v="1"/>
    <x v="2"/>
    <n v="2"/>
    <n v="1098"/>
    <x v="1"/>
    <x v="3"/>
    <n v="2086.1999999999998"/>
    <n v="1561.49"/>
    <n v="524.71"/>
    <x v="3"/>
    <n v="4"/>
    <n v="0.25151471575112649"/>
  </r>
  <r>
    <s v="ORD10048"/>
    <x v="47"/>
    <s v="C1048"/>
    <x v="1"/>
    <x v="1"/>
    <x v="0"/>
    <n v="3"/>
    <n v="2836"/>
    <x v="2"/>
    <x v="2"/>
    <n v="7657.2"/>
    <n v="4788.0600000000004"/>
    <n v="2869.14"/>
    <x v="3"/>
    <n v="4"/>
    <n v="0.3746983231468422"/>
  </r>
  <r>
    <s v="ORD10049"/>
    <x v="48"/>
    <s v="C1049"/>
    <x v="3"/>
    <x v="1"/>
    <x v="2"/>
    <n v="4"/>
    <n v="1279"/>
    <x v="1"/>
    <x v="0"/>
    <n v="4860.2"/>
    <n v="3582.72"/>
    <n v="1277.48"/>
    <x v="3"/>
    <n v="4"/>
    <n v="0.26284515040533313"/>
  </r>
  <r>
    <s v="ORD10050"/>
    <x v="49"/>
    <s v="C1050"/>
    <x v="0"/>
    <x v="0"/>
    <x v="0"/>
    <n v="2"/>
    <n v="14148"/>
    <x v="2"/>
    <x v="1"/>
    <n v="25466.400000000001"/>
    <n v="20578.02"/>
    <n v="4888.38"/>
    <x v="3"/>
    <n v="4"/>
    <n v="0.19195410423145792"/>
  </r>
  <r>
    <s v="ORD10051"/>
    <x v="50"/>
    <s v="C1051"/>
    <x v="0"/>
    <x v="0"/>
    <x v="2"/>
    <n v="1"/>
    <n v="14296"/>
    <x v="3"/>
    <x v="3"/>
    <n v="12151.6"/>
    <n v="8932.58"/>
    <n v="3219.02"/>
    <x v="3"/>
    <n v="4"/>
    <n v="0.26490503308206326"/>
  </r>
  <r>
    <s v="ORD10052"/>
    <x v="51"/>
    <s v="C1052"/>
    <x v="0"/>
    <x v="0"/>
    <x v="1"/>
    <n v="4"/>
    <n v="14101"/>
    <x v="0"/>
    <x v="1"/>
    <n v="56404"/>
    <n v="39349.35"/>
    <n v="17054.650000000001"/>
    <x v="3"/>
    <n v="4"/>
    <n v="0.30236596695269841"/>
  </r>
  <r>
    <s v="ORD10053"/>
    <x v="52"/>
    <s v="C1053"/>
    <x v="0"/>
    <x v="0"/>
    <x v="2"/>
    <n v="4"/>
    <n v="13980"/>
    <x v="0"/>
    <x v="1"/>
    <n v="55920"/>
    <n v="41864.94"/>
    <n v="14055.06"/>
    <x v="3"/>
    <n v="4"/>
    <n v="0.2513422746781116"/>
  </r>
  <r>
    <s v="ORD10054"/>
    <x v="53"/>
    <s v="C1054"/>
    <x v="1"/>
    <x v="1"/>
    <x v="0"/>
    <n v="1"/>
    <n v="3406"/>
    <x v="3"/>
    <x v="0"/>
    <n v="2895.1"/>
    <n v="2060.3000000000002"/>
    <n v="834.8"/>
    <x v="4"/>
    <n v="5"/>
    <n v="0.28834927981762287"/>
  </r>
  <r>
    <s v="ORD10055"/>
    <x v="54"/>
    <s v="C1055"/>
    <x v="2"/>
    <x v="1"/>
    <x v="0"/>
    <n v="2"/>
    <n v="2098"/>
    <x v="0"/>
    <x v="3"/>
    <n v="4196"/>
    <n v="3059.4"/>
    <n v="1136.5999999999999"/>
    <x v="4"/>
    <n v="5"/>
    <n v="0.27087702573879885"/>
  </r>
  <r>
    <s v="ORD10056"/>
    <x v="55"/>
    <s v="C1056"/>
    <x v="4"/>
    <x v="0"/>
    <x v="1"/>
    <n v="1"/>
    <n v="55499"/>
    <x v="3"/>
    <x v="4"/>
    <n v="47174.15"/>
    <n v="38130.53"/>
    <n v="9043.6200000000008"/>
    <x v="4"/>
    <n v="5"/>
    <n v="0.19170711077995048"/>
  </r>
  <r>
    <s v="ORD10057"/>
    <x v="56"/>
    <s v="C1057"/>
    <x v="0"/>
    <x v="0"/>
    <x v="2"/>
    <n v="4"/>
    <n v="13915"/>
    <x v="3"/>
    <x v="2"/>
    <n v="47311"/>
    <n v="32986.199999999997"/>
    <n v="14324.8"/>
    <x v="4"/>
    <n v="5"/>
    <n v="0.30277948045908981"/>
  </r>
  <r>
    <s v="ORD10058"/>
    <x v="57"/>
    <s v="C1058"/>
    <x v="3"/>
    <x v="1"/>
    <x v="2"/>
    <n v="5"/>
    <n v="1190"/>
    <x v="3"/>
    <x v="0"/>
    <n v="5057.5"/>
    <n v="4107.8900000000003"/>
    <n v="949.61"/>
    <x v="4"/>
    <n v="5"/>
    <n v="0.1877627286208601"/>
  </r>
  <r>
    <s v="ORD10059"/>
    <x v="58"/>
    <s v="C1059"/>
    <x v="0"/>
    <x v="0"/>
    <x v="1"/>
    <n v="5"/>
    <n v="14052"/>
    <x v="0"/>
    <x v="0"/>
    <n v="70260"/>
    <n v="56283.19"/>
    <n v="13976.81"/>
    <x v="4"/>
    <n v="5"/>
    <n v="0.19892983205237688"/>
  </r>
  <r>
    <s v="ORD10060"/>
    <x v="59"/>
    <s v="C1060"/>
    <x v="3"/>
    <x v="1"/>
    <x v="2"/>
    <n v="3"/>
    <n v="1160"/>
    <x v="2"/>
    <x v="3"/>
    <n v="3132"/>
    <n v="2064.48"/>
    <n v="1067.52"/>
    <x v="4"/>
    <n v="5"/>
    <n v="0.34084291187739463"/>
  </r>
  <r>
    <s v="ORD10061"/>
    <x v="60"/>
    <s v="C1061"/>
    <x v="3"/>
    <x v="1"/>
    <x v="2"/>
    <n v="1"/>
    <n v="1255"/>
    <x v="3"/>
    <x v="2"/>
    <n v="1066.75"/>
    <n v="676.18"/>
    <n v="390.57"/>
    <x v="4"/>
    <n v="5"/>
    <n v="0.36613077103351299"/>
  </r>
  <r>
    <s v="ORD10062"/>
    <x v="61"/>
    <s v="C1062"/>
    <x v="0"/>
    <x v="0"/>
    <x v="0"/>
    <n v="1"/>
    <n v="14122"/>
    <x v="1"/>
    <x v="2"/>
    <n v="13415.9"/>
    <n v="8588.26"/>
    <n v="4827.6400000000003"/>
    <x v="4"/>
    <n v="5"/>
    <n v="0.35984466193099235"/>
  </r>
  <r>
    <s v="ORD10063"/>
    <x v="62"/>
    <s v="C1063"/>
    <x v="1"/>
    <x v="1"/>
    <x v="2"/>
    <n v="3"/>
    <n v="2927"/>
    <x v="0"/>
    <x v="2"/>
    <n v="8781"/>
    <n v="5476.22"/>
    <n v="3304.78"/>
    <x v="4"/>
    <n v="5"/>
    <n v="0.37635576813574767"/>
  </r>
  <r>
    <s v="ORD10064"/>
    <x v="63"/>
    <s v="C1064"/>
    <x v="3"/>
    <x v="1"/>
    <x v="2"/>
    <n v="3"/>
    <n v="1017"/>
    <x v="3"/>
    <x v="1"/>
    <n v="2593.35"/>
    <n v="1656.86"/>
    <n v="936.49"/>
    <x v="4"/>
    <n v="5"/>
    <n v="0.36111207511519849"/>
  </r>
  <r>
    <s v="ORD10065"/>
    <x v="64"/>
    <s v="C1065"/>
    <x v="3"/>
    <x v="1"/>
    <x v="1"/>
    <n v="3"/>
    <n v="1565"/>
    <x v="3"/>
    <x v="2"/>
    <n v="3990.75"/>
    <n v="3019.41"/>
    <n v="971.34"/>
    <x v="4"/>
    <n v="5"/>
    <n v="0.24339785754557414"/>
  </r>
  <r>
    <s v="ORD10066"/>
    <x v="65"/>
    <s v="C1066"/>
    <x v="0"/>
    <x v="0"/>
    <x v="1"/>
    <n v="4"/>
    <n v="14369"/>
    <x v="1"/>
    <x v="1"/>
    <n v="54602.2"/>
    <n v="34630.78"/>
    <n v="19971.419999999998"/>
    <x v="4"/>
    <n v="5"/>
    <n v="0.36576218540644884"/>
  </r>
  <r>
    <s v="ORD10067"/>
    <x v="66"/>
    <s v="C1067"/>
    <x v="3"/>
    <x v="1"/>
    <x v="3"/>
    <n v="1"/>
    <n v="1322"/>
    <x v="2"/>
    <x v="3"/>
    <n v="1189.8"/>
    <n v="813.58"/>
    <n v="376.22"/>
    <x v="4"/>
    <n v="5"/>
    <n v="0.31620440410152972"/>
  </r>
  <r>
    <s v="ORD10068"/>
    <x v="67"/>
    <s v="C1068"/>
    <x v="3"/>
    <x v="1"/>
    <x v="0"/>
    <n v="4"/>
    <n v="1685"/>
    <x v="2"/>
    <x v="1"/>
    <n v="6066"/>
    <n v="4785.92"/>
    <n v="1280.08"/>
    <x v="5"/>
    <n v="6"/>
    <n v="0.21102538740520935"/>
  </r>
  <r>
    <s v="ORD10069"/>
    <x v="68"/>
    <s v="C1069"/>
    <x v="0"/>
    <x v="0"/>
    <x v="2"/>
    <n v="3"/>
    <n v="14425"/>
    <x v="2"/>
    <x v="3"/>
    <n v="38947.5"/>
    <n v="24328.73"/>
    <n v="14618.77"/>
    <x v="5"/>
    <n v="6"/>
    <n v="0.3753455292380769"/>
  </r>
  <r>
    <s v="ORD10070"/>
    <x v="69"/>
    <s v="C1070"/>
    <x v="0"/>
    <x v="0"/>
    <x v="2"/>
    <n v="1"/>
    <n v="14087"/>
    <x v="3"/>
    <x v="2"/>
    <n v="11973.95"/>
    <n v="9374.33"/>
    <n v="2599.62"/>
    <x v="5"/>
    <n v="6"/>
    <n v="0.21710630159638211"/>
  </r>
  <r>
    <s v="ORD10071"/>
    <x v="70"/>
    <s v="C1011"/>
    <x v="4"/>
    <x v="0"/>
    <x v="3"/>
    <n v="4"/>
    <n v="55462"/>
    <x v="3"/>
    <x v="2"/>
    <n v="188570.8"/>
    <n v="127543.81"/>
    <n v="61026.99"/>
    <x v="5"/>
    <n v="6"/>
    <n v="0.32362905603624742"/>
  </r>
  <r>
    <s v="ORD10072"/>
    <x v="71"/>
    <s v="C1072"/>
    <x v="1"/>
    <x v="1"/>
    <x v="2"/>
    <n v="4"/>
    <n v="3438"/>
    <x v="3"/>
    <x v="3"/>
    <n v="11689.2"/>
    <n v="7523.55"/>
    <n v="4165.6499999999996"/>
    <x v="5"/>
    <n v="6"/>
    <n v="0.35636741607637812"/>
  </r>
  <r>
    <s v="ORD10073"/>
    <x v="72"/>
    <s v="C1073"/>
    <x v="1"/>
    <x v="1"/>
    <x v="0"/>
    <n v="3"/>
    <n v="2954"/>
    <x v="0"/>
    <x v="0"/>
    <n v="8862"/>
    <n v="6729.34"/>
    <n v="2132.66"/>
    <x v="5"/>
    <n v="6"/>
    <n v="0.24065222297449784"/>
  </r>
  <r>
    <s v="ORD10074"/>
    <x v="73"/>
    <s v="C1074"/>
    <x v="3"/>
    <x v="1"/>
    <x v="3"/>
    <n v="1"/>
    <n v="1489"/>
    <x v="1"/>
    <x v="3"/>
    <n v="1414.55"/>
    <n v="1054.96"/>
    <n v="359.59"/>
    <x v="5"/>
    <n v="6"/>
    <n v="0.25420805203068114"/>
  </r>
  <r>
    <s v="ORD10075"/>
    <x v="74"/>
    <s v="C1075"/>
    <x v="1"/>
    <x v="1"/>
    <x v="0"/>
    <n v="3"/>
    <n v="3185"/>
    <x v="3"/>
    <x v="0"/>
    <n v="8121.75"/>
    <n v="6460.81"/>
    <n v="1660.94"/>
    <x v="5"/>
    <n v="6"/>
    <n v="0.20450518669006065"/>
  </r>
  <r>
    <s v="ORD10076"/>
    <x v="75"/>
    <s v="C1076"/>
    <x v="3"/>
    <x v="1"/>
    <x v="3"/>
    <n v="1"/>
    <n v="1103"/>
    <x v="1"/>
    <x v="1"/>
    <n v="1047.8499999999999"/>
    <n v="803.72"/>
    <n v="244.13"/>
    <x v="5"/>
    <n v="6"/>
    <n v="0.23298181991697287"/>
  </r>
  <r>
    <s v="ORD10077"/>
    <x v="76"/>
    <s v="C1077"/>
    <x v="4"/>
    <x v="0"/>
    <x v="3"/>
    <n v="5"/>
    <n v="55192"/>
    <x v="1"/>
    <x v="1"/>
    <n v="262162"/>
    <n v="204668.87"/>
    <n v="57493.13"/>
    <x v="5"/>
    <n v="6"/>
    <n v="0.2193038274044293"/>
  </r>
  <r>
    <s v="ORD10078"/>
    <x v="77"/>
    <s v="C1078"/>
    <x v="0"/>
    <x v="0"/>
    <x v="1"/>
    <n v="2"/>
    <n v="14045"/>
    <x v="2"/>
    <x v="1"/>
    <n v="25281"/>
    <n v="17100.240000000002"/>
    <n v="8180.76"/>
    <x v="5"/>
    <n v="6"/>
    <n v="0.32359321229381749"/>
  </r>
  <r>
    <s v="ORD10079"/>
    <x v="78"/>
    <s v="C1079"/>
    <x v="0"/>
    <x v="0"/>
    <x v="0"/>
    <n v="2"/>
    <n v="13975"/>
    <x v="0"/>
    <x v="2"/>
    <n v="27950"/>
    <n v="18320.89"/>
    <n v="9629.11"/>
    <x v="5"/>
    <n v="6"/>
    <n v="0.34451198568872987"/>
  </r>
  <r>
    <s v="ORD10080"/>
    <x v="79"/>
    <s v="C1080"/>
    <x v="0"/>
    <x v="0"/>
    <x v="2"/>
    <n v="2"/>
    <n v="13838"/>
    <x v="3"/>
    <x v="1"/>
    <n v="23524.6"/>
    <n v="18116.830000000002"/>
    <n v="5407.77"/>
    <x v="5"/>
    <n v="6"/>
    <n v="0.22987723489453596"/>
  </r>
  <r>
    <m/>
    <x v="80"/>
    <m/>
    <x v="6"/>
    <x v="2"/>
    <x v="5"/>
    <m/>
    <m/>
    <x v="4"/>
    <x v="5"/>
    <m/>
    <m/>
    <m/>
    <x v="6"/>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899668E-EB7F-4268-804E-F9536CC935E8}" name="PivotTable3"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4">
  <location ref="H3:I6" firstHeaderRow="1" firstDataRow="1" firstDataCol="1"/>
  <pivotFields count="16">
    <pivotField showAll="0"/>
    <pivotField showAll="0">
      <items count="8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t="default"/>
      </items>
    </pivotField>
    <pivotField showAll="0"/>
    <pivotField showAll="0">
      <items count="8">
        <item x="1"/>
        <item x="2"/>
        <item x="4"/>
        <item x="0"/>
        <item x="3"/>
        <item x="5"/>
        <item x="6"/>
        <item t="default"/>
      </items>
    </pivotField>
    <pivotField axis="axisRow" showAll="0">
      <items count="4">
        <item x="1"/>
        <item x="0"/>
        <item n=" " x="2"/>
        <item t="default"/>
      </items>
    </pivotField>
    <pivotField showAll="0">
      <items count="7">
        <item x="2"/>
        <item x="0"/>
        <item x="1"/>
        <item x="4"/>
        <item x="3"/>
        <item x="5"/>
        <item t="default"/>
      </items>
    </pivotField>
    <pivotField showAll="0"/>
    <pivotField showAll="0"/>
    <pivotField showAll="0"/>
    <pivotField showAll="0">
      <items count="7">
        <item x="3"/>
        <item x="4"/>
        <item x="0"/>
        <item x="2"/>
        <item x="1"/>
        <item x="5"/>
        <item t="default"/>
      </items>
    </pivotField>
    <pivotField showAll="0"/>
    <pivotField showAll="0"/>
    <pivotField dataField="1" showAll="0"/>
    <pivotField showAll="0"/>
    <pivotField showAll="0"/>
    <pivotField showAll="0"/>
  </pivotFields>
  <rowFields count="1">
    <field x="4"/>
  </rowFields>
  <rowItems count="3">
    <i>
      <x/>
    </i>
    <i>
      <x v="1"/>
    </i>
    <i t="grand">
      <x/>
    </i>
  </rowItems>
  <colItems count="1">
    <i/>
  </colItems>
  <dataFields count="1">
    <dataField name="Sum of Profit" fld="12"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dateBetween" evalOrder="-1" id="26" name="Order_Date">
      <autoFilter ref="A1">
        <filterColumn colId="0">
          <customFilters and="1">
            <customFilter operator="greaterThanOrEqual" val="46023"/>
            <customFilter operator="lessThanOrEqual" val="4638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F264DA1-BFAF-42C3-A746-0D09AA88284F}" name="PivotTable5"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4">
  <location ref="A14:B21" firstHeaderRow="1" firstDataRow="1" firstDataCol="1"/>
  <pivotFields count="16">
    <pivotField showAll="0"/>
    <pivotField showAll="0">
      <items count="8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t="default"/>
      </items>
    </pivotField>
    <pivotField showAll="0"/>
    <pivotField axis="axisRow" showAll="0" sortType="descending">
      <items count="8">
        <item x="1"/>
        <item x="2"/>
        <item x="4"/>
        <item x="0"/>
        <item x="3"/>
        <item x="5"/>
        <item x="6"/>
        <item t="default"/>
      </items>
      <autoSortScope>
        <pivotArea dataOnly="0" outline="0" fieldPosition="0">
          <references count="1">
            <reference field="4294967294" count="1" selected="0">
              <x v="0"/>
            </reference>
          </references>
        </pivotArea>
      </autoSortScope>
    </pivotField>
    <pivotField showAll="0">
      <items count="4">
        <item x="1"/>
        <item x="0"/>
        <item x="2"/>
        <item t="default"/>
      </items>
    </pivotField>
    <pivotField showAll="0">
      <items count="7">
        <item x="2"/>
        <item x="0"/>
        <item x="1"/>
        <item x="4"/>
        <item x="3"/>
        <item x="5"/>
        <item t="default"/>
      </items>
    </pivotField>
    <pivotField showAll="0"/>
    <pivotField showAll="0"/>
    <pivotField showAll="0"/>
    <pivotField showAll="0">
      <items count="7">
        <item x="3"/>
        <item x="4"/>
        <item x="0"/>
        <item x="2"/>
        <item x="1"/>
        <item x="5"/>
        <item t="default"/>
      </items>
    </pivotField>
    <pivotField dataField="1" showAll="0"/>
    <pivotField showAll="0"/>
    <pivotField showAll="0"/>
    <pivotField showAll="0"/>
    <pivotField showAll="0"/>
    <pivotField showAll="0"/>
  </pivotFields>
  <rowFields count="1">
    <field x="3"/>
  </rowFields>
  <rowItems count="7">
    <i>
      <x v="2"/>
    </i>
    <i>
      <x v="3"/>
    </i>
    <i>
      <x/>
    </i>
    <i>
      <x v="1"/>
    </i>
    <i>
      <x v="4"/>
    </i>
    <i>
      <x v="5"/>
    </i>
    <i t="grand">
      <x/>
    </i>
  </rowItems>
  <colItems count="1">
    <i/>
  </colItems>
  <dataFields count="1">
    <dataField name="Sum of Sales" fld="10" baseField="0" baseItem="0"/>
  </dataFields>
  <chartFormats count="3">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3" count="1" selected="0">
            <x v="2"/>
          </reference>
        </references>
      </pivotArea>
    </chartFormat>
    <chartFormat chart="3" format="4">
      <pivotArea type="data" outline="0" fieldPosition="0">
        <references count="2">
          <reference field="4294967294" count="1" selected="0">
            <x v="0"/>
          </reference>
          <reference field="3" count="1" selected="0">
            <x v="3"/>
          </reference>
        </references>
      </pivotArea>
    </chartFormat>
  </chartFormats>
  <pivotTableStyleInfo name="PivotStyleLight16" showRowHeaders="1" showColHeaders="1" showRowStripes="0" showColStripes="0" showLastColumn="1"/>
  <filters count="1">
    <filter fld="1" type="dateBetween" evalOrder="-1" id="28" name="Order_Date">
      <autoFilter ref="A1">
        <filterColumn colId="0">
          <customFilters and="1">
            <customFilter operator="greaterThanOrEqual" val="46023"/>
            <customFilter operator="lessThanOrEqual" val="4638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C82F0DB-90BA-4997-B03D-293F6E88153B}" name="PivotTable2"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4">
  <location ref="E3:F6" firstHeaderRow="1" firstDataRow="1" firstDataCol="1"/>
  <pivotFields count="16">
    <pivotField showAll="0"/>
    <pivotField showAll="0">
      <items count="8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t="default"/>
      </items>
    </pivotField>
    <pivotField showAll="0"/>
    <pivotField showAll="0">
      <items count="8">
        <item x="1"/>
        <item x="2"/>
        <item x="4"/>
        <item x="0"/>
        <item x="3"/>
        <item x="5"/>
        <item x="6"/>
        <item t="default"/>
      </items>
    </pivotField>
    <pivotField axis="axisRow" showAll="0" sortType="descending">
      <items count="4">
        <item x="1"/>
        <item x="0"/>
        <item n="  " x="2"/>
        <item t="default"/>
      </items>
      <autoSortScope>
        <pivotArea dataOnly="0" outline="0" fieldPosition="0">
          <references count="1">
            <reference field="4294967294" count="1" selected="0">
              <x v="0"/>
            </reference>
          </references>
        </pivotArea>
      </autoSortScope>
    </pivotField>
    <pivotField showAll="0">
      <items count="7">
        <item x="2"/>
        <item x="0"/>
        <item x="1"/>
        <item x="4"/>
        <item x="3"/>
        <item x="5"/>
        <item t="default"/>
      </items>
    </pivotField>
    <pivotField showAll="0"/>
    <pivotField showAll="0"/>
    <pivotField showAll="0"/>
    <pivotField showAll="0">
      <items count="7">
        <item x="3"/>
        <item x="4"/>
        <item x="0"/>
        <item x="2"/>
        <item x="1"/>
        <item x="5"/>
        <item t="default"/>
      </items>
    </pivotField>
    <pivotField dataField="1" showAll="0"/>
    <pivotField showAll="0"/>
    <pivotField showAll="0"/>
    <pivotField showAll="0"/>
    <pivotField showAll="0"/>
    <pivotField showAll="0"/>
  </pivotFields>
  <rowFields count="1">
    <field x="4"/>
  </rowFields>
  <rowItems count="3">
    <i>
      <x v="1"/>
    </i>
    <i>
      <x/>
    </i>
    <i t="grand">
      <x/>
    </i>
  </rowItems>
  <colItems count="1">
    <i/>
  </colItems>
  <dataFields count="1">
    <dataField name="Sum of Sales" fld="10" baseField="0" baseItem="0"/>
  </dataFields>
  <chartFormats count="3">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4" count="1" selected="0">
            <x v="0"/>
          </reference>
        </references>
      </pivotArea>
    </chartFormat>
    <chartFormat chart="3" format="4">
      <pivotArea type="data" outline="0" fieldPosition="0">
        <references count="2">
          <reference field="4294967294" count="1" selected="0">
            <x v="0"/>
          </reference>
          <reference field="4" count="1" selected="0">
            <x v="1"/>
          </reference>
        </references>
      </pivotArea>
    </chartFormat>
  </chartFormats>
  <pivotTableStyleInfo name="PivotStyleLight16" showRowHeaders="1" showColHeaders="1" showRowStripes="0" showColStripes="0" showLastColumn="1"/>
  <filters count="1">
    <filter fld="1" type="dateBetween" evalOrder="-1" id="26" name="Order_Date">
      <autoFilter ref="A1">
        <filterColumn colId="0">
          <customFilters and="1">
            <customFilter operator="greaterThanOrEqual" val="46023"/>
            <customFilter operator="lessThanOrEqual" val="4638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239743B-9E38-4FEA-9BC6-CB2E06A44997}" name="PivotTable8"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location ref="A23:A24" firstHeaderRow="1" firstDataRow="1" firstDataCol="0"/>
  <pivotFields count="16">
    <pivotField showAll="0"/>
    <pivotField showAll="0">
      <items count="8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t="default"/>
      </items>
    </pivotField>
    <pivotField showAll="0"/>
    <pivotField showAll="0">
      <items count="8">
        <item x="1"/>
        <item x="2"/>
        <item x="4"/>
        <item x="0"/>
        <item x="3"/>
        <item x="5"/>
        <item x="6"/>
        <item t="default"/>
      </items>
    </pivotField>
    <pivotField showAll="0">
      <items count="4">
        <item x="1"/>
        <item x="0"/>
        <item x="2"/>
        <item t="default"/>
      </items>
    </pivotField>
    <pivotField showAll="0">
      <items count="7">
        <item x="2"/>
        <item x="0"/>
        <item x="1"/>
        <item x="4"/>
        <item x="3"/>
        <item x="5"/>
        <item t="default"/>
      </items>
    </pivotField>
    <pivotField showAll="0"/>
    <pivotField showAll="0"/>
    <pivotField showAll="0"/>
    <pivotField showAll="0">
      <items count="7">
        <item x="3"/>
        <item x="4"/>
        <item x="0"/>
        <item x="2"/>
        <item x="1"/>
        <item x="5"/>
        <item t="default"/>
      </items>
    </pivotField>
    <pivotField dataField="1" showAll="0"/>
    <pivotField showAll="0"/>
    <pivotField showAll="0"/>
    <pivotField showAll="0"/>
    <pivotField showAll="0"/>
    <pivotField showAll="0"/>
  </pivotFields>
  <rowItems count="1">
    <i/>
  </rowItems>
  <colItems count="1">
    <i/>
  </colItems>
  <dataFields count="1">
    <dataField name="Sum of Sales" fld="10" baseField="0" baseItem="0" numFmtId="3"/>
  </dataFields>
  <formats count="1">
    <format dxfId="0">
      <pivotArea outline="0" collapsedLevelsAreSubtotals="1" fieldPosition="0"/>
    </format>
  </formats>
  <pivotTableStyleInfo name="PivotStyleLight16" showRowHeaders="1" showColHeaders="1" showRowStripes="0" showColStripes="0" showLastColumn="1"/>
  <filters count="1">
    <filter fld="1" type="dateBetween" evalOrder="-1" id="26" name="Order_Date">
      <autoFilter ref="A1">
        <filterColumn colId="0">
          <customFilters and="1">
            <customFilter operator="greaterThanOrEqual" val="46023"/>
            <customFilter operator="lessThanOrEqual" val="4638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986C18B-C35D-4F0D-BCC7-DBE0DDB5AB41}" name="PivotTable6"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4">
  <location ref="D14:E20" firstHeaderRow="1" firstDataRow="1" firstDataCol="1"/>
  <pivotFields count="16">
    <pivotField showAll="0"/>
    <pivotField showAll="0">
      <items count="8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t="default"/>
      </items>
    </pivotField>
    <pivotField showAll="0"/>
    <pivotField showAll="0">
      <items count="8">
        <item x="1"/>
        <item x="2"/>
        <item x="4"/>
        <item x="0"/>
        <item x="3"/>
        <item x="5"/>
        <item x="6"/>
        <item t="default"/>
      </items>
    </pivotField>
    <pivotField showAll="0">
      <items count="4">
        <item x="1"/>
        <item x="0"/>
        <item x="2"/>
        <item t="default"/>
      </items>
    </pivotField>
    <pivotField showAll="0">
      <items count="7">
        <item x="2"/>
        <item x="0"/>
        <item x="1"/>
        <item x="4"/>
        <item x="3"/>
        <item x="5"/>
        <item t="default"/>
      </items>
    </pivotField>
    <pivotField showAll="0"/>
    <pivotField showAll="0"/>
    <pivotField showAll="0"/>
    <pivotField axis="axisRow" showAll="0">
      <items count="7">
        <item x="3"/>
        <item x="4"/>
        <item x="0"/>
        <item x="2"/>
        <item x="1"/>
        <item n="  " x="5"/>
        <item t="default"/>
      </items>
    </pivotField>
    <pivotField dataField="1" showAll="0"/>
    <pivotField showAll="0"/>
    <pivotField showAll="0"/>
    <pivotField showAll="0"/>
    <pivotField showAll="0"/>
    <pivotField showAll="0"/>
  </pivotFields>
  <rowFields count="1">
    <field x="9"/>
  </rowFields>
  <rowItems count="6">
    <i>
      <x/>
    </i>
    <i>
      <x v="1"/>
    </i>
    <i>
      <x v="2"/>
    </i>
    <i>
      <x v="3"/>
    </i>
    <i>
      <x v="4"/>
    </i>
    <i t="grand">
      <x/>
    </i>
  </rowItems>
  <colItems count="1">
    <i/>
  </colItems>
  <dataFields count="1">
    <dataField name="Sum of Sales" fld="10" baseField="0" baseItem="0"/>
  </dataFields>
  <chartFormats count="7">
    <chartFormat chart="3" format="14" series="1">
      <pivotArea type="data" outline="0" fieldPosition="0">
        <references count="1">
          <reference field="4294967294" count="1" selected="0">
            <x v="0"/>
          </reference>
        </references>
      </pivotArea>
    </chartFormat>
    <chartFormat chart="3" format="15">
      <pivotArea type="data" outline="0" fieldPosition="0">
        <references count="2">
          <reference field="4294967294" count="1" selected="0">
            <x v="0"/>
          </reference>
          <reference field="9" count="1" selected="0">
            <x v="0"/>
          </reference>
        </references>
      </pivotArea>
    </chartFormat>
    <chartFormat chart="3" format="16">
      <pivotArea type="data" outline="0" fieldPosition="0">
        <references count="2">
          <reference field="4294967294" count="1" selected="0">
            <x v="0"/>
          </reference>
          <reference field="9" count="1" selected="0">
            <x v="1"/>
          </reference>
        </references>
      </pivotArea>
    </chartFormat>
    <chartFormat chart="3" format="17">
      <pivotArea type="data" outline="0" fieldPosition="0">
        <references count="2">
          <reference field="4294967294" count="1" selected="0">
            <x v="0"/>
          </reference>
          <reference field="9" count="1" selected="0">
            <x v="2"/>
          </reference>
        </references>
      </pivotArea>
    </chartFormat>
    <chartFormat chart="3" format="18">
      <pivotArea type="data" outline="0" fieldPosition="0">
        <references count="2">
          <reference field="4294967294" count="1" selected="0">
            <x v="0"/>
          </reference>
          <reference field="9" count="1" selected="0">
            <x v="3"/>
          </reference>
        </references>
      </pivotArea>
    </chartFormat>
    <chartFormat chart="3" format="19">
      <pivotArea type="data" outline="0" fieldPosition="0">
        <references count="2">
          <reference field="4294967294" count="1" selected="0">
            <x v="0"/>
          </reference>
          <reference field="9" count="1" selected="0">
            <x v="4"/>
          </reference>
        </references>
      </pivotArea>
    </chartFormat>
    <chartFormat chart="3" format="20">
      <pivotArea type="data" outline="0" fieldPosition="0">
        <references count="2">
          <reference field="4294967294" count="1" selected="0">
            <x v="0"/>
          </reference>
          <reference field="9" count="1" selected="0">
            <x v="5"/>
          </reference>
        </references>
      </pivotArea>
    </chartFormat>
  </chartFormats>
  <pivotTableStyleInfo name="PivotStyleLight16" showRowHeaders="1" showColHeaders="1" showRowStripes="0" showColStripes="0" showLastColumn="1"/>
  <filters count="1">
    <filter fld="1" type="dateBetween" evalOrder="-1" id="26" name="Order_Date">
      <autoFilter ref="A1">
        <filterColumn colId="0">
          <customFilters and="1">
            <customFilter operator="greaterThanOrEqual" val="46023"/>
            <customFilter operator="lessThanOrEqual" val="4638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08196EE-6AC6-4B48-935C-9BD94C1FA7CC}" name="PivotTable4"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6">
  <location ref="K3:M9" firstHeaderRow="0" firstDataRow="1" firstDataCol="1"/>
  <pivotFields count="16">
    <pivotField showAll="0"/>
    <pivotField showAll="0">
      <items count="8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t="default"/>
      </items>
    </pivotField>
    <pivotField showAll="0"/>
    <pivotField showAll="0">
      <items count="8">
        <item x="1"/>
        <item x="2"/>
        <item x="4"/>
        <item x="0"/>
        <item x="3"/>
        <item x="5"/>
        <item x="6"/>
        <item t="default"/>
      </items>
    </pivotField>
    <pivotField showAll="0">
      <items count="4">
        <item x="1"/>
        <item x="0"/>
        <item x="2"/>
        <item t="default"/>
      </items>
    </pivotField>
    <pivotField axis="axisRow" showAll="0">
      <items count="7">
        <item x="2"/>
        <item x="0"/>
        <item x="1"/>
        <item x="4"/>
        <item x="3"/>
        <item n="  " x="5"/>
        <item t="default"/>
      </items>
    </pivotField>
    <pivotField showAll="0"/>
    <pivotField showAll="0"/>
    <pivotField showAll="0"/>
    <pivotField showAll="0">
      <items count="7">
        <item x="3"/>
        <item x="4"/>
        <item x="0"/>
        <item x="2"/>
        <item x="1"/>
        <item x="5"/>
        <item t="default"/>
      </items>
    </pivotField>
    <pivotField dataField="1" showAll="0"/>
    <pivotField showAll="0"/>
    <pivotField dataField="1" showAll="0"/>
    <pivotField showAll="0"/>
    <pivotField showAll="0"/>
    <pivotField showAll="0"/>
  </pivotFields>
  <rowFields count="1">
    <field x="5"/>
  </rowFields>
  <rowItems count="6">
    <i>
      <x/>
    </i>
    <i>
      <x v="1"/>
    </i>
    <i>
      <x v="2"/>
    </i>
    <i>
      <x v="3"/>
    </i>
    <i>
      <x v="4"/>
    </i>
    <i t="grand">
      <x/>
    </i>
  </rowItems>
  <colFields count="1">
    <field x="-2"/>
  </colFields>
  <colItems count="2">
    <i>
      <x/>
    </i>
    <i i="1">
      <x v="1"/>
    </i>
  </colItems>
  <dataFields count="2">
    <dataField name="Sum of Profit" fld="12" baseField="0" baseItem="0"/>
    <dataField name="Sum of Sales" fld="10" baseField="0" baseItem="0"/>
  </dataFields>
  <chartFormats count="7">
    <chartFormat chart="3" format="2"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 chart="5" format="6">
      <pivotArea type="data" outline="0" fieldPosition="0">
        <references count="2">
          <reference field="4294967294" count="1" selected="0">
            <x v="0"/>
          </reference>
          <reference field="5" count="1" selected="0">
            <x v="3"/>
          </reference>
        </references>
      </pivotArea>
    </chartFormat>
  </chartFormats>
  <pivotTableStyleInfo name="PivotStyleLight16" showRowHeaders="1" showColHeaders="1" showRowStripes="0" showColStripes="0" showLastColumn="1"/>
  <filters count="1">
    <filter fld="1" type="dateBetween" evalOrder="-1" id="26" name="Order_Date">
      <autoFilter ref="A1">
        <filterColumn colId="0">
          <customFilters and="1">
            <customFilter operator="greaterThanOrEqual" val="46023"/>
            <customFilter operator="lessThanOrEqual" val="4638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471D92D-D461-468E-9A95-C9CA209C559A}" name="PivotTable12"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location ref="A35:A36" firstHeaderRow="1" firstDataRow="1" firstDataCol="0"/>
  <pivotFields count="16">
    <pivotField showAll="0"/>
    <pivotField showAll="0">
      <items count="8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t="default"/>
      </items>
    </pivotField>
    <pivotField showAll="0"/>
    <pivotField showAll="0">
      <items count="8">
        <item x="1"/>
        <item x="2"/>
        <item x="4"/>
        <item x="0"/>
        <item x="3"/>
        <item x="5"/>
        <item x="6"/>
        <item t="default"/>
      </items>
    </pivotField>
    <pivotField showAll="0">
      <items count="4">
        <item x="1"/>
        <item x="0"/>
        <item x="2"/>
        <item t="default"/>
      </items>
    </pivotField>
    <pivotField showAll="0">
      <items count="7">
        <item x="2"/>
        <item x="0"/>
        <item x="1"/>
        <item x="4"/>
        <item x="3"/>
        <item x="5"/>
        <item t="default"/>
      </items>
    </pivotField>
    <pivotField showAll="0"/>
    <pivotField showAll="0"/>
    <pivotField showAll="0"/>
    <pivotField showAll="0">
      <items count="7">
        <item x="3"/>
        <item x="4"/>
        <item x="0"/>
        <item x="2"/>
        <item x="1"/>
        <item x="5"/>
        <item t="default"/>
      </items>
    </pivotField>
    <pivotField showAll="0"/>
    <pivotField showAll="0"/>
    <pivotField showAll="0"/>
    <pivotField showAll="0"/>
    <pivotField showAll="0"/>
    <pivotField dataField="1" showAll="0"/>
  </pivotFields>
  <rowItems count="1">
    <i/>
  </rowItems>
  <colItems count="1">
    <i/>
  </colItems>
  <dataFields count="1">
    <dataField name="Sum of Profit_Margin_%" fld="15" baseField="0" baseItem="0" numFmtId="9"/>
  </dataFields>
  <formats count="1">
    <format dxfId="1">
      <pivotArea outline="0" collapsedLevelsAreSubtotals="1" fieldPosition="0"/>
    </format>
  </formats>
  <pivotTableStyleInfo name="PivotStyleLight16" showRowHeaders="1" showColHeaders="1" showRowStripes="0" showColStripes="0" showLastColumn="1"/>
  <filters count="1">
    <filter fld="1" type="dateBetween" evalOrder="-1" id="26" name="Order_Date">
      <autoFilter ref="A1">
        <filterColumn colId="0">
          <customFilters and="1">
            <customFilter operator="greaterThanOrEqual" val="46023"/>
            <customFilter operator="lessThanOrEqual" val="4638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F39AB8B-B5A6-4565-8009-FD810049275C}" name="PivotTable11"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location ref="A32:A33" firstHeaderRow="1" firstDataRow="1" firstDataCol="0"/>
  <pivotFields count="16">
    <pivotField showAll="0"/>
    <pivotField showAll="0">
      <items count="8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t="default"/>
      </items>
    </pivotField>
    <pivotField showAll="0"/>
    <pivotField showAll="0">
      <items count="8">
        <item x="1"/>
        <item x="2"/>
        <item x="4"/>
        <item x="0"/>
        <item x="3"/>
        <item x="5"/>
        <item x="6"/>
        <item t="default"/>
      </items>
    </pivotField>
    <pivotField showAll="0">
      <items count="4">
        <item x="1"/>
        <item x="0"/>
        <item x="2"/>
        <item t="default"/>
      </items>
    </pivotField>
    <pivotField showAll="0">
      <items count="7">
        <item x="2"/>
        <item x="0"/>
        <item x="1"/>
        <item x="4"/>
        <item x="3"/>
        <item x="5"/>
        <item t="default"/>
      </items>
    </pivotField>
    <pivotField dataField="1" showAll="0"/>
    <pivotField showAll="0"/>
    <pivotField showAll="0"/>
    <pivotField showAll="0">
      <items count="7">
        <item x="3"/>
        <item x="4"/>
        <item x="0"/>
        <item x="2"/>
        <item x="1"/>
        <item x="5"/>
        <item t="default"/>
      </items>
    </pivotField>
    <pivotField showAll="0"/>
    <pivotField showAll="0"/>
    <pivotField showAll="0"/>
    <pivotField showAll="0"/>
    <pivotField showAll="0"/>
    <pivotField showAll="0"/>
  </pivotFields>
  <rowItems count="1">
    <i/>
  </rowItems>
  <colItems count="1">
    <i/>
  </colItems>
  <dataFields count="1">
    <dataField name="Sum of Quantity" fld="6" baseField="0" baseItem="0"/>
  </dataFields>
  <pivotTableStyleInfo name="PivotStyleLight16" showRowHeaders="1" showColHeaders="1" showRowStripes="0" showColStripes="0" showLastColumn="1"/>
  <filters count="1">
    <filter fld="1" type="dateBetween" evalOrder="-1" id="26" name="Order_Date">
      <autoFilter ref="A1">
        <filterColumn colId="0">
          <customFilters and="1">
            <customFilter operator="greaterThanOrEqual" val="46023"/>
            <customFilter operator="lessThanOrEqual" val="4638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D8EB269-D45E-44C5-AE6B-4B221D029708}" name="PivotTable9"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location ref="A26:A27" firstHeaderRow="1" firstDataRow="1" firstDataCol="0"/>
  <pivotFields count="16">
    <pivotField showAll="0"/>
    <pivotField showAll="0">
      <items count="8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t="default"/>
      </items>
    </pivotField>
    <pivotField showAll="0"/>
    <pivotField showAll="0">
      <items count="8">
        <item x="1"/>
        <item x="2"/>
        <item x="4"/>
        <item x="0"/>
        <item x="3"/>
        <item x="5"/>
        <item x="6"/>
        <item t="default"/>
      </items>
    </pivotField>
    <pivotField showAll="0">
      <items count="4">
        <item x="1"/>
        <item x="0"/>
        <item x="2"/>
        <item t="default"/>
      </items>
    </pivotField>
    <pivotField showAll="0">
      <items count="7">
        <item x="2"/>
        <item x="0"/>
        <item x="1"/>
        <item x="4"/>
        <item x="3"/>
        <item x="5"/>
        <item t="default"/>
      </items>
    </pivotField>
    <pivotField showAll="0"/>
    <pivotField showAll="0"/>
    <pivotField showAll="0"/>
    <pivotField showAll="0">
      <items count="7">
        <item x="3"/>
        <item x="4"/>
        <item x="0"/>
        <item x="2"/>
        <item x="1"/>
        <item x="5"/>
        <item t="default"/>
      </items>
    </pivotField>
    <pivotField showAll="0"/>
    <pivotField showAll="0"/>
    <pivotField dataField="1" showAll="0"/>
    <pivotField showAll="0"/>
    <pivotField showAll="0"/>
    <pivotField showAll="0"/>
  </pivotFields>
  <rowItems count="1">
    <i/>
  </rowItems>
  <colItems count="1">
    <i/>
  </colItems>
  <dataFields count="1">
    <dataField name="Sum of Profit" fld="12" baseField="0" baseItem="0" numFmtId="3"/>
  </dataFields>
  <formats count="1">
    <format dxfId="2">
      <pivotArea outline="0" collapsedLevelsAreSubtotals="1" fieldPosition="0"/>
    </format>
  </formats>
  <pivotTableStyleInfo name="PivotStyleLight16" showRowHeaders="1" showColHeaders="1" showRowStripes="0" showColStripes="0" showLastColumn="1"/>
  <filters count="1">
    <filter fld="1" type="dateBetween" evalOrder="-1" id="26" name="Order_Date">
      <autoFilter ref="A1">
        <filterColumn colId="0">
          <customFilters and="1">
            <customFilter operator="greaterThanOrEqual" val="46023"/>
            <customFilter operator="lessThanOrEqual" val="4638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7ABE981-5D31-4B29-9A50-A43C43D096E1}" name="PivotTable7"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5">
  <location ref="G14:J19" firstHeaderRow="0" firstDataRow="1" firstDataCol="1"/>
  <pivotFields count="16">
    <pivotField showAll="0"/>
    <pivotField showAll="0">
      <items count="8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t="default"/>
      </items>
    </pivotField>
    <pivotField showAll="0"/>
    <pivotField showAll="0">
      <items count="8">
        <item x="1"/>
        <item x="2"/>
        <item x="4"/>
        <item x="0"/>
        <item x="3"/>
        <item x="5"/>
        <item x="6"/>
        <item t="default"/>
      </items>
    </pivotField>
    <pivotField showAll="0">
      <items count="4">
        <item x="1"/>
        <item x="0"/>
        <item x="2"/>
        <item t="default"/>
      </items>
    </pivotField>
    <pivotField showAll="0">
      <items count="7">
        <item x="2"/>
        <item x="0"/>
        <item x="1"/>
        <item x="4"/>
        <item x="3"/>
        <item x="5"/>
        <item t="default"/>
      </items>
    </pivotField>
    <pivotField showAll="0"/>
    <pivotField showAll="0"/>
    <pivotField axis="axisRow" showAll="0">
      <items count="6">
        <item x="0"/>
        <item x="1"/>
        <item x="2"/>
        <item x="3"/>
        <item n="  " x="4"/>
        <item t="default"/>
      </items>
    </pivotField>
    <pivotField showAll="0">
      <items count="7">
        <item x="3"/>
        <item x="4"/>
        <item x="0"/>
        <item x="2"/>
        <item x="1"/>
        <item x="5"/>
        <item t="default"/>
      </items>
    </pivotField>
    <pivotField dataField="1" showAll="0"/>
    <pivotField showAll="0"/>
    <pivotField dataField="1" showAll="0"/>
    <pivotField showAll="0"/>
    <pivotField showAll="0"/>
    <pivotField dataField="1" showAll="0"/>
  </pivotFields>
  <rowFields count="1">
    <field x="8"/>
  </rowFields>
  <rowItems count="5">
    <i>
      <x/>
    </i>
    <i>
      <x v="1"/>
    </i>
    <i>
      <x v="2"/>
    </i>
    <i>
      <x v="3"/>
    </i>
    <i t="grand">
      <x/>
    </i>
  </rowItems>
  <colFields count="1">
    <field x="-2"/>
  </colFields>
  <colItems count="3">
    <i>
      <x/>
    </i>
    <i i="1">
      <x v="1"/>
    </i>
    <i i="2">
      <x v="2"/>
    </i>
  </colItems>
  <dataFields count="3">
    <dataField name="Sum of Sales" fld="10" baseField="0" baseItem="0"/>
    <dataField name="Sum of Profit" fld="12" baseField="0" baseItem="0"/>
    <dataField name="Sum of Profit_Margin_%" fld="15" baseField="0" baseItem="0"/>
  </dataFields>
  <pivotTableStyleInfo name="PivotStyleLight16" showRowHeaders="1" showColHeaders="1" showRowStripes="0" showColStripes="0" showLastColumn="1"/>
  <filters count="1">
    <filter fld="1" type="dateBetween" evalOrder="-1" id="26" name="Order_Date">
      <autoFilter ref="A1">
        <filterColumn colId="0">
          <customFilters and="1">
            <customFilter operator="greaterThanOrEqual" val="46023"/>
            <customFilter operator="lessThanOrEqual" val="4638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9192B8A6-43BE-4526-8B13-45D6204CBFFE}" name="PivotTable10"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location ref="A29:A30" firstHeaderRow="1" firstDataRow="1" firstDataCol="0"/>
  <pivotFields count="16">
    <pivotField dataField="1" showAll="0"/>
    <pivotField showAll="0">
      <items count="8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t="default"/>
      </items>
    </pivotField>
    <pivotField showAll="0"/>
    <pivotField showAll="0">
      <items count="8">
        <item x="1"/>
        <item x="2"/>
        <item x="4"/>
        <item x="0"/>
        <item x="3"/>
        <item x="5"/>
        <item x="6"/>
        <item t="default"/>
      </items>
    </pivotField>
    <pivotField showAll="0">
      <items count="4">
        <item x="1"/>
        <item x="0"/>
        <item x="2"/>
        <item t="default"/>
      </items>
    </pivotField>
    <pivotField showAll="0">
      <items count="7">
        <item x="2"/>
        <item x="0"/>
        <item x="1"/>
        <item x="4"/>
        <item x="3"/>
        <item x="5"/>
        <item t="default"/>
      </items>
    </pivotField>
    <pivotField showAll="0"/>
    <pivotField showAll="0"/>
    <pivotField showAll="0"/>
    <pivotField showAll="0">
      <items count="7">
        <item x="3"/>
        <item x="4"/>
        <item x="0"/>
        <item x="2"/>
        <item x="1"/>
        <item x="5"/>
        <item t="default"/>
      </items>
    </pivotField>
    <pivotField showAll="0"/>
    <pivotField showAll="0"/>
    <pivotField showAll="0"/>
    <pivotField showAll="0"/>
    <pivotField showAll="0"/>
    <pivotField showAll="0"/>
  </pivotFields>
  <rowItems count="1">
    <i/>
  </rowItems>
  <colItems count="1">
    <i/>
  </colItems>
  <dataFields count="1">
    <dataField name="Count of Order_ID" fld="0" subtotal="count" baseField="0" baseItem="0"/>
  </dataFields>
  <pivotTableStyleInfo name="PivotStyleLight16" showRowHeaders="1" showColHeaders="1" showRowStripes="0" showColStripes="0" showLastColumn="1"/>
  <filters count="1">
    <filter fld="1" type="dateBetween" evalOrder="-1" id="26" name="Order_Date">
      <autoFilter ref="A1">
        <filterColumn colId="0">
          <customFilters and="1">
            <customFilter operator="greaterThanOrEqual" val="46023"/>
            <customFilter operator="lessThanOrEqual" val="4638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63A406F9-23B3-4850-9683-9F6E156C8A7F}" name="PivotTable1"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5">
  <location ref="A3:C10" firstHeaderRow="0" firstDataRow="1" firstDataCol="1"/>
  <pivotFields count="16">
    <pivotField showAll="0"/>
    <pivotField showAll="0">
      <items count="8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t="default"/>
      </items>
    </pivotField>
    <pivotField showAll="0"/>
    <pivotField showAll="0">
      <items count="8">
        <item x="1"/>
        <item x="2"/>
        <item x="4"/>
        <item x="0"/>
        <item x="3"/>
        <item x="5"/>
        <item x="6"/>
        <item t="default"/>
      </items>
    </pivotField>
    <pivotField showAll="0">
      <items count="4">
        <item x="1"/>
        <item x="0"/>
        <item x="2"/>
        <item t="default"/>
      </items>
    </pivotField>
    <pivotField showAll="0">
      <items count="7">
        <item x="2"/>
        <item x="0"/>
        <item x="1"/>
        <item x="4"/>
        <item x="3"/>
        <item x="5"/>
        <item t="default"/>
      </items>
    </pivotField>
    <pivotField showAll="0"/>
    <pivotField showAll="0"/>
    <pivotField showAll="0"/>
    <pivotField showAll="0">
      <items count="7">
        <item x="3"/>
        <item x="4"/>
        <item x="0"/>
        <item x="2"/>
        <item x="1"/>
        <item x="5"/>
        <item t="default"/>
      </items>
    </pivotField>
    <pivotField dataField="1" showAll="0"/>
    <pivotField showAll="0"/>
    <pivotField dataField="1" showAll="0"/>
    <pivotField axis="axisRow" showAll="0" sortType="descending">
      <items count="8">
        <item x="0"/>
        <item x="1"/>
        <item x="2"/>
        <item x="3"/>
        <item x="4"/>
        <item x="5"/>
        <item n=" " x="6"/>
        <item t="default"/>
      </items>
      <autoSortScope>
        <pivotArea dataOnly="0" outline="0" fieldPosition="0">
          <references count="1">
            <reference field="4294967294" count="1" selected="0">
              <x v="1"/>
            </reference>
          </references>
        </pivotArea>
      </autoSortScope>
    </pivotField>
    <pivotField showAll="0"/>
    <pivotField showAll="0"/>
  </pivotFields>
  <rowFields count="1">
    <field x="13"/>
  </rowFields>
  <rowItems count="7">
    <i>
      <x v="1"/>
    </i>
    <i>
      <x v="5"/>
    </i>
    <i>
      <x v="3"/>
    </i>
    <i>
      <x v="2"/>
    </i>
    <i>
      <x v="4"/>
    </i>
    <i>
      <x/>
    </i>
    <i t="grand">
      <x/>
    </i>
  </rowItems>
  <colFields count="1">
    <field x="-2"/>
  </colFields>
  <colItems count="2">
    <i>
      <x/>
    </i>
    <i i="1">
      <x v="1"/>
    </i>
  </colItems>
  <dataFields count="2">
    <dataField name="Sum of Profit" fld="12" baseField="0" baseItem="0"/>
    <dataField name="Sum of Sales" fld="10" baseField="0" baseItem="0"/>
  </dataFields>
  <chartFormats count="2">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1" type="dateBetween" evalOrder="-1" id="26" name="Order_Date">
      <autoFilter ref="A1">
        <filterColumn colId="0">
          <customFilters and="1">
            <customFilter operator="greaterThanOrEqual" val="46023"/>
            <customFilter operator="lessThanOrEqual" val="4638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16E6AE75-4C82-4994-9DEF-C99D379A3AE9}" sourceName="Category">
  <pivotTables>
    <pivotTable tabId="3" name="PivotTable7"/>
    <pivotTable tabId="3" name="PivotTable1"/>
    <pivotTable tabId="3" name="PivotTable10"/>
    <pivotTable tabId="3" name="PivotTable11"/>
    <pivotTable tabId="3" name="PivotTable12"/>
    <pivotTable tabId="3" name="PivotTable2"/>
    <pivotTable tabId="3" name="PivotTable3"/>
    <pivotTable tabId="3" name="PivotTable4"/>
    <pivotTable tabId="3" name="PivotTable5"/>
    <pivotTable tabId="3" name="PivotTable6"/>
    <pivotTable tabId="3" name="PivotTable8"/>
    <pivotTable tabId="3" name="PivotTable9"/>
  </pivotTables>
  <data>
    <tabular pivotCacheId="1105231686">
      <items count="3">
        <i x="1" s="1"/>
        <i x="0" s="1"/>
        <i x="2"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1FEF0276-C4A4-4DD3-BA07-8A2A60A45104}" sourceName="Region">
  <pivotTables>
    <pivotTable tabId="3" name="PivotTable7"/>
    <pivotTable tabId="3" name="PivotTable1"/>
    <pivotTable tabId="3" name="PivotTable10"/>
    <pivotTable tabId="3" name="PivotTable11"/>
    <pivotTable tabId="3" name="PivotTable12"/>
    <pivotTable tabId="3" name="PivotTable2"/>
    <pivotTable tabId="3" name="PivotTable3"/>
    <pivotTable tabId="3" name="PivotTable4"/>
    <pivotTable tabId="3" name="PivotTable5"/>
    <pivotTable tabId="3" name="PivotTable6"/>
    <pivotTable tabId="3" name="PivotTable8"/>
    <pivotTable tabId="3" name="PivotTable9"/>
  </pivotTables>
  <data>
    <tabular pivotCacheId="1105231686">
      <items count="6">
        <i x="2" s="1"/>
        <i x="0" s="1"/>
        <i x="1" s="1"/>
        <i x="4" s="1"/>
        <i x="3" s="1"/>
        <i x="5"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ode" xr10:uid="{0FB1B6BB-2C0E-44AB-970C-7A0C996A7D20}" sourceName="Payment_Mode">
  <pivotTables>
    <pivotTable tabId="3" name="PivotTable7"/>
    <pivotTable tabId="3" name="PivotTable1"/>
    <pivotTable tabId="3" name="PivotTable10"/>
    <pivotTable tabId="3" name="PivotTable11"/>
    <pivotTable tabId="3" name="PivotTable12"/>
    <pivotTable tabId="3" name="PivotTable2"/>
    <pivotTable tabId="3" name="PivotTable3"/>
    <pivotTable tabId="3" name="PivotTable4"/>
    <pivotTable tabId="3" name="PivotTable5"/>
    <pivotTable tabId="3" name="PivotTable6"/>
    <pivotTable tabId="3" name="PivotTable8"/>
    <pivotTable tabId="3" name="PivotTable9"/>
  </pivotTables>
  <data>
    <tabular pivotCacheId="1105231686">
      <items count="6">
        <i x="3" s="1"/>
        <i x="4" s="1"/>
        <i x="0" s="1"/>
        <i x="2" s="1"/>
        <i x="1" s="1"/>
        <i x="5"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B2FC45ED-3CA3-4F58-9BF3-D1CE5F8EF793}" sourceName="Product">
  <pivotTables>
    <pivotTable tabId="3" name="PivotTable4"/>
    <pivotTable tabId="3" name="PivotTable1"/>
    <pivotTable tabId="3" name="PivotTable10"/>
    <pivotTable tabId="3" name="PivotTable11"/>
    <pivotTable tabId="3" name="PivotTable12"/>
    <pivotTable tabId="3" name="PivotTable2"/>
    <pivotTable tabId="3" name="PivotTable3"/>
    <pivotTable tabId="3" name="PivotTable5"/>
    <pivotTable tabId="3" name="PivotTable6"/>
    <pivotTable tabId="3" name="PivotTable7"/>
    <pivotTable tabId="3" name="PivotTable8"/>
    <pivotTable tabId="3" name="PivotTable9"/>
  </pivotTables>
  <data>
    <tabular pivotCacheId="1105231686">
      <items count="7">
        <i x="1" s="1"/>
        <i x="2" s="1"/>
        <i x="4" s="1"/>
        <i x="0" s="1"/>
        <i x="3" s="1"/>
        <i x="5" s="1"/>
        <i x="6"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84EB4357-EF1D-4DFB-B9F4-3A46A0DA34EF}" cache="Slicer_Category" caption="Category" style="SlicerStyleLight5" rowHeight="241300"/>
  <slicer name="Region" xr10:uid="{659DEEDC-25B5-41C5-AB1E-A61611528130}" cache="Slicer_Region" caption="Region" columnCount="3" style="SlicerStyleDark5" rowHeight="365760"/>
  <slicer name="Payment_Mode" xr10:uid="{9E9193ED-9C30-49FE-AF22-57BACFADCCF5}" cache="Slicer_Payment_Mode" caption="Payment_Mode" style="SlicerStyleLight5" rowHeight="365760"/>
  <slicer name="Product" xr10:uid="{A7D0A143-05BA-4A6D-B5AC-2F8117770CA5}" cache="Slicer_Product" caption="Product" columnCount="6" style="SlicerStyleDark5" rowHeight="36576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F2CA5065-252D-4163-BA5E-2DDBFBA3CFE5}" sourceName="Order_Date">
  <pivotTables>
    <pivotTable tabId="3" name="PivotTable7"/>
    <pivotTable tabId="3" name="PivotTable1"/>
    <pivotTable tabId="3" name="PivotTable10"/>
    <pivotTable tabId="3" name="PivotTable11"/>
    <pivotTable tabId="3" name="PivotTable12"/>
    <pivotTable tabId="3" name="PivotTable2"/>
    <pivotTable tabId="3" name="PivotTable3"/>
    <pivotTable tabId="3" name="PivotTable4"/>
    <pivotTable tabId="3" name="PivotTable5"/>
    <pivotTable tabId="3" name="PivotTable6"/>
    <pivotTable tabId="3" name="PivotTable8"/>
    <pivotTable tabId="3" name="PivotTable9"/>
  </pivotTables>
  <state minimalRefreshVersion="6" lastRefreshVersion="6" pivotCacheId="1105231686" filterType="dateBetween">
    <selection startDate="2026-01-01T00:00:00" endDate="2026-12-31T00:00:00"/>
    <bounds startDate="2026-01-01T00:00:00" endDate="2027-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2A4ECE73-1F0B-4A86-9661-3E1721FE5025}" cache="NativeTimeline_Order_Date" caption="Order_Date" level="2" selectionLevel="0" scrollPosition="2026-01-01T00:00:00" style="TimeSlicerStyleDark5"/>
</timeline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rinterSettings" Target="../printerSettings/printerSettings1.bin"/><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81"/>
  <sheetViews>
    <sheetView topLeftCell="A4" workbookViewId="0">
      <selection activeCell="R20" sqref="R20"/>
    </sheetView>
  </sheetViews>
  <sheetFormatPr defaultRowHeight="15" x14ac:dyDescent="0.25"/>
  <cols>
    <col min="1" max="1" width="9.85546875" bestFit="1" customWidth="1"/>
    <col min="2" max="2" width="18.28515625" bestFit="1" customWidth="1"/>
    <col min="3" max="3" width="9.5703125" bestFit="1" customWidth="1"/>
    <col min="4" max="4" width="9.42578125" bestFit="1" customWidth="1"/>
    <col min="5" max="5" width="11.28515625" bestFit="1" customWidth="1"/>
    <col min="6" max="6" width="7.140625" bestFit="1" customWidth="1"/>
    <col min="8" max="8" width="10.28515625" bestFit="1" customWidth="1"/>
    <col min="9" max="9" width="11.28515625" bestFit="1" customWidth="1"/>
    <col min="10" max="10" width="15.28515625" bestFit="1" customWidth="1"/>
    <col min="11" max="12" width="10" bestFit="1" customWidth="1"/>
    <col min="13" max="13" width="9" bestFit="1" customWidth="1"/>
  </cols>
  <sheetData>
    <row r="1" spans="1:13" x14ac:dyDescent="0.25">
      <c r="A1" s="1" t="s">
        <v>0</v>
      </c>
      <c r="B1" s="1" t="s">
        <v>1</v>
      </c>
      <c r="C1" s="1" t="s">
        <v>2</v>
      </c>
      <c r="D1" s="1" t="s">
        <v>3</v>
      </c>
      <c r="E1" s="1" t="s">
        <v>4</v>
      </c>
      <c r="F1" s="1" t="s">
        <v>5</v>
      </c>
      <c r="G1" s="1" t="s">
        <v>6</v>
      </c>
      <c r="H1" s="1" t="s">
        <v>7</v>
      </c>
      <c r="I1" s="1" t="s">
        <v>8</v>
      </c>
      <c r="J1" s="1" t="s">
        <v>9</v>
      </c>
      <c r="K1" s="1" t="s">
        <v>10</v>
      </c>
      <c r="L1" s="1" t="s">
        <v>11</v>
      </c>
      <c r="M1" s="1" t="s">
        <v>12</v>
      </c>
    </row>
    <row r="2" spans="1:13" x14ac:dyDescent="0.25">
      <c r="A2" t="s">
        <v>13</v>
      </c>
      <c r="B2" s="2">
        <v>46023</v>
      </c>
      <c r="C2" t="s">
        <v>93</v>
      </c>
      <c r="D2" t="s">
        <v>172</v>
      </c>
      <c r="E2" t="s">
        <v>178</v>
      </c>
      <c r="F2" t="s">
        <v>180</v>
      </c>
      <c r="G2">
        <v>3</v>
      </c>
      <c r="H2">
        <v>13962</v>
      </c>
      <c r="I2">
        <v>0</v>
      </c>
      <c r="J2" t="s">
        <v>185</v>
      </c>
      <c r="K2">
        <v>41886</v>
      </c>
      <c r="L2">
        <v>28238.14</v>
      </c>
      <c r="M2">
        <v>13647.86</v>
      </c>
    </row>
    <row r="3" spans="1:13" x14ac:dyDescent="0.25">
      <c r="A3" t="s">
        <v>14</v>
      </c>
      <c r="B3" s="2">
        <v>46025.278481012647</v>
      </c>
      <c r="C3" t="s">
        <v>94</v>
      </c>
      <c r="D3" t="s">
        <v>173</v>
      </c>
      <c r="E3" t="s">
        <v>179</v>
      </c>
      <c r="F3" t="s">
        <v>180</v>
      </c>
      <c r="G3">
        <v>1</v>
      </c>
      <c r="H3">
        <v>3480</v>
      </c>
      <c r="I3">
        <v>5</v>
      </c>
      <c r="J3" t="s">
        <v>186</v>
      </c>
      <c r="K3">
        <v>3306</v>
      </c>
      <c r="L3">
        <v>2339.9699999999998</v>
      </c>
      <c r="M3">
        <v>966.03</v>
      </c>
    </row>
    <row r="4" spans="1:13" x14ac:dyDescent="0.25">
      <c r="A4" t="s">
        <v>15</v>
      </c>
      <c r="B4" s="2">
        <v>46027.556962025323</v>
      </c>
      <c r="C4" t="s">
        <v>95</v>
      </c>
      <c r="D4" t="s">
        <v>174</v>
      </c>
      <c r="E4" t="s">
        <v>179</v>
      </c>
      <c r="F4" t="s">
        <v>180</v>
      </c>
      <c r="G4">
        <v>2</v>
      </c>
      <c r="H4">
        <v>2160</v>
      </c>
      <c r="I4">
        <v>10</v>
      </c>
      <c r="J4" t="s">
        <v>185</v>
      </c>
      <c r="K4">
        <v>3888</v>
      </c>
      <c r="L4">
        <v>2471.5700000000002</v>
      </c>
      <c r="M4">
        <v>1416.43</v>
      </c>
    </row>
    <row r="5" spans="1:13" x14ac:dyDescent="0.25">
      <c r="A5" t="s">
        <v>16</v>
      </c>
      <c r="B5" s="2">
        <v>46029.835443037977</v>
      </c>
      <c r="C5" t="s">
        <v>96</v>
      </c>
      <c r="D5" t="s">
        <v>173</v>
      </c>
      <c r="E5" t="s">
        <v>179</v>
      </c>
      <c r="F5" t="s">
        <v>181</v>
      </c>
      <c r="G5">
        <v>2</v>
      </c>
      <c r="H5">
        <v>3379</v>
      </c>
      <c r="I5">
        <v>5</v>
      </c>
      <c r="J5" t="s">
        <v>185</v>
      </c>
      <c r="K5">
        <v>6420.1</v>
      </c>
      <c r="L5">
        <v>4013.01</v>
      </c>
      <c r="M5">
        <v>2407.09</v>
      </c>
    </row>
    <row r="6" spans="1:13" x14ac:dyDescent="0.25">
      <c r="A6" t="s">
        <v>17</v>
      </c>
      <c r="B6" s="2">
        <v>46032.113924050624</v>
      </c>
      <c r="C6" t="s">
        <v>97</v>
      </c>
      <c r="D6" t="s">
        <v>173</v>
      </c>
      <c r="E6" t="s">
        <v>179</v>
      </c>
      <c r="F6" t="s">
        <v>180</v>
      </c>
      <c r="G6">
        <v>4</v>
      </c>
      <c r="H6">
        <v>3197</v>
      </c>
      <c r="I6">
        <v>10</v>
      </c>
      <c r="J6" t="s">
        <v>186</v>
      </c>
      <c r="K6">
        <v>11509.2</v>
      </c>
      <c r="L6">
        <v>9351.57</v>
      </c>
      <c r="M6">
        <v>2157.63</v>
      </c>
    </row>
    <row r="7" spans="1:13" x14ac:dyDescent="0.25">
      <c r="A7" t="s">
        <v>18</v>
      </c>
      <c r="B7" s="2">
        <v>46034.392405063278</v>
      </c>
      <c r="C7" t="s">
        <v>98</v>
      </c>
      <c r="D7" t="s">
        <v>175</v>
      </c>
      <c r="E7" t="s">
        <v>179</v>
      </c>
      <c r="F7" t="s">
        <v>180</v>
      </c>
      <c r="G7">
        <v>5</v>
      </c>
      <c r="H7">
        <v>1276</v>
      </c>
      <c r="I7">
        <v>5</v>
      </c>
      <c r="J7" t="s">
        <v>187</v>
      </c>
      <c r="K7">
        <v>6061</v>
      </c>
      <c r="L7">
        <v>4771.2</v>
      </c>
      <c r="M7">
        <v>1289.8</v>
      </c>
    </row>
    <row r="8" spans="1:13" x14ac:dyDescent="0.25">
      <c r="A8" t="s">
        <v>19</v>
      </c>
      <c r="B8" s="2">
        <v>46036.670886075954</v>
      </c>
      <c r="C8" t="s">
        <v>99</v>
      </c>
      <c r="D8" t="s">
        <v>174</v>
      </c>
      <c r="E8" t="s">
        <v>179</v>
      </c>
      <c r="F8" t="s">
        <v>180</v>
      </c>
      <c r="G8">
        <v>1</v>
      </c>
      <c r="H8">
        <v>2503</v>
      </c>
      <c r="I8">
        <v>0</v>
      </c>
      <c r="J8" t="s">
        <v>186</v>
      </c>
      <c r="K8">
        <v>2503</v>
      </c>
      <c r="L8">
        <v>1900.26</v>
      </c>
      <c r="M8">
        <v>602.74</v>
      </c>
    </row>
    <row r="9" spans="1:13" x14ac:dyDescent="0.25">
      <c r="A9" t="s">
        <v>20</v>
      </c>
      <c r="B9" s="2">
        <v>46038.9493670886</v>
      </c>
      <c r="C9" t="s">
        <v>100</v>
      </c>
      <c r="D9" t="s">
        <v>174</v>
      </c>
      <c r="E9" t="s">
        <v>179</v>
      </c>
      <c r="F9" t="s">
        <v>182</v>
      </c>
      <c r="G9">
        <v>1</v>
      </c>
      <c r="H9">
        <v>2391</v>
      </c>
      <c r="I9">
        <v>15</v>
      </c>
      <c r="J9" t="s">
        <v>187</v>
      </c>
      <c r="K9">
        <v>2032.35</v>
      </c>
      <c r="L9">
        <v>1426.28</v>
      </c>
      <c r="M9">
        <v>606.07000000000005</v>
      </c>
    </row>
    <row r="10" spans="1:13" x14ac:dyDescent="0.25">
      <c r="A10" t="s">
        <v>21</v>
      </c>
      <c r="B10" s="2">
        <v>46041.227848101262</v>
      </c>
      <c r="C10" t="s">
        <v>101</v>
      </c>
      <c r="D10" t="s">
        <v>174</v>
      </c>
      <c r="E10" t="s">
        <v>179</v>
      </c>
      <c r="F10" t="s">
        <v>180</v>
      </c>
      <c r="G10">
        <v>3</v>
      </c>
      <c r="H10">
        <v>2134</v>
      </c>
      <c r="I10">
        <v>0</v>
      </c>
      <c r="J10" t="s">
        <v>188</v>
      </c>
      <c r="K10">
        <v>6402</v>
      </c>
      <c r="L10">
        <v>4191.13</v>
      </c>
      <c r="M10">
        <v>2210.87</v>
      </c>
    </row>
    <row r="11" spans="1:13" x14ac:dyDescent="0.25">
      <c r="A11" t="s">
        <v>22</v>
      </c>
      <c r="B11" s="2">
        <v>46043.506329113923</v>
      </c>
      <c r="C11" t="s">
        <v>102</v>
      </c>
      <c r="D11" t="s">
        <v>173</v>
      </c>
      <c r="E11" t="s">
        <v>179</v>
      </c>
      <c r="F11" t="s">
        <v>183</v>
      </c>
      <c r="G11">
        <v>2</v>
      </c>
      <c r="H11">
        <v>2994</v>
      </c>
      <c r="I11">
        <v>15</v>
      </c>
      <c r="J11" t="s">
        <v>185</v>
      </c>
      <c r="K11">
        <v>5089.8</v>
      </c>
      <c r="L11">
        <v>3314.92</v>
      </c>
      <c r="M11">
        <v>1774.88</v>
      </c>
    </row>
    <row r="12" spans="1:13" x14ac:dyDescent="0.25">
      <c r="A12" t="s">
        <v>23</v>
      </c>
      <c r="B12" s="2">
        <v>46045.784810126577</v>
      </c>
      <c r="C12" t="s">
        <v>103</v>
      </c>
      <c r="D12" t="s">
        <v>172</v>
      </c>
      <c r="E12" t="s">
        <v>178</v>
      </c>
      <c r="F12" t="s">
        <v>180</v>
      </c>
      <c r="G12">
        <v>5</v>
      </c>
      <c r="H12">
        <v>14200</v>
      </c>
      <c r="I12">
        <v>5</v>
      </c>
      <c r="J12" t="s">
        <v>185</v>
      </c>
      <c r="K12">
        <v>67450</v>
      </c>
      <c r="L12">
        <v>45194.78</v>
      </c>
      <c r="M12">
        <v>22255.22</v>
      </c>
    </row>
    <row r="13" spans="1:13" x14ac:dyDescent="0.25">
      <c r="A13" t="s">
        <v>24</v>
      </c>
      <c r="B13" s="2">
        <v>46048.063291139239</v>
      </c>
      <c r="C13" t="s">
        <v>104</v>
      </c>
      <c r="D13" t="s">
        <v>174</v>
      </c>
      <c r="E13" t="s">
        <v>179</v>
      </c>
      <c r="F13" t="s">
        <v>183</v>
      </c>
      <c r="G13">
        <v>4</v>
      </c>
      <c r="H13">
        <v>2639</v>
      </c>
      <c r="I13">
        <v>10</v>
      </c>
      <c r="J13" t="s">
        <v>189</v>
      </c>
      <c r="K13">
        <v>9500.4</v>
      </c>
      <c r="L13">
        <v>6933.82</v>
      </c>
      <c r="M13">
        <v>2566.58</v>
      </c>
    </row>
    <row r="14" spans="1:13" x14ac:dyDescent="0.25">
      <c r="A14" t="s">
        <v>25</v>
      </c>
      <c r="B14" s="2">
        <v>46050.3417721519</v>
      </c>
      <c r="C14" t="s">
        <v>105</v>
      </c>
      <c r="D14" t="s">
        <v>173</v>
      </c>
      <c r="E14" t="s">
        <v>179</v>
      </c>
      <c r="F14" t="s">
        <v>183</v>
      </c>
      <c r="G14">
        <v>2</v>
      </c>
      <c r="H14">
        <v>2832</v>
      </c>
      <c r="I14">
        <v>0</v>
      </c>
      <c r="J14" t="s">
        <v>187</v>
      </c>
      <c r="K14">
        <v>5664</v>
      </c>
      <c r="L14">
        <v>4321.17</v>
      </c>
      <c r="M14">
        <v>1342.83</v>
      </c>
    </row>
    <row r="15" spans="1:13" x14ac:dyDescent="0.25">
      <c r="A15" t="s">
        <v>26</v>
      </c>
      <c r="B15" s="2">
        <v>46052.620253164547</v>
      </c>
      <c r="C15" t="s">
        <v>106</v>
      </c>
      <c r="D15" t="s">
        <v>175</v>
      </c>
      <c r="E15" t="s">
        <v>179</v>
      </c>
      <c r="F15" t="s">
        <v>183</v>
      </c>
      <c r="G15">
        <v>4</v>
      </c>
      <c r="H15">
        <v>1687</v>
      </c>
      <c r="I15">
        <v>15</v>
      </c>
      <c r="J15" t="s">
        <v>189</v>
      </c>
      <c r="K15">
        <v>5735.8</v>
      </c>
      <c r="L15">
        <v>4313.55</v>
      </c>
      <c r="M15">
        <v>1422.25</v>
      </c>
    </row>
    <row r="16" spans="1:13" x14ac:dyDescent="0.25">
      <c r="A16" t="s">
        <v>27</v>
      </c>
      <c r="B16" s="2">
        <v>46054.898734177208</v>
      </c>
      <c r="C16" t="s">
        <v>107</v>
      </c>
      <c r="D16" t="s">
        <v>172</v>
      </c>
      <c r="E16" t="s">
        <v>178</v>
      </c>
      <c r="F16" t="s">
        <v>182</v>
      </c>
      <c r="G16">
        <v>3</v>
      </c>
      <c r="H16">
        <v>14259</v>
      </c>
      <c r="I16">
        <v>0</v>
      </c>
      <c r="J16" t="s">
        <v>189</v>
      </c>
      <c r="K16">
        <v>42777</v>
      </c>
      <c r="L16">
        <v>28916.69</v>
      </c>
      <c r="M16">
        <v>13860.31</v>
      </c>
    </row>
    <row r="17" spans="1:13" x14ac:dyDescent="0.25">
      <c r="A17" t="s">
        <v>28</v>
      </c>
      <c r="B17" s="2">
        <v>46057.177215189869</v>
      </c>
      <c r="C17" t="s">
        <v>108</v>
      </c>
      <c r="D17" t="s">
        <v>175</v>
      </c>
      <c r="E17" t="s">
        <v>179</v>
      </c>
      <c r="F17" t="s">
        <v>182</v>
      </c>
      <c r="G17">
        <v>3</v>
      </c>
      <c r="H17">
        <v>1469</v>
      </c>
      <c r="I17">
        <v>15</v>
      </c>
      <c r="J17" t="s">
        <v>186</v>
      </c>
      <c r="K17">
        <v>3745.95</v>
      </c>
      <c r="L17">
        <v>3037.86</v>
      </c>
      <c r="M17">
        <v>708.09</v>
      </c>
    </row>
    <row r="18" spans="1:13" x14ac:dyDescent="0.25">
      <c r="A18" t="s">
        <v>29</v>
      </c>
      <c r="B18" s="2">
        <v>46059.455696202524</v>
      </c>
      <c r="C18" t="s">
        <v>109</v>
      </c>
      <c r="D18" t="s">
        <v>172</v>
      </c>
      <c r="E18" t="s">
        <v>178</v>
      </c>
      <c r="F18" t="s">
        <v>182</v>
      </c>
      <c r="G18">
        <v>1</v>
      </c>
      <c r="H18">
        <v>14174</v>
      </c>
      <c r="I18">
        <v>0</v>
      </c>
      <c r="J18" t="s">
        <v>189</v>
      </c>
      <c r="K18">
        <v>14174</v>
      </c>
      <c r="L18">
        <v>10879.67</v>
      </c>
      <c r="M18">
        <v>3294.33</v>
      </c>
    </row>
    <row r="19" spans="1:13" x14ac:dyDescent="0.25">
      <c r="A19" t="s">
        <v>30</v>
      </c>
      <c r="B19" s="2">
        <v>46061.734177215178</v>
      </c>
      <c r="C19" t="s">
        <v>110</v>
      </c>
      <c r="D19" t="s">
        <v>173</v>
      </c>
      <c r="E19" t="s">
        <v>179</v>
      </c>
      <c r="F19" t="s">
        <v>180</v>
      </c>
      <c r="G19">
        <v>5</v>
      </c>
      <c r="H19">
        <v>2821</v>
      </c>
      <c r="I19">
        <v>15</v>
      </c>
      <c r="J19" t="s">
        <v>186</v>
      </c>
      <c r="K19">
        <v>11989.25</v>
      </c>
      <c r="L19">
        <v>8762.59</v>
      </c>
      <c r="M19">
        <v>3226.66</v>
      </c>
    </row>
    <row r="20" spans="1:13" x14ac:dyDescent="0.25">
      <c r="A20" t="s">
        <v>31</v>
      </c>
      <c r="B20" s="2">
        <v>46064.012658227854</v>
      </c>
      <c r="C20" t="s">
        <v>111</v>
      </c>
      <c r="D20" t="s">
        <v>176</v>
      </c>
      <c r="E20" t="s">
        <v>178</v>
      </c>
      <c r="F20" t="s">
        <v>183</v>
      </c>
      <c r="G20">
        <v>4</v>
      </c>
      <c r="H20">
        <v>55469</v>
      </c>
      <c r="I20">
        <v>15</v>
      </c>
      <c r="J20" t="s">
        <v>186</v>
      </c>
      <c r="K20">
        <v>188594.6</v>
      </c>
      <c r="L20">
        <v>140002.1</v>
      </c>
      <c r="M20">
        <v>48592.5</v>
      </c>
    </row>
    <row r="21" spans="1:13" x14ac:dyDescent="0.25">
      <c r="A21" t="s">
        <v>32</v>
      </c>
      <c r="B21" s="2">
        <v>46066.2911392405</v>
      </c>
      <c r="C21" t="s">
        <v>112</v>
      </c>
      <c r="D21" t="s">
        <v>172</v>
      </c>
      <c r="E21" t="s">
        <v>178</v>
      </c>
      <c r="F21" t="s">
        <v>182</v>
      </c>
      <c r="G21">
        <v>2</v>
      </c>
      <c r="H21">
        <v>13837</v>
      </c>
      <c r="I21">
        <v>5</v>
      </c>
      <c r="J21" t="s">
        <v>189</v>
      </c>
      <c r="K21">
        <v>26290.3</v>
      </c>
      <c r="L21">
        <v>18506.27</v>
      </c>
      <c r="M21">
        <v>7784.03</v>
      </c>
    </row>
    <row r="22" spans="1:13" x14ac:dyDescent="0.25">
      <c r="A22" t="s">
        <v>33</v>
      </c>
      <c r="B22" s="2">
        <v>46068.569620253162</v>
      </c>
      <c r="C22" t="s">
        <v>113</v>
      </c>
      <c r="D22" t="s">
        <v>175</v>
      </c>
      <c r="E22" t="s">
        <v>179</v>
      </c>
      <c r="F22" t="s">
        <v>182</v>
      </c>
      <c r="G22">
        <v>3</v>
      </c>
      <c r="H22">
        <v>1229</v>
      </c>
      <c r="I22">
        <v>15</v>
      </c>
      <c r="J22" t="s">
        <v>187</v>
      </c>
      <c r="K22">
        <v>3133.95</v>
      </c>
      <c r="L22">
        <v>2098.3200000000002</v>
      </c>
      <c r="M22">
        <v>1035.6300000000001</v>
      </c>
    </row>
    <row r="23" spans="1:13" x14ac:dyDescent="0.25">
      <c r="A23" t="s">
        <v>34</v>
      </c>
      <c r="B23" s="2">
        <v>46070.848101265823</v>
      </c>
      <c r="C23" t="s">
        <v>114</v>
      </c>
      <c r="D23" t="s">
        <v>173</v>
      </c>
      <c r="E23" t="s">
        <v>179</v>
      </c>
      <c r="F23" t="s">
        <v>180</v>
      </c>
      <c r="G23">
        <v>1</v>
      </c>
      <c r="H23">
        <v>3164</v>
      </c>
      <c r="I23">
        <v>5</v>
      </c>
      <c r="J23" t="s">
        <v>187</v>
      </c>
      <c r="K23">
        <v>3005.8</v>
      </c>
      <c r="L23">
        <v>2077.59</v>
      </c>
      <c r="M23">
        <v>928.21</v>
      </c>
    </row>
    <row r="24" spans="1:13" x14ac:dyDescent="0.25">
      <c r="A24" t="s">
        <v>35</v>
      </c>
      <c r="B24" s="2">
        <v>46073.12658227847</v>
      </c>
      <c r="C24" t="s">
        <v>115</v>
      </c>
      <c r="D24" t="s">
        <v>177</v>
      </c>
      <c r="E24" t="s">
        <v>178</v>
      </c>
      <c r="F24" t="s">
        <v>182</v>
      </c>
      <c r="G24">
        <v>1</v>
      </c>
      <c r="H24">
        <v>14362</v>
      </c>
      <c r="I24">
        <v>15</v>
      </c>
      <c r="J24" t="s">
        <v>187</v>
      </c>
      <c r="K24">
        <v>12207.7</v>
      </c>
      <c r="L24">
        <v>9419.09</v>
      </c>
      <c r="M24">
        <v>2788.61</v>
      </c>
    </row>
    <row r="25" spans="1:13" x14ac:dyDescent="0.25">
      <c r="A25" t="s">
        <v>36</v>
      </c>
      <c r="B25" s="2">
        <v>46075.405063291131</v>
      </c>
      <c r="C25" t="s">
        <v>116</v>
      </c>
      <c r="D25" t="s">
        <v>176</v>
      </c>
      <c r="E25" t="s">
        <v>178</v>
      </c>
      <c r="F25" t="s">
        <v>180</v>
      </c>
      <c r="G25">
        <v>4</v>
      </c>
      <c r="H25">
        <v>55237</v>
      </c>
      <c r="I25">
        <v>10</v>
      </c>
      <c r="J25" t="s">
        <v>187</v>
      </c>
      <c r="K25">
        <v>198853.2</v>
      </c>
      <c r="L25">
        <v>123861.42</v>
      </c>
      <c r="M25">
        <v>74991.78</v>
      </c>
    </row>
    <row r="26" spans="1:13" x14ac:dyDescent="0.25">
      <c r="A26" t="s">
        <v>37</v>
      </c>
      <c r="B26" s="2">
        <v>46077.6835443038</v>
      </c>
      <c r="C26" t="s">
        <v>117</v>
      </c>
      <c r="D26" t="s">
        <v>176</v>
      </c>
      <c r="E26" t="s">
        <v>178</v>
      </c>
      <c r="F26" t="s">
        <v>184</v>
      </c>
      <c r="G26">
        <v>3</v>
      </c>
      <c r="H26">
        <v>55082</v>
      </c>
      <c r="I26">
        <v>10</v>
      </c>
      <c r="J26" t="s">
        <v>187</v>
      </c>
      <c r="K26">
        <v>148721.4</v>
      </c>
      <c r="L26">
        <v>95659.77</v>
      </c>
      <c r="M26">
        <v>53061.63</v>
      </c>
    </row>
    <row r="27" spans="1:13" x14ac:dyDescent="0.25">
      <c r="A27" t="s">
        <v>38</v>
      </c>
      <c r="B27" s="2">
        <v>46079.962025316447</v>
      </c>
      <c r="C27" t="s">
        <v>118</v>
      </c>
      <c r="D27" t="s">
        <v>174</v>
      </c>
      <c r="E27" t="s">
        <v>179</v>
      </c>
      <c r="F27" t="s">
        <v>182</v>
      </c>
      <c r="G27">
        <v>5</v>
      </c>
      <c r="H27">
        <v>2026</v>
      </c>
      <c r="I27">
        <v>10</v>
      </c>
      <c r="J27" t="s">
        <v>189</v>
      </c>
      <c r="K27">
        <v>9117</v>
      </c>
      <c r="L27">
        <v>5736.42</v>
      </c>
      <c r="M27">
        <v>3380.58</v>
      </c>
    </row>
    <row r="28" spans="1:13" x14ac:dyDescent="0.25">
      <c r="A28" t="s">
        <v>39</v>
      </c>
      <c r="B28" s="2">
        <v>46082.240506329108</v>
      </c>
      <c r="C28" t="s">
        <v>119</v>
      </c>
      <c r="D28" t="s">
        <v>174</v>
      </c>
      <c r="E28" t="s">
        <v>179</v>
      </c>
      <c r="F28" t="s">
        <v>184</v>
      </c>
      <c r="G28">
        <v>3</v>
      </c>
      <c r="H28">
        <v>2225</v>
      </c>
      <c r="I28">
        <v>15</v>
      </c>
      <c r="J28" t="s">
        <v>189</v>
      </c>
      <c r="K28">
        <v>5673.75</v>
      </c>
      <c r="L28">
        <v>3563.94</v>
      </c>
      <c r="M28">
        <v>2109.81</v>
      </c>
    </row>
    <row r="29" spans="1:13" x14ac:dyDescent="0.25">
      <c r="A29" t="s">
        <v>40</v>
      </c>
      <c r="B29" s="2">
        <v>46084.518987341769</v>
      </c>
      <c r="C29" t="s">
        <v>120</v>
      </c>
      <c r="D29" t="s">
        <v>175</v>
      </c>
      <c r="E29" t="s">
        <v>179</v>
      </c>
      <c r="F29" t="s">
        <v>180</v>
      </c>
      <c r="G29">
        <v>4</v>
      </c>
      <c r="H29">
        <v>1276</v>
      </c>
      <c r="I29">
        <v>5</v>
      </c>
      <c r="J29" t="s">
        <v>185</v>
      </c>
      <c r="K29">
        <v>4848.8</v>
      </c>
      <c r="L29">
        <v>3835.85</v>
      </c>
      <c r="M29">
        <v>1012.95</v>
      </c>
    </row>
    <row r="30" spans="1:13" x14ac:dyDescent="0.25">
      <c r="A30" t="s">
        <v>41</v>
      </c>
      <c r="B30" s="2">
        <v>46086.797468354423</v>
      </c>
      <c r="C30" t="s">
        <v>121</v>
      </c>
      <c r="D30" t="s">
        <v>172</v>
      </c>
      <c r="E30" t="s">
        <v>178</v>
      </c>
      <c r="F30" t="s">
        <v>183</v>
      </c>
      <c r="G30">
        <v>4</v>
      </c>
      <c r="H30">
        <v>14408</v>
      </c>
      <c r="I30">
        <v>5</v>
      </c>
      <c r="J30" t="s">
        <v>187</v>
      </c>
      <c r="K30">
        <v>54750.400000000001</v>
      </c>
      <c r="L30">
        <v>41650.36</v>
      </c>
      <c r="M30">
        <v>13100.04</v>
      </c>
    </row>
    <row r="31" spans="1:13" x14ac:dyDescent="0.25">
      <c r="A31" t="s">
        <v>42</v>
      </c>
      <c r="B31" s="2">
        <v>46089.075949367078</v>
      </c>
      <c r="C31" t="s">
        <v>122</v>
      </c>
      <c r="D31" t="s">
        <v>172</v>
      </c>
      <c r="E31" t="s">
        <v>178</v>
      </c>
      <c r="F31" t="s">
        <v>182</v>
      </c>
      <c r="G31">
        <v>3</v>
      </c>
      <c r="H31">
        <v>14083</v>
      </c>
      <c r="I31">
        <v>15</v>
      </c>
      <c r="J31" t="s">
        <v>189</v>
      </c>
      <c r="K31">
        <v>35911.65</v>
      </c>
      <c r="L31">
        <v>25670.9</v>
      </c>
      <c r="M31">
        <v>10240.75</v>
      </c>
    </row>
    <row r="32" spans="1:13" x14ac:dyDescent="0.25">
      <c r="A32" t="s">
        <v>43</v>
      </c>
      <c r="B32" s="2">
        <v>46091.354430379753</v>
      </c>
      <c r="C32" t="s">
        <v>123</v>
      </c>
      <c r="D32" t="s">
        <v>174</v>
      </c>
      <c r="E32" t="s">
        <v>179</v>
      </c>
      <c r="F32" t="s">
        <v>180</v>
      </c>
      <c r="G32">
        <v>4</v>
      </c>
      <c r="H32">
        <v>2480</v>
      </c>
      <c r="I32">
        <v>10</v>
      </c>
      <c r="J32" t="s">
        <v>185</v>
      </c>
      <c r="K32">
        <v>8928</v>
      </c>
      <c r="L32">
        <v>5710.05</v>
      </c>
      <c r="M32">
        <v>3217.95</v>
      </c>
    </row>
    <row r="33" spans="1:13" x14ac:dyDescent="0.25">
      <c r="A33" t="s">
        <v>44</v>
      </c>
      <c r="B33" s="2">
        <v>46093.632911392393</v>
      </c>
      <c r="C33" t="s">
        <v>124</v>
      </c>
      <c r="D33" t="s">
        <v>172</v>
      </c>
      <c r="E33" t="s">
        <v>178</v>
      </c>
      <c r="F33" t="s">
        <v>183</v>
      </c>
      <c r="G33">
        <v>3</v>
      </c>
      <c r="H33">
        <v>14252</v>
      </c>
      <c r="J33" t="s">
        <v>187</v>
      </c>
      <c r="K33">
        <v>38480.400000000001</v>
      </c>
      <c r="L33">
        <v>27641.360000000001</v>
      </c>
      <c r="M33">
        <v>10839.04</v>
      </c>
    </row>
    <row r="34" spans="1:13" x14ac:dyDescent="0.25">
      <c r="A34" t="s">
        <v>45</v>
      </c>
      <c r="B34" s="2">
        <v>46095.911392405047</v>
      </c>
      <c r="C34" t="s">
        <v>125</v>
      </c>
      <c r="D34" t="s">
        <v>172</v>
      </c>
      <c r="E34" t="s">
        <v>178</v>
      </c>
      <c r="F34" t="s">
        <v>183</v>
      </c>
      <c r="G34">
        <v>2</v>
      </c>
      <c r="H34">
        <v>14458</v>
      </c>
      <c r="I34">
        <v>5</v>
      </c>
      <c r="J34" t="s">
        <v>186</v>
      </c>
      <c r="K34">
        <v>27470.2</v>
      </c>
      <c r="L34">
        <v>19632.8</v>
      </c>
      <c r="M34">
        <v>7837.4</v>
      </c>
    </row>
    <row r="35" spans="1:13" x14ac:dyDescent="0.25">
      <c r="A35" t="s">
        <v>46</v>
      </c>
      <c r="B35" s="2">
        <v>46098.189873417723</v>
      </c>
      <c r="C35" t="s">
        <v>126</v>
      </c>
      <c r="D35" t="s">
        <v>176</v>
      </c>
      <c r="E35" t="s">
        <v>178</v>
      </c>
      <c r="F35" t="s">
        <v>184</v>
      </c>
      <c r="G35">
        <v>3</v>
      </c>
      <c r="H35">
        <v>55315</v>
      </c>
      <c r="I35">
        <v>10</v>
      </c>
      <c r="J35" t="s">
        <v>185</v>
      </c>
      <c r="K35">
        <v>149350.5</v>
      </c>
      <c r="L35">
        <v>97770.87</v>
      </c>
      <c r="M35">
        <v>51579.63</v>
      </c>
    </row>
    <row r="36" spans="1:13" x14ac:dyDescent="0.25">
      <c r="A36" t="s">
        <v>47</v>
      </c>
      <c r="B36" s="2">
        <v>46100.46835443037</v>
      </c>
      <c r="C36" t="s">
        <v>127</v>
      </c>
      <c r="D36" t="s">
        <v>174</v>
      </c>
      <c r="E36" t="s">
        <v>179</v>
      </c>
      <c r="F36" t="s">
        <v>180</v>
      </c>
      <c r="G36">
        <v>3</v>
      </c>
      <c r="H36">
        <v>2546</v>
      </c>
      <c r="I36">
        <v>0</v>
      </c>
      <c r="J36" t="s">
        <v>189</v>
      </c>
      <c r="K36">
        <v>7638</v>
      </c>
      <c r="L36">
        <v>5398.31</v>
      </c>
      <c r="M36">
        <v>2239.69</v>
      </c>
    </row>
    <row r="37" spans="1:13" x14ac:dyDescent="0.25">
      <c r="A37" t="s">
        <v>48</v>
      </c>
      <c r="B37" s="2">
        <v>46102.746835443031</v>
      </c>
      <c r="C37" t="s">
        <v>128</v>
      </c>
      <c r="D37" t="s">
        <v>173</v>
      </c>
      <c r="E37" t="s">
        <v>179</v>
      </c>
      <c r="F37" t="s">
        <v>183</v>
      </c>
      <c r="G37">
        <v>4</v>
      </c>
      <c r="H37">
        <v>2991</v>
      </c>
      <c r="I37">
        <v>5</v>
      </c>
      <c r="J37" t="s">
        <v>186</v>
      </c>
      <c r="K37">
        <v>11365.8</v>
      </c>
      <c r="L37">
        <v>7952.66</v>
      </c>
      <c r="M37">
        <v>3413.14</v>
      </c>
    </row>
    <row r="38" spans="1:13" x14ac:dyDescent="0.25">
      <c r="A38" t="s">
        <v>49</v>
      </c>
      <c r="B38" s="2">
        <v>46105.025316455693</v>
      </c>
      <c r="C38" t="s">
        <v>129</v>
      </c>
      <c r="D38" t="s">
        <v>174</v>
      </c>
      <c r="E38" t="s">
        <v>179</v>
      </c>
      <c r="F38" t="s">
        <v>182</v>
      </c>
      <c r="G38">
        <v>4</v>
      </c>
      <c r="H38">
        <v>2048</v>
      </c>
      <c r="I38">
        <v>10</v>
      </c>
      <c r="J38" t="s">
        <v>186</v>
      </c>
      <c r="K38">
        <v>7372.8</v>
      </c>
      <c r="L38">
        <v>5479.24</v>
      </c>
      <c r="M38">
        <v>1893.56</v>
      </c>
    </row>
    <row r="39" spans="1:13" x14ac:dyDescent="0.25">
      <c r="A39" t="s">
        <v>50</v>
      </c>
      <c r="B39" s="2">
        <v>46107.303797468347</v>
      </c>
      <c r="C39" t="s">
        <v>130</v>
      </c>
      <c r="D39" t="s">
        <v>173</v>
      </c>
      <c r="E39" t="s">
        <v>179</v>
      </c>
      <c r="F39" t="s">
        <v>182</v>
      </c>
      <c r="G39">
        <v>1</v>
      </c>
      <c r="H39">
        <v>3311</v>
      </c>
      <c r="I39">
        <v>5</v>
      </c>
      <c r="J39" t="s">
        <v>186</v>
      </c>
      <c r="K39">
        <v>3145.45</v>
      </c>
      <c r="L39">
        <v>2349.71</v>
      </c>
      <c r="M39">
        <v>795.74</v>
      </c>
    </row>
    <row r="40" spans="1:13" x14ac:dyDescent="0.25">
      <c r="A40" t="s">
        <v>51</v>
      </c>
      <c r="B40" s="2">
        <v>46109.582278481008</v>
      </c>
      <c r="C40" t="s">
        <v>131</v>
      </c>
      <c r="D40" t="s">
        <v>176</v>
      </c>
      <c r="E40" t="s">
        <v>178</v>
      </c>
      <c r="F40" t="s">
        <v>184</v>
      </c>
      <c r="G40">
        <v>1</v>
      </c>
      <c r="H40">
        <v>54816</v>
      </c>
      <c r="I40">
        <v>0</v>
      </c>
      <c r="J40" t="s">
        <v>185</v>
      </c>
      <c r="K40">
        <v>54816</v>
      </c>
      <c r="L40">
        <v>34482.6</v>
      </c>
      <c r="M40">
        <v>20333.400000000001</v>
      </c>
    </row>
    <row r="41" spans="1:13" x14ac:dyDescent="0.25">
      <c r="A41" t="s">
        <v>52</v>
      </c>
      <c r="B41" s="2">
        <v>46111.860759493669</v>
      </c>
      <c r="C41" t="s">
        <v>132</v>
      </c>
      <c r="D41" t="s">
        <v>175</v>
      </c>
      <c r="E41" t="s">
        <v>179</v>
      </c>
      <c r="F41" t="s">
        <v>183</v>
      </c>
      <c r="G41">
        <v>2</v>
      </c>
      <c r="H41">
        <v>1171</v>
      </c>
      <c r="I41">
        <v>5</v>
      </c>
      <c r="J41" t="s">
        <v>189</v>
      </c>
      <c r="K41">
        <v>2224.9</v>
      </c>
      <c r="L41">
        <v>1546.13</v>
      </c>
      <c r="M41">
        <v>678.77</v>
      </c>
    </row>
    <row r="42" spans="1:13" x14ac:dyDescent="0.25">
      <c r="A42" t="s">
        <v>53</v>
      </c>
      <c r="B42" s="2">
        <v>46114.139240506323</v>
      </c>
      <c r="C42" t="s">
        <v>133</v>
      </c>
      <c r="D42" t="s">
        <v>172</v>
      </c>
      <c r="E42" t="s">
        <v>178</v>
      </c>
      <c r="F42" t="s">
        <v>180</v>
      </c>
      <c r="G42">
        <v>1</v>
      </c>
      <c r="H42">
        <v>14019</v>
      </c>
      <c r="I42">
        <v>5</v>
      </c>
      <c r="J42" t="s">
        <v>186</v>
      </c>
      <c r="K42">
        <v>13318.05</v>
      </c>
      <c r="L42">
        <v>9924.24</v>
      </c>
      <c r="M42">
        <v>3393.81</v>
      </c>
    </row>
    <row r="43" spans="1:13" x14ac:dyDescent="0.25">
      <c r="A43" t="s">
        <v>54</v>
      </c>
      <c r="B43" s="2">
        <v>46116.417721518977</v>
      </c>
      <c r="C43" t="s">
        <v>134</v>
      </c>
      <c r="D43" t="s">
        <v>176</v>
      </c>
      <c r="E43" t="s">
        <v>178</v>
      </c>
      <c r="F43" t="s">
        <v>182</v>
      </c>
      <c r="G43">
        <v>3</v>
      </c>
      <c r="H43">
        <v>54957</v>
      </c>
      <c r="I43">
        <v>5</v>
      </c>
      <c r="J43" t="s">
        <v>187</v>
      </c>
      <c r="K43">
        <v>156627.45000000001</v>
      </c>
      <c r="L43">
        <v>112870.01</v>
      </c>
      <c r="M43">
        <v>43757.440000000002</v>
      </c>
    </row>
    <row r="44" spans="1:13" x14ac:dyDescent="0.25">
      <c r="A44" t="s">
        <v>55</v>
      </c>
      <c r="B44" s="2">
        <v>46118.696202531653</v>
      </c>
      <c r="C44" t="s">
        <v>135</v>
      </c>
      <c r="D44" t="s">
        <v>172</v>
      </c>
      <c r="E44" t="s">
        <v>178</v>
      </c>
      <c r="F44" t="s">
        <v>183</v>
      </c>
      <c r="G44">
        <v>4</v>
      </c>
      <c r="H44">
        <v>14276</v>
      </c>
      <c r="I44">
        <v>5</v>
      </c>
      <c r="J44" t="s">
        <v>186</v>
      </c>
      <c r="K44">
        <v>54248.800000000003</v>
      </c>
      <c r="L44">
        <v>42926.97</v>
      </c>
      <c r="M44">
        <v>11321.83</v>
      </c>
    </row>
    <row r="45" spans="1:13" x14ac:dyDescent="0.25">
      <c r="A45" t="s">
        <v>56</v>
      </c>
      <c r="B45" s="2">
        <v>46120.974683544293</v>
      </c>
      <c r="C45" t="s">
        <v>136</v>
      </c>
      <c r="D45" t="s">
        <v>175</v>
      </c>
      <c r="E45" t="s">
        <v>179</v>
      </c>
      <c r="F45" t="s">
        <v>183</v>
      </c>
      <c r="G45">
        <v>1</v>
      </c>
      <c r="H45">
        <v>1045</v>
      </c>
      <c r="I45">
        <v>0</v>
      </c>
      <c r="J45" t="s">
        <v>186</v>
      </c>
      <c r="K45">
        <v>1045</v>
      </c>
      <c r="L45">
        <v>785.57</v>
      </c>
      <c r="M45">
        <v>259.43</v>
      </c>
    </row>
    <row r="46" spans="1:13" x14ac:dyDescent="0.25">
      <c r="A46" t="s">
        <v>57</v>
      </c>
      <c r="B46" s="2">
        <v>46123.253164556947</v>
      </c>
      <c r="C46" t="s">
        <v>137</v>
      </c>
      <c r="D46" t="s">
        <v>175</v>
      </c>
      <c r="E46" t="s">
        <v>179</v>
      </c>
      <c r="G46">
        <v>1</v>
      </c>
      <c r="H46">
        <v>1372</v>
      </c>
      <c r="I46">
        <v>15</v>
      </c>
      <c r="J46" t="s">
        <v>185</v>
      </c>
      <c r="K46">
        <v>1166.2</v>
      </c>
      <c r="L46">
        <v>761.05</v>
      </c>
      <c r="M46">
        <v>405.15</v>
      </c>
    </row>
    <row r="47" spans="1:13" x14ac:dyDescent="0.25">
      <c r="A47" t="s">
        <v>58</v>
      </c>
      <c r="B47" s="2">
        <v>46125.531645569623</v>
      </c>
      <c r="C47" t="s">
        <v>138</v>
      </c>
      <c r="D47" t="s">
        <v>176</v>
      </c>
      <c r="E47" t="s">
        <v>178</v>
      </c>
      <c r="F47" t="s">
        <v>182</v>
      </c>
      <c r="G47">
        <v>2</v>
      </c>
      <c r="H47">
        <v>55317</v>
      </c>
      <c r="I47">
        <v>5</v>
      </c>
      <c r="J47" t="s">
        <v>185</v>
      </c>
      <c r="K47">
        <v>105102.3</v>
      </c>
      <c r="L47">
        <v>66646.81</v>
      </c>
      <c r="M47">
        <v>38455.49</v>
      </c>
    </row>
    <row r="48" spans="1:13" x14ac:dyDescent="0.25">
      <c r="A48" t="s">
        <v>59</v>
      </c>
      <c r="B48" s="2">
        <v>46127.81012658227</v>
      </c>
      <c r="C48" t="s">
        <v>139</v>
      </c>
      <c r="D48" t="s">
        <v>175</v>
      </c>
      <c r="E48" t="s">
        <v>179</v>
      </c>
      <c r="F48" t="s">
        <v>182</v>
      </c>
      <c r="G48">
        <v>2</v>
      </c>
      <c r="H48">
        <v>1098</v>
      </c>
      <c r="I48">
        <v>5</v>
      </c>
      <c r="J48" t="s">
        <v>189</v>
      </c>
      <c r="K48">
        <v>2086.1999999999998</v>
      </c>
      <c r="L48">
        <v>1561.49</v>
      </c>
      <c r="M48">
        <v>524.71</v>
      </c>
    </row>
    <row r="49" spans="1:13" x14ac:dyDescent="0.25">
      <c r="A49" t="s">
        <v>60</v>
      </c>
      <c r="B49" s="2">
        <v>46130.088607594931</v>
      </c>
      <c r="C49" t="s">
        <v>140</v>
      </c>
      <c r="D49" t="s">
        <v>173</v>
      </c>
      <c r="E49" t="s">
        <v>179</v>
      </c>
      <c r="F49" t="s">
        <v>180</v>
      </c>
      <c r="G49">
        <v>3</v>
      </c>
      <c r="H49">
        <v>2836</v>
      </c>
      <c r="I49">
        <v>10</v>
      </c>
      <c r="J49" t="s">
        <v>187</v>
      </c>
      <c r="K49">
        <v>7657.2</v>
      </c>
      <c r="L49">
        <v>4788.0600000000004</v>
      </c>
      <c r="M49">
        <v>2869.14</v>
      </c>
    </row>
    <row r="50" spans="1:13" x14ac:dyDescent="0.25">
      <c r="A50" t="s">
        <v>61</v>
      </c>
      <c r="B50" s="2">
        <v>46132.367088607592</v>
      </c>
      <c r="C50" t="s">
        <v>141</v>
      </c>
      <c r="D50" t="s">
        <v>175</v>
      </c>
      <c r="E50" t="s">
        <v>179</v>
      </c>
      <c r="F50" t="s">
        <v>182</v>
      </c>
      <c r="G50">
        <v>4</v>
      </c>
      <c r="H50">
        <v>1279</v>
      </c>
      <c r="I50">
        <v>5</v>
      </c>
      <c r="J50" t="s">
        <v>185</v>
      </c>
      <c r="K50">
        <v>4860.2</v>
      </c>
      <c r="L50">
        <v>3582.72</v>
      </c>
      <c r="M50">
        <v>1277.48</v>
      </c>
    </row>
    <row r="51" spans="1:13" x14ac:dyDescent="0.25">
      <c r="A51" t="s">
        <v>62</v>
      </c>
      <c r="B51" s="2">
        <v>46134.645569620247</v>
      </c>
      <c r="C51" t="s">
        <v>142</v>
      </c>
      <c r="D51" t="s">
        <v>172</v>
      </c>
      <c r="E51" t="s">
        <v>178</v>
      </c>
      <c r="F51" t="s">
        <v>180</v>
      </c>
      <c r="G51">
        <v>2</v>
      </c>
      <c r="H51">
        <v>14148</v>
      </c>
      <c r="I51">
        <v>10</v>
      </c>
      <c r="J51" t="s">
        <v>186</v>
      </c>
      <c r="K51">
        <v>25466.400000000001</v>
      </c>
      <c r="L51">
        <v>20578.02</v>
      </c>
      <c r="M51">
        <v>4888.38</v>
      </c>
    </row>
    <row r="52" spans="1:13" x14ac:dyDescent="0.25">
      <c r="A52" t="s">
        <v>63</v>
      </c>
      <c r="B52" s="2">
        <v>46136.924050632908</v>
      </c>
      <c r="C52" t="s">
        <v>143</v>
      </c>
      <c r="D52" t="s">
        <v>172</v>
      </c>
      <c r="E52" t="s">
        <v>178</v>
      </c>
      <c r="F52" t="s">
        <v>182</v>
      </c>
      <c r="G52">
        <v>1</v>
      </c>
      <c r="H52">
        <v>14296</v>
      </c>
      <c r="I52">
        <v>15</v>
      </c>
      <c r="J52" t="s">
        <v>189</v>
      </c>
      <c r="K52">
        <v>12151.6</v>
      </c>
      <c r="L52">
        <v>8932.58</v>
      </c>
      <c r="M52">
        <v>3219.02</v>
      </c>
    </row>
    <row r="53" spans="1:13" x14ac:dyDescent="0.25">
      <c r="A53" t="s">
        <v>64</v>
      </c>
      <c r="B53" s="2">
        <v>46139.202531645569</v>
      </c>
      <c r="C53" t="s">
        <v>144</v>
      </c>
      <c r="D53" t="s">
        <v>172</v>
      </c>
      <c r="E53" t="s">
        <v>178</v>
      </c>
      <c r="F53" t="s">
        <v>184</v>
      </c>
      <c r="G53">
        <v>4</v>
      </c>
      <c r="H53">
        <v>14101</v>
      </c>
      <c r="I53">
        <v>0</v>
      </c>
      <c r="J53" t="s">
        <v>186</v>
      </c>
      <c r="K53">
        <v>56404</v>
      </c>
      <c r="L53">
        <v>39349.35</v>
      </c>
      <c r="M53">
        <v>17054.650000000001</v>
      </c>
    </row>
    <row r="54" spans="1:13" x14ac:dyDescent="0.25">
      <c r="A54" t="s">
        <v>65</v>
      </c>
      <c r="B54" s="2">
        <v>46141.481012658223</v>
      </c>
      <c r="C54" t="s">
        <v>145</v>
      </c>
      <c r="D54" t="s">
        <v>172</v>
      </c>
      <c r="E54" t="s">
        <v>178</v>
      </c>
      <c r="F54" t="s">
        <v>182</v>
      </c>
      <c r="G54">
        <v>4</v>
      </c>
      <c r="H54">
        <v>13980</v>
      </c>
      <c r="I54">
        <v>0</v>
      </c>
      <c r="J54" t="s">
        <v>186</v>
      </c>
      <c r="K54">
        <v>55920</v>
      </c>
      <c r="L54">
        <v>41864.94</v>
      </c>
      <c r="M54">
        <v>14055.06</v>
      </c>
    </row>
    <row r="55" spans="1:13" x14ac:dyDescent="0.25">
      <c r="A55" t="s">
        <v>66</v>
      </c>
      <c r="B55" s="2">
        <v>46143.759493670877</v>
      </c>
      <c r="C55" t="s">
        <v>146</v>
      </c>
      <c r="D55" t="s">
        <v>173</v>
      </c>
      <c r="E55" t="s">
        <v>179</v>
      </c>
      <c r="F55" t="s">
        <v>180</v>
      </c>
      <c r="G55">
        <v>1</v>
      </c>
      <c r="H55">
        <v>3406</v>
      </c>
      <c r="I55">
        <v>15</v>
      </c>
      <c r="J55" t="s">
        <v>185</v>
      </c>
      <c r="K55">
        <v>2895.1</v>
      </c>
      <c r="L55">
        <v>2060.3000000000002</v>
      </c>
      <c r="M55">
        <v>834.8</v>
      </c>
    </row>
    <row r="56" spans="1:13" x14ac:dyDescent="0.25">
      <c r="A56" t="s">
        <v>67</v>
      </c>
      <c r="B56" s="2">
        <v>46146.037974683539</v>
      </c>
      <c r="C56" t="s">
        <v>147</v>
      </c>
      <c r="D56" t="s">
        <v>174</v>
      </c>
      <c r="E56" t="s">
        <v>179</v>
      </c>
      <c r="F56" t="s">
        <v>180</v>
      </c>
      <c r="G56">
        <v>2</v>
      </c>
      <c r="H56">
        <v>2098</v>
      </c>
      <c r="I56">
        <v>0</v>
      </c>
      <c r="J56" t="s">
        <v>189</v>
      </c>
      <c r="K56">
        <v>4196</v>
      </c>
      <c r="L56">
        <v>3059.4</v>
      </c>
      <c r="M56">
        <v>1136.5999999999999</v>
      </c>
    </row>
    <row r="57" spans="1:13" x14ac:dyDescent="0.25">
      <c r="A57" t="s">
        <v>68</v>
      </c>
      <c r="B57" s="2">
        <v>46148.316455696193</v>
      </c>
      <c r="C57" t="s">
        <v>148</v>
      </c>
      <c r="D57" t="s">
        <v>176</v>
      </c>
      <c r="E57" t="s">
        <v>178</v>
      </c>
      <c r="F57" t="s">
        <v>184</v>
      </c>
      <c r="G57">
        <v>1</v>
      </c>
      <c r="H57">
        <v>55499</v>
      </c>
      <c r="I57">
        <v>15</v>
      </c>
      <c r="J57" t="s">
        <v>190</v>
      </c>
      <c r="K57">
        <v>47174.15</v>
      </c>
      <c r="L57">
        <v>38130.53</v>
      </c>
      <c r="M57">
        <v>9043.6200000000008</v>
      </c>
    </row>
    <row r="58" spans="1:13" x14ac:dyDescent="0.25">
      <c r="A58" t="s">
        <v>69</v>
      </c>
      <c r="B58" s="2">
        <v>46150.594936708847</v>
      </c>
      <c r="C58" t="s">
        <v>149</v>
      </c>
      <c r="D58" t="s">
        <v>172</v>
      </c>
      <c r="E58" t="s">
        <v>178</v>
      </c>
      <c r="F58" t="s">
        <v>182</v>
      </c>
      <c r="G58">
        <v>4</v>
      </c>
      <c r="H58">
        <v>13915</v>
      </c>
      <c r="I58">
        <v>15</v>
      </c>
      <c r="J58" t="s">
        <v>187</v>
      </c>
      <c r="K58">
        <v>47311</v>
      </c>
      <c r="L58">
        <v>32986.199999999997</v>
      </c>
      <c r="M58">
        <v>14324.8</v>
      </c>
    </row>
    <row r="59" spans="1:13" x14ac:dyDescent="0.25">
      <c r="A59" t="s">
        <v>70</v>
      </c>
      <c r="B59" s="2">
        <v>46152.873417721523</v>
      </c>
      <c r="C59" t="s">
        <v>150</v>
      </c>
      <c r="D59" t="s">
        <v>175</v>
      </c>
      <c r="E59" t="s">
        <v>179</v>
      </c>
      <c r="F59" t="s">
        <v>182</v>
      </c>
      <c r="G59">
        <v>5</v>
      </c>
      <c r="H59">
        <v>1190</v>
      </c>
      <c r="I59">
        <v>15</v>
      </c>
      <c r="J59" t="s">
        <v>185</v>
      </c>
      <c r="K59">
        <v>5057.5</v>
      </c>
      <c r="L59">
        <v>4107.8900000000003</v>
      </c>
      <c r="M59">
        <v>949.61</v>
      </c>
    </row>
    <row r="60" spans="1:13" x14ac:dyDescent="0.25">
      <c r="A60" t="s">
        <v>71</v>
      </c>
      <c r="B60" s="2">
        <v>46155.15189873417</v>
      </c>
      <c r="C60" t="s">
        <v>151</v>
      </c>
      <c r="D60" t="s">
        <v>172</v>
      </c>
      <c r="E60" t="s">
        <v>178</v>
      </c>
      <c r="F60" t="s">
        <v>184</v>
      </c>
      <c r="G60">
        <v>5</v>
      </c>
      <c r="H60">
        <v>14052</v>
      </c>
      <c r="I60">
        <v>0</v>
      </c>
      <c r="J60" t="s">
        <v>185</v>
      </c>
      <c r="K60">
        <v>70260</v>
      </c>
      <c r="L60">
        <v>56283.19</v>
      </c>
      <c r="M60">
        <v>13976.81</v>
      </c>
    </row>
    <row r="61" spans="1:13" x14ac:dyDescent="0.25">
      <c r="A61" t="s">
        <v>72</v>
      </c>
      <c r="B61" s="2">
        <v>46157.430379746831</v>
      </c>
      <c r="C61" t="s">
        <v>152</v>
      </c>
      <c r="D61" t="s">
        <v>175</v>
      </c>
      <c r="E61" t="s">
        <v>179</v>
      </c>
      <c r="F61" t="s">
        <v>182</v>
      </c>
      <c r="G61">
        <v>3</v>
      </c>
      <c r="H61">
        <v>1160</v>
      </c>
      <c r="I61">
        <v>10</v>
      </c>
      <c r="J61" t="s">
        <v>189</v>
      </c>
      <c r="K61">
        <v>3132</v>
      </c>
      <c r="L61">
        <v>2064.48</v>
      </c>
      <c r="M61">
        <v>1067.52</v>
      </c>
    </row>
    <row r="62" spans="1:13" x14ac:dyDescent="0.25">
      <c r="A62" t="s">
        <v>73</v>
      </c>
      <c r="B62" s="2">
        <v>46159.708860759492</v>
      </c>
      <c r="C62" t="s">
        <v>153</v>
      </c>
      <c r="D62" t="s">
        <v>175</v>
      </c>
      <c r="E62" t="s">
        <v>179</v>
      </c>
      <c r="F62" t="s">
        <v>182</v>
      </c>
      <c r="G62">
        <v>1</v>
      </c>
      <c r="H62">
        <v>1255</v>
      </c>
      <c r="I62">
        <v>15</v>
      </c>
      <c r="J62" t="s">
        <v>187</v>
      </c>
      <c r="K62">
        <v>1066.75</v>
      </c>
      <c r="L62">
        <v>676.18</v>
      </c>
      <c r="M62">
        <v>390.57</v>
      </c>
    </row>
    <row r="63" spans="1:13" x14ac:dyDescent="0.25">
      <c r="A63" t="s">
        <v>74</v>
      </c>
      <c r="B63" s="2">
        <v>46161.987341772139</v>
      </c>
      <c r="C63" t="s">
        <v>154</v>
      </c>
      <c r="D63" t="s">
        <v>172</v>
      </c>
      <c r="E63" t="s">
        <v>178</v>
      </c>
      <c r="F63" t="s">
        <v>180</v>
      </c>
      <c r="G63">
        <v>1</v>
      </c>
      <c r="H63">
        <v>14122</v>
      </c>
      <c r="I63">
        <v>5</v>
      </c>
      <c r="J63" t="s">
        <v>187</v>
      </c>
      <c r="K63">
        <v>13415.9</v>
      </c>
      <c r="L63">
        <v>8588.26</v>
      </c>
      <c r="M63">
        <v>4827.6400000000003</v>
      </c>
    </row>
    <row r="64" spans="1:13" x14ac:dyDescent="0.25">
      <c r="A64" t="s">
        <v>75</v>
      </c>
      <c r="B64" s="2">
        <v>46164.265822784801</v>
      </c>
      <c r="C64" t="s">
        <v>155</v>
      </c>
      <c r="D64" t="s">
        <v>173</v>
      </c>
      <c r="E64" t="s">
        <v>179</v>
      </c>
      <c r="F64" t="s">
        <v>182</v>
      </c>
      <c r="G64">
        <v>3</v>
      </c>
      <c r="H64">
        <v>2927</v>
      </c>
      <c r="I64">
        <v>0</v>
      </c>
      <c r="J64" t="s">
        <v>187</v>
      </c>
      <c r="K64">
        <v>8781</v>
      </c>
      <c r="L64">
        <v>5476.22</v>
      </c>
      <c r="M64">
        <v>3304.78</v>
      </c>
    </row>
    <row r="65" spans="1:13" x14ac:dyDescent="0.25">
      <c r="A65" t="s">
        <v>76</v>
      </c>
      <c r="B65" s="2">
        <v>46166.544303797462</v>
      </c>
      <c r="C65" t="s">
        <v>156</v>
      </c>
      <c r="D65" t="s">
        <v>175</v>
      </c>
      <c r="E65" t="s">
        <v>179</v>
      </c>
      <c r="F65" t="s">
        <v>182</v>
      </c>
      <c r="G65">
        <v>3</v>
      </c>
      <c r="H65">
        <v>1017</v>
      </c>
      <c r="I65">
        <v>15</v>
      </c>
      <c r="J65" t="s">
        <v>186</v>
      </c>
      <c r="K65">
        <v>2593.35</v>
      </c>
      <c r="L65">
        <v>1656.86</v>
      </c>
      <c r="M65">
        <v>936.49</v>
      </c>
    </row>
    <row r="66" spans="1:13" x14ac:dyDescent="0.25">
      <c r="A66" t="s">
        <v>77</v>
      </c>
      <c r="B66" s="2">
        <v>46168.822784810123</v>
      </c>
      <c r="C66" t="s">
        <v>157</v>
      </c>
      <c r="D66" t="s">
        <v>175</v>
      </c>
      <c r="E66" t="s">
        <v>179</v>
      </c>
      <c r="F66" t="s">
        <v>184</v>
      </c>
      <c r="G66">
        <v>3</v>
      </c>
      <c r="H66">
        <v>1565</v>
      </c>
      <c r="I66">
        <v>15</v>
      </c>
      <c r="J66" t="s">
        <v>187</v>
      </c>
      <c r="K66">
        <v>3990.75</v>
      </c>
      <c r="L66">
        <v>3019.41</v>
      </c>
      <c r="M66">
        <v>971.34</v>
      </c>
    </row>
    <row r="67" spans="1:13" x14ac:dyDescent="0.25">
      <c r="A67" t="s">
        <v>78</v>
      </c>
      <c r="B67" s="2">
        <v>46171.101265822777</v>
      </c>
      <c r="C67" t="s">
        <v>158</v>
      </c>
      <c r="D67" t="s">
        <v>172</v>
      </c>
      <c r="E67" t="s">
        <v>178</v>
      </c>
      <c r="F67" t="s">
        <v>184</v>
      </c>
      <c r="G67">
        <v>4</v>
      </c>
      <c r="H67">
        <v>14369</v>
      </c>
      <c r="I67">
        <v>5</v>
      </c>
      <c r="J67" t="s">
        <v>186</v>
      </c>
      <c r="K67">
        <v>54602.2</v>
      </c>
      <c r="L67">
        <v>34630.78</v>
      </c>
      <c r="M67">
        <v>19971.419999999998</v>
      </c>
    </row>
    <row r="68" spans="1:13" x14ac:dyDescent="0.25">
      <c r="A68" t="s">
        <v>79</v>
      </c>
      <c r="B68" s="2">
        <v>46173.379746835439</v>
      </c>
      <c r="C68" t="s">
        <v>159</v>
      </c>
      <c r="D68" t="s">
        <v>175</v>
      </c>
      <c r="E68" t="s">
        <v>179</v>
      </c>
      <c r="F68" t="s">
        <v>183</v>
      </c>
      <c r="G68">
        <v>1</v>
      </c>
      <c r="I68">
        <v>10</v>
      </c>
      <c r="J68" t="s">
        <v>189</v>
      </c>
      <c r="K68">
        <v>1189.8</v>
      </c>
      <c r="L68">
        <v>813.58</v>
      </c>
      <c r="M68">
        <v>376.22</v>
      </c>
    </row>
    <row r="69" spans="1:13" x14ac:dyDescent="0.25">
      <c r="A69" t="s">
        <v>80</v>
      </c>
      <c r="B69" s="2">
        <v>46175.658227848093</v>
      </c>
      <c r="C69" t="s">
        <v>160</v>
      </c>
      <c r="D69" t="s">
        <v>175</v>
      </c>
      <c r="E69" t="s">
        <v>179</v>
      </c>
      <c r="F69" t="s">
        <v>180</v>
      </c>
      <c r="G69">
        <v>4</v>
      </c>
      <c r="H69">
        <v>1685</v>
      </c>
      <c r="I69">
        <v>10</v>
      </c>
      <c r="J69" t="s">
        <v>186</v>
      </c>
      <c r="K69">
        <v>6066</v>
      </c>
      <c r="L69">
        <v>4785.92</v>
      </c>
      <c r="M69">
        <v>1280.08</v>
      </c>
    </row>
    <row r="70" spans="1:13" x14ac:dyDescent="0.25">
      <c r="A70" t="s">
        <v>81</v>
      </c>
      <c r="B70" s="2">
        <v>46177.936708860747</v>
      </c>
      <c r="C70" t="s">
        <v>161</v>
      </c>
      <c r="D70" t="s">
        <v>172</v>
      </c>
      <c r="E70" t="s">
        <v>178</v>
      </c>
      <c r="F70" t="s">
        <v>182</v>
      </c>
      <c r="G70">
        <v>3</v>
      </c>
      <c r="H70">
        <v>14425</v>
      </c>
      <c r="I70">
        <v>10</v>
      </c>
      <c r="J70" t="s">
        <v>189</v>
      </c>
      <c r="K70">
        <v>38947.5</v>
      </c>
      <c r="L70">
        <v>24328.73</v>
      </c>
      <c r="M70">
        <v>14618.77</v>
      </c>
    </row>
    <row r="71" spans="1:13" x14ac:dyDescent="0.25">
      <c r="A71" t="s">
        <v>82</v>
      </c>
      <c r="B71" s="2">
        <v>46180.215189873423</v>
      </c>
      <c r="C71" t="s">
        <v>162</v>
      </c>
      <c r="D71" t="s">
        <v>172</v>
      </c>
      <c r="E71" t="s">
        <v>178</v>
      </c>
      <c r="F71" t="s">
        <v>182</v>
      </c>
      <c r="G71">
        <v>1</v>
      </c>
      <c r="H71">
        <v>14087</v>
      </c>
      <c r="I71">
        <v>15</v>
      </c>
      <c r="J71" t="s">
        <v>187</v>
      </c>
      <c r="K71">
        <v>11973.95</v>
      </c>
      <c r="L71">
        <v>9374.33</v>
      </c>
      <c r="M71">
        <v>2599.62</v>
      </c>
    </row>
    <row r="72" spans="1:13" x14ac:dyDescent="0.25">
      <c r="A72" t="s">
        <v>83</v>
      </c>
      <c r="B72" s="2">
        <v>46182.493670886062</v>
      </c>
      <c r="C72" t="s">
        <v>103</v>
      </c>
      <c r="D72" t="s">
        <v>176</v>
      </c>
      <c r="E72" t="s">
        <v>178</v>
      </c>
      <c r="F72" t="s">
        <v>183</v>
      </c>
      <c r="G72">
        <v>4</v>
      </c>
      <c r="H72">
        <v>55462</v>
      </c>
      <c r="I72">
        <v>15</v>
      </c>
      <c r="J72" t="s">
        <v>187</v>
      </c>
      <c r="K72">
        <v>188570.8</v>
      </c>
      <c r="L72">
        <v>127543.81</v>
      </c>
      <c r="M72">
        <v>61026.99</v>
      </c>
    </row>
    <row r="73" spans="1:13" x14ac:dyDescent="0.25">
      <c r="A73" t="s">
        <v>84</v>
      </c>
      <c r="B73" s="2">
        <v>46184.772151898716</v>
      </c>
      <c r="C73" t="s">
        <v>163</v>
      </c>
      <c r="D73" t="s">
        <v>173</v>
      </c>
      <c r="E73" t="s">
        <v>179</v>
      </c>
      <c r="F73" t="s">
        <v>182</v>
      </c>
      <c r="G73">
        <v>4</v>
      </c>
      <c r="H73">
        <v>3438</v>
      </c>
      <c r="I73">
        <v>15</v>
      </c>
      <c r="J73" t="s">
        <v>189</v>
      </c>
      <c r="K73">
        <v>11689.2</v>
      </c>
      <c r="L73">
        <v>7523.55</v>
      </c>
      <c r="M73">
        <v>4165.6499999999996</v>
      </c>
    </row>
    <row r="74" spans="1:13" x14ac:dyDescent="0.25">
      <c r="A74" t="s">
        <v>85</v>
      </c>
      <c r="B74" s="2">
        <v>46187.050632911392</v>
      </c>
      <c r="C74" t="s">
        <v>164</v>
      </c>
      <c r="D74" t="s">
        <v>173</v>
      </c>
      <c r="E74" t="s">
        <v>179</v>
      </c>
      <c r="F74" t="s">
        <v>180</v>
      </c>
      <c r="G74">
        <v>3</v>
      </c>
      <c r="H74">
        <v>2954</v>
      </c>
      <c r="I74">
        <v>0</v>
      </c>
      <c r="J74" t="s">
        <v>185</v>
      </c>
      <c r="K74">
        <v>8862</v>
      </c>
      <c r="L74">
        <v>6729.34</v>
      </c>
      <c r="M74">
        <v>2132.66</v>
      </c>
    </row>
    <row r="75" spans="1:13" x14ac:dyDescent="0.25">
      <c r="A75" t="s">
        <v>86</v>
      </c>
      <c r="B75" s="2">
        <v>46189.329113924039</v>
      </c>
      <c r="C75" t="s">
        <v>165</v>
      </c>
      <c r="D75" t="s">
        <v>175</v>
      </c>
      <c r="E75" t="s">
        <v>179</v>
      </c>
      <c r="F75" t="s">
        <v>183</v>
      </c>
      <c r="G75">
        <v>1</v>
      </c>
      <c r="H75">
        <v>1489</v>
      </c>
      <c r="I75">
        <v>5</v>
      </c>
      <c r="J75" t="s">
        <v>189</v>
      </c>
      <c r="K75">
        <v>1414.55</v>
      </c>
      <c r="L75">
        <v>1054.96</v>
      </c>
      <c r="M75">
        <v>359.59</v>
      </c>
    </row>
    <row r="76" spans="1:13" x14ac:dyDescent="0.25">
      <c r="A76" t="s">
        <v>87</v>
      </c>
      <c r="B76" s="2">
        <v>46191.6075949367</v>
      </c>
      <c r="C76" t="s">
        <v>166</v>
      </c>
      <c r="D76" t="s">
        <v>173</v>
      </c>
      <c r="E76" t="s">
        <v>179</v>
      </c>
      <c r="F76" t="s">
        <v>180</v>
      </c>
      <c r="G76">
        <v>3</v>
      </c>
      <c r="H76">
        <v>3185</v>
      </c>
      <c r="I76">
        <v>15</v>
      </c>
      <c r="J76" t="s">
        <v>185</v>
      </c>
      <c r="K76">
        <v>8121.75</v>
      </c>
      <c r="L76">
        <v>6460.81</v>
      </c>
      <c r="M76">
        <v>1660.94</v>
      </c>
    </row>
    <row r="77" spans="1:13" x14ac:dyDescent="0.25">
      <c r="A77" t="s">
        <v>88</v>
      </c>
      <c r="B77" s="2">
        <v>46193.886075949362</v>
      </c>
      <c r="C77" t="s">
        <v>167</v>
      </c>
      <c r="D77" t="s">
        <v>175</v>
      </c>
      <c r="E77" t="s">
        <v>179</v>
      </c>
      <c r="F77" t="s">
        <v>183</v>
      </c>
      <c r="G77">
        <v>1</v>
      </c>
      <c r="H77">
        <v>1103</v>
      </c>
      <c r="I77">
        <v>5</v>
      </c>
      <c r="J77" t="s">
        <v>186</v>
      </c>
      <c r="K77">
        <v>1047.8499999999999</v>
      </c>
      <c r="L77">
        <v>803.72</v>
      </c>
      <c r="M77">
        <v>244.13</v>
      </c>
    </row>
    <row r="78" spans="1:13" x14ac:dyDescent="0.25">
      <c r="A78" t="s">
        <v>89</v>
      </c>
      <c r="B78" s="2">
        <v>46196.164556962023</v>
      </c>
      <c r="C78" t="s">
        <v>168</v>
      </c>
      <c r="D78" t="s">
        <v>176</v>
      </c>
      <c r="E78" t="s">
        <v>178</v>
      </c>
      <c r="F78" t="s">
        <v>183</v>
      </c>
      <c r="G78">
        <v>5</v>
      </c>
      <c r="H78">
        <v>55192</v>
      </c>
      <c r="I78">
        <v>5</v>
      </c>
      <c r="J78" t="s">
        <v>186</v>
      </c>
      <c r="K78">
        <v>262162</v>
      </c>
      <c r="L78">
        <v>204668.87</v>
      </c>
      <c r="M78">
        <v>57493.13</v>
      </c>
    </row>
    <row r="79" spans="1:13" x14ac:dyDescent="0.25">
      <c r="A79" t="s">
        <v>90</v>
      </c>
      <c r="B79" s="2">
        <v>46198.443037974677</v>
      </c>
      <c r="C79" t="s">
        <v>169</v>
      </c>
      <c r="D79" t="s">
        <v>172</v>
      </c>
      <c r="E79" t="s">
        <v>178</v>
      </c>
      <c r="F79" t="s">
        <v>184</v>
      </c>
      <c r="G79">
        <v>2</v>
      </c>
      <c r="H79">
        <v>14045</v>
      </c>
      <c r="I79">
        <v>10</v>
      </c>
      <c r="J79" t="s">
        <v>186</v>
      </c>
      <c r="K79">
        <v>25281</v>
      </c>
      <c r="L79">
        <v>17100.240000000002</v>
      </c>
      <c r="M79">
        <v>8180.76</v>
      </c>
    </row>
    <row r="80" spans="1:13" x14ac:dyDescent="0.25">
      <c r="A80" t="s">
        <v>91</v>
      </c>
      <c r="B80" s="2">
        <v>46200.721518987339</v>
      </c>
      <c r="C80" t="s">
        <v>170</v>
      </c>
      <c r="D80" t="s">
        <v>172</v>
      </c>
      <c r="E80" t="s">
        <v>178</v>
      </c>
      <c r="F80" t="s">
        <v>180</v>
      </c>
      <c r="G80">
        <v>2</v>
      </c>
      <c r="H80">
        <v>13975</v>
      </c>
      <c r="I80">
        <v>0</v>
      </c>
      <c r="J80" t="s">
        <v>187</v>
      </c>
      <c r="K80">
        <v>27950</v>
      </c>
      <c r="L80">
        <v>18320.89</v>
      </c>
      <c r="M80">
        <v>9629.11</v>
      </c>
    </row>
    <row r="81" spans="1:13" x14ac:dyDescent="0.25">
      <c r="A81" t="s">
        <v>92</v>
      </c>
      <c r="B81" s="2">
        <v>46203</v>
      </c>
      <c r="C81" t="s">
        <v>171</v>
      </c>
      <c r="D81" t="s">
        <v>172</v>
      </c>
      <c r="E81" t="s">
        <v>178</v>
      </c>
      <c r="F81" t="s">
        <v>182</v>
      </c>
      <c r="G81">
        <v>2</v>
      </c>
      <c r="H81">
        <v>13838</v>
      </c>
      <c r="I81">
        <v>15</v>
      </c>
      <c r="J81" t="s">
        <v>186</v>
      </c>
      <c r="K81">
        <v>23524.6</v>
      </c>
      <c r="L81">
        <v>18116.830000000002</v>
      </c>
      <c r="M81">
        <v>5407.77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D28517-C740-422D-9F37-7BFFA99CCCD5}">
  <dimension ref="A1:P81"/>
  <sheetViews>
    <sheetView zoomScale="110" zoomScaleNormal="110" workbookViewId="0">
      <selection activeCell="P57" sqref="P57"/>
    </sheetView>
  </sheetViews>
  <sheetFormatPr defaultRowHeight="15" x14ac:dyDescent="0.25"/>
  <cols>
    <col min="1" max="1" width="9.85546875" bestFit="1" customWidth="1"/>
    <col min="2" max="2" width="18.28515625" bestFit="1" customWidth="1"/>
    <col min="3" max="3" width="9.5703125" customWidth="1"/>
    <col min="5" max="5" width="11.28515625" bestFit="1" customWidth="1"/>
    <col min="6" max="6" width="9.42578125" bestFit="1" customWidth="1"/>
    <col min="8" max="8" width="10.28515625" bestFit="1" customWidth="1"/>
    <col min="9" max="9" width="11.28515625" bestFit="1" customWidth="1"/>
    <col min="10" max="10" width="15.28515625" bestFit="1" customWidth="1"/>
    <col min="12" max="12" width="10" bestFit="1" customWidth="1"/>
    <col min="13" max="13" width="9" bestFit="1" customWidth="1"/>
    <col min="15" max="15" width="11.140625" bestFit="1" customWidth="1"/>
    <col min="16" max="16" width="16.140625" style="5" bestFit="1" customWidth="1"/>
  </cols>
  <sheetData>
    <row r="1" spans="1:16" x14ac:dyDescent="0.25">
      <c r="A1" s="1" t="s">
        <v>0</v>
      </c>
      <c r="B1" s="1" t="s">
        <v>1</v>
      </c>
      <c r="C1" s="1" t="s">
        <v>2</v>
      </c>
      <c r="D1" s="1" t="s">
        <v>3</v>
      </c>
      <c r="E1" s="1" t="s">
        <v>4</v>
      </c>
      <c r="F1" s="1" t="s">
        <v>5</v>
      </c>
      <c r="G1" s="1" t="s">
        <v>6</v>
      </c>
      <c r="H1" s="1" t="s">
        <v>7</v>
      </c>
      <c r="I1" s="1" t="s">
        <v>8</v>
      </c>
      <c r="J1" s="1" t="s">
        <v>9</v>
      </c>
      <c r="K1" s="1" t="s">
        <v>10</v>
      </c>
      <c r="L1" s="1" t="s">
        <v>11</v>
      </c>
      <c r="M1" s="1" t="s">
        <v>12</v>
      </c>
      <c r="N1" s="3" t="s">
        <v>192</v>
      </c>
      <c r="O1" s="3" t="s">
        <v>193</v>
      </c>
      <c r="P1" s="4" t="s">
        <v>194</v>
      </c>
    </row>
    <row r="2" spans="1:16" x14ac:dyDescent="0.25">
      <c r="A2" t="s">
        <v>13</v>
      </c>
      <c r="B2" s="2">
        <v>46023</v>
      </c>
      <c r="C2" t="s">
        <v>93</v>
      </c>
      <c r="D2" t="s">
        <v>172</v>
      </c>
      <c r="E2" t="s">
        <v>178</v>
      </c>
      <c r="F2" t="s">
        <v>180</v>
      </c>
      <c r="G2">
        <v>3</v>
      </c>
      <c r="H2">
        <v>13962</v>
      </c>
      <c r="I2">
        <v>0</v>
      </c>
      <c r="J2" t="s">
        <v>185</v>
      </c>
      <c r="K2">
        <v>41886</v>
      </c>
      <c r="L2">
        <v>28238.14</v>
      </c>
      <c r="M2">
        <v>13647.86</v>
      </c>
      <c r="N2" t="str">
        <f>TEXT(B2,"mmm")</f>
        <v>Jan</v>
      </c>
      <c r="O2">
        <f>MONTH(B2)</f>
        <v>1</v>
      </c>
      <c r="P2" s="5">
        <f>M2/K2</f>
        <v>0.32583345270496111</v>
      </c>
    </row>
    <row r="3" spans="1:16" x14ac:dyDescent="0.25">
      <c r="A3" t="s">
        <v>14</v>
      </c>
      <c r="B3" s="2">
        <v>46025.278481012647</v>
      </c>
      <c r="C3" t="s">
        <v>94</v>
      </c>
      <c r="D3" t="s">
        <v>173</v>
      </c>
      <c r="E3" t="s">
        <v>179</v>
      </c>
      <c r="F3" t="s">
        <v>180</v>
      </c>
      <c r="G3">
        <v>1</v>
      </c>
      <c r="H3">
        <v>3480</v>
      </c>
      <c r="I3">
        <v>5</v>
      </c>
      <c r="J3" t="s">
        <v>186</v>
      </c>
      <c r="K3">
        <v>3306</v>
      </c>
      <c r="L3">
        <v>2339.9699999999998</v>
      </c>
      <c r="M3">
        <v>966.03</v>
      </c>
      <c r="N3" t="str">
        <f t="shared" ref="N3:N66" si="0">TEXT(B3,"mmm")</f>
        <v>Jan</v>
      </c>
      <c r="O3">
        <f t="shared" ref="O3:O66" si="1">MONTH(B3)</f>
        <v>1</v>
      </c>
      <c r="P3" s="5">
        <f t="shared" ref="P3:P66" si="2">M3/K3</f>
        <v>0.29220508166969145</v>
      </c>
    </row>
    <row r="4" spans="1:16" x14ac:dyDescent="0.25">
      <c r="A4" t="s">
        <v>15</v>
      </c>
      <c r="B4" s="2">
        <v>46027.556962025323</v>
      </c>
      <c r="C4" t="s">
        <v>95</v>
      </c>
      <c r="D4" t="s">
        <v>174</v>
      </c>
      <c r="E4" t="s">
        <v>179</v>
      </c>
      <c r="F4" t="s">
        <v>180</v>
      </c>
      <c r="G4">
        <v>2</v>
      </c>
      <c r="H4">
        <v>2160</v>
      </c>
      <c r="I4">
        <v>10</v>
      </c>
      <c r="J4" t="s">
        <v>185</v>
      </c>
      <c r="K4">
        <v>3888</v>
      </c>
      <c r="L4">
        <v>2471.5700000000002</v>
      </c>
      <c r="M4">
        <v>1416.43</v>
      </c>
      <c r="N4" t="str">
        <f t="shared" si="0"/>
        <v>Jan</v>
      </c>
      <c r="O4">
        <f t="shared" si="1"/>
        <v>1</v>
      </c>
      <c r="P4" s="5">
        <f t="shared" si="2"/>
        <v>0.36430812757201647</v>
      </c>
    </row>
    <row r="5" spans="1:16" x14ac:dyDescent="0.25">
      <c r="A5" t="s">
        <v>16</v>
      </c>
      <c r="B5" s="2">
        <v>46029.835443037977</v>
      </c>
      <c r="C5" t="s">
        <v>96</v>
      </c>
      <c r="D5" t="s">
        <v>173</v>
      </c>
      <c r="E5" t="s">
        <v>179</v>
      </c>
      <c r="F5" t="s">
        <v>184</v>
      </c>
      <c r="G5">
        <v>2</v>
      </c>
      <c r="H5">
        <v>3379</v>
      </c>
      <c r="I5">
        <v>5</v>
      </c>
      <c r="J5" t="s">
        <v>185</v>
      </c>
      <c r="K5">
        <v>6420.1</v>
      </c>
      <c r="L5">
        <v>4013.01</v>
      </c>
      <c r="M5">
        <v>2407.09</v>
      </c>
      <c r="N5" t="str">
        <f t="shared" si="0"/>
        <v>Jan</v>
      </c>
      <c r="O5">
        <f t="shared" si="1"/>
        <v>1</v>
      </c>
      <c r="P5" s="5">
        <f t="shared" si="2"/>
        <v>0.37493029703587172</v>
      </c>
    </row>
    <row r="6" spans="1:16" x14ac:dyDescent="0.25">
      <c r="A6" t="s">
        <v>17</v>
      </c>
      <c r="B6" s="2">
        <v>46032.113924050624</v>
      </c>
      <c r="C6" t="s">
        <v>97</v>
      </c>
      <c r="D6" t="s">
        <v>173</v>
      </c>
      <c r="E6" t="s">
        <v>179</v>
      </c>
      <c r="F6" t="s">
        <v>180</v>
      </c>
      <c r="G6">
        <v>4</v>
      </c>
      <c r="H6">
        <v>3197</v>
      </c>
      <c r="I6">
        <v>10</v>
      </c>
      <c r="J6" t="s">
        <v>186</v>
      </c>
      <c r="K6">
        <v>11509.2</v>
      </c>
      <c r="L6">
        <v>9351.57</v>
      </c>
      <c r="M6">
        <v>2157.63</v>
      </c>
      <c r="N6" t="str">
        <f t="shared" si="0"/>
        <v>Jan</v>
      </c>
      <c r="O6">
        <f t="shared" si="1"/>
        <v>1</v>
      </c>
      <c r="P6" s="5">
        <f t="shared" si="2"/>
        <v>0.18747002398081536</v>
      </c>
    </row>
    <row r="7" spans="1:16" x14ac:dyDescent="0.25">
      <c r="A7" t="s">
        <v>18</v>
      </c>
      <c r="B7" s="2">
        <v>46034.392405063278</v>
      </c>
      <c r="C7" t="s">
        <v>98</v>
      </c>
      <c r="D7" t="s">
        <v>175</v>
      </c>
      <c r="E7" t="s">
        <v>179</v>
      </c>
      <c r="F7" t="s">
        <v>180</v>
      </c>
      <c r="G7">
        <v>5</v>
      </c>
      <c r="H7">
        <v>1276</v>
      </c>
      <c r="I7">
        <v>5</v>
      </c>
      <c r="J7" t="s">
        <v>187</v>
      </c>
      <c r="K7">
        <v>6061</v>
      </c>
      <c r="L7">
        <v>4771.2</v>
      </c>
      <c r="M7">
        <v>1289.8</v>
      </c>
      <c r="N7" t="str">
        <f t="shared" si="0"/>
        <v>Jan</v>
      </c>
      <c r="O7">
        <f t="shared" si="1"/>
        <v>1</v>
      </c>
      <c r="P7" s="5">
        <f t="shared" si="2"/>
        <v>0.21280316779409339</v>
      </c>
    </row>
    <row r="8" spans="1:16" x14ac:dyDescent="0.25">
      <c r="A8" t="s">
        <v>19</v>
      </c>
      <c r="B8" s="2">
        <v>46036.670886075954</v>
      </c>
      <c r="C8" t="s">
        <v>99</v>
      </c>
      <c r="D8" t="s">
        <v>174</v>
      </c>
      <c r="E8" t="s">
        <v>179</v>
      </c>
      <c r="F8" t="s">
        <v>180</v>
      </c>
      <c r="G8">
        <v>1</v>
      </c>
      <c r="H8">
        <v>2503</v>
      </c>
      <c r="I8">
        <v>0</v>
      </c>
      <c r="J8" t="s">
        <v>186</v>
      </c>
      <c r="K8">
        <v>2503</v>
      </c>
      <c r="L8">
        <v>1900.26</v>
      </c>
      <c r="M8">
        <v>602.74</v>
      </c>
      <c r="N8" t="str">
        <f t="shared" si="0"/>
        <v>Jan</v>
      </c>
      <c r="O8">
        <f t="shared" si="1"/>
        <v>1</v>
      </c>
      <c r="P8" s="5">
        <f t="shared" si="2"/>
        <v>0.24080703156212546</v>
      </c>
    </row>
    <row r="9" spans="1:16" x14ac:dyDescent="0.25">
      <c r="A9" t="s">
        <v>20</v>
      </c>
      <c r="B9" s="2">
        <v>46038.9493670886</v>
      </c>
      <c r="C9" t="s">
        <v>100</v>
      </c>
      <c r="D9" t="s">
        <v>174</v>
      </c>
      <c r="E9" t="s">
        <v>179</v>
      </c>
      <c r="F9" t="s">
        <v>182</v>
      </c>
      <c r="G9">
        <v>1</v>
      </c>
      <c r="H9">
        <v>2391</v>
      </c>
      <c r="I9">
        <v>15</v>
      </c>
      <c r="J9" t="s">
        <v>187</v>
      </c>
      <c r="K9">
        <v>2032.35</v>
      </c>
      <c r="L9">
        <v>1426.28</v>
      </c>
      <c r="M9">
        <v>606.07000000000005</v>
      </c>
      <c r="N9" t="str">
        <f t="shared" si="0"/>
        <v>Jan</v>
      </c>
      <c r="O9">
        <f t="shared" si="1"/>
        <v>1</v>
      </c>
      <c r="P9" s="5">
        <f t="shared" si="2"/>
        <v>0.2982114301178439</v>
      </c>
    </row>
    <row r="10" spans="1:16" x14ac:dyDescent="0.25">
      <c r="A10" t="s">
        <v>21</v>
      </c>
      <c r="B10" s="2">
        <v>46041.227848101262</v>
      </c>
      <c r="C10" t="s">
        <v>101</v>
      </c>
      <c r="D10" t="s">
        <v>174</v>
      </c>
      <c r="E10" t="s">
        <v>179</v>
      </c>
      <c r="F10" t="s">
        <v>180</v>
      </c>
      <c r="G10">
        <v>3</v>
      </c>
      <c r="H10">
        <v>2134</v>
      </c>
      <c r="I10">
        <v>0</v>
      </c>
      <c r="J10" t="s">
        <v>186</v>
      </c>
      <c r="K10">
        <v>6402</v>
      </c>
      <c r="L10">
        <v>4191.13</v>
      </c>
      <c r="M10">
        <v>2210.87</v>
      </c>
      <c r="N10" t="str">
        <f t="shared" si="0"/>
        <v>Jan</v>
      </c>
      <c r="O10">
        <f t="shared" si="1"/>
        <v>1</v>
      </c>
      <c r="P10" s="5">
        <f t="shared" si="2"/>
        <v>0.34534051858794124</v>
      </c>
    </row>
    <row r="11" spans="1:16" x14ac:dyDescent="0.25">
      <c r="A11" t="s">
        <v>22</v>
      </c>
      <c r="B11" s="2">
        <v>46043.506329113923</v>
      </c>
      <c r="C11" t="s">
        <v>102</v>
      </c>
      <c r="D11" t="s">
        <v>173</v>
      </c>
      <c r="E11" t="s">
        <v>179</v>
      </c>
      <c r="F11" t="s">
        <v>183</v>
      </c>
      <c r="G11">
        <v>2</v>
      </c>
      <c r="H11">
        <v>2994</v>
      </c>
      <c r="I11">
        <v>15</v>
      </c>
      <c r="J11" t="s">
        <v>185</v>
      </c>
      <c r="K11">
        <v>5089.8</v>
      </c>
      <c r="L11">
        <v>3314.92</v>
      </c>
      <c r="M11">
        <v>1774.88</v>
      </c>
      <c r="N11" t="str">
        <f t="shared" si="0"/>
        <v>Jan</v>
      </c>
      <c r="O11">
        <f t="shared" si="1"/>
        <v>1</v>
      </c>
      <c r="P11" s="5">
        <f t="shared" si="2"/>
        <v>0.34871311249950881</v>
      </c>
    </row>
    <row r="12" spans="1:16" x14ac:dyDescent="0.25">
      <c r="A12" t="s">
        <v>23</v>
      </c>
      <c r="B12" s="2">
        <v>46045.784810126577</v>
      </c>
      <c r="C12" t="s">
        <v>103</v>
      </c>
      <c r="D12" t="s">
        <v>172</v>
      </c>
      <c r="E12" t="s">
        <v>178</v>
      </c>
      <c r="F12" t="s">
        <v>180</v>
      </c>
      <c r="G12">
        <v>5</v>
      </c>
      <c r="H12">
        <v>14200</v>
      </c>
      <c r="I12">
        <v>5</v>
      </c>
      <c r="J12" t="s">
        <v>185</v>
      </c>
      <c r="K12">
        <v>67450</v>
      </c>
      <c r="L12">
        <v>45194.78</v>
      </c>
      <c r="M12">
        <v>22255.22</v>
      </c>
      <c r="N12" t="str">
        <f t="shared" si="0"/>
        <v>Jan</v>
      </c>
      <c r="O12">
        <f t="shared" si="1"/>
        <v>1</v>
      </c>
      <c r="P12" s="5">
        <f t="shared" si="2"/>
        <v>0.329951371386212</v>
      </c>
    </row>
    <row r="13" spans="1:16" x14ac:dyDescent="0.25">
      <c r="A13" t="s">
        <v>24</v>
      </c>
      <c r="B13" s="2">
        <v>46048.063291139239</v>
      </c>
      <c r="C13" t="s">
        <v>104</v>
      </c>
      <c r="D13" t="s">
        <v>174</v>
      </c>
      <c r="E13" t="s">
        <v>179</v>
      </c>
      <c r="F13" t="s">
        <v>183</v>
      </c>
      <c r="G13">
        <v>4</v>
      </c>
      <c r="H13">
        <v>2639</v>
      </c>
      <c r="I13">
        <v>10</v>
      </c>
      <c r="J13" t="s">
        <v>189</v>
      </c>
      <c r="K13">
        <v>9500.4</v>
      </c>
      <c r="L13">
        <v>6933.82</v>
      </c>
      <c r="M13">
        <v>2566.58</v>
      </c>
      <c r="N13" t="str">
        <f t="shared" si="0"/>
        <v>Jan</v>
      </c>
      <c r="O13">
        <f t="shared" si="1"/>
        <v>1</v>
      </c>
      <c r="P13" s="5">
        <f t="shared" si="2"/>
        <v>0.27015494084459601</v>
      </c>
    </row>
    <row r="14" spans="1:16" x14ac:dyDescent="0.25">
      <c r="A14" t="s">
        <v>25</v>
      </c>
      <c r="B14" s="2">
        <v>46050.3417721519</v>
      </c>
      <c r="C14" t="s">
        <v>105</v>
      </c>
      <c r="D14" t="s">
        <v>173</v>
      </c>
      <c r="E14" t="s">
        <v>179</v>
      </c>
      <c r="F14" t="s">
        <v>183</v>
      </c>
      <c r="G14">
        <v>2</v>
      </c>
      <c r="H14">
        <v>2832</v>
      </c>
      <c r="I14">
        <v>0</v>
      </c>
      <c r="J14" t="s">
        <v>187</v>
      </c>
      <c r="K14">
        <v>5664</v>
      </c>
      <c r="L14">
        <v>4321.17</v>
      </c>
      <c r="M14">
        <v>1342.83</v>
      </c>
      <c r="N14" t="str">
        <f t="shared" si="0"/>
        <v>Jan</v>
      </c>
      <c r="O14">
        <f t="shared" si="1"/>
        <v>1</v>
      </c>
      <c r="P14" s="5">
        <f t="shared" si="2"/>
        <v>0.23708156779661016</v>
      </c>
    </row>
    <row r="15" spans="1:16" x14ac:dyDescent="0.25">
      <c r="A15" t="s">
        <v>26</v>
      </c>
      <c r="B15" s="2">
        <v>46052.620253164547</v>
      </c>
      <c r="C15" t="s">
        <v>106</v>
      </c>
      <c r="D15" t="s">
        <v>175</v>
      </c>
      <c r="E15" t="s">
        <v>179</v>
      </c>
      <c r="F15" t="s">
        <v>183</v>
      </c>
      <c r="G15">
        <v>4</v>
      </c>
      <c r="H15">
        <v>1687</v>
      </c>
      <c r="I15">
        <v>15</v>
      </c>
      <c r="J15" t="s">
        <v>189</v>
      </c>
      <c r="K15">
        <v>5735.8</v>
      </c>
      <c r="L15">
        <v>4313.55</v>
      </c>
      <c r="M15">
        <v>1422.25</v>
      </c>
      <c r="N15" t="str">
        <f t="shared" si="0"/>
        <v>Jan</v>
      </c>
      <c r="O15">
        <f t="shared" si="1"/>
        <v>1</v>
      </c>
      <c r="P15" s="5">
        <f t="shared" si="2"/>
        <v>0.24796017992259142</v>
      </c>
    </row>
    <row r="16" spans="1:16" x14ac:dyDescent="0.25">
      <c r="A16" t="s">
        <v>27</v>
      </c>
      <c r="B16" s="2">
        <v>46054.898734177208</v>
      </c>
      <c r="C16" t="s">
        <v>107</v>
      </c>
      <c r="D16" t="s">
        <v>172</v>
      </c>
      <c r="E16" t="s">
        <v>178</v>
      </c>
      <c r="F16" t="s">
        <v>182</v>
      </c>
      <c r="G16">
        <v>3</v>
      </c>
      <c r="H16">
        <v>14259</v>
      </c>
      <c r="I16">
        <v>0</v>
      </c>
      <c r="J16" t="s">
        <v>189</v>
      </c>
      <c r="K16">
        <v>42777</v>
      </c>
      <c r="L16">
        <v>28916.69</v>
      </c>
      <c r="M16">
        <v>13860.31</v>
      </c>
      <c r="N16" t="str">
        <f t="shared" si="0"/>
        <v>Feb</v>
      </c>
      <c r="O16">
        <f t="shared" si="1"/>
        <v>2</v>
      </c>
      <c r="P16" s="5">
        <f t="shared" si="2"/>
        <v>0.32401313790120856</v>
      </c>
    </row>
    <row r="17" spans="1:16" x14ac:dyDescent="0.25">
      <c r="A17" t="s">
        <v>28</v>
      </c>
      <c r="B17" s="2">
        <v>46057.177215189869</v>
      </c>
      <c r="C17" t="s">
        <v>191</v>
      </c>
      <c r="D17" t="s">
        <v>175</v>
      </c>
      <c r="E17" t="s">
        <v>179</v>
      </c>
      <c r="F17" t="s">
        <v>182</v>
      </c>
      <c r="G17">
        <v>3</v>
      </c>
      <c r="H17">
        <v>1469</v>
      </c>
      <c r="I17">
        <v>15</v>
      </c>
      <c r="J17" t="s">
        <v>186</v>
      </c>
      <c r="K17">
        <v>3745.95</v>
      </c>
      <c r="L17">
        <v>3037.86</v>
      </c>
      <c r="M17">
        <v>708.09</v>
      </c>
      <c r="N17" t="str">
        <f t="shared" si="0"/>
        <v>Feb</v>
      </c>
      <c r="O17">
        <f t="shared" si="1"/>
        <v>2</v>
      </c>
      <c r="P17" s="5">
        <f t="shared" si="2"/>
        <v>0.18902815040243465</v>
      </c>
    </row>
    <row r="18" spans="1:16" x14ac:dyDescent="0.25">
      <c r="A18" t="s">
        <v>29</v>
      </c>
      <c r="B18" s="2">
        <v>46059.455696202524</v>
      </c>
      <c r="C18" t="s">
        <v>109</v>
      </c>
      <c r="D18" t="s">
        <v>172</v>
      </c>
      <c r="E18" t="s">
        <v>178</v>
      </c>
      <c r="F18" t="s">
        <v>182</v>
      </c>
      <c r="G18">
        <v>1</v>
      </c>
      <c r="H18">
        <v>14174</v>
      </c>
      <c r="I18">
        <v>0</v>
      </c>
      <c r="J18" t="s">
        <v>189</v>
      </c>
      <c r="K18">
        <v>14174</v>
      </c>
      <c r="L18">
        <v>10879.67</v>
      </c>
      <c r="M18">
        <v>3294.33</v>
      </c>
      <c r="N18" t="str">
        <f t="shared" si="0"/>
        <v>Feb</v>
      </c>
      <c r="O18">
        <f t="shared" si="1"/>
        <v>2</v>
      </c>
      <c r="P18" s="5">
        <f t="shared" si="2"/>
        <v>0.23242062932129251</v>
      </c>
    </row>
    <row r="19" spans="1:16" x14ac:dyDescent="0.25">
      <c r="A19" t="s">
        <v>30</v>
      </c>
      <c r="B19" s="2">
        <v>46061.734177215178</v>
      </c>
      <c r="C19" t="s">
        <v>110</v>
      </c>
      <c r="D19" t="s">
        <v>173</v>
      </c>
      <c r="E19" t="s">
        <v>179</v>
      </c>
      <c r="F19" t="s">
        <v>180</v>
      </c>
      <c r="G19">
        <v>5</v>
      </c>
      <c r="H19">
        <v>2821</v>
      </c>
      <c r="I19">
        <v>15</v>
      </c>
      <c r="J19" t="s">
        <v>186</v>
      </c>
      <c r="K19">
        <v>11989.25</v>
      </c>
      <c r="L19">
        <v>8762.59</v>
      </c>
      <c r="M19">
        <v>3226.66</v>
      </c>
      <c r="N19" t="str">
        <f t="shared" si="0"/>
        <v>Feb</v>
      </c>
      <c r="O19">
        <f t="shared" si="1"/>
        <v>2</v>
      </c>
      <c r="P19" s="5">
        <f t="shared" si="2"/>
        <v>0.26912942844631649</v>
      </c>
    </row>
    <row r="20" spans="1:16" x14ac:dyDescent="0.25">
      <c r="A20" t="s">
        <v>31</v>
      </c>
      <c r="B20" s="2">
        <v>46064.012658227854</v>
      </c>
      <c r="C20" t="s">
        <v>111</v>
      </c>
      <c r="D20" t="s">
        <v>176</v>
      </c>
      <c r="E20" t="s">
        <v>178</v>
      </c>
      <c r="F20" t="s">
        <v>183</v>
      </c>
      <c r="G20">
        <v>4</v>
      </c>
      <c r="H20">
        <v>55469</v>
      </c>
      <c r="I20">
        <v>15</v>
      </c>
      <c r="J20" t="s">
        <v>186</v>
      </c>
      <c r="K20">
        <v>188594.6</v>
      </c>
      <c r="L20">
        <v>140002.1</v>
      </c>
      <c r="M20">
        <v>48592.5</v>
      </c>
      <c r="N20" t="str">
        <f t="shared" si="0"/>
        <v>Feb</v>
      </c>
      <c r="O20">
        <f t="shared" si="1"/>
        <v>2</v>
      </c>
      <c r="P20" s="5">
        <f t="shared" si="2"/>
        <v>0.25765583956274463</v>
      </c>
    </row>
    <row r="21" spans="1:16" x14ac:dyDescent="0.25">
      <c r="A21" t="s">
        <v>32</v>
      </c>
      <c r="B21" s="2">
        <v>46066.2911392405</v>
      </c>
      <c r="C21" t="s">
        <v>112</v>
      </c>
      <c r="D21" t="s">
        <v>172</v>
      </c>
      <c r="E21" t="s">
        <v>178</v>
      </c>
      <c r="F21" t="s">
        <v>182</v>
      </c>
      <c r="G21">
        <v>2</v>
      </c>
      <c r="H21">
        <v>13837</v>
      </c>
      <c r="I21">
        <v>5</v>
      </c>
      <c r="J21" t="s">
        <v>189</v>
      </c>
      <c r="K21">
        <v>26290.3</v>
      </c>
      <c r="L21">
        <v>18506.27</v>
      </c>
      <c r="M21">
        <v>7784.03</v>
      </c>
      <c r="N21" t="str">
        <f t="shared" si="0"/>
        <v>Feb</v>
      </c>
      <c r="O21">
        <f t="shared" si="1"/>
        <v>2</v>
      </c>
      <c r="P21" s="5">
        <f t="shared" si="2"/>
        <v>0.29607992301343083</v>
      </c>
    </row>
    <row r="22" spans="1:16" x14ac:dyDescent="0.25">
      <c r="A22" t="s">
        <v>33</v>
      </c>
      <c r="B22" s="2">
        <v>46068.569620253162</v>
      </c>
      <c r="C22" t="s">
        <v>113</v>
      </c>
      <c r="D22" t="s">
        <v>175</v>
      </c>
      <c r="E22" t="s">
        <v>179</v>
      </c>
      <c r="F22" t="s">
        <v>182</v>
      </c>
      <c r="G22">
        <v>3</v>
      </c>
      <c r="H22">
        <v>1229</v>
      </c>
      <c r="I22">
        <v>15</v>
      </c>
      <c r="J22" t="s">
        <v>187</v>
      </c>
      <c r="K22">
        <v>3133.95</v>
      </c>
      <c r="L22">
        <v>2098.3200000000002</v>
      </c>
      <c r="M22">
        <v>1035.6300000000001</v>
      </c>
      <c r="N22" t="str">
        <f t="shared" si="0"/>
        <v>Feb</v>
      </c>
      <c r="O22">
        <f t="shared" si="1"/>
        <v>2</v>
      </c>
      <c r="P22" s="5">
        <f t="shared" si="2"/>
        <v>0.33045517637486244</v>
      </c>
    </row>
    <row r="23" spans="1:16" x14ac:dyDescent="0.25">
      <c r="A23" t="s">
        <v>34</v>
      </c>
      <c r="B23" s="2">
        <v>46070.848101265823</v>
      </c>
      <c r="C23" t="s">
        <v>114</v>
      </c>
      <c r="D23" t="s">
        <v>173</v>
      </c>
      <c r="E23" t="s">
        <v>179</v>
      </c>
      <c r="F23" t="s">
        <v>180</v>
      </c>
      <c r="G23">
        <v>1</v>
      </c>
      <c r="H23">
        <v>3164</v>
      </c>
      <c r="I23">
        <v>5</v>
      </c>
      <c r="J23" t="s">
        <v>187</v>
      </c>
      <c r="K23">
        <v>3005.8</v>
      </c>
      <c r="L23">
        <v>2077.59</v>
      </c>
      <c r="M23">
        <v>928.21</v>
      </c>
      <c r="N23" t="str">
        <f t="shared" si="0"/>
        <v>Feb</v>
      </c>
      <c r="O23">
        <f t="shared" si="1"/>
        <v>2</v>
      </c>
      <c r="P23" s="5">
        <f t="shared" si="2"/>
        <v>0.30880630780491047</v>
      </c>
    </row>
    <row r="24" spans="1:16" x14ac:dyDescent="0.25">
      <c r="A24" t="s">
        <v>35</v>
      </c>
      <c r="B24" s="2">
        <v>46073.12658227847</v>
      </c>
      <c r="C24" t="s">
        <v>115</v>
      </c>
      <c r="D24" t="s">
        <v>177</v>
      </c>
      <c r="E24" t="s">
        <v>178</v>
      </c>
      <c r="F24" t="s">
        <v>182</v>
      </c>
      <c r="G24">
        <v>1</v>
      </c>
      <c r="H24">
        <v>14362</v>
      </c>
      <c r="I24">
        <v>15</v>
      </c>
      <c r="J24" t="s">
        <v>187</v>
      </c>
      <c r="K24">
        <v>12207.7</v>
      </c>
      <c r="L24">
        <v>9419.09</v>
      </c>
      <c r="M24">
        <v>2788.61</v>
      </c>
      <c r="N24" t="str">
        <f t="shared" si="0"/>
        <v>Feb</v>
      </c>
      <c r="O24">
        <f t="shared" si="1"/>
        <v>2</v>
      </c>
      <c r="P24" s="5">
        <f t="shared" si="2"/>
        <v>0.2284304168680423</v>
      </c>
    </row>
    <row r="25" spans="1:16" x14ac:dyDescent="0.25">
      <c r="A25" t="s">
        <v>36</v>
      </c>
      <c r="B25" s="2">
        <v>46075.405063291131</v>
      </c>
      <c r="C25" t="s">
        <v>116</v>
      </c>
      <c r="D25" t="s">
        <v>176</v>
      </c>
      <c r="E25" t="s">
        <v>178</v>
      </c>
      <c r="F25" t="s">
        <v>180</v>
      </c>
      <c r="G25">
        <v>4</v>
      </c>
      <c r="H25">
        <v>55237</v>
      </c>
      <c r="I25">
        <v>10</v>
      </c>
      <c r="J25" t="s">
        <v>187</v>
      </c>
      <c r="K25">
        <v>198853.2</v>
      </c>
      <c r="L25">
        <v>123861.42</v>
      </c>
      <c r="M25">
        <v>74991.78</v>
      </c>
      <c r="N25" t="str">
        <f t="shared" si="0"/>
        <v>Feb</v>
      </c>
      <c r="O25">
        <f t="shared" si="1"/>
        <v>2</v>
      </c>
      <c r="P25" s="5">
        <f t="shared" si="2"/>
        <v>0.37712131361225265</v>
      </c>
    </row>
    <row r="26" spans="1:16" x14ac:dyDescent="0.25">
      <c r="A26" t="s">
        <v>37</v>
      </c>
      <c r="B26" s="2">
        <v>46077.6835443038</v>
      </c>
      <c r="C26" t="s">
        <v>117</v>
      </c>
      <c r="D26" t="s">
        <v>176</v>
      </c>
      <c r="E26" t="s">
        <v>178</v>
      </c>
      <c r="F26" t="s">
        <v>184</v>
      </c>
      <c r="G26">
        <v>3</v>
      </c>
      <c r="H26">
        <v>55082</v>
      </c>
      <c r="I26">
        <v>10</v>
      </c>
      <c r="J26" t="s">
        <v>187</v>
      </c>
      <c r="K26">
        <v>148721.4</v>
      </c>
      <c r="L26">
        <v>95659.77</v>
      </c>
      <c r="M26">
        <v>53061.63</v>
      </c>
      <c r="N26" t="str">
        <f t="shared" si="0"/>
        <v>Feb</v>
      </c>
      <c r="O26">
        <f t="shared" si="1"/>
        <v>2</v>
      </c>
      <c r="P26" s="5">
        <f t="shared" si="2"/>
        <v>0.3567854390827413</v>
      </c>
    </row>
    <row r="27" spans="1:16" x14ac:dyDescent="0.25">
      <c r="A27" t="s">
        <v>38</v>
      </c>
      <c r="B27" s="2">
        <v>46079.962025316447</v>
      </c>
      <c r="C27" t="s">
        <v>118</v>
      </c>
      <c r="D27" t="s">
        <v>174</v>
      </c>
      <c r="E27" t="s">
        <v>179</v>
      </c>
      <c r="F27" t="s">
        <v>182</v>
      </c>
      <c r="G27">
        <v>5</v>
      </c>
      <c r="H27">
        <v>2026</v>
      </c>
      <c r="I27">
        <v>10</v>
      </c>
      <c r="J27" t="s">
        <v>189</v>
      </c>
      <c r="K27">
        <v>9117</v>
      </c>
      <c r="L27">
        <v>5736.42</v>
      </c>
      <c r="M27">
        <v>3380.58</v>
      </c>
      <c r="N27" t="str">
        <f t="shared" si="0"/>
        <v>Feb</v>
      </c>
      <c r="O27">
        <f t="shared" si="1"/>
        <v>2</v>
      </c>
      <c r="P27" s="5">
        <f t="shared" si="2"/>
        <v>0.37079960513326754</v>
      </c>
    </row>
    <row r="28" spans="1:16" x14ac:dyDescent="0.25">
      <c r="A28" t="s">
        <v>39</v>
      </c>
      <c r="B28" s="2">
        <v>46082.240506329108</v>
      </c>
      <c r="C28" t="s">
        <v>119</v>
      </c>
      <c r="D28" t="s">
        <v>174</v>
      </c>
      <c r="E28" t="s">
        <v>179</v>
      </c>
      <c r="F28" t="s">
        <v>184</v>
      </c>
      <c r="G28">
        <v>3</v>
      </c>
      <c r="H28">
        <v>2225</v>
      </c>
      <c r="I28">
        <v>15</v>
      </c>
      <c r="J28" t="s">
        <v>189</v>
      </c>
      <c r="K28">
        <v>5673.75</v>
      </c>
      <c r="L28">
        <v>3563.94</v>
      </c>
      <c r="M28">
        <v>2109.81</v>
      </c>
      <c r="N28" t="str">
        <f t="shared" si="0"/>
        <v>Mar</v>
      </c>
      <c r="O28">
        <f t="shared" si="1"/>
        <v>3</v>
      </c>
      <c r="P28" s="5">
        <f t="shared" si="2"/>
        <v>0.37185459352280237</v>
      </c>
    </row>
    <row r="29" spans="1:16" x14ac:dyDescent="0.25">
      <c r="A29" t="s">
        <v>40</v>
      </c>
      <c r="B29" s="2">
        <v>46084.518987341769</v>
      </c>
      <c r="C29" t="s">
        <v>120</v>
      </c>
      <c r="D29" t="s">
        <v>175</v>
      </c>
      <c r="E29" t="s">
        <v>179</v>
      </c>
      <c r="F29" t="s">
        <v>180</v>
      </c>
      <c r="G29">
        <v>4</v>
      </c>
      <c r="H29">
        <v>1276</v>
      </c>
      <c r="I29">
        <v>5</v>
      </c>
      <c r="J29" t="s">
        <v>185</v>
      </c>
      <c r="K29">
        <v>4848.8</v>
      </c>
      <c r="L29">
        <v>3835.85</v>
      </c>
      <c r="M29">
        <v>1012.95</v>
      </c>
      <c r="N29" t="str">
        <f t="shared" si="0"/>
        <v>Mar</v>
      </c>
      <c r="O29">
        <f t="shared" si="1"/>
        <v>3</v>
      </c>
      <c r="P29" s="5">
        <f t="shared" si="2"/>
        <v>0.20890735852169609</v>
      </c>
    </row>
    <row r="30" spans="1:16" x14ac:dyDescent="0.25">
      <c r="A30" t="s">
        <v>41</v>
      </c>
      <c r="B30" s="2">
        <v>46086.797468354423</v>
      </c>
      <c r="C30" t="s">
        <v>121</v>
      </c>
      <c r="D30" t="s">
        <v>172</v>
      </c>
      <c r="E30" t="s">
        <v>178</v>
      </c>
      <c r="F30" t="s">
        <v>183</v>
      </c>
      <c r="G30">
        <v>4</v>
      </c>
      <c r="H30">
        <v>14408</v>
      </c>
      <c r="I30">
        <v>5</v>
      </c>
      <c r="J30" t="s">
        <v>187</v>
      </c>
      <c r="K30">
        <v>54750.400000000001</v>
      </c>
      <c r="L30">
        <v>41650.36</v>
      </c>
      <c r="M30">
        <v>13100.04</v>
      </c>
      <c r="N30" t="str">
        <f t="shared" si="0"/>
        <v>Mar</v>
      </c>
      <c r="O30">
        <f t="shared" si="1"/>
        <v>3</v>
      </c>
      <c r="P30" s="5">
        <f t="shared" si="2"/>
        <v>0.23926838890674773</v>
      </c>
    </row>
    <row r="31" spans="1:16" x14ac:dyDescent="0.25">
      <c r="A31" t="s">
        <v>42</v>
      </c>
      <c r="B31" s="2">
        <v>46089.075949367078</v>
      </c>
      <c r="C31" t="s">
        <v>122</v>
      </c>
      <c r="D31" t="s">
        <v>172</v>
      </c>
      <c r="E31" t="s">
        <v>178</v>
      </c>
      <c r="F31" t="s">
        <v>182</v>
      </c>
      <c r="G31">
        <v>3</v>
      </c>
      <c r="H31">
        <v>14083</v>
      </c>
      <c r="I31">
        <v>15</v>
      </c>
      <c r="J31" t="s">
        <v>189</v>
      </c>
      <c r="K31">
        <v>35911.65</v>
      </c>
      <c r="L31">
        <v>25670.9</v>
      </c>
      <c r="M31">
        <v>10240.75</v>
      </c>
      <c r="N31" t="str">
        <f t="shared" si="0"/>
        <v>Mar</v>
      </c>
      <c r="O31">
        <f t="shared" si="1"/>
        <v>3</v>
      </c>
      <c r="P31" s="5">
        <f t="shared" si="2"/>
        <v>0.28516512051103193</v>
      </c>
    </row>
    <row r="32" spans="1:16" x14ac:dyDescent="0.25">
      <c r="A32" t="s">
        <v>43</v>
      </c>
      <c r="B32" s="2">
        <v>46091.354430379753</v>
      </c>
      <c r="C32" t="s">
        <v>123</v>
      </c>
      <c r="D32" t="s">
        <v>174</v>
      </c>
      <c r="E32" t="s">
        <v>179</v>
      </c>
      <c r="F32" t="s">
        <v>180</v>
      </c>
      <c r="G32">
        <v>4</v>
      </c>
      <c r="H32">
        <v>2480</v>
      </c>
      <c r="I32">
        <v>10</v>
      </c>
      <c r="J32" t="s">
        <v>185</v>
      </c>
      <c r="K32">
        <v>8928</v>
      </c>
      <c r="L32">
        <v>5710.05</v>
      </c>
      <c r="M32">
        <v>3217.95</v>
      </c>
      <c r="N32" t="str">
        <f t="shared" si="0"/>
        <v>Mar</v>
      </c>
      <c r="O32">
        <f t="shared" si="1"/>
        <v>3</v>
      </c>
      <c r="P32" s="5">
        <f t="shared" si="2"/>
        <v>0.36043346774193546</v>
      </c>
    </row>
    <row r="33" spans="1:16" x14ac:dyDescent="0.25">
      <c r="A33" t="s">
        <v>44</v>
      </c>
      <c r="B33" s="2">
        <v>46093.632911392393</v>
      </c>
      <c r="C33" t="s">
        <v>124</v>
      </c>
      <c r="D33" t="s">
        <v>172</v>
      </c>
      <c r="E33" t="s">
        <v>178</v>
      </c>
      <c r="F33" t="s">
        <v>183</v>
      </c>
      <c r="G33">
        <v>3</v>
      </c>
      <c r="H33">
        <v>14252</v>
      </c>
      <c r="I33">
        <v>0</v>
      </c>
      <c r="J33" t="s">
        <v>187</v>
      </c>
      <c r="K33">
        <v>38480.400000000001</v>
      </c>
      <c r="L33">
        <v>27641.360000000001</v>
      </c>
      <c r="M33">
        <v>10839.04</v>
      </c>
      <c r="N33" t="str">
        <f t="shared" si="0"/>
        <v>Mar</v>
      </c>
      <c r="O33">
        <f t="shared" si="1"/>
        <v>3</v>
      </c>
      <c r="P33" s="5">
        <f t="shared" si="2"/>
        <v>0.28167690564547149</v>
      </c>
    </row>
    <row r="34" spans="1:16" x14ac:dyDescent="0.25">
      <c r="A34" t="s">
        <v>45</v>
      </c>
      <c r="B34" s="2">
        <v>46095.911392405047</v>
      </c>
      <c r="C34" t="s">
        <v>125</v>
      </c>
      <c r="D34" t="s">
        <v>172</v>
      </c>
      <c r="E34" t="s">
        <v>178</v>
      </c>
      <c r="F34" t="s">
        <v>183</v>
      </c>
      <c r="G34">
        <v>2</v>
      </c>
      <c r="H34">
        <v>14458</v>
      </c>
      <c r="I34">
        <v>5</v>
      </c>
      <c r="J34" t="s">
        <v>186</v>
      </c>
      <c r="K34">
        <v>27470.2</v>
      </c>
      <c r="L34">
        <v>19632.8</v>
      </c>
      <c r="M34">
        <v>7837.4</v>
      </c>
      <c r="N34" t="str">
        <f t="shared" si="0"/>
        <v>Mar</v>
      </c>
      <c r="O34">
        <f t="shared" si="1"/>
        <v>3</v>
      </c>
      <c r="P34" s="5">
        <f t="shared" si="2"/>
        <v>0.28530553108459344</v>
      </c>
    </row>
    <row r="35" spans="1:16" x14ac:dyDescent="0.25">
      <c r="A35" t="s">
        <v>46</v>
      </c>
      <c r="B35" s="2">
        <v>46098.189873417723</v>
      </c>
      <c r="C35" t="s">
        <v>126</v>
      </c>
      <c r="D35" t="s">
        <v>176</v>
      </c>
      <c r="E35" t="s">
        <v>178</v>
      </c>
      <c r="F35" t="s">
        <v>184</v>
      </c>
      <c r="G35">
        <v>3</v>
      </c>
      <c r="H35">
        <v>55315</v>
      </c>
      <c r="I35">
        <v>10</v>
      </c>
      <c r="J35" t="s">
        <v>185</v>
      </c>
      <c r="K35">
        <v>149350.5</v>
      </c>
      <c r="L35">
        <v>97770.87</v>
      </c>
      <c r="M35">
        <v>51579.63</v>
      </c>
      <c r="N35" t="str">
        <f t="shared" si="0"/>
        <v>Mar</v>
      </c>
      <c r="O35">
        <f t="shared" si="1"/>
        <v>3</v>
      </c>
      <c r="P35" s="5">
        <f t="shared" si="2"/>
        <v>0.34535960709873753</v>
      </c>
    </row>
    <row r="36" spans="1:16" x14ac:dyDescent="0.25">
      <c r="A36" t="s">
        <v>47</v>
      </c>
      <c r="B36" s="2">
        <v>46100.46835443037</v>
      </c>
      <c r="C36" t="s">
        <v>127</v>
      </c>
      <c r="D36" t="s">
        <v>174</v>
      </c>
      <c r="E36" t="s">
        <v>179</v>
      </c>
      <c r="F36" t="s">
        <v>180</v>
      </c>
      <c r="G36">
        <v>3</v>
      </c>
      <c r="H36">
        <v>2546</v>
      </c>
      <c r="I36">
        <v>0</v>
      </c>
      <c r="J36" t="s">
        <v>189</v>
      </c>
      <c r="K36">
        <v>7638</v>
      </c>
      <c r="L36">
        <v>5398.31</v>
      </c>
      <c r="M36">
        <v>2239.69</v>
      </c>
      <c r="N36" t="str">
        <f t="shared" si="0"/>
        <v>Mar</v>
      </c>
      <c r="O36">
        <f t="shared" si="1"/>
        <v>3</v>
      </c>
      <c r="P36" s="5">
        <f t="shared" si="2"/>
        <v>0.29322990311599895</v>
      </c>
    </row>
    <row r="37" spans="1:16" x14ac:dyDescent="0.25">
      <c r="A37" t="s">
        <v>48</v>
      </c>
      <c r="B37" s="2">
        <v>46102.746835443031</v>
      </c>
      <c r="C37" t="s">
        <v>128</v>
      </c>
      <c r="D37" t="s">
        <v>173</v>
      </c>
      <c r="E37" t="s">
        <v>179</v>
      </c>
      <c r="F37" t="s">
        <v>183</v>
      </c>
      <c r="G37">
        <v>4</v>
      </c>
      <c r="H37">
        <v>2991</v>
      </c>
      <c r="I37">
        <v>5</v>
      </c>
      <c r="J37" t="s">
        <v>186</v>
      </c>
      <c r="K37">
        <v>11365.8</v>
      </c>
      <c r="L37">
        <v>7952.66</v>
      </c>
      <c r="M37">
        <v>3413.14</v>
      </c>
      <c r="N37" t="str">
        <f t="shared" si="0"/>
        <v>Mar</v>
      </c>
      <c r="O37">
        <f t="shared" si="1"/>
        <v>3</v>
      </c>
      <c r="P37" s="5">
        <f t="shared" si="2"/>
        <v>0.30029914304316457</v>
      </c>
    </row>
    <row r="38" spans="1:16" x14ac:dyDescent="0.25">
      <c r="A38" t="s">
        <v>49</v>
      </c>
      <c r="B38" s="2">
        <v>46105.025316455693</v>
      </c>
      <c r="C38" t="s">
        <v>129</v>
      </c>
      <c r="D38" t="s">
        <v>174</v>
      </c>
      <c r="E38" t="s">
        <v>179</v>
      </c>
      <c r="F38" t="s">
        <v>182</v>
      </c>
      <c r="G38">
        <v>4</v>
      </c>
      <c r="H38">
        <v>2048</v>
      </c>
      <c r="I38">
        <v>10</v>
      </c>
      <c r="J38" t="s">
        <v>186</v>
      </c>
      <c r="K38">
        <v>7372.8</v>
      </c>
      <c r="L38">
        <v>5479.24</v>
      </c>
      <c r="M38">
        <v>1893.56</v>
      </c>
      <c r="N38" t="str">
        <f t="shared" si="0"/>
        <v>Mar</v>
      </c>
      <c r="O38">
        <f t="shared" si="1"/>
        <v>3</v>
      </c>
      <c r="P38" s="5">
        <f t="shared" si="2"/>
        <v>0.25683051215277775</v>
      </c>
    </row>
    <row r="39" spans="1:16" x14ac:dyDescent="0.25">
      <c r="A39" t="s">
        <v>50</v>
      </c>
      <c r="B39" s="2">
        <v>46107.303797468347</v>
      </c>
      <c r="C39" t="s">
        <v>130</v>
      </c>
      <c r="D39" t="s">
        <v>173</v>
      </c>
      <c r="E39" t="s">
        <v>179</v>
      </c>
      <c r="F39" t="s">
        <v>182</v>
      </c>
      <c r="G39">
        <v>1</v>
      </c>
      <c r="H39">
        <v>3311</v>
      </c>
      <c r="I39">
        <v>5</v>
      </c>
      <c r="J39" t="s">
        <v>186</v>
      </c>
      <c r="K39">
        <v>3145.45</v>
      </c>
      <c r="L39">
        <v>2349.71</v>
      </c>
      <c r="M39">
        <v>795.74</v>
      </c>
      <c r="N39" t="str">
        <f t="shared" si="0"/>
        <v>Mar</v>
      </c>
      <c r="O39">
        <f t="shared" si="1"/>
        <v>3</v>
      </c>
      <c r="P39" s="5">
        <f t="shared" si="2"/>
        <v>0.2529812904353908</v>
      </c>
    </row>
    <row r="40" spans="1:16" x14ac:dyDescent="0.25">
      <c r="A40" t="s">
        <v>51</v>
      </c>
      <c r="B40" s="2">
        <v>46109.582278481008</v>
      </c>
      <c r="C40" t="s">
        <v>131</v>
      </c>
      <c r="D40" t="s">
        <v>176</v>
      </c>
      <c r="E40" t="s">
        <v>178</v>
      </c>
      <c r="F40" t="s">
        <v>184</v>
      </c>
      <c r="G40">
        <v>1</v>
      </c>
      <c r="H40">
        <v>54816</v>
      </c>
      <c r="I40">
        <v>0</v>
      </c>
      <c r="J40" t="s">
        <v>185</v>
      </c>
      <c r="K40">
        <v>54816</v>
      </c>
      <c r="L40">
        <v>34482.6</v>
      </c>
      <c r="M40">
        <v>20333.400000000001</v>
      </c>
      <c r="N40" t="str">
        <f t="shared" si="0"/>
        <v>Mar</v>
      </c>
      <c r="O40">
        <f t="shared" si="1"/>
        <v>3</v>
      </c>
      <c r="P40" s="5">
        <f t="shared" si="2"/>
        <v>0.37093914185639232</v>
      </c>
    </row>
    <row r="41" spans="1:16" x14ac:dyDescent="0.25">
      <c r="A41" t="s">
        <v>52</v>
      </c>
      <c r="B41" s="2">
        <v>46111.860759493669</v>
      </c>
      <c r="C41" t="s">
        <v>132</v>
      </c>
      <c r="D41" t="s">
        <v>175</v>
      </c>
      <c r="E41" t="s">
        <v>179</v>
      </c>
      <c r="F41" t="s">
        <v>183</v>
      </c>
      <c r="G41">
        <v>2</v>
      </c>
      <c r="H41">
        <v>1171</v>
      </c>
      <c r="I41">
        <v>5</v>
      </c>
      <c r="J41" t="s">
        <v>189</v>
      </c>
      <c r="K41">
        <v>2224.9</v>
      </c>
      <c r="L41">
        <v>1546.13</v>
      </c>
      <c r="M41">
        <v>678.77</v>
      </c>
      <c r="N41" t="str">
        <f t="shared" si="0"/>
        <v>Mar</v>
      </c>
      <c r="O41">
        <f t="shared" si="1"/>
        <v>3</v>
      </c>
      <c r="P41" s="5">
        <f t="shared" si="2"/>
        <v>0.30507887994966065</v>
      </c>
    </row>
    <row r="42" spans="1:16" x14ac:dyDescent="0.25">
      <c r="A42" t="s">
        <v>53</v>
      </c>
      <c r="B42" s="2">
        <v>46114.139240506323</v>
      </c>
      <c r="C42" t="s">
        <v>133</v>
      </c>
      <c r="D42" t="s">
        <v>172</v>
      </c>
      <c r="E42" t="s">
        <v>178</v>
      </c>
      <c r="F42" t="s">
        <v>180</v>
      </c>
      <c r="G42">
        <v>1</v>
      </c>
      <c r="H42">
        <v>14019</v>
      </c>
      <c r="I42">
        <v>5</v>
      </c>
      <c r="J42" t="s">
        <v>186</v>
      </c>
      <c r="K42">
        <v>13318.05</v>
      </c>
      <c r="L42">
        <v>9924.24</v>
      </c>
      <c r="M42">
        <v>3393.81</v>
      </c>
      <c r="N42" t="str">
        <f t="shared" si="0"/>
        <v>Apr</v>
      </c>
      <c r="O42">
        <f t="shared" si="1"/>
        <v>4</v>
      </c>
      <c r="P42" s="5">
        <f t="shared" si="2"/>
        <v>0.25482784641895773</v>
      </c>
    </row>
    <row r="43" spans="1:16" x14ac:dyDescent="0.25">
      <c r="A43" t="s">
        <v>54</v>
      </c>
      <c r="B43" s="2">
        <v>46116.417721518977</v>
      </c>
      <c r="C43" t="s">
        <v>134</v>
      </c>
      <c r="D43" t="s">
        <v>176</v>
      </c>
      <c r="E43" t="s">
        <v>178</v>
      </c>
      <c r="F43" t="s">
        <v>182</v>
      </c>
      <c r="G43">
        <v>3</v>
      </c>
      <c r="H43">
        <v>54957</v>
      </c>
      <c r="I43">
        <v>5</v>
      </c>
      <c r="J43" t="s">
        <v>187</v>
      </c>
      <c r="K43">
        <v>156627.45000000001</v>
      </c>
      <c r="L43">
        <v>112870.01</v>
      </c>
      <c r="M43">
        <v>43757.440000000002</v>
      </c>
      <c r="N43" t="str">
        <f t="shared" si="0"/>
        <v>Apr</v>
      </c>
      <c r="O43">
        <f t="shared" si="1"/>
        <v>4</v>
      </c>
      <c r="P43" s="5">
        <f t="shared" si="2"/>
        <v>0.27937274085736569</v>
      </c>
    </row>
    <row r="44" spans="1:16" x14ac:dyDescent="0.25">
      <c r="A44" t="s">
        <v>55</v>
      </c>
      <c r="B44" s="2">
        <v>46118.696202531653</v>
      </c>
      <c r="C44" t="s">
        <v>135</v>
      </c>
      <c r="D44" t="s">
        <v>172</v>
      </c>
      <c r="E44" t="s">
        <v>178</v>
      </c>
      <c r="F44" t="s">
        <v>183</v>
      </c>
      <c r="G44">
        <v>4</v>
      </c>
      <c r="H44">
        <v>14276</v>
      </c>
      <c r="I44">
        <v>5</v>
      </c>
      <c r="J44" t="s">
        <v>186</v>
      </c>
      <c r="K44">
        <v>54248.800000000003</v>
      </c>
      <c r="L44">
        <v>42926.97</v>
      </c>
      <c r="M44">
        <v>11321.83</v>
      </c>
      <c r="N44" t="str">
        <f t="shared" si="0"/>
        <v>Apr</v>
      </c>
      <c r="O44">
        <f t="shared" si="1"/>
        <v>4</v>
      </c>
      <c r="P44" s="5">
        <f t="shared" si="2"/>
        <v>0.20870194363746294</v>
      </c>
    </row>
    <row r="45" spans="1:16" x14ac:dyDescent="0.25">
      <c r="A45" t="s">
        <v>56</v>
      </c>
      <c r="B45" s="2">
        <v>46120.974683544293</v>
      </c>
      <c r="C45" t="s">
        <v>136</v>
      </c>
      <c r="D45" t="s">
        <v>175</v>
      </c>
      <c r="E45" t="s">
        <v>179</v>
      </c>
      <c r="F45" t="s">
        <v>183</v>
      </c>
      <c r="G45">
        <v>1</v>
      </c>
      <c r="H45">
        <v>1045</v>
      </c>
      <c r="I45">
        <v>0</v>
      </c>
      <c r="J45" t="s">
        <v>186</v>
      </c>
      <c r="K45">
        <v>1045</v>
      </c>
      <c r="L45">
        <v>785.57</v>
      </c>
      <c r="M45">
        <v>259.43</v>
      </c>
      <c r="N45" t="str">
        <f t="shared" si="0"/>
        <v>Apr</v>
      </c>
      <c r="O45">
        <f t="shared" si="1"/>
        <v>4</v>
      </c>
      <c r="P45" s="5">
        <f t="shared" si="2"/>
        <v>0.24825837320574162</v>
      </c>
    </row>
    <row r="46" spans="1:16" x14ac:dyDescent="0.25">
      <c r="A46" t="s">
        <v>57</v>
      </c>
      <c r="B46" s="2">
        <v>46123.253164556947</v>
      </c>
      <c r="C46" t="s">
        <v>137</v>
      </c>
      <c r="D46" t="s">
        <v>175</v>
      </c>
      <c r="E46" t="s">
        <v>179</v>
      </c>
      <c r="F46" t="s">
        <v>195</v>
      </c>
      <c r="G46">
        <v>1</v>
      </c>
      <c r="H46">
        <v>1372</v>
      </c>
      <c r="I46">
        <v>15</v>
      </c>
      <c r="J46" t="s">
        <v>185</v>
      </c>
      <c r="K46">
        <v>1166.2</v>
      </c>
      <c r="L46">
        <v>761.05</v>
      </c>
      <c r="M46">
        <v>405.15</v>
      </c>
      <c r="N46" t="str">
        <f t="shared" si="0"/>
        <v>Apr</v>
      </c>
      <c r="O46">
        <f t="shared" si="1"/>
        <v>4</v>
      </c>
      <c r="P46" s="5">
        <f t="shared" si="2"/>
        <v>0.34741039272851992</v>
      </c>
    </row>
    <row r="47" spans="1:16" x14ac:dyDescent="0.25">
      <c r="A47" t="s">
        <v>58</v>
      </c>
      <c r="B47" s="2">
        <v>46125.531645569623</v>
      </c>
      <c r="C47" t="s">
        <v>138</v>
      </c>
      <c r="D47" t="s">
        <v>176</v>
      </c>
      <c r="E47" t="s">
        <v>178</v>
      </c>
      <c r="F47" t="s">
        <v>182</v>
      </c>
      <c r="G47">
        <v>2</v>
      </c>
      <c r="H47">
        <v>55317</v>
      </c>
      <c r="I47">
        <v>5</v>
      </c>
      <c r="J47" t="s">
        <v>185</v>
      </c>
      <c r="K47">
        <v>105102.3</v>
      </c>
      <c r="L47">
        <v>66646.81</v>
      </c>
      <c r="M47">
        <v>38455.49</v>
      </c>
      <c r="N47" t="str">
        <f t="shared" si="0"/>
        <v>Apr</v>
      </c>
      <c r="O47">
        <f t="shared" si="1"/>
        <v>4</v>
      </c>
      <c r="P47" s="5">
        <f t="shared" si="2"/>
        <v>0.36588628412508573</v>
      </c>
    </row>
    <row r="48" spans="1:16" x14ac:dyDescent="0.25">
      <c r="A48" t="s">
        <v>59</v>
      </c>
      <c r="B48" s="2">
        <v>46127.81012658227</v>
      </c>
      <c r="C48" t="s">
        <v>139</v>
      </c>
      <c r="D48" t="s">
        <v>175</v>
      </c>
      <c r="E48" t="s">
        <v>179</v>
      </c>
      <c r="F48" t="s">
        <v>182</v>
      </c>
      <c r="G48">
        <v>2</v>
      </c>
      <c r="H48">
        <v>1098</v>
      </c>
      <c r="I48">
        <v>5</v>
      </c>
      <c r="J48" t="s">
        <v>189</v>
      </c>
      <c r="K48">
        <v>2086.1999999999998</v>
      </c>
      <c r="L48">
        <v>1561.49</v>
      </c>
      <c r="M48">
        <v>524.71</v>
      </c>
      <c r="N48" t="str">
        <f t="shared" si="0"/>
        <v>Apr</v>
      </c>
      <c r="O48">
        <f t="shared" si="1"/>
        <v>4</v>
      </c>
      <c r="P48" s="5">
        <f t="shared" si="2"/>
        <v>0.25151471575112649</v>
      </c>
    </row>
    <row r="49" spans="1:16" x14ac:dyDescent="0.25">
      <c r="A49" t="s">
        <v>60</v>
      </c>
      <c r="B49" s="2">
        <v>46130.088607594931</v>
      </c>
      <c r="C49" t="s">
        <v>140</v>
      </c>
      <c r="D49" t="s">
        <v>173</v>
      </c>
      <c r="E49" t="s">
        <v>179</v>
      </c>
      <c r="F49" t="s">
        <v>180</v>
      </c>
      <c r="G49">
        <v>3</v>
      </c>
      <c r="H49">
        <v>2836</v>
      </c>
      <c r="I49">
        <v>10</v>
      </c>
      <c r="J49" t="s">
        <v>187</v>
      </c>
      <c r="K49">
        <v>7657.2</v>
      </c>
      <c r="L49">
        <v>4788.0600000000004</v>
      </c>
      <c r="M49">
        <v>2869.14</v>
      </c>
      <c r="N49" t="str">
        <f t="shared" si="0"/>
        <v>Apr</v>
      </c>
      <c r="O49">
        <f t="shared" si="1"/>
        <v>4</v>
      </c>
      <c r="P49" s="5">
        <f t="shared" si="2"/>
        <v>0.3746983231468422</v>
      </c>
    </row>
    <row r="50" spans="1:16" x14ac:dyDescent="0.25">
      <c r="A50" t="s">
        <v>61</v>
      </c>
      <c r="B50" s="2">
        <v>46132.367088607592</v>
      </c>
      <c r="C50" t="s">
        <v>141</v>
      </c>
      <c r="D50" t="s">
        <v>175</v>
      </c>
      <c r="E50" t="s">
        <v>179</v>
      </c>
      <c r="F50" t="s">
        <v>182</v>
      </c>
      <c r="G50">
        <v>4</v>
      </c>
      <c r="H50">
        <v>1279</v>
      </c>
      <c r="I50">
        <v>5</v>
      </c>
      <c r="J50" t="s">
        <v>185</v>
      </c>
      <c r="K50">
        <v>4860.2</v>
      </c>
      <c r="L50">
        <v>3582.72</v>
      </c>
      <c r="M50">
        <v>1277.48</v>
      </c>
      <c r="N50" t="str">
        <f t="shared" si="0"/>
        <v>Apr</v>
      </c>
      <c r="O50">
        <f t="shared" si="1"/>
        <v>4</v>
      </c>
      <c r="P50" s="5">
        <f t="shared" si="2"/>
        <v>0.26284515040533313</v>
      </c>
    </row>
    <row r="51" spans="1:16" x14ac:dyDescent="0.25">
      <c r="A51" t="s">
        <v>62</v>
      </c>
      <c r="B51" s="2">
        <v>46134.645569620247</v>
      </c>
      <c r="C51" t="s">
        <v>142</v>
      </c>
      <c r="D51" t="s">
        <v>172</v>
      </c>
      <c r="E51" t="s">
        <v>178</v>
      </c>
      <c r="F51" t="s">
        <v>180</v>
      </c>
      <c r="G51">
        <v>2</v>
      </c>
      <c r="H51">
        <v>14148</v>
      </c>
      <c r="I51">
        <v>10</v>
      </c>
      <c r="J51" t="s">
        <v>186</v>
      </c>
      <c r="K51">
        <v>25466.400000000001</v>
      </c>
      <c r="L51">
        <v>20578.02</v>
      </c>
      <c r="M51">
        <v>4888.38</v>
      </c>
      <c r="N51" t="str">
        <f t="shared" si="0"/>
        <v>Apr</v>
      </c>
      <c r="O51">
        <f t="shared" si="1"/>
        <v>4</v>
      </c>
      <c r="P51" s="5">
        <f t="shared" si="2"/>
        <v>0.19195410423145792</v>
      </c>
    </row>
    <row r="52" spans="1:16" x14ac:dyDescent="0.25">
      <c r="A52" t="s">
        <v>63</v>
      </c>
      <c r="B52" s="2">
        <v>46136.924050632908</v>
      </c>
      <c r="C52" t="s">
        <v>143</v>
      </c>
      <c r="D52" t="s">
        <v>172</v>
      </c>
      <c r="E52" t="s">
        <v>178</v>
      </c>
      <c r="F52" t="s">
        <v>182</v>
      </c>
      <c r="G52">
        <v>1</v>
      </c>
      <c r="H52">
        <v>14296</v>
      </c>
      <c r="I52">
        <v>15</v>
      </c>
      <c r="J52" t="s">
        <v>189</v>
      </c>
      <c r="K52">
        <v>12151.6</v>
      </c>
      <c r="L52">
        <v>8932.58</v>
      </c>
      <c r="M52">
        <v>3219.02</v>
      </c>
      <c r="N52" t="str">
        <f t="shared" si="0"/>
        <v>Apr</v>
      </c>
      <c r="O52">
        <f t="shared" si="1"/>
        <v>4</v>
      </c>
      <c r="P52" s="5">
        <f t="shared" si="2"/>
        <v>0.26490503308206326</v>
      </c>
    </row>
    <row r="53" spans="1:16" x14ac:dyDescent="0.25">
      <c r="A53" t="s">
        <v>64</v>
      </c>
      <c r="B53" s="2">
        <v>46139.202531645569</v>
      </c>
      <c r="C53" t="s">
        <v>144</v>
      </c>
      <c r="D53" t="s">
        <v>172</v>
      </c>
      <c r="E53" t="s">
        <v>178</v>
      </c>
      <c r="F53" t="s">
        <v>184</v>
      </c>
      <c r="G53">
        <v>4</v>
      </c>
      <c r="H53">
        <v>14101</v>
      </c>
      <c r="I53">
        <v>0</v>
      </c>
      <c r="J53" t="s">
        <v>186</v>
      </c>
      <c r="K53">
        <v>56404</v>
      </c>
      <c r="L53">
        <v>39349.35</v>
      </c>
      <c r="M53">
        <v>17054.650000000001</v>
      </c>
      <c r="N53" t="str">
        <f t="shared" si="0"/>
        <v>Apr</v>
      </c>
      <c r="O53">
        <f t="shared" si="1"/>
        <v>4</v>
      </c>
      <c r="P53" s="5">
        <f t="shared" si="2"/>
        <v>0.30236596695269841</v>
      </c>
    </row>
    <row r="54" spans="1:16" x14ac:dyDescent="0.25">
      <c r="A54" t="s">
        <v>65</v>
      </c>
      <c r="B54" s="2">
        <v>46141.481012658223</v>
      </c>
      <c r="C54" t="s">
        <v>145</v>
      </c>
      <c r="D54" t="s">
        <v>172</v>
      </c>
      <c r="E54" t="s">
        <v>178</v>
      </c>
      <c r="F54" t="s">
        <v>182</v>
      </c>
      <c r="G54">
        <v>4</v>
      </c>
      <c r="H54">
        <v>13980</v>
      </c>
      <c r="I54">
        <v>0</v>
      </c>
      <c r="J54" t="s">
        <v>186</v>
      </c>
      <c r="K54">
        <v>55920</v>
      </c>
      <c r="L54">
        <v>41864.94</v>
      </c>
      <c r="M54">
        <v>14055.06</v>
      </c>
      <c r="N54" t="str">
        <f t="shared" si="0"/>
        <v>Apr</v>
      </c>
      <c r="O54">
        <f t="shared" si="1"/>
        <v>4</v>
      </c>
      <c r="P54" s="5">
        <f t="shared" si="2"/>
        <v>0.2513422746781116</v>
      </c>
    </row>
    <row r="55" spans="1:16" x14ac:dyDescent="0.25">
      <c r="A55" t="s">
        <v>66</v>
      </c>
      <c r="B55" s="2">
        <v>46143.759493670877</v>
      </c>
      <c r="C55" t="s">
        <v>146</v>
      </c>
      <c r="D55" t="s">
        <v>173</v>
      </c>
      <c r="E55" t="s">
        <v>179</v>
      </c>
      <c r="F55" t="s">
        <v>180</v>
      </c>
      <c r="G55">
        <v>1</v>
      </c>
      <c r="H55">
        <v>3406</v>
      </c>
      <c r="I55">
        <v>15</v>
      </c>
      <c r="J55" t="s">
        <v>185</v>
      </c>
      <c r="K55">
        <v>2895.1</v>
      </c>
      <c r="L55">
        <v>2060.3000000000002</v>
      </c>
      <c r="M55">
        <v>834.8</v>
      </c>
      <c r="N55" t="str">
        <f t="shared" si="0"/>
        <v>May</v>
      </c>
      <c r="O55">
        <f t="shared" si="1"/>
        <v>5</v>
      </c>
      <c r="P55" s="5">
        <f t="shared" si="2"/>
        <v>0.28834927981762287</v>
      </c>
    </row>
    <row r="56" spans="1:16" x14ac:dyDescent="0.25">
      <c r="A56" t="s">
        <v>67</v>
      </c>
      <c r="B56" s="2">
        <v>46146.037974683539</v>
      </c>
      <c r="C56" t="s">
        <v>147</v>
      </c>
      <c r="D56" t="s">
        <v>174</v>
      </c>
      <c r="E56" t="s">
        <v>179</v>
      </c>
      <c r="F56" t="s">
        <v>180</v>
      </c>
      <c r="G56">
        <v>2</v>
      </c>
      <c r="H56">
        <v>2098</v>
      </c>
      <c r="I56">
        <v>0</v>
      </c>
      <c r="J56" t="s">
        <v>189</v>
      </c>
      <c r="K56">
        <v>4196</v>
      </c>
      <c r="L56">
        <v>3059.4</v>
      </c>
      <c r="M56">
        <v>1136.5999999999999</v>
      </c>
      <c r="N56" t="str">
        <f t="shared" si="0"/>
        <v>May</v>
      </c>
      <c r="O56">
        <f t="shared" si="1"/>
        <v>5</v>
      </c>
      <c r="P56" s="5">
        <f t="shared" si="2"/>
        <v>0.27087702573879885</v>
      </c>
    </row>
    <row r="57" spans="1:16" x14ac:dyDescent="0.25">
      <c r="A57" t="s">
        <v>68</v>
      </c>
      <c r="B57" s="2">
        <v>46148.316455696193</v>
      </c>
      <c r="C57" t="s">
        <v>148</v>
      </c>
      <c r="D57" t="s">
        <v>176</v>
      </c>
      <c r="E57" t="s">
        <v>178</v>
      </c>
      <c r="F57" t="s">
        <v>184</v>
      </c>
      <c r="G57">
        <v>1</v>
      </c>
      <c r="H57">
        <v>55499</v>
      </c>
      <c r="I57">
        <v>15</v>
      </c>
      <c r="J57" t="s">
        <v>190</v>
      </c>
      <c r="K57">
        <v>47174.15</v>
      </c>
      <c r="L57">
        <v>38130.53</v>
      </c>
      <c r="M57">
        <v>9043.6200000000008</v>
      </c>
      <c r="N57" t="str">
        <f t="shared" si="0"/>
        <v>May</v>
      </c>
      <c r="O57">
        <f t="shared" si="1"/>
        <v>5</v>
      </c>
      <c r="P57" s="5">
        <f t="shared" si="2"/>
        <v>0.19170711077995048</v>
      </c>
    </row>
    <row r="58" spans="1:16" x14ac:dyDescent="0.25">
      <c r="A58" t="s">
        <v>69</v>
      </c>
      <c r="B58" s="2">
        <v>46150.594936708847</v>
      </c>
      <c r="C58" t="s">
        <v>149</v>
      </c>
      <c r="D58" t="s">
        <v>172</v>
      </c>
      <c r="E58" t="s">
        <v>178</v>
      </c>
      <c r="F58" t="s">
        <v>182</v>
      </c>
      <c r="G58">
        <v>4</v>
      </c>
      <c r="H58">
        <v>13915</v>
      </c>
      <c r="I58">
        <v>15</v>
      </c>
      <c r="J58" t="s">
        <v>187</v>
      </c>
      <c r="K58">
        <v>47311</v>
      </c>
      <c r="L58">
        <v>32986.199999999997</v>
      </c>
      <c r="M58">
        <v>14324.8</v>
      </c>
      <c r="N58" t="str">
        <f t="shared" si="0"/>
        <v>May</v>
      </c>
      <c r="O58">
        <f t="shared" si="1"/>
        <v>5</v>
      </c>
      <c r="P58" s="5">
        <f t="shared" si="2"/>
        <v>0.30277948045908981</v>
      </c>
    </row>
    <row r="59" spans="1:16" x14ac:dyDescent="0.25">
      <c r="A59" t="s">
        <v>70</v>
      </c>
      <c r="B59" s="2">
        <v>46152.873417721523</v>
      </c>
      <c r="C59" t="s">
        <v>150</v>
      </c>
      <c r="D59" t="s">
        <v>175</v>
      </c>
      <c r="E59" t="s">
        <v>179</v>
      </c>
      <c r="F59" t="s">
        <v>182</v>
      </c>
      <c r="G59">
        <v>5</v>
      </c>
      <c r="H59">
        <v>1190</v>
      </c>
      <c r="I59">
        <v>15</v>
      </c>
      <c r="J59" t="s">
        <v>185</v>
      </c>
      <c r="K59">
        <v>5057.5</v>
      </c>
      <c r="L59">
        <v>4107.8900000000003</v>
      </c>
      <c r="M59">
        <v>949.61</v>
      </c>
      <c r="N59" t="str">
        <f t="shared" si="0"/>
        <v>May</v>
      </c>
      <c r="O59">
        <f t="shared" si="1"/>
        <v>5</v>
      </c>
      <c r="P59" s="5">
        <f t="shared" si="2"/>
        <v>0.1877627286208601</v>
      </c>
    </row>
    <row r="60" spans="1:16" x14ac:dyDescent="0.25">
      <c r="A60" t="s">
        <v>71</v>
      </c>
      <c r="B60" s="2">
        <v>46155.15189873417</v>
      </c>
      <c r="C60" t="s">
        <v>151</v>
      </c>
      <c r="D60" t="s">
        <v>172</v>
      </c>
      <c r="E60" t="s">
        <v>178</v>
      </c>
      <c r="F60" t="s">
        <v>184</v>
      </c>
      <c r="G60">
        <v>5</v>
      </c>
      <c r="H60">
        <v>14052</v>
      </c>
      <c r="I60">
        <v>0</v>
      </c>
      <c r="J60" t="s">
        <v>185</v>
      </c>
      <c r="K60">
        <v>70260</v>
      </c>
      <c r="L60">
        <v>56283.19</v>
      </c>
      <c r="M60">
        <v>13976.81</v>
      </c>
      <c r="N60" t="str">
        <f t="shared" si="0"/>
        <v>May</v>
      </c>
      <c r="O60">
        <f t="shared" si="1"/>
        <v>5</v>
      </c>
      <c r="P60" s="5">
        <f t="shared" si="2"/>
        <v>0.19892983205237688</v>
      </c>
    </row>
    <row r="61" spans="1:16" x14ac:dyDescent="0.25">
      <c r="A61" t="s">
        <v>72</v>
      </c>
      <c r="B61" s="2">
        <v>46157.430379746831</v>
      </c>
      <c r="C61" t="s">
        <v>152</v>
      </c>
      <c r="D61" t="s">
        <v>175</v>
      </c>
      <c r="E61" t="s">
        <v>179</v>
      </c>
      <c r="F61" t="s">
        <v>182</v>
      </c>
      <c r="G61">
        <v>3</v>
      </c>
      <c r="H61">
        <v>1160</v>
      </c>
      <c r="I61">
        <v>10</v>
      </c>
      <c r="J61" t="s">
        <v>189</v>
      </c>
      <c r="K61">
        <v>3132</v>
      </c>
      <c r="L61">
        <v>2064.48</v>
      </c>
      <c r="M61">
        <v>1067.52</v>
      </c>
      <c r="N61" t="str">
        <f t="shared" si="0"/>
        <v>May</v>
      </c>
      <c r="O61">
        <f t="shared" si="1"/>
        <v>5</v>
      </c>
      <c r="P61" s="5">
        <f t="shared" si="2"/>
        <v>0.34084291187739463</v>
      </c>
    </row>
    <row r="62" spans="1:16" x14ac:dyDescent="0.25">
      <c r="A62" t="s">
        <v>73</v>
      </c>
      <c r="B62" s="2">
        <v>46159.708860759492</v>
      </c>
      <c r="C62" t="s">
        <v>153</v>
      </c>
      <c r="D62" t="s">
        <v>175</v>
      </c>
      <c r="E62" t="s">
        <v>179</v>
      </c>
      <c r="F62" t="s">
        <v>182</v>
      </c>
      <c r="G62">
        <v>1</v>
      </c>
      <c r="H62">
        <v>1255</v>
      </c>
      <c r="I62">
        <v>15</v>
      </c>
      <c r="J62" t="s">
        <v>187</v>
      </c>
      <c r="K62">
        <v>1066.75</v>
      </c>
      <c r="L62">
        <v>676.18</v>
      </c>
      <c r="M62">
        <v>390.57</v>
      </c>
      <c r="N62" t="str">
        <f t="shared" si="0"/>
        <v>May</v>
      </c>
      <c r="O62">
        <f t="shared" si="1"/>
        <v>5</v>
      </c>
      <c r="P62" s="5">
        <f t="shared" si="2"/>
        <v>0.36613077103351299</v>
      </c>
    </row>
    <row r="63" spans="1:16" x14ac:dyDescent="0.25">
      <c r="A63" t="s">
        <v>74</v>
      </c>
      <c r="B63" s="2">
        <v>46161.987341772139</v>
      </c>
      <c r="C63" t="s">
        <v>154</v>
      </c>
      <c r="D63" t="s">
        <v>172</v>
      </c>
      <c r="E63" t="s">
        <v>178</v>
      </c>
      <c r="F63" t="s">
        <v>180</v>
      </c>
      <c r="G63">
        <v>1</v>
      </c>
      <c r="H63">
        <v>14122</v>
      </c>
      <c r="I63">
        <v>5</v>
      </c>
      <c r="J63" t="s">
        <v>187</v>
      </c>
      <c r="K63">
        <v>13415.9</v>
      </c>
      <c r="L63">
        <v>8588.26</v>
      </c>
      <c r="M63">
        <v>4827.6400000000003</v>
      </c>
      <c r="N63" t="str">
        <f t="shared" si="0"/>
        <v>May</v>
      </c>
      <c r="O63">
        <f t="shared" si="1"/>
        <v>5</v>
      </c>
      <c r="P63" s="5">
        <f t="shared" si="2"/>
        <v>0.35984466193099235</v>
      </c>
    </row>
    <row r="64" spans="1:16" x14ac:dyDescent="0.25">
      <c r="A64" t="s">
        <v>75</v>
      </c>
      <c r="B64" s="2">
        <v>46164.265822784801</v>
      </c>
      <c r="C64" t="s">
        <v>155</v>
      </c>
      <c r="D64" t="s">
        <v>173</v>
      </c>
      <c r="E64" t="s">
        <v>179</v>
      </c>
      <c r="F64" t="s">
        <v>182</v>
      </c>
      <c r="G64">
        <v>3</v>
      </c>
      <c r="H64">
        <v>2927</v>
      </c>
      <c r="I64">
        <v>0</v>
      </c>
      <c r="J64" t="s">
        <v>187</v>
      </c>
      <c r="K64">
        <v>8781</v>
      </c>
      <c r="L64">
        <v>5476.22</v>
      </c>
      <c r="M64">
        <v>3304.78</v>
      </c>
      <c r="N64" t="str">
        <f t="shared" si="0"/>
        <v>May</v>
      </c>
      <c r="O64">
        <f t="shared" si="1"/>
        <v>5</v>
      </c>
      <c r="P64" s="5">
        <f t="shared" si="2"/>
        <v>0.37635576813574767</v>
      </c>
    </row>
    <row r="65" spans="1:16" x14ac:dyDescent="0.25">
      <c r="A65" t="s">
        <v>76</v>
      </c>
      <c r="B65" s="2">
        <v>46166.544303797462</v>
      </c>
      <c r="C65" t="s">
        <v>156</v>
      </c>
      <c r="D65" t="s">
        <v>175</v>
      </c>
      <c r="E65" t="s">
        <v>179</v>
      </c>
      <c r="F65" t="s">
        <v>182</v>
      </c>
      <c r="G65">
        <v>3</v>
      </c>
      <c r="H65">
        <v>1017</v>
      </c>
      <c r="I65">
        <v>15</v>
      </c>
      <c r="J65" t="s">
        <v>186</v>
      </c>
      <c r="K65">
        <v>2593.35</v>
      </c>
      <c r="L65">
        <v>1656.86</v>
      </c>
      <c r="M65">
        <v>936.49</v>
      </c>
      <c r="N65" t="str">
        <f t="shared" si="0"/>
        <v>May</v>
      </c>
      <c r="O65">
        <f t="shared" si="1"/>
        <v>5</v>
      </c>
      <c r="P65" s="5">
        <f t="shared" si="2"/>
        <v>0.36111207511519849</v>
      </c>
    </row>
    <row r="66" spans="1:16" x14ac:dyDescent="0.25">
      <c r="A66" t="s">
        <v>77</v>
      </c>
      <c r="B66" s="2">
        <v>46168.822784810123</v>
      </c>
      <c r="C66" t="s">
        <v>157</v>
      </c>
      <c r="D66" t="s">
        <v>175</v>
      </c>
      <c r="E66" t="s">
        <v>179</v>
      </c>
      <c r="F66" t="s">
        <v>184</v>
      </c>
      <c r="G66">
        <v>3</v>
      </c>
      <c r="H66">
        <v>1565</v>
      </c>
      <c r="I66">
        <v>15</v>
      </c>
      <c r="J66" t="s">
        <v>187</v>
      </c>
      <c r="K66">
        <v>3990.75</v>
      </c>
      <c r="L66">
        <v>3019.41</v>
      </c>
      <c r="M66">
        <v>971.34</v>
      </c>
      <c r="N66" t="str">
        <f t="shared" si="0"/>
        <v>May</v>
      </c>
      <c r="O66">
        <f t="shared" si="1"/>
        <v>5</v>
      </c>
      <c r="P66" s="5">
        <f t="shared" si="2"/>
        <v>0.24339785754557414</v>
      </c>
    </row>
    <row r="67" spans="1:16" x14ac:dyDescent="0.25">
      <c r="A67" t="s">
        <v>78</v>
      </c>
      <c r="B67" s="2">
        <v>46171.101265822777</v>
      </c>
      <c r="C67" t="s">
        <v>158</v>
      </c>
      <c r="D67" t="s">
        <v>172</v>
      </c>
      <c r="E67" t="s">
        <v>178</v>
      </c>
      <c r="F67" t="s">
        <v>184</v>
      </c>
      <c r="G67">
        <v>4</v>
      </c>
      <c r="H67">
        <v>14369</v>
      </c>
      <c r="I67">
        <v>5</v>
      </c>
      <c r="J67" t="s">
        <v>186</v>
      </c>
      <c r="K67">
        <v>54602.2</v>
      </c>
      <c r="L67">
        <v>34630.78</v>
      </c>
      <c r="M67">
        <v>19971.419999999998</v>
      </c>
      <c r="N67" t="str">
        <f t="shared" ref="N67:N81" si="3">TEXT(B67,"mmm")</f>
        <v>May</v>
      </c>
      <c r="O67">
        <f t="shared" ref="O67:O81" si="4">MONTH(B67)</f>
        <v>5</v>
      </c>
      <c r="P67" s="5">
        <f t="shared" ref="P67:P81" si="5">M67/K67</f>
        <v>0.36576218540644884</v>
      </c>
    </row>
    <row r="68" spans="1:16" x14ac:dyDescent="0.25">
      <c r="A68" t="s">
        <v>79</v>
      </c>
      <c r="B68" s="2">
        <v>46173.379746835439</v>
      </c>
      <c r="C68" t="s">
        <v>159</v>
      </c>
      <c r="D68" t="s">
        <v>175</v>
      </c>
      <c r="E68" t="s">
        <v>179</v>
      </c>
      <c r="F68" t="s">
        <v>183</v>
      </c>
      <c r="G68">
        <v>1</v>
      </c>
      <c r="H68">
        <f>K68/(G68*(1-I68/100))</f>
        <v>1322</v>
      </c>
      <c r="I68">
        <v>10</v>
      </c>
      <c r="J68" t="s">
        <v>189</v>
      </c>
      <c r="K68">
        <v>1189.8</v>
      </c>
      <c r="L68">
        <v>813.58</v>
      </c>
      <c r="M68">
        <v>376.22</v>
      </c>
      <c r="N68" t="str">
        <f t="shared" si="3"/>
        <v>May</v>
      </c>
      <c r="O68">
        <f t="shared" si="4"/>
        <v>5</v>
      </c>
      <c r="P68" s="5">
        <f t="shared" si="5"/>
        <v>0.31620440410152972</v>
      </c>
    </row>
    <row r="69" spans="1:16" x14ac:dyDescent="0.25">
      <c r="A69" t="s">
        <v>80</v>
      </c>
      <c r="B69" s="2">
        <v>46175.658227848093</v>
      </c>
      <c r="C69" t="s">
        <v>160</v>
      </c>
      <c r="D69" t="s">
        <v>175</v>
      </c>
      <c r="E69" t="s">
        <v>179</v>
      </c>
      <c r="F69" t="s">
        <v>180</v>
      </c>
      <c r="G69">
        <v>4</v>
      </c>
      <c r="H69">
        <v>1685</v>
      </c>
      <c r="I69">
        <v>10</v>
      </c>
      <c r="J69" t="s">
        <v>186</v>
      </c>
      <c r="K69">
        <v>6066</v>
      </c>
      <c r="L69">
        <v>4785.92</v>
      </c>
      <c r="M69">
        <v>1280.08</v>
      </c>
      <c r="N69" t="str">
        <f t="shared" si="3"/>
        <v>Jun</v>
      </c>
      <c r="O69">
        <f t="shared" si="4"/>
        <v>6</v>
      </c>
      <c r="P69" s="5">
        <f t="shared" si="5"/>
        <v>0.21102538740520935</v>
      </c>
    </row>
    <row r="70" spans="1:16" x14ac:dyDescent="0.25">
      <c r="A70" t="s">
        <v>81</v>
      </c>
      <c r="B70" s="2">
        <v>46177.936708860747</v>
      </c>
      <c r="C70" t="s">
        <v>161</v>
      </c>
      <c r="D70" t="s">
        <v>172</v>
      </c>
      <c r="E70" t="s">
        <v>178</v>
      </c>
      <c r="F70" t="s">
        <v>182</v>
      </c>
      <c r="G70">
        <v>3</v>
      </c>
      <c r="H70">
        <v>14425</v>
      </c>
      <c r="I70">
        <v>10</v>
      </c>
      <c r="J70" t="s">
        <v>189</v>
      </c>
      <c r="K70">
        <v>38947.5</v>
      </c>
      <c r="L70">
        <v>24328.73</v>
      </c>
      <c r="M70">
        <v>14618.77</v>
      </c>
      <c r="N70" t="str">
        <f t="shared" si="3"/>
        <v>Jun</v>
      </c>
      <c r="O70">
        <f t="shared" si="4"/>
        <v>6</v>
      </c>
      <c r="P70" s="5">
        <f t="shared" si="5"/>
        <v>0.3753455292380769</v>
      </c>
    </row>
    <row r="71" spans="1:16" x14ac:dyDescent="0.25">
      <c r="A71" t="s">
        <v>82</v>
      </c>
      <c r="B71" s="2">
        <v>46180.215189873423</v>
      </c>
      <c r="C71" t="s">
        <v>162</v>
      </c>
      <c r="D71" t="s">
        <v>172</v>
      </c>
      <c r="E71" t="s">
        <v>178</v>
      </c>
      <c r="F71" t="s">
        <v>182</v>
      </c>
      <c r="G71">
        <v>1</v>
      </c>
      <c r="H71">
        <v>14087</v>
      </c>
      <c r="I71">
        <v>15</v>
      </c>
      <c r="J71" t="s">
        <v>187</v>
      </c>
      <c r="K71">
        <v>11973.95</v>
      </c>
      <c r="L71">
        <v>9374.33</v>
      </c>
      <c r="M71">
        <v>2599.62</v>
      </c>
      <c r="N71" t="str">
        <f t="shared" si="3"/>
        <v>Jun</v>
      </c>
      <c r="O71">
        <f t="shared" si="4"/>
        <v>6</v>
      </c>
      <c r="P71" s="5">
        <f t="shared" si="5"/>
        <v>0.21710630159638211</v>
      </c>
    </row>
    <row r="72" spans="1:16" x14ac:dyDescent="0.25">
      <c r="A72" t="s">
        <v>83</v>
      </c>
      <c r="B72" s="2">
        <v>46182.493670886062</v>
      </c>
      <c r="C72" t="s">
        <v>103</v>
      </c>
      <c r="D72" t="s">
        <v>176</v>
      </c>
      <c r="E72" t="s">
        <v>178</v>
      </c>
      <c r="F72" t="s">
        <v>183</v>
      </c>
      <c r="G72">
        <v>4</v>
      </c>
      <c r="H72">
        <v>55462</v>
      </c>
      <c r="I72">
        <v>15</v>
      </c>
      <c r="J72" t="s">
        <v>187</v>
      </c>
      <c r="K72">
        <v>188570.8</v>
      </c>
      <c r="L72">
        <v>127543.81</v>
      </c>
      <c r="M72">
        <v>61026.99</v>
      </c>
      <c r="N72" t="str">
        <f t="shared" si="3"/>
        <v>Jun</v>
      </c>
      <c r="O72">
        <f t="shared" si="4"/>
        <v>6</v>
      </c>
      <c r="P72" s="5">
        <f t="shared" si="5"/>
        <v>0.32362905603624742</v>
      </c>
    </row>
    <row r="73" spans="1:16" x14ac:dyDescent="0.25">
      <c r="A73" t="s">
        <v>84</v>
      </c>
      <c r="B73" s="2">
        <v>46184.772151898716</v>
      </c>
      <c r="C73" t="s">
        <v>163</v>
      </c>
      <c r="D73" t="s">
        <v>173</v>
      </c>
      <c r="E73" t="s">
        <v>179</v>
      </c>
      <c r="F73" t="s">
        <v>182</v>
      </c>
      <c r="G73">
        <v>4</v>
      </c>
      <c r="H73">
        <v>3438</v>
      </c>
      <c r="I73">
        <v>15</v>
      </c>
      <c r="J73" t="s">
        <v>189</v>
      </c>
      <c r="K73">
        <v>11689.2</v>
      </c>
      <c r="L73">
        <v>7523.55</v>
      </c>
      <c r="M73">
        <v>4165.6499999999996</v>
      </c>
      <c r="N73" t="str">
        <f t="shared" si="3"/>
        <v>Jun</v>
      </c>
      <c r="O73">
        <f t="shared" si="4"/>
        <v>6</v>
      </c>
      <c r="P73" s="5">
        <f t="shared" si="5"/>
        <v>0.35636741607637812</v>
      </c>
    </row>
    <row r="74" spans="1:16" x14ac:dyDescent="0.25">
      <c r="A74" t="s">
        <v>85</v>
      </c>
      <c r="B74" s="2">
        <v>46187.050632911392</v>
      </c>
      <c r="C74" t="s">
        <v>164</v>
      </c>
      <c r="D74" t="s">
        <v>173</v>
      </c>
      <c r="E74" t="s">
        <v>179</v>
      </c>
      <c r="F74" t="s">
        <v>180</v>
      </c>
      <c r="G74">
        <v>3</v>
      </c>
      <c r="H74">
        <v>2954</v>
      </c>
      <c r="I74">
        <v>0</v>
      </c>
      <c r="J74" t="s">
        <v>185</v>
      </c>
      <c r="K74">
        <v>8862</v>
      </c>
      <c r="L74">
        <v>6729.34</v>
      </c>
      <c r="M74">
        <v>2132.66</v>
      </c>
      <c r="N74" t="str">
        <f t="shared" si="3"/>
        <v>Jun</v>
      </c>
      <c r="O74">
        <f t="shared" si="4"/>
        <v>6</v>
      </c>
      <c r="P74" s="5">
        <f t="shared" si="5"/>
        <v>0.24065222297449784</v>
      </c>
    </row>
    <row r="75" spans="1:16" x14ac:dyDescent="0.25">
      <c r="A75" t="s">
        <v>86</v>
      </c>
      <c r="B75" s="2">
        <v>46189.329113924039</v>
      </c>
      <c r="C75" t="s">
        <v>165</v>
      </c>
      <c r="D75" t="s">
        <v>175</v>
      </c>
      <c r="E75" t="s">
        <v>179</v>
      </c>
      <c r="F75" t="s">
        <v>183</v>
      </c>
      <c r="G75">
        <v>1</v>
      </c>
      <c r="H75">
        <v>1489</v>
      </c>
      <c r="I75">
        <v>5</v>
      </c>
      <c r="J75" t="s">
        <v>189</v>
      </c>
      <c r="K75">
        <v>1414.55</v>
      </c>
      <c r="L75">
        <v>1054.96</v>
      </c>
      <c r="M75">
        <v>359.59</v>
      </c>
      <c r="N75" t="str">
        <f t="shared" si="3"/>
        <v>Jun</v>
      </c>
      <c r="O75">
        <f t="shared" si="4"/>
        <v>6</v>
      </c>
      <c r="P75" s="5">
        <f t="shared" si="5"/>
        <v>0.25420805203068114</v>
      </c>
    </row>
    <row r="76" spans="1:16" x14ac:dyDescent="0.25">
      <c r="A76" t="s">
        <v>87</v>
      </c>
      <c r="B76" s="2">
        <v>46191.6075949367</v>
      </c>
      <c r="C76" t="s">
        <v>166</v>
      </c>
      <c r="D76" t="s">
        <v>173</v>
      </c>
      <c r="E76" t="s">
        <v>179</v>
      </c>
      <c r="F76" t="s">
        <v>180</v>
      </c>
      <c r="G76">
        <v>3</v>
      </c>
      <c r="H76">
        <v>3185</v>
      </c>
      <c r="I76">
        <v>15</v>
      </c>
      <c r="J76" t="s">
        <v>185</v>
      </c>
      <c r="K76">
        <v>8121.75</v>
      </c>
      <c r="L76">
        <v>6460.81</v>
      </c>
      <c r="M76">
        <v>1660.94</v>
      </c>
      <c r="N76" t="str">
        <f t="shared" si="3"/>
        <v>Jun</v>
      </c>
      <c r="O76">
        <f t="shared" si="4"/>
        <v>6</v>
      </c>
      <c r="P76" s="5">
        <f t="shared" si="5"/>
        <v>0.20450518669006065</v>
      </c>
    </row>
    <row r="77" spans="1:16" x14ac:dyDescent="0.25">
      <c r="A77" t="s">
        <v>88</v>
      </c>
      <c r="B77" s="2">
        <v>46193.886075949362</v>
      </c>
      <c r="C77" t="s">
        <v>167</v>
      </c>
      <c r="D77" t="s">
        <v>175</v>
      </c>
      <c r="E77" t="s">
        <v>179</v>
      </c>
      <c r="F77" t="s">
        <v>183</v>
      </c>
      <c r="G77">
        <v>1</v>
      </c>
      <c r="H77">
        <v>1103</v>
      </c>
      <c r="I77">
        <v>5</v>
      </c>
      <c r="J77" t="s">
        <v>186</v>
      </c>
      <c r="K77">
        <v>1047.8499999999999</v>
      </c>
      <c r="L77">
        <v>803.72</v>
      </c>
      <c r="M77">
        <v>244.13</v>
      </c>
      <c r="N77" t="str">
        <f t="shared" si="3"/>
        <v>Jun</v>
      </c>
      <c r="O77">
        <f t="shared" si="4"/>
        <v>6</v>
      </c>
      <c r="P77" s="5">
        <f t="shared" si="5"/>
        <v>0.23298181991697287</v>
      </c>
    </row>
    <row r="78" spans="1:16" x14ac:dyDescent="0.25">
      <c r="A78" t="s">
        <v>89</v>
      </c>
      <c r="B78" s="2">
        <v>46196.164556962023</v>
      </c>
      <c r="C78" t="s">
        <v>168</v>
      </c>
      <c r="D78" t="s">
        <v>176</v>
      </c>
      <c r="E78" t="s">
        <v>178</v>
      </c>
      <c r="F78" t="s">
        <v>183</v>
      </c>
      <c r="G78">
        <v>5</v>
      </c>
      <c r="H78">
        <v>55192</v>
      </c>
      <c r="I78">
        <v>5</v>
      </c>
      <c r="J78" t="s">
        <v>186</v>
      </c>
      <c r="K78">
        <v>262162</v>
      </c>
      <c r="L78">
        <v>204668.87</v>
      </c>
      <c r="M78">
        <v>57493.13</v>
      </c>
      <c r="N78" t="str">
        <f t="shared" si="3"/>
        <v>Jun</v>
      </c>
      <c r="O78">
        <f t="shared" si="4"/>
        <v>6</v>
      </c>
      <c r="P78" s="5">
        <f t="shared" si="5"/>
        <v>0.2193038274044293</v>
      </c>
    </row>
    <row r="79" spans="1:16" x14ac:dyDescent="0.25">
      <c r="A79" t="s">
        <v>90</v>
      </c>
      <c r="B79" s="2">
        <v>46198.443037974677</v>
      </c>
      <c r="C79" t="s">
        <v>169</v>
      </c>
      <c r="D79" t="s">
        <v>172</v>
      </c>
      <c r="E79" t="s">
        <v>178</v>
      </c>
      <c r="F79" t="s">
        <v>184</v>
      </c>
      <c r="G79">
        <v>2</v>
      </c>
      <c r="H79">
        <v>14045</v>
      </c>
      <c r="I79">
        <v>10</v>
      </c>
      <c r="J79" t="s">
        <v>186</v>
      </c>
      <c r="K79">
        <v>25281</v>
      </c>
      <c r="L79">
        <v>17100.240000000002</v>
      </c>
      <c r="M79">
        <v>8180.76</v>
      </c>
      <c r="N79" t="str">
        <f t="shared" si="3"/>
        <v>Jun</v>
      </c>
      <c r="O79">
        <f t="shared" si="4"/>
        <v>6</v>
      </c>
      <c r="P79" s="5">
        <f t="shared" si="5"/>
        <v>0.32359321229381749</v>
      </c>
    </row>
    <row r="80" spans="1:16" x14ac:dyDescent="0.25">
      <c r="A80" t="s">
        <v>91</v>
      </c>
      <c r="B80" s="2">
        <v>46200.721518987339</v>
      </c>
      <c r="C80" t="s">
        <v>170</v>
      </c>
      <c r="D80" t="s">
        <v>172</v>
      </c>
      <c r="E80" t="s">
        <v>178</v>
      </c>
      <c r="F80" t="s">
        <v>180</v>
      </c>
      <c r="G80">
        <v>2</v>
      </c>
      <c r="H80">
        <v>13975</v>
      </c>
      <c r="I80">
        <v>0</v>
      </c>
      <c r="J80" t="s">
        <v>187</v>
      </c>
      <c r="K80">
        <v>27950</v>
      </c>
      <c r="L80">
        <v>18320.89</v>
      </c>
      <c r="M80">
        <v>9629.11</v>
      </c>
      <c r="N80" t="str">
        <f t="shared" si="3"/>
        <v>Jun</v>
      </c>
      <c r="O80">
        <f t="shared" si="4"/>
        <v>6</v>
      </c>
      <c r="P80" s="5">
        <f t="shared" si="5"/>
        <v>0.34451198568872987</v>
      </c>
    </row>
    <row r="81" spans="1:16" x14ac:dyDescent="0.25">
      <c r="A81" t="s">
        <v>92</v>
      </c>
      <c r="B81" s="2">
        <v>46203</v>
      </c>
      <c r="C81" t="s">
        <v>171</v>
      </c>
      <c r="D81" t="s">
        <v>172</v>
      </c>
      <c r="E81" t="s">
        <v>178</v>
      </c>
      <c r="F81" t="s">
        <v>182</v>
      </c>
      <c r="G81">
        <v>2</v>
      </c>
      <c r="H81">
        <v>13838</v>
      </c>
      <c r="I81">
        <v>15</v>
      </c>
      <c r="J81" t="s">
        <v>186</v>
      </c>
      <c r="K81">
        <v>23524.6</v>
      </c>
      <c r="L81">
        <v>18116.830000000002</v>
      </c>
      <c r="M81">
        <v>5407.77</v>
      </c>
      <c r="N81" t="str">
        <f t="shared" si="3"/>
        <v>Jun</v>
      </c>
      <c r="O81">
        <f t="shared" si="4"/>
        <v>6</v>
      </c>
      <c r="P81" s="5">
        <f t="shared" si="5"/>
        <v>0.22987723489453596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815F5E-CC1C-4EBC-BAB9-33304EC87144}">
  <dimension ref="A2:M36"/>
  <sheetViews>
    <sheetView workbookViewId="0">
      <selection activeCell="K7" sqref="K7:M7"/>
      <pivotSelection pane="bottomRight" showHeader="1" extendable="1" start="3" max="7" activeRow="6" activeCol="10" click="1" r:id="rId6">
        <pivotArea dataOnly="0" fieldPosition="0">
          <references count="1">
            <reference field="5" count="1">
              <x v="3"/>
            </reference>
          </references>
        </pivotArea>
      </pivotSelection>
    </sheetView>
  </sheetViews>
  <sheetFormatPr defaultRowHeight="15" x14ac:dyDescent="0.25"/>
  <cols>
    <col min="1" max="1" width="12.5703125" bestFit="1" customWidth="1"/>
    <col min="2" max="3" width="12.140625" bestFit="1" customWidth="1"/>
    <col min="4" max="4" width="13.140625" bestFit="1" customWidth="1"/>
    <col min="5" max="6" width="12.140625" bestFit="1" customWidth="1"/>
    <col min="7" max="8" width="13.140625" bestFit="1" customWidth="1"/>
    <col min="9" max="9" width="12.5703125" bestFit="1" customWidth="1"/>
    <col min="10" max="10" width="22.85546875" bestFit="1" customWidth="1"/>
    <col min="11" max="11" width="13.140625" bestFit="1" customWidth="1"/>
    <col min="12" max="12" width="12.5703125" bestFit="1" customWidth="1"/>
    <col min="13" max="13" width="12.140625" bestFit="1" customWidth="1"/>
  </cols>
  <sheetData>
    <row r="2" spans="1:13" x14ac:dyDescent="0.25">
      <c r="A2" t="s">
        <v>206</v>
      </c>
      <c r="E2" t="s">
        <v>207</v>
      </c>
      <c r="H2" t="s">
        <v>208</v>
      </c>
      <c r="K2" t="s">
        <v>209</v>
      </c>
    </row>
    <row r="3" spans="1:13" x14ac:dyDescent="0.25">
      <c r="A3" s="6" t="s">
        <v>196</v>
      </c>
      <c r="B3" t="s">
        <v>204</v>
      </c>
      <c r="C3" t="s">
        <v>205</v>
      </c>
      <c r="E3" s="6" t="s">
        <v>196</v>
      </c>
      <c r="F3" t="s">
        <v>205</v>
      </c>
      <c r="H3" s="6" t="s">
        <v>196</v>
      </c>
      <c r="I3" t="s">
        <v>204</v>
      </c>
      <c r="K3" s="6" t="s">
        <v>196</v>
      </c>
      <c r="L3" t="s">
        <v>204</v>
      </c>
      <c r="M3" t="s">
        <v>205</v>
      </c>
    </row>
    <row r="4" spans="1:13" x14ac:dyDescent="0.25">
      <c r="A4" s="7" t="s">
        <v>198</v>
      </c>
      <c r="B4" s="8">
        <v>213652.36000000002</v>
      </c>
      <c r="C4" s="8">
        <v>662610.15</v>
      </c>
      <c r="E4" s="7" t="s">
        <v>178</v>
      </c>
      <c r="F4" s="8">
        <v>2392145.0500000003</v>
      </c>
      <c r="H4" s="7" t="s">
        <v>179</v>
      </c>
      <c r="I4" s="8">
        <v>68550.87</v>
      </c>
      <c r="K4" s="7" t="s">
        <v>182</v>
      </c>
      <c r="L4" s="8">
        <v>195442.47999999992</v>
      </c>
      <c r="M4" s="8">
        <v>650732.74999999977</v>
      </c>
    </row>
    <row r="5" spans="1:13" x14ac:dyDescent="0.25">
      <c r="A5" s="7" t="s">
        <v>202</v>
      </c>
      <c r="B5" s="8">
        <v>168799.19999999998</v>
      </c>
      <c r="C5" s="8">
        <v>615611.19999999995</v>
      </c>
      <c r="E5" s="7" t="s">
        <v>179</v>
      </c>
      <c r="F5" s="8">
        <v>237219.50000000006</v>
      </c>
      <c r="H5" s="7" t="s">
        <v>178</v>
      </c>
      <c r="I5" s="8">
        <v>711452.65000000026</v>
      </c>
      <c r="K5" s="7" t="s">
        <v>180</v>
      </c>
      <c r="L5" s="8">
        <v>162816.98000000004</v>
      </c>
      <c r="M5" s="8">
        <v>496216.65</v>
      </c>
    </row>
    <row r="6" spans="1:13" x14ac:dyDescent="0.25">
      <c r="A6" s="7" t="s">
        <v>200</v>
      </c>
      <c r="B6" s="8">
        <v>141481.59</v>
      </c>
      <c r="C6" s="8">
        <v>496053.4</v>
      </c>
      <c r="E6" s="7" t="s">
        <v>203</v>
      </c>
      <c r="F6" s="8">
        <v>2629364.5500000003</v>
      </c>
      <c r="H6" s="7" t="s">
        <v>203</v>
      </c>
      <c r="I6" s="8">
        <v>780003.52000000025</v>
      </c>
      <c r="K6" s="7" t="s">
        <v>184</v>
      </c>
      <c r="L6" s="8">
        <v>198690.15999999997</v>
      </c>
      <c r="M6" s="8">
        <v>622693.85</v>
      </c>
    </row>
    <row r="7" spans="1:13" x14ac:dyDescent="0.25">
      <c r="A7" s="7" t="s">
        <v>199</v>
      </c>
      <c r="B7" s="8">
        <v>129291.87000000001</v>
      </c>
      <c r="C7" s="8">
        <v>411976.65</v>
      </c>
      <c r="K7" s="7" t="s">
        <v>195</v>
      </c>
      <c r="L7" s="8">
        <v>405.15</v>
      </c>
      <c r="M7" s="8">
        <v>1166.2</v>
      </c>
    </row>
    <row r="8" spans="1:13" x14ac:dyDescent="0.25">
      <c r="A8" s="7" t="s">
        <v>201</v>
      </c>
      <c r="B8" s="8">
        <v>72112.219999999987</v>
      </c>
      <c r="C8" s="8">
        <v>265665.5</v>
      </c>
      <c r="K8" s="7" t="s">
        <v>183</v>
      </c>
      <c r="L8" s="8">
        <v>222648.75</v>
      </c>
      <c r="M8" s="8">
        <v>858555.1</v>
      </c>
    </row>
    <row r="9" spans="1:13" x14ac:dyDescent="0.25">
      <c r="A9" s="7" t="s">
        <v>197</v>
      </c>
      <c r="B9" s="8">
        <v>54666.280000000013</v>
      </c>
      <c r="C9" s="8">
        <v>177447.65</v>
      </c>
      <c r="K9" s="7" t="s">
        <v>203</v>
      </c>
      <c r="L9" s="8">
        <v>780003.5199999999</v>
      </c>
      <c r="M9" s="8">
        <v>2629364.5499999998</v>
      </c>
    </row>
    <row r="10" spans="1:13" x14ac:dyDescent="0.25">
      <c r="A10" s="7" t="s">
        <v>203</v>
      </c>
      <c r="B10" s="8">
        <v>780003.5199999999</v>
      </c>
      <c r="C10" s="8">
        <v>2629364.5499999998</v>
      </c>
    </row>
    <row r="13" spans="1:13" x14ac:dyDescent="0.25">
      <c r="A13" s="7" t="s">
        <v>210</v>
      </c>
      <c r="D13" t="s">
        <v>212</v>
      </c>
      <c r="G13" t="s">
        <v>213</v>
      </c>
    </row>
    <row r="14" spans="1:13" x14ac:dyDescent="0.25">
      <c r="A14" s="6" t="s">
        <v>196</v>
      </c>
      <c r="B14" t="s">
        <v>205</v>
      </c>
      <c r="D14" s="6" t="s">
        <v>196</v>
      </c>
      <c r="E14" t="s">
        <v>205</v>
      </c>
      <c r="G14" s="6" t="s">
        <v>196</v>
      </c>
      <c r="H14" t="s">
        <v>205</v>
      </c>
      <c r="I14" t="s">
        <v>204</v>
      </c>
      <c r="J14" t="s">
        <v>211</v>
      </c>
    </row>
    <row r="15" spans="1:13" x14ac:dyDescent="0.25">
      <c r="A15" s="7" t="s">
        <v>176</v>
      </c>
      <c r="B15" s="8">
        <v>1499972.4000000001</v>
      </c>
      <c r="D15" s="7" t="s">
        <v>189</v>
      </c>
      <c r="E15" s="8">
        <v>233849.65</v>
      </c>
      <c r="G15" s="7">
        <v>0</v>
      </c>
      <c r="H15" s="8">
        <v>447758.4</v>
      </c>
      <c r="I15" s="8">
        <v>129920.17</v>
      </c>
      <c r="J15" s="8">
        <v>4.8846357379187051</v>
      </c>
    </row>
    <row r="16" spans="1:13" x14ac:dyDescent="0.25">
      <c r="A16" s="7" t="s">
        <v>172</v>
      </c>
      <c r="B16" s="8">
        <v>879964.95</v>
      </c>
      <c r="D16" s="7" t="s">
        <v>190</v>
      </c>
      <c r="E16" s="8">
        <v>47174.15</v>
      </c>
      <c r="G16" s="7">
        <v>5</v>
      </c>
      <c r="H16" s="8">
        <v>885224.24999999988</v>
      </c>
      <c r="I16" s="8">
        <v>244095.09</v>
      </c>
      <c r="J16" s="8">
        <v>6.4618659685303204</v>
      </c>
    </row>
    <row r="17" spans="1:10" x14ac:dyDescent="0.25">
      <c r="A17" s="7" t="s">
        <v>173</v>
      </c>
      <c r="B17" s="8">
        <v>109501.65000000001</v>
      </c>
      <c r="D17" s="7" t="s">
        <v>185</v>
      </c>
      <c r="E17" s="8">
        <v>549002.25</v>
      </c>
      <c r="G17" s="7">
        <v>10</v>
      </c>
      <c r="H17" s="8">
        <v>654980.4</v>
      </c>
      <c r="I17" s="8">
        <v>227546.63999999998</v>
      </c>
      <c r="J17" s="8">
        <v>5.022926909513469</v>
      </c>
    </row>
    <row r="18" spans="1:10" x14ac:dyDescent="0.25">
      <c r="A18" s="7" t="s">
        <v>174</v>
      </c>
      <c r="B18" s="8">
        <v>67251.3</v>
      </c>
      <c r="D18" s="7" t="s">
        <v>187</v>
      </c>
      <c r="E18" s="8">
        <v>940255</v>
      </c>
      <c r="G18" s="7">
        <v>15</v>
      </c>
      <c r="H18" s="8">
        <v>641401.49999999988</v>
      </c>
      <c r="I18" s="8">
        <v>178441.62</v>
      </c>
      <c r="J18" s="8">
        <v>6.7116433727041755</v>
      </c>
    </row>
    <row r="19" spans="1:10" x14ac:dyDescent="0.25">
      <c r="A19" s="7" t="s">
        <v>175</v>
      </c>
      <c r="B19" s="8">
        <v>60466.55</v>
      </c>
      <c r="D19" s="7" t="s">
        <v>186</v>
      </c>
      <c r="E19" s="8">
        <v>859083.49999999988</v>
      </c>
      <c r="G19" s="7" t="s">
        <v>203</v>
      </c>
      <c r="H19" s="8">
        <v>2629364.5499999998</v>
      </c>
      <c r="I19" s="8">
        <v>780003.52</v>
      </c>
      <c r="J19" s="8">
        <v>23.081071988666672</v>
      </c>
    </row>
    <row r="20" spans="1:10" x14ac:dyDescent="0.25">
      <c r="A20" s="7" t="s">
        <v>177</v>
      </c>
      <c r="B20" s="8">
        <v>12207.7</v>
      </c>
      <c r="D20" s="7" t="s">
        <v>203</v>
      </c>
      <c r="E20" s="8">
        <v>2629364.5499999998</v>
      </c>
    </row>
    <row r="21" spans="1:10" x14ac:dyDescent="0.25">
      <c r="A21" s="7" t="s">
        <v>203</v>
      </c>
      <c r="B21" s="8">
        <v>2629364.5499999998</v>
      </c>
    </row>
    <row r="23" spans="1:10" x14ac:dyDescent="0.25">
      <c r="A23" t="s">
        <v>205</v>
      </c>
    </row>
    <row r="24" spans="1:10" x14ac:dyDescent="0.25">
      <c r="A24" s="10">
        <v>2629364.5499999998</v>
      </c>
      <c r="B24" s="10">
        <f>GETPIVOTDATA("Sales",$A$23)</f>
        <v>2629364.5499999998</v>
      </c>
    </row>
    <row r="26" spans="1:10" x14ac:dyDescent="0.25">
      <c r="A26" t="s">
        <v>204</v>
      </c>
    </row>
    <row r="27" spans="1:10" x14ac:dyDescent="0.25">
      <c r="A27" s="10">
        <v>780003.52000000025</v>
      </c>
      <c r="B27" s="10">
        <f>GETPIVOTDATA("Profit",$A$26)</f>
        <v>780003.52000000025</v>
      </c>
    </row>
    <row r="29" spans="1:10" x14ac:dyDescent="0.25">
      <c r="A29" t="s">
        <v>214</v>
      </c>
    </row>
    <row r="30" spans="1:10" x14ac:dyDescent="0.25">
      <c r="A30" s="8">
        <v>80</v>
      </c>
      <c r="B30">
        <f>GETPIVOTDATA("Order_ID",$A$29)</f>
        <v>80</v>
      </c>
    </row>
    <row r="32" spans="1:10" x14ac:dyDescent="0.25">
      <c r="A32" t="s">
        <v>215</v>
      </c>
    </row>
    <row r="33" spans="1:2" x14ac:dyDescent="0.25">
      <c r="A33" s="8">
        <v>219</v>
      </c>
      <c r="B33">
        <f>GETPIVOTDATA("Quantity",$A$32)</f>
        <v>219</v>
      </c>
    </row>
    <row r="35" spans="1:2" x14ac:dyDescent="0.25">
      <c r="A35" t="s">
        <v>211</v>
      </c>
    </row>
    <row r="36" spans="1:2" x14ac:dyDescent="0.25">
      <c r="A36" s="9">
        <v>23.081071988666668</v>
      </c>
      <c r="B36" s="5">
        <f>GETPIVOTDATA("Profit_Margin_%",$A$35)</f>
        <v>23.081071988666668</v>
      </c>
    </row>
  </sheetData>
  <pageMargins left="0.7" right="0.7" top="0.75" bottom="0.75" header="0.3" footer="0.3"/>
  <pageSetup paperSize="9" orientation="portrait" r:id="rId1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BDDD29-6DB8-493A-AFB8-120DFD12732A}">
  <dimension ref="A1"/>
  <sheetViews>
    <sheetView showGridLines="0" tabSelected="1" topLeftCell="A4" zoomScale="90" zoomScaleNormal="90" workbookViewId="0">
      <selection activeCell="Y7" sqref="Y7"/>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Sheet1</vt:lpstr>
      <vt:lpstr>clean data</vt:lpstr>
      <vt:lpstr>pivot 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dcterms:created xsi:type="dcterms:W3CDTF">2026-09-18T00:21:58Z</dcterms:created>
  <dcterms:modified xsi:type="dcterms:W3CDTF">2026-09-23T03:57:13Z</dcterms:modified>
</cp:coreProperties>
</file>