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hamm\"/>
    </mc:Choice>
  </mc:AlternateContent>
  <xr:revisionPtr revIDLastSave="0" documentId="8_{680BB33F-9F3B-44B7-B98B-2E6755155344}" xr6:coauthVersionLast="47" xr6:coauthVersionMax="47" xr10:uidLastSave="{00000000-0000-0000-0000-000000000000}"/>
  <bookViews>
    <workbookView xWindow="-120" yWindow="-120" windowWidth="20730" windowHeight="11160" xr2:uid="{98FE6D8B-40D6-4183-BA6D-078DD927D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O27" i="1"/>
  <c r="O23" i="1"/>
  <c r="O25" i="1"/>
  <c r="O24" i="1"/>
  <c r="O22" i="1"/>
  <c r="O21" i="1"/>
  <c r="O20" i="1"/>
  <c r="O19" i="1"/>
  <c r="O14" i="1"/>
  <c r="O13" i="1"/>
  <c r="O10" i="1"/>
  <c r="O9" i="1"/>
  <c r="O8" i="1"/>
  <c r="O6" i="1"/>
  <c r="O7" i="1"/>
  <c r="O12" i="1"/>
  <c r="O11" i="1"/>
  <c r="O5" i="1"/>
</calcChain>
</file>

<file path=xl/sharedStrings.xml><?xml version="1.0" encoding="utf-8"?>
<sst xmlns="http://schemas.openxmlformats.org/spreadsheetml/2006/main" count="754" uniqueCount="158">
  <si>
    <t>Chevrolet</t>
  </si>
  <si>
    <t>Model Name</t>
  </si>
  <si>
    <t>Model Variant</t>
  </si>
  <si>
    <t>Car Type</t>
  </si>
  <si>
    <t>Transmission</t>
  </si>
  <si>
    <t>Fuel Type</t>
  </si>
  <si>
    <t>Year</t>
  </si>
  <si>
    <t>Kilometers</t>
  </si>
  <si>
    <t>Owner</t>
  </si>
  <si>
    <t>State</t>
  </si>
  <si>
    <t>Accidental</t>
  </si>
  <si>
    <t>Price</t>
  </si>
  <si>
    <t>Mahindra</t>
  </si>
  <si>
    <t>TUV300</t>
  </si>
  <si>
    <t>AX5</t>
  </si>
  <si>
    <t>SUV</t>
  </si>
  <si>
    <t>Manual</t>
  </si>
  <si>
    <t>CNG</t>
  </si>
  <si>
    <t>1st</t>
  </si>
  <si>
    <t>Rajasthan</t>
  </si>
  <si>
    <t>No</t>
  </si>
  <si>
    <t>Skoda</t>
  </si>
  <si>
    <t>Rapid</t>
  </si>
  <si>
    <t>Style</t>
  </si>
  <si>
    <t>Sedan</t>
  </si>
  <si>
    <t>Petrol</t>
  </si>
  <si>
    <t>Maharashtra</t>
  </si>
  <si>
    <t>Maruti Suzuki</t>
  </si>
  <si>
    <t>Alto</t>
  </si>
  <si>
    <t>Z</t>
  </si>
  <si>
    <t>Hatchback</t>
  </si>
  <si>
    <t>Diesel</t>
  </si>
  <si>
    <t>3rd+</t>
  </si>
  <si>
    <t>Tamil Nadu</t>
  </si>
  <si>
    <t>Hyundai</t>
  </si>
  <si>
    <t>Grand i10</t>
  </si>
  <si>
    <t>Magna</t>
  </si>
  <si>
    <t>Andhra Pradesh</t>
  </si>
  <si>
    <t>XUV500</t>
  </si>
  <si>
    <t>W8</t>
  </si>
  <si>
    <t>Bihar</t>
  </si>
  <si>
    <t>Dzire</t>
  </si>
  <si>
    <t>Base</t>
  </si>
  <si>
    <t>Uttar Pradesh</t>
  </si>
  <si>
    <t>MG</t>
  </si>
  <si>
    <t>Hector</t>
  </si>
  <si>
    <t>Smart</t>
  </si>
  <si>
    <t>2nd</t>
  </si>
  <si>
    <t>Baleno</t>
  </si>
  <si>
    <t>L</t>
  </si>
  <si>
    <t>Gujarat</t>
  </si>
  <si>
    <t>Ignis</t>
  </si>
  <si>
    <t>Electric</t>
  </si>
  <si>
    <t>Swift</t>
  </si>
  <si>
    <t>V</t>
  </si>
  <si>
    <t>Automatic</t>
  </si>
  <si>
    <t>Ertiga</t>
  </si>
  <si>
    <t>MPV</t>
  </si>
  <si>
    <t>West Bengal</t>
  </si>
  <si>
    <t>Audi</t>
  </si>
  <si>
    <t>A6</t>
  </si>
  <si>
    <t>Technology</t>
  </si>
  <si>
    <t>Toyota</t>
  </si>
  <si>
    <t>Urban Cruiser</t>
  </si>
  <si>
    <t>E</t>
  </si>
  <si>
    <t>Kerala</t>
  </si>
  <si>
    <t>Honda</t>
  </si>
  <si>
    <t>City</t>
  </si>
  <si>
    <t>Verna</t>
  </si>
  <si>
    <t>Celerio</t>
  </si>
  <si>
    <t>Madhya Pradesh</t>
  </si>
  <si>
    <t>Jazz</t>
  </si>
  <si>
    <t>Brio</t>
  </si>
  <si>
    <t>Tata</t>
  </si>
  <si>
    <t>Harrier</t>
  </si>
  <si>
    <t>XZA+</t>
  </si>
  <si>
    <t>Haryana</t>
  </si>
  <si>
    <t>Venue</t>
  </si>
  <si>
    <t>Ford</t>
  </si>
  <si>
    <t>Aspire</t>
  </si>
  <si>
    <t>Trend+</t>
  </si>
  <si>
    <t>Telangana</t>
  </si>
  <si>
    <t>G</t>
  </si>
  <si>
    <t>AX3</t>
  </si>
  <si>
    <t>Hybrid</t>
  </si>
  <si>
    <t>Tavera</t>
  </si>
  <si>
    <t>LTZ</t>
  </si>
  <si>
    <t>Innova</t>
  </si>
  <si>
    <t>VX</t>
  </si>
  <si>
    <t>Yes</t>
  </si>
  <si>
    <t>Altroz</t>
  </si>
  <si>
    <t>XT</t>
  </si>
  <si>
    <t>WagonR</t>
  </si>
  <si>
    <t>Aura</t>
  </si>
  <si>
    <t>SX</t>
  </si>
  <si>
    <t>Creta</t>
  </si>
  <si>
    <t>Delhi</t>
  </si>
  <si>
    <t>Figo</t>
  </si>
  <si>
    <t>Trend</t>
  </si>
  <si>
    <t>BMW</t>
  </si>
  <si>
    <t>5 Series</t>
  </si>
  <si>
    <t>Sport</t>
  </si>
  <si>
    <t>Luxury</t>
  </si>
  <si>
    <t>ZX</t>
  </si>
  <si>
    <t>XE</t>
  </si>
  <si>
    <t>Volkswagen</t>
  </si>
  <si>
    <t>Ameo</t>
  </si>
  <si>
    <t>Trendline</t>
  </si>
  <si>
    <t>Jaguar</t>
  </si>
  <si>
    <t>Prestige</t>
  </si>
  <si>
    <t>Nexon</t>
  </si>
  <si>
    <t>Punjab</t>
  </si>
  <si>
    <t>G+</t>
  </si>
  <si>
    <t>Asta</t>
  </si>
  <si>
    <t>Vento</t>
  </si>
  <si>
    <t>GT</t>
  </si>
  <si>
    <t>North East</t>
  </si>
  <si>
    <t>Renault</t>
  </si>
  <si>
    <t>Kwid</t>
  </si>
  <si>
    <t>RXE</t>
  </si>
  <si>
    <t>Ambiente</t>
  </si>
  <si>
    <t>Karnataka</t>
  </si>
  <si>
    <t>i20</t>
  </si>
  <si>
    <t>Jharkhand</t>
  </si>
  <si>
    <t>WR-V</t>
  </si>
  <si>
    <t>S</t>
  </si>
  <si>
    <t>Titanium+</t>
  </si>
  <si>
    <t>Tiago</t>
  </si>
  <si>
    <t>XM</t>
  </si>
  <si>
    <t>Era</t>
  </si>
  <si>
    <t>Kiger</t>
  </si>
  <si>
    <t>RXZ</t>
  </si>
  <si>
    <t>EcoSport</t>
  </si>
  <si>
    <t>Kia</t>
  </si>
  <si>
    <t>Sonet</t>
  </si>
  <si>
    <t>GTX</t>
  </si>
  <si>
    <t>sumifs</t>
  </si>
  <si>
    <t>sum</t>
  </si>
  <si>
    <t>sumif</t>
  </si>
  <si>
    <t>average</t>
  </si>
  <si>
    <t>avrgif</t>
  </si>
  <si>
    <t>avrgifs</t>
  </si>
  <si>
    <t>count</t>
  </si>
  <si>
    <t>counta</t>
  </si>
  <si>
    <t>countif</t>
  </si>
  <si>
    <t>count ifs</t>
  </si>
  <si>
    <t>concat</t>
  </si>
  <si>
    <t>NUMERICAL FORMULAS</t>
  </si>
  <si>
    <t>TEXT FORMULAS</t>
  </si>
  <si>
    <t>left</t>
  </si>
  <si>
    <t>right</t>
  </si>
  <si>
    <t>mid</t>
  </si>
  <si>
    <t>upper</t>
  </si>
  <si>
    <t>lower</t>
  </si>
  <si>
    <t>substitute</t>
  </si>
  <si>
    <t>trim</t>
  </si>
  <si>
    <t>search</t>
  </si>
  <si>
    <t>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</si>
</sst>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3"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01CE6-E18D-4B32-A70D-4FAD16951794}" name="Table1" displayName="Table1" ref="A1:L81" totalsRowShown="0" dataDxfId="12">
  <autoFilter ref="A1:L81" xr:uid="{97E01CE6-E18D-4B32-A70D-4FAD16951794}"/>
  <tableColumns count="12">
    <tableColumn id="1" xr3:uid="{A225F8FE-ECB7-4BF9-91F7-A9F417BD359C}" name="Chevrolet" dataDxfId="11"/>
    <tableColumn id="2" xr3:uid="{D32EFDBE-2E5D-4487-88E4-071E75741D62}" name="Model Name" dataDxfId="10"/>
    <tableColumn id="3" xr3:uid="{2AB2D2E2-AF72-4291-8D77-AF9E72329C31}" name="Model Variant" dataDxfId="9"/>
    <tableColumn id="4" xr3:uid="{1A827FB8-C3D6-4CE6-B3B8-C823250D089D}" name="Car Type" dataDxfId="8"/>
    <tableColumn id="5" xr3:uid="{A7799CFE-84B7-41F3-BB3B-278236CFAC2F}" name="Transmission" dataDxfId="7"/>
    <tableColumn id="6" xr3:uid="{DBBA3DDC-71DF-4CA0-8B4E-3BCFCCF787EC}" name="Fuel Type" dataDxfId="6"/>
    <tableColumn id="7" xr3:uid="{439440F1-7902-418B-8DDE-CF9BFEDBB49C}" name="Year" dataDxfId="5"/>
    <tableColumn id="8" xr3:uid="{357485E4-FC8D-4DA0-A479-3DF685091DDD}" name="Kilometers" dataDxfId="4"/>
    <tableColumn id="9" xr3:uid="{47861115-DE21-44F7-8BEC-D1CE588F96C2}" name="Owner" dataDxfId="3"/>
    <tableColumn id="10" xr3:uid="{B5720D20-CD5A-40D0-9F80-9F82D36F4428}" name="State" dataDxfId="2"/>
    <tableColumn id="11" xr3:uid="{0B966933-4FC0-4A1E-AEA5-A63755EA090E}" name="Accidental" dataDxfId="1"/>
    <tableColumn id="12" xr3:uid="{30CE9891-B73E-4997-A817-75A3A27817D9}" name="Price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19FD-F13B-4F78-90ED-C361809CD0FD}">
  <dimension ref="A1:P97"/>
  <sheetViews>
    <sheetView tabSelected="1" topLeftCell="F1" zoomScale="142" zoomScaleNormal="142" workbookViewId="0">
      <selection activeCell="P28" sqref="P28"/>
    </sheetView>
  </sheetViews>
  <sheetFormatPr defaultRowHeight="15" x14ac:dyDescent="0.25"/>
  <cols>
    <col min="1" max="1" width="11.85546875" customWidth="1"/>
    <col min="2" max="2" width="14.5703125" customWidth="1"/>
    <col min="3" max="3" width="15.7109375" customWidth="1"/>
    <col min="4" max="4" width="10.7109375" customWidth="1"/>
    <col min="5" max="5" width="14.7109375" customWidth="1"/>
    <col min="6" max="6" width="11.7109375" customWidth="1"/>
    <col min="8" max="8" width="12.85546875" customWidth="1"/>
    <col min="9" max="9" width="9.28515625" bestFit="1" customWidth="1"/>
    <col min="10" max="10" width="15.7109375" bestFit="1" customWidth="1"/>
    <col min="11" max="11" width="12.42578125" customWidth="1"/>
    <col min="15" max="15" width="10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ht="18.75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1">
        <v>2017</v>
      </c>
      <c r="H2" s="2">
        <v>164654</v>
      </c>
      <c r="I2" s="2" t="s">
        <v>18</v>
      </c>
      <c r="J2" s="2" t="s">
        <v>19</v>
      </c>
      <c r="K2" s="1" t="s">
        <v>20</v>
      </c>
      <c r="L2" s="2">
        <v>547253</v>
      </c>
      <c r="N2" s="5" t="s">
        <v>147</v>
      </c>
      <c r="O2" s="5"/>
      <c r="P2" s="5"/>
    </row>
    <row r="3" spans="1:16" x14ac:dyDescent="0.25">
      <c r="A3" s="2" t="s">
        <v>21</v>
      </c>
      <c r="B3" s="2" t="s">
        <v>22</v>
      </c>
      <c r="C3" s="2" t="s">
        <v>23</v>
      </c>
      <c r="D3" s="2" t="s">
        <v>24</v>
      </c>
      <c r="E3" s="2" t="s">
        <v>16</v>
      </c>
      <c r="F3" s="2" t="s">
        <v>25</v>
      </c>
      <c r="G3" s="1">
        <v>2018</v>
      </c>
      <c r="H3" s="2">
        <v>41351</v>
      </c>
      <c r="I3" s="2" t="s">
        <v>18</v>
      </c>
      <c r="J3" s="2" t="s">
        <v>26</v>
      </c>
      <c r="K3" s="1" t="s">
        <v>20</v>
      </c>
      <c r="L3" s="2">
        <v>512050</v>
      </c>
    </row>
    <row r="4" spans="1:16" x14ac:dyDescent="0.25">
      <c r="A4" s="2" t="s">
        <v>27</v>
      </c>
      <c r="B4" s="2" t="s">
        <v>28</v>
      </c>
      <c r="C4" s="2" t="s">
        <v>29</v>
      </c>
      <c r="D4" s="2" t="s">
        <v>30</v>
      </c>
      <c r="E4" s="2" t="s">
        <v>16</v>
      </c>
      <c r="F4" s="2" t="s">
        <v>31</v>
      </c>
      <c r="G4" s="1">
        <v>2002</v>
      </c>
      <c r="H4" s="2">
        <v>119090</v>
      </c>
      <c r="I4" s="2" t="s">
        <v>32</v>
      </c>
      <c r="J4" s="2" t="s">
        <v>33</v>
      </c>
      <c r="K4" s="1" t="s">
        <v>20</v>
      </c>
      <c r="L4" s="2">
        <v>678923</v>
      </c>
    </row>
    <row r="5" spans="1:16" x14ac:dyDescent="0.25">
      <c r="A5" s="2" t="s">
        <v>34</v>
      </c>
      <c r="B5" s="2" t="s">
        <v>35</v>
      </c>
      <c r="C5" s="2" t="s">
        <v>36</v>
      </c>
      <c r="D5" s="2" t="s">
        <v>30</v>
      </c>
      <c r="E5" s="2" t="s">
        <v>16</v>
      </c>
      <c r="F5" s="2" t="s">
        <v>31</v>
      </c>
      <c r="G5" s="1">
        <v>2013</v>
      </c>
      <c r="H5" s="2">
        <v>19979</v>
      </c>
      <c r="I5" s="2" t="s">
        <v>18</v>
      </c>
      <c r="J5" s="2" t="s">
        <v>37</v>
      </c>
      <c r="K5" s="1" t="s">
        <v>20</v>
      </c>
      <c r="L5" s="2">
        <v>522500</v>
      </c>
      <c r="N5" t="s">
        <v>137</v>
      </c>
      <c r="O5">
        <f>SUM(Table1[Price])</f>
        <v>64432650</v>
      </c>
    </row>
    <row r="6" spans="1:16" x14ac:dyDescent="0.25">
      <c r="A6" s="2" t="s">
        <v>12</v>
      </c>
      <c r="B6" s="2" t="s">
        <v>38</v>
      </c>
      <c r="C6" s="2" t="s">
        <v>39</v>
      </c>
      <c r="D6" s="2" t="s">
        <v>15</v>
      </c>
      <c r="E6" s="2" t="s">
        <v>16</v>
      </c>
      <c r="F6" s="2" t="s">
        <v>25</v>
      </c>
      <c r="G6" s="1">
        <v>2011</v>
      </c>
      <c r="H6" s="2">
        <v>130591</v>
      </c>
      <c r="I6" s="2" t="s">
        <v>32</v>
      </c>
      <c r="J6" s="2" t="s">
        <v>40</v>
      </c>
      <c r="K6" s="1" t="s">
        <v>20</v>
      </c>
      <c r="L6" s="2">
        <v>401182</v>
      </c>
      <c r="N6" t="s">
        <v>138</v>
      </c>
      <c r="O6">
        <f>SUMIF(Table1[Chevrolet],A9,Table1[Price])</f>
        <v>20173514</v>
      </c>
    </row>
    <row r="7" spans="1:16" x14ac:dyDescent="0.25">
      <c r="A7" s="2" t="s">
        <v>27</v>
      </c>
      <c r="B7" s="2" t="s">
        <v>41</v>
      </c>
      <c r="C7" s="2" t="s">
        <v>42</v>
      </c>
      <c r="D7" s="2" t="s">
        <v>24</v>
      </c>
      <c r="E7" s="2" t="s">
        <v>16</v>
      </c>
      <c r="F7" s="2" t="s">
        <v>31</v>
      </c>
      <c r="G7" s="1">
        <v>2019</v>
      </c>
      <c r="H7" s="2">
        <v>71192</v>
      </c>
      <c r="I7" s="2" t="s">
        <v>18</v>
      </c>
      <c r="J7" s="2" t="s">
        <v>43</v>
      </c>
      <c r="K7" s="1" t="s">
        <v>20</v>
      </c>
      <c r="L7" s="2">
        <v>219848</v>
      </c>
      <c r="N7" t="s">
        <v>136</v>
      </c>
      <c r="O7">
        <f>SUMIFS(Table1[Price],Table1[Fuel Type],F4,Table1[Chevrolet],Table1[[#This Row],[Chevrolet]])</f>
        <v>6182450</v>
      </c>
    </row>
    <row r="8" spans="1:16" x14ac:dyDescent="0.25">
      <c r="A8" s="2" t="s">
        <v>44</v>
      </c>
      <c r="B8" s="2" t="s">
        <v>45</v>
      </c>
      <c r="C8" s="2" t="s">
        <v>46</v>
      </c>
      <c r="D8" s="2" t="s">
        <v>15</v>
      </c>
      <c r="E8" s="2" t="s">
        <v>16</v>
      </c>
      <c r="F8" s="2" t="s">
        <v>17</v>
      </c>
      <c r="G8" s="1">
        <v>2023</v>
      </c>
      <c r="H8" s="2">
        <v>61255</v>
      </c>
      <c r="I8" s="2" t="s">
        <v>47</v>
      </c>
      <c r="J8" s="2" t="s">
        <v>26</v>
      </c>
      <c r="K8" s="1" t="s">
        <v>20</v>
      </c>
      <c r="L8" s="2">
        <v>1092070</v>
      </c>
      <c r="N8" t="s">
        <v>139</v>
      </c>
      <c r="O8">
        <f>AVERAGE(Table1[Chevrolet],A11,Table1[Price])</f>
        <v>805408.125</v>
      </c>
    </row>
    <row r="9" spans="1:16" x14ac:dyDescent="0.25">
      <c r="A9" s="2" t="s">
        <v>27</v>
      </c>
      <c r="B9" s="2" t="s">
        <v>48</v>
      </c>
      <c r="C9" s="2" t="s">
        <v>49</v>
      </c>
      <c r="D9" s="2" t="s">
        <v>30</v>
      </c>
      <c r="E9" s="2" t="s">
        <v>16</v>
      </c>
      <c r="F9" s="2" t="s">
        <v>31</v>
      </c>
      <c r="G9" s="1">
        <v>2017</v>
      </c>
      <c r="H9" s="2">
        <v>55072</v>
      </c>
      <c r="I9" s="2" t="s">
        <v>18</v>
      </c>
      <c r="J9" s="2" t="s">
        <v>50</v>
      </c>
      <c r="K9" s="1" t="s">
        <v>20</v>
      </c>
      <c r="L9" s="2">
        <v>643104</v>
      </c>
      <c r="N9" t="s">
        <v>140</v>
      </c>
      <c r="O9">
        <f>AVERAGEIF(Table1[Chevrolet],Table1[[#This Row],[Chevrolet]],Table1[Price])</f>
        <v>775904.38461538462</v>
      </c>
    </row>
    <row r="10" spans="1:16" x14ac:dyDescent="0.25">
      <c r="A10" s="2" t="s">
        <v>27</v>
      </c>
      <c r="B10" s="2" t="s">
        <v>51</v>
      </c>
      <c r="C10" s="2" t="s">
        <v>49</v>
      </c>
      <c r="D10" s="2" t="s">
        <v>30</v>
      </c>
      <c r="E10" s="2" t="s">
        <v>16</v>
      </c>
      <c r="F10" s="2" t="s">
        <v>52</v>
      </c>
      <c r="G10" s="1">
        <v>2022</v>
      </c>
      <c r="H10" s="2">
        <v>130490</v>
      </c>
      <c r="I10" s="2" t="s">
        <v>18</v>
      </c>
      <c r="J10" s="2" t="s">
        <v>40</v>
      </c>
      <c r="K10" s="1" t="s">
        <v>20</v>
      </c>
      <c r="L10" s="2">
        <v>1128600</v>
      </c>
      <c r="N10" t="s">
        <v>141</v>
      </c>
      <c r="O10">
        <f>AVERAGEIFS(Table1[Price],Table1[Chevrolet],A7,Table1[Transmission],E4)</f>
        <v>854888.15</v>
      </c>
    </row>
    <row r="11" spans="1:16" x14ac:dyDescent="0.25">
      <c r="A11" s="2" t="s">
        <v>27</v>
      </c>
      <c r="B11" s="2" t="s">
        <v>53</v>
      </c>
      <c r="C11" s="2" t="s">
        <v>54</v>
      </c>
      <c r="D11" s="2" t="s">
        <v>24</v>
      </c>
      <c r="E11" s="2" t="s">
        <v>55</v>
      </c>
      <c r="F11" s="2" t="s">
        <v>25</v>
      </c>
      <c r="G11" s="1">
        <v>2018</v>
      </c>
      <c r="H11" s="2">
        <v>103459</v>
      </c>
      <c r="I11" s="2" t="s">
        <v>18</v>
      </c>
      <c r="J11" s="2" t="s">
        <v>50</v>
      </c>
      <c r="K11" s="1" t="s">
        <v>20</v>
      </c>
      <c r="L11" s="2">
        <v>181046</v>
      </c>
      <c r="N11" t="s">
        <v>142</v>
      </c>
      <c r="O11">
        <f>COUNT(Table1[Year])</f>
        <v>80</v>
      </c>
    </row>
    <row r="12" spans="1:16" x14ac:dyDescent="0.25">
      <c r="A12" s="2" t="s">
        <v>27</v>
      </c>
      <c r="B12" s="2" t="s">
        <v>56</v>
      </c>
      <c r="C12" s="2" t="s">
        <v>29</v>
      </c>
      <c r="D12" s="2" t="s">
        <v>57</v>
      </c>
      <c r="E12" s="2" t="s">
        <v>16</v>
      </c>
      <c r="F12" s="2" t="s">
        <v>31</v>
      </c>
      <c r="G12" s="1">
        <v>2023</v>
      </c>
      <c r="H12" s="2">
        <v>121723</v>
      </c>
      <c r="I12" s="2" t="s">
        <v>47</v>
      </c>
      <c r="J12" s="2" t="s">
        <v>58</v>
      </c>
      <c r="K12" s="1" t="s">
        <v>20</v>
      </c>
      <c r="L12" s="2">
        <v>1448370</v>
      </c>
      <c r="N12" t="s">
        <v>143</v>
      </c>
      <c r="O12">
        <f>COUNTA(Table1[State])</f>
        <v>80</v>
      </c>
    </row>
    <row r="13" spans="1:16" x14ac:dyDescent="0.25">
      <c r="A13" s="2" t="s">
        <v>27</v>
      </c>
      <c r="B13" s="2" t="s">
        <v>28</v>
      </c>
      <c r="C13" s="2" t="s">
        <v>54</v>
      </c>
      <c r="D13" s="2" t="s">
        <v>30</v>
      </c>
      <c r="E13" s="2" t="s">
        <v>55</v>
      </c>
      <c r="F13" s="2" t="s">
        <v>25</v>
      </c>
      <c r="G13" s="1">
        <v>2022</v>
      </c>
      <c r="H13" s="2">
        <v>85557</v>
      </c>
      <c r="I13" s="2" t="s">
        <v>18</v>
      </c>
      <c r="J13" s="2" t="s">
        <v>33</v>
      </c>
      <c r="K13" s="1" t="s">
        <v>20</v>
      </c>
      <c r="L13" s="2">
        <v>631620</v>
      </c>
      <c r="N13" t="s">
        <v>144</v>
      </c>
      <c r="O13">
        <f>COUNTIF(Table1[Fuel Type],F3)</f>
        <v>45</v>
      </c>
    </row>
    <row r="14" spans="1:16" x14ac:dyDescent="0.25">
      <c r="A14" s="2" t="s">
        <v>59</v>
      </c>
      <c r="B14" s="2" t="s">
        <v>60</v>
      </c>
      <c r="C14" s="2" t="s">
        <v>61</v>
      </c>
      <c r="D14" s="2" t="s">
        <v>24</v>
      </c>
      <c r="E14" s="2" t="s">
        <v>16</v>
      </c>
      <c r="F14" s="2" t="s">
        <v>25</v>
      </c>
      <c r="G14" s="1">
        <v>2023</v>
      </c>
      <c r="H14" s="2">
        <v>158217</v>
      </c>
      <c r="I14" s="2" t="s">
        <v>47</v>
      </c>
      <c r="J14" s="2" t="s">
        <v>33</v>
      </c>
      <c r="K14" s="1" t="s">
        <v>20</v>
      </c>
      <c r="L14" s="2">
        <v>344850</v>
      </c>
      <c r="N14" t="s">
        <v>145</v>
      </c>
      <c r="O14">
        <f>COUNTIFS(Table1[State],J8,Table1[Fuel Type],F6)</f>
        <v>8</v>
      </c>
    </row>
    <row r="15" spans="1:16" x14ac:dyDescent="0.25">
      <c r="A15" s="2" t="s">
        <v>62</v>
      </c>
      <c r="B15" s="2" t="s">
        <v>63</v>
      </c>
      <c r="C15" s="2" t="s">
        <v>64</v>
      </c>
      <c r="D15" s="2" t="s">
        <v>15</v>
      </c>
      <c r="E15" s="2" t="s">
        <v>16</v>
      </c>
      <c r="F15" s="2" t="s">
        <v>17</v>
      </c>
      <c r="G15" s="1">
        <v>2021</v>
      </c>
      <c r="H15" s="2">
        <v>61128</v>
      </c>
      <c r="I15" s="2" t="s">
        <v>47</v>
      </c>
      <c r="J15" s="2" t="s">
        <v>65</v>
      </c>
      <c r="K15" s="1" t="s">
        <v>20</v>
      </c>
      <c r="L15" s="2">
        <v>652951</v>
      </c>
    </row>
    <row r="16" spans="1:16" x14ac:dyDescent="0.25">
      <c r="A16" s="2" t="s">
        <v>66</v>
      </c>
      <c r="B16" s="2" t="s">
        <v>67</v>
      </c>
      <c r="C16" s="2" t="s">
        <v>54</v>
      </c>
      <c r="D16" s="2" t="s">
        <v>24</v>
      </c>
      <c r="E16" s="2" t="s">
        <v>16</v>
      </c>
      <c r="F16" s="2" t="s">
        <v>25</v>
      </c>
      <c r="G16" s="1">
        <v>2019</v>
      </c>
      <c r="H16" s="2">
        <v>56808</v>
      </c>
      <c r="I16" s="2" t="s">
        <v>47</v>
      </c>
      <c r="J16" s="2" t="s">
        <v>50</v>
      </c>
      <c r="K16" s="1" t="s">
        <v>20</v>
      </c>
      <c r="L16" s="2">
        <v>1008065</v>
      </c>
    </row>
    <row r="17" spans="1:16" ht="21" x14ac:dyDescent="0.35">
      <c r="A17" s="2" t="s">
        <v>34</v>
      </c>
      <c r="B17" s="2" t="s">
        <v>68</v>
      </c>
      <c r="C17" s="2" t="s">
        <v>42</v>
      </c>
      <c r="D17" s="2" t="s">
        <v>24</v>
      </c>
      <c r="E17" s="2" t="s">
        <v>55</v>
      </c>
      <c r="F17" s="2" t="s">
        <v>31</v>
      </c>
      <c r="G17" s="1">
        <v>2018</v>
      </c>
      <c r="H17" s="2">
        <v>138237</v>
      </c>
      <c r="I17" s="2" t="s">
        <v>18</v>
      </c>
      <c r="J17" s="2" t="s">
        <v>26</v>
      </c>
      <c r="K17" s="1" t="s">
        <v>20</v>
      </c>
      <c r="L17" s="2">
        <v>724185</v>
      </c>
      <c r="N17" s="3" t="s">
        <v>148</v>
      </c>
      <c r="O17" s="3"/>
      <c r="P17" s="4"/>
    </row>
    <row r="18" spans="1:16" x14ac:dyDescent="0.25">
      <c r="A18" s="2" t="s">
        <v>27</v>
      </c>
      <c r="B18" s="2" t="s">
        <v>69</v>
      </c>
      <c r="C18" s="2" t="s">
        <v>42</v>
      </c>
      <c r="D18" s="2" t="s">
        <v>30</v>
      </c>
      <c r="E18" s="2" t="s">
        <v>16</v>
      </c>
      <c r="F18" s="2" t="s">
        <v>25</v>
      </c>
      <c r="G18" s="1">
        <v>2023</v>
      </c>
      <c r="H18" s="2">
        <v>77112</v>
      </c>
      <c r="I18" s="2" t="s">
        <v>47</v>
      </c>
      <c r="J18" s="2" t="s">
        <v>70</v>
      </c>
      <c r="K18" s="1" t="s">
        <v>20</v>
      </c>
      <c r="L18" s="2">
        <v>1381908</v>
      </c>
    </row>
    <row r="19" spans="1:16" x14ac:dyDescent="0.25">
      <c r="A19" s="2" t="s">
        <v>66</v>
      </c>
      <c r="B19" s="2" t="s">
        <v>71</v>
      </c>
      <c r="C19" s="2" t="s">
        <v>54</v>
      </c>
      <c r="D19" s="2" t="s">
        <v>24</v>
      </c>
      <c r="E19" s="2" t="s">
        <v>16</v>
      </c>
      <c r="F19" s="2" t="s">
        <v>31</v>
      </c>
      <c r="G19" s="1">
        <v>2017</v>
      </c>
      <c r="H19" s="2">
        <v>160862</v>
      </c>
      <c r="I19" s="2" t="s">
        <v>47</v>
      </c>
      <c r="J19" s="2" t="s">
        <v>26</v>
      </c>
      <c r="K19" s="1" t="s">
        <v>20</v>
      </c>
      <c r="L19" s="2">
        <v>531069</v>
      </c>
      <c r="N19" t="s">
        <v>146</v>
      </c>
      <c r="O19" t="str">
        <f>_xlfn.CONCAT(B3," ",A3)</f>
        <v>Rapid Skoda</v>
      </c>
    </row>
    <row r="20" spans="1:16" x14ac:dyDescent="0.25">
      <c r="A20" s="2" t="s">
        <v>66</v>
      </c>
      <c r="B20" s="2" t="s">
        <v>72</v>
      </c>
      <c r="C20" s="2" t="s">
        <v>64</v>
      </c>
      <c r="D20" s="2" t="s">
        <v>30</v>
      </c>
      <c r="E20" s="2" t="s">
        <v>16</v>
      </c>
      <c r="F20" s="2" t="s">
        <v>25</v>
      </c>
      <c r="G20" s="1">
        <v>2018</v>
      </c>
      <c r="H20" s="2">
        <v>93897</v>
      </c>
      <c r="I20" s="2" t="s">
        <v>47</v>
      </c>
      <c r="J20" s="2" t="s">
        <v>33</v>
      </c>
      <c r="K20" s="1" t="s">
        <v>20</v>
      </c>
      <c r="L20" s="2">
        <v>766365</v>
      </c>
      <c r="N20" t="s">
        <v>149</v>
      </c>
      <c r="O20" t="str">
        <f>LEFT(O19,5)</f>
        <v>Rapid</v>
      </c>
    </row>
    <row r="21" spans="1:16" x14ac:dyDescent="0.25">
      <c r="A21" s="2" t="s">
        <v>73</v>
      </c>
      <c r="B21" s="2" t="s">
        <v>74</v>
      </c>
      <c r="C21" s="2" t="s">
        <v>75</v>
      </c>
      <c r="D21" s="2" t="s">
        <v>15</v>
      </c>
      <c r="E21" s="2" t="s">
        <v>55</v>
      </c>
      <c r="F21" s="2" t="s">
        <v>25</v>
      </c>
      <c r="G21" s="1">
        <v>2023</v>
      </c>
      <c r="H21" s="2">
        <v>79179</v>
      </c>
      <c r="I21" s="2" t="s">
        <v>47</v>
      </c>
      <c r="J21" s="2" t="s">
        <v>76</v>
      </c>
      <c r="K21" s="1" t="s">
        <v>20</v>
      </c>
      <c r="L21" s="2">
        <v>588038</v>
      </c>
      <c r="N21" t="s">
        <v>150</v>
      </c>
      <c r="O21" t="str">
        <f>RIGHT(O19,5)</f>
        <v>Skoda</v>
      </c>
    </row>
    <row r="22" spans="1:16" x14ac:dyDescent="0.25">
      <c r="A22" s="2" t="s">
        <v>34</v>
      </c>
      <c r="B22" s="2" t="s">
        <v>77</v>
      </c>
      <c r="C22" s="2" t="s">
        <v>36</v>
      </c>
      <c r="D22" s="2" t="s">
        <v>15</v>
      </c>
      <c r="E22" s="2" t="s">
        <v>16</v>
      </c>
      <c r="F22" s="2" t="s">
        <v>31</v>
      </c>
      <c r="G22" s="1">
        <v>2022</v>
      </c>
      <c r="H22" s="2">
        <v>154045</v>
      </c>
      <c r="I22" s="2" t="s">
        <v>18</v>
      </c>
      <c r="J22" s="2" t="s">
        <v>33</v>
      </c>
      <c r="K22" s="1" t="s">
        <v>20</v>
      </c>
      <c r="L22" s="2">
        <v>259875</v>
      </c>
      <c r="N22" t="s">
        <v>151</v>
      </c>
      <c r="O22" t="str">
        <f>MID(O19,5,3)</f>
        <v>d S</v>
      </c>
    </row>
    <row r="23" spans="1:16" x14ac:dyDescent="0.25">
      <c r="A23" s="2" t="s">
        <v>78</v>
      </c>
      <c r="B23" s="2" t="s">
        <v>79</v>
      </c>
      <c r="C23" s="2" t="s">
        <v>80</v>
      </c>
      <c r="D23" s="2" t="s">
        <v>24</v>
      </c>
      <c r="E23" s="2" t="s">
        <v>16</v>
      </c>
      <c r="F23" s="2" t="s">
        <v>25</v>
      </c>
      <c r="G23" s="1">
        <v>2015</v>
      </c>
      <c r="H23" s="2">
        <v>144399</v>
      </c>
      <c r="I23" s="2" t="s">
        <v>18</v>
      </c>
      <c r="J23" s="2" t="s">
        <v>81</v>
      </c>
      <c r="K23" s="1" t="s">
        <v>20</v>
      </c>
      <c r="L23" s="2">
        <v>274312</v>
      </c>
      <c r="N23" t="s">
        <v>152</v>
      </c>
      <c r="O23" t="str">
        <f>UPPER(O19)</f>
        <v>RAPID SKODA</v>
      </c>
    </row>
    <row r="24" spans="1:16" x14ac:dyDescent="0.25">
      <c r="A24" s="2" t="s">
        <v>27</v>
      </c>
      <c r="B24" s="2" t="s">
        <v>69</v>
      </c>
      <c r="C24" s="2" t="s">
        <v>49</v>
      </c>
      <c r="D24" s="2" t="s">
        <v>30</v>
      </c>
      <c r="E24" s="2" t="s">
        <v>55</v>
      </c>
      <c r="F24" s="2" t="s">
        <v>25</v>
      </c>
      <c r="G24" s="1">
        <v>2020</v>
      </c>
      <c r="H24" s="2">
        <v>40821</v>
      </c>
      <c r="I24" s="2" t="s">
        <v>47</v>
      </c>
      <c r="J24" s="2" t="s">
        <v>33</v>
      </c>
      <c r="K24" s="1" t="s">
        <v>20</v>
      </c>
      <c r="L24" s="2">
        <v>715545</v>
      </c>
      <c r="N24" t="s">
        <v>153</v>
      </c>
      <c r="O24" t="str">
        <f>LOWER(O19)</f>
        <v>rapid skoda</v>
      </c>
    </row>
    <row r="25" spans="1:16" x14ac:dyDescent="0.25">
      <c r="A25" s="2" t="s">
        <v>62</v>
      </c>
      <c r="B25" s="2" t="s">
        <v>63</v>
      </c>
      <c r="C25" s="2" t="s">
        <v>82</v>
      </c>
      <c r="D25" s="2" t="s">
        <v>15</v>
      </c>
      <c r="E25" s="2" t="s">
        <v>16</v>
      </c>
      <c r="F25" s="2" t="s">
        <v>25</v>
      </c>
      <c r="G25" s="1">
        <v>2022</v>
      </c>
      <c r="H25" s="2">
        <v>177372</v>
      </c>
      <c r="I25" s="2" t="s">
        <v>18</v>
      </c>
      <c r="J25" s="2" t="s">
        <v>50</v>
      </c>
      <c r="K25" s="1" t="s">
        <v>20</v>
      </c>
      <c r="L25" s="2">
        <v>1386000</v>
      </c>
      <c r="N25" t="s">
        <v>154</v>
      </c>
      <c r="O25" t="str">
        <f>SUBSTITUTE(O19,"Skoda","Vaasu")</f>
        <v>Rapid Vaasu</v>
      </c>
    </row>
    <row r="26" spans="1:16" x14ac:dyDescent="0.25">
      <c r="A26" s="2" t="s">
        <v>12</v>
      </c>
      <c r="B26" s="2" t="s">
        <v>38</v>
      </c>
      <c r="C26" s="2" t="s">
        <v>83</v>
      </c>
      <c r="D26" s="2" t="s">
        <v>15</v>
      </c>
      <c r="E26" s="2" t="s">
        <v>55</v>
      </c>
      <c r="F26" s="2" t="s">
        <v>84</v>
      </c>
      <c r="G26" s="1">
        <v>2018</v>
      </c>
      <c r="H26" s="2">
        <v>80372</v>
      </c>
      <c r="I26" s="2" t="s">
        <v>18</v>
      </c>
      <c r="J26" s="2" t="s">
        <v>50</v>
      </c>
      <c r="K26" s="1" t="s">
        <v>20</v>
      </c>
      <c r="L26" s="2">
        <v>649936</v>
      </c>
      <c r="N26" t="s">
        <v>155</v>
      </c>
    </row>
    <row r="27" spans="1:16" x14ac:dyDescent="0.25">
      <c r="A27" s="2" t="s">
        <v>27</v>
      </c>
      <c r="B27" s="2" t="s">
        <v>41</v>
      </c>
      <c r="C27" s="2" t="s">
        <v>29</v>
      </c>
      <c r="D27" s="2" t="s">
        <v>24</v>
      </c>
      <c r="E27" s="2" t="s">
        <v>16</v>
      </c>
      <c r="F27" s="2" t="s">
        <v>31</v>
      </c>
      <c r="G27" s="1">
        <v>2020</v>
      </c>
      <c r="H27" s="2">
        <v>146824</v>
      </c>
      <c r="I27" s="2" t="s">
        <v>47</v>
      </c>
      <c r="J27" s="2" t="s">
        <v>26</v>
      </c>
      <c r="K27" s="1" t="s">
        <v>20</v>
      </c>
      <c r="L27" s="2">
        <v>1086277</v>
      </c>
      <c r="N27" t="s">
        <v>156</v>
      </c>
      <c r="O27">
        <f>SEARCH("Nadu",J20)</f>
        <v>7</v>
      </c>
    </row>
    <row r="28" spans="1:16" x14ac:dyDescent="0.25">
      <c r="A28" s="2" t="s">
        <v>0</v>
      </c>
      <c r="B28" s="2" t="s">
        <v>85</v>
      </c>
      <c r="C28" s="2" t="s">
        <v>86</v>
      </c>
      <c r="D28" s="2" t="s">
        <v>57</v>
      </c>
      <c r="E28" s="2" t="s">
        <v>16</v>
      </c>
      <c r="F28" s="2" t="s">
        <v>25</v>
      </c>
      <c r="G28" s="1">
        <v>2009</v>
      </c>
      <c r="H28" s="2">
        <v>29252</v>
      </c>
      <c r="I28" s="2" t="s">
        <v>18</v>
      </c>
      <c r="J28" s="2" t="s">
        <v>26</v>
      </c>
      <c r="K28" s="1" t="s">
        <v>20</v>
      </c>
      <c r="L28" s="2">
        <v>665500</v>
      </c>
      <c r="N28" t="s">
        <v>157</v>
      </c>
      <c r="O28" t="str">
        <f>REPLACE(O19,7,5,"vaasu")</f>
        <v>Rapid vaasu</v>
      </c>
    </row>
    <row r="29" spans="1:16" x14ac:dyDescent="0.25">
      <c r="A29" s="2" t="s">
        <v>62</v>
      </c>
      <c r="B29" s="2" t="s">
        <v>87</v>
      </c>
      <c r="C29" s="2" t="s">
        <v>88</v>
      </c>
      <c r="D29" s="2" t="s">
        <v>57</v>
      </c>
      <c r="E29" s="2" t="s">
        <v>55</v>
      </c>
      <c r="F29" s="2" t="s">
        <v>31</v>
      </c>
      <c r="G29" s="1">
        <v>2015</v>
      </c>
      <c r="H29" s="2">
        <v>22818</v>
      </c>
      <c r="I29" s="2" t="s">
        <v>18</v>
      </c>
      <c r="J29" s="2" t="s">
        <v>81</v>
      </c>
      <c r="K29" s="1" t="s">
        <v>89</v>
      </c>
      <c r="L29" s="2">
        <v>510404</v>
      </c>
    </row>
    <row r="30" spans="1:16" x14ac:dyDescent="0.25">
      <c r="A30" s="2" t="s">
        <v>73</v>
      </c>
      <c r="B30" s="2" t="s">
        <v>90</v>
      </c>
      <c r="C30" s="2" t="s">
        <v>91</v>
      </c>
      <c r="D30" s="2" t="s">
        <v>30</v>
      </c>
      <c r="E30" s="2" t="s">
        <v>16</v>
      </c>
      <c r="F30" s="2" t="s">
        <v>25</v>
      </c>
      <c r="G30" s="1">
        <v>2020</v>
      </c>
      <c r="H30" s="2">
        <v>43007</v>
      </c>
      <c r="I30" s="2" t="s">
        <v>18</v>
      </c>
      <c r="J30" s="2" t="s">
        <v>26</v>
      </c>
      <c r="K30" s="1" t="s">
        <v>20</v>
      </c>
      <c r="L30" s="2">
        <v>770000</v>
      </c>
    </row>
    <row r="31" spans="1:16" x14ac:dyDescent="0.25">
      <c r="A31" s="2" t="s">
        <v>27</v>
      </c>
      <c r="B31" s="2" t="s">
        <v>92</v>
      </c>
      <c r="C31" s="2" t="s">
        <v>49</v>
      </c>
      <c r="D31" s="2" t="s">
        <v>30</v>
      </c>
      <c r="E31" s="2" t="s">
        <v>16</v>
      </c>
      <c r="F31" s="2" t="s">
        <v>17</v>
      </c>
      <c r="G31" s="1">
        <v>2022</v>
      </c>
      <c r="H31" s="2">
        <v>50262</v>
      </c>
      <c r="I31" s="2" t="s">
        <v>18</v>
      </c>
      <c r="J31" s="2" t="s">
        <v>33</v>
      </c>
      <c r="K31" s="1" t="s">
        <v>20</v>
      </c>
      <c r="L31" s="2">
        <v>1571011</v>
      </c>
    </row>
    <row r="32" spans="1:16" x14ac:dyDescent="0.25">
      <c r="A32" s="2" t="s">
        <v>34</v>
      </c>
      <c r="B32" s="2" t="s">
        <v>93</v>
      </c>
      <c r="C32" s="2" t="s">
        <v>36</v>
      </c>
      <c r="D32" s="2" t="s">
        <v>24</v>
      </c>
      <c r="E32" s="2" t="s">
        <v>16</v>
      </c>
      <c r="F32" s="2" t="s">
        <v>25</v>
      </c>
      <c r="G32" s="1">
        <v>2022</v>
      </c>
      <c r="H32" s="2">
        <v>41595</v>
      </c>
      <c r="I32" s="2" t="s">
        <v>18</v>
      </c>
      <c r="J32" s="2" t="s">
        <v>43</v>
      </c>
      <c r="K32" s="1" t="s">
        <v>20</v>
      </c>
      <c r="L32" s="2">
        <v>1083000</v>
      </c>
    </row>
    <row r="33" spans="1:12" x14ac:dyDescent="0.25">
      <c r="A33" s="2" t="s">
        <v>27</v>
      </c>
      <c r="B33" s="2" t="s">
        <v>92</v>
      </c>
      <c r="C33" s="2" t="s">
        <v>42</v>
      </c>
      <c r="D33" s="2" t="s">
        <v>30</v>
      </c>
      <c r="E33" s="2" t="s">
        <v>16</v>
      </c>
      <c r="F33" s="2" t="s">
        <v>25</v>
      </c>
      <c r="G33" s="1">
        <v>2015</v>
      </c>
      <c r="H33" s="2">
        <v>81075</v>
      </c>
      <c r="I33" s="2" t="s">
        <v>47</v>
      </c>
      <c r="J33" s="2" t="s">
        <v>50</v>
      </c>
      <c r="K33" s="1" t="s">
        <v>20</v>
      </c>
      <c r="L33" s="2">
        <v>412658</v>
      </c>
    </row>
    <row r="34" spans="1:12" x14ac:dyDescent="0.25">
      <c r="A34" s="2" t="s">
        <v>34</v>
      </c>
      <c r="B34" s="2" t="s">
        <v>68</v>
      </c>
      <c r="C34" s="2" t="s">
        <v>94</v>
      </c>
      <c r="D34" s="2" t="s">
        <v>24</v>
      </c>
      <c r="E34" s="2" t="s">
        <v>16</v>
      </c>
      <c r="F34" s="2" t="s">
        <v>25</v>
      </c>
      <c r="G34" s="1">
        <v>2011</v>
      </c>
      <c r="H34" s="2">
        <v>56963</v>
      </c>
      <c r="I34" s="2" t="s">
        <v>18</v>
      </c>
      <c r="J34" s="2" t="s">
        <v>26</v>
      </c>
      <c r="K34" s="1" t="s">
        <v>20</v>
      </c>
      <c r="L34" s="2">
        <v>550035</v>
      </c>
    </row>
    <row r="35" spans="1:12" x14ac:dyDescent="0.25">
      <c r="A35" s="2" t="s">
        <v>34</v>
      </c>
      <c r="B35" s="2" t="s">
        <v>95</v>
      </c>
      <c r="C35" s="2" t="s">
        <v>36</v>
      </c>
      <c r="D35" s="2" t="s">
        <v>15</v>
      </c>
      <c r="E35" s="2" t="s">
        <v>55</v>
      </c>
      <c r="F35" s="2" t="s">
        <v>25</v>
      </c>
      <c r="G35" s="1">
        <v>2015</v>
      </c>
      <c r="H35" s="2">
        <v>156616</v>
      </c>
      <c r="I35" s="2" t="s">
        <v>47</v>
      </c>
      <c r="J35" s="2" t="s">
        <v>96</v>
      </c>
      <c r="K35" s="1" t="s">
        <v>20</v>
      </c>
      <c r="L35" s="2">
        <v>528273</v>
      </c>
    </row>
    <row r="36" spans="1:12" x14ac:dyDescent="0.25">
      <c r="A36" s="2" t="s">
        <v>27</v>
      </c>
      <c r="B36" s="2" t="s">
        <v>48</v>
      </c>
      <c r="C36" s="2" t="s">
        <v>49</v>
      </c>
      <c r="D36" s="2" t="s">
        <v>30</v>
      </c>
      <c r="E36" s="2" t="s">
        <v>16</v>
      </c>
      <c r="F36" s="2" t="s">
        <v>17</v>
      </c>
      <c r="G36" s="1">
        <v>2018</v>
      </c>
      <c r="H36" s="2">
        <v>144095</v>
      </c>
      <c r="I36" s="2" t="s">
        <v>18</v>
      </c>
      <c r="J36" s="2" t="s">
        <v>26</v>
      </c>
      <c r="K36" s="1" t="s">
        <v>20</v>
      </c>
      <c r="L36" s="2">
        <v>895356</v>
      </c>
    </row>
    <row r="37" spans="1:12" x14ac:dyDescent="0.25">
      <c r="A37" s="2" t="s">
        <v>78</v>
      </c>
      <c r="B37" s="2" t="s">
        <v>97</v>
      </c>
      <c r="C37" s="2" t="s">
        <v>98</v>
      </c>
      <c r="D37" s="2" t="s">
        <v>24</v>
      </c>
      <c r="E37" s="2" t="s">
        <v>16</v>
      </c>
      <c r="F37" s="2" t="s">
        <v>31</v>
      </c>
      <c r="G37" s="1">
        <v>2015</v>
      </c>
      <c r="H37" s="2">
        <v>154823</v>
      </c>
      <c r="I37" s="2" t="s">
        <v>18</v>
      </c>
      <c r="J37" s="2" t="s">
        <v>26</v>
      </c>
      <c r="K37" s="1" t="s">
        <v>20</v>
      </c>
      <c r="L37" s="2">
        <v>493762</v>
      </c>
    </row>
    <row r="38" spans="1:12" x14ac:dyDescent="0.25">
      <c r="A38" s="2" t="s">
        <v>99</v>
      </c>
      <c r="B38" s="2" t="s">
        <v>100</v>
      </c>
      <c r="C38" s="2" t="s">
        <v>101</v>
      </c>
      <c r="D38" s="2" t="s">
        <v>102</v>
      </c>
      <c r="E38" s="2" t="s">
        <v>16</v>
      </c>
      <c r="F38" s="2" t="s">
        <v>25</v>
      </c>
      <c r="G38" s="1">
        <v>2020</v>
      </c>
      <c r="H38" s="2">
        <v>31389</v>
      </c>
      <c r="I38" s="2" t="s">
        <v>18</v>
      </c>
      <c r="J38" s="2" t="s">
        <v>58</v>
      </c>
      <c r="K38" s="1" t="s">
        <v>20</v>
      </c>
      <c r="L38" s="2">
        <v>2299000</v>
      </c>
    </row>
    <row r="39" spans="1:12" x14ac:dyDescent="0.25">
      <c r="A39" s="2" t="s">
        <v>27</v>
      </c>
      <c r="B39" s="2" t="s">
        <v>41</v>
      </c>
      <c r="C39" s="2" t="s">
        <v>49</v>
      </c>
      <c r="D39" s="2" t="s">
        <v>24</v>
      </c>
      <c r="E39" s="2" t="s">
        <v>55</v>
      </c>
      <c r="F39" s="2" t="s">
        <v>31</v>
      </c>
      <c r="G39" s="1">
        <v>2016</v>
      </c>
      <c r="H39" s="2">
        <v>136997</v>
      </c>
      <c r="I39" s="2" t="s">
        <v>18</v>
      </c>
      <c r="J39" s="2" t="s">
        <v>50</v>
      </c>
      <c r="K39" s="1" t="s">
        <v>20</v>
      </c>
      <c r="L39" s="2">
        <v>579348</v>
      </c>
    </row>
    <row r="40" spans="1:12" x14ac:dyDescent="0.25">
      <c r="A40" s="2" t="s">
        <v>27</v>
      </c>
      <c r="B40" s="2" t="s">
        <v>48</v>
      </c>
      <c r="C40" s="2" t="s">
        <v>103</v>
      </c>
      <c r="D40" s="2" t="s">
        <v>30</v>
      </c>
      <c r="E40" s="2" t="s">
        <v>16</v>
      </c>
      <c r="F40" s="2" t="s">
        <v>25</v>
      </c>
      <c r="G40" s="1">
        <v>2022</v>
      </c>
      <c r="H40" s="2">
        <v>16484</v>
      </c>
      <c r="I40" s="2" t="s">
        <v>18</v>
      </c>
      <c r="J40" s="2" t="s">
        <v>50</v>
      </c>
      <c r="K40" s="1" t="s">
        <v>20</v>
      </c>
      <c r="L40" s="2">
        <v>2019600</v>
      </c>
    </row>
    <row r="41" spans="1:12" x14ac:dyDescent="0.25">
      <c r="A41" s="2" t="s">
        <v>27</v>
      </c>
      <c r="B41" s="2" t="s">
        <v>28</v>
      </c>
      <c r="C41" s="2" t="s">
        <v>49</v>
      </c>
      <c r="D41" s="2" t="s">
        <v>30</v>
      </c>
      <c r="E41" s="2" t="s">
        <v>16</v>
      </c>
      <c r="F41" s="2" t="s">
        <v>25</v>
      </c>
      <c r="G41" s="1">
        <v>2005</v>
      </c>
      <c r="H41" s="2">
        <v>43132</v>
      </c>
      <c r="I41" s="2" t="s">
        <v>47</v>
      </c>
      <c r="J41" s="2" t="s">
        <v>33</v>
      </c>
      <c r="K41" s="1" t="s">
        <v>20</v>
      </c>
      <c r="L41" s="2">
        <v>613324</v>
      </c>
    </row>
    <row r="42" spans="1:12" x14ac:dyDescent="0.25">
      <c r="A42" s="2" t="s">
        <v>73</v>
      </c>
      <c r="B42" s="2" t="s">
        <v>90</v>
      </c>
      <c r="C42" s="2" t="s">
        <v>104</v>
      </c>
      <c r="D42" s="2" t="s">
        <v>30</v>
      </c>
      <c r="E42" s="2" t="s">
        <v>16</v>
      </c>
      <c r="F42" s="2" t="s">
        <v>25</v>
      </c>
      <c r="G42" s="1">
        <v>2023</v>
      </c>
      <c r="H42" s="2">
        <v>178219</v>
      </c>
      <c r="I42" s="2" t="s">
        <v>18</v>
      </c>
      <c r="J42" s="2" t="s">
        <v>26</v>
      </c>
      <c r="K42" s="1" t="s">
        <v>20</v>
      </c>
      <c r="L42" s="2">
        <v>247500</v>
      </c>
    </row>
    <row r="43" spans="1:12" x14ac:dyDescent="0.25">
      <c r="A43" s="2" t="s">
        <v>105</v>
      </c>
      <c r="B43" s="2" t="s">
        <v>106</v>
      </c>
      <c r="C43" s="2" t="s">
        <v>107</v>
      </c>
      <c r="D43" s="2" t="s">
        <v>24</v>
      </c>
      <c r="E43" s="2" t="s">
        <v>16</v>
      </c>
      <c r="F43" s="2" t="s">
        <v>31</v>
      </c>
      <c r="G43" s="1">
        <v>2020</v>
      </c>
      <c r="H43" s="2">
        <v>106581</v>
      </c>
      <c r="I43" s="2" t="s">
        <v>18</v>
      </c>
      <c r="J43" s="2" t="s">
        <v>33</v>
      </c>
      <c r="K43" s="1" t="s">
        <v>20</v>
      </c>
      <c r="L43" s="2">
        <v>1018875</v>
      </c>
    </row>
    <row r="44" spans="1:12" x14ac:dyDescent="0.25">
      <c r="A44" s="2" t="s">
        <v>34</v>
      </c>
      <c r="B44" s="2" t="s">
        <v>68</v>
      </c>
      <c r="C44" s="2" t="s">
        <v>94</v>
      </c>
      <c r="D44" s="2" t="s">
        <v>24</v>
      </c>
      <c r="E44" s="2" t="s">
        <v>16</v>
      </c>
      <c r="F44" s="2" t="s">
        <v>25</v>
      </c>
      <c r="G44" s="1">
        <v>2011</v>
      </c>
      <c r="H44" s="2">
        <v>56187</v>
      </c>
      <c r="I44" s="2" t="s">
        <v>47</v>
      </c>
      <c r="J44" s="2" t="s">
        <v>81</v>
      </c>
      <c r="K44" s="1" t="s">
        <v>20</v>
      </c>
      <c r="L44" s="2">
        <v>792051</v>
      </c>
    </row>
    <row r="45" spans="1:12" x14ac:dyDescent="0.25">
      <c r="A45" s="2" t="s">
        <v>108</v>
      </c>
      <c r="B45" s="2" t="s">
        <v>104</v>
      </c>
      <c r="C45" s="2" t="s">
        <v>109</v>
      </c>
      <c r="D45" s="2" t="s">
        <v>24</v>
      </c>
      <c r="E45" s="2" t="s">
        <v>16</v>
      </c>
      <c r="F45" s="2" t="s">
        <v>25</v>
      </c>
      <c r="G45" s="1">
        <v>2021</v>
      </c>
      <c r="H45" s="2">
        <v>69039</v>
      </c>
      <c r="I45" s="2" t="s">
        <v>18</v>
      </c>
      <c r="J45" s="2" t="s">
        <v>26</v>
      </c>
      <c r="K45" s="1" t="s">
        <v>20</v>
      </c>
      <c r="L45" s="2">
        <v>909150</v>
      </c>
    </row>
    <row r="46" spans="1:12" x14ac:dyDescent="0.25">
      <c r="A46" s="2" t="s">
        <v>73</v>
      </c>
      <c r="B46" s="2" t="s">
        <v>110</v>
      </c>
      <c r="C46" s="2" t="s">
        <v>104</v>
      </c>
      <c r="D46" s="2" t="s">
        <v>15</v>
      </c>
      <c r="E46" s="2" t="s">
        <v>55</v>
      </c>
      <c r="F46" s="2" t="s">
        <v>25</v>
      </c>
      <c r="G46" s="1">
        <v>2017</v>
      </c>
      <c r="H46" s="2">
        <v>55726</v>
      </c>
      <c r="I46" s="2" t="s">
        <v>47</v>
      </c>
      <c r="J46" s="2" t="s">
        <v>111</v>
      </c>
      <c r="K46" s="1" t="s">
        <v>20</v>
      </c>
      <c r="L46" s="2">
        <v>646842</v>
      </c>
    </row>
    <row r="47" spans="1:12" x14ac:dyDescent="0.25">
      <c r="A47" s="2" t="s">
        <v>62</v>
      </c>
      <c r="B47" s="2" t="s">
        <v>63</v>
      </c>
      <c r="C47" s="2" t="s">
        <v>112</v>
      </c>
      <c r="D47" s="2" t="s">
        <v>15</v>
      </c>
      <c r="E47" s="2" t="s">
        <v>16</v>
      </c>
      <c r="F47" s="2" t="s">
        <v>31</v>
      </c>
      <c r="G47" s="1">
        <v>2021</v>
      </c>
      <c r="H47" s="2">
        <v>46267</v>
      </c>
      <c r="I47" s="2" t="s">
        <v>47</v>
      </c>
      <c r="J47" s="2" t="s">
        <v>43</v>
      </c>
      <c r="K47" s="1" t="s">
        <v>89</v>
      </c>
      <c r="L47" s="2">
        <v>488348</v>
      </c>
    </row>
    <row r="48" spans="1:12" x14ac:dyDescent="0.25">
      <c r="A48" s="2" t="s">
        <v>66</v>
      </c>
      <c r="B48" s="2" t="s">
        <v>72</v>
      </c>
      <c r="C48" s="2" t="s">
        <v>88</v>
      </c>
      <c r="D48" s="2" t="s">
        <v>30</v>
      </c>
      <c r="E48" s="2" t="s">
        <v>16</v>
      </c>
      <c r="F48" s="2" t="s">
        <v>84</v>
      </c>
      <c r="G48" s="1">
        <v>2019</v>
      </c>
      <c r="H48" s="2">
        <v>112576</v>
      </c>
      <c r="I48" s="2" t="s">
        <v>47</v>
      </c>
      <c r="J48" s="2" t="s">
        <v>19</v>
      </c>
      <c r="K48" s="1" t="s">
        <v>20</v>
      </c>
      <c r="L48" s="2">
        <v>875605</v>
      </c>
    </row>
    <row r="49" spans="1:12" x14ac:dyDescent="0.25">
      <c r="A49" s="2" t="s">
        <v>34</v>
      </c>
      <c r="B49" s="2" t="s">
        <v>95</v>
      </c>
      <c r="C49" s="2" t="s">
        <v>113</v>
      </c>
      <c r="D49" s="2" t="s">
        <v>15</v>
      </c>
      <c r="E49" s="2" t="s">
        <v>55</v>
      </c>
      <c r="F49" s="2" t="s">
        <v>52</v>
      </c>
      <c r="G49" s="1">
        <v>2020</v>
      </c>
      <c r="H49" s="2">
        <v>11067</v>
      </c>
      <c r="I49" s="2" t="s">
        <v>18</v>
      </c>
      <c r="J49" s="2" t="s">
        <v>81</v>
      </c>
      <c r="K49" s="1" t="s">
        <v>20</v>
      </c>
      <c r="L49" s="2">
        <v>2096325</v>
      </c>
    </row>
    <row r="50" spans="1:12" x14ac:dyDescent="0.25">
      <c r="A50" s="2" t="s">
        <v>12</v>
      </c>
      <c r="B50" s="2" t="s">
        <v>13</v>
      </c>
      <c r="C50" s="2" t="s">
        <v>14</v>
      </c>
      <c r="D50" s="2" t="s">
        <v>15</v>
      </c>
      <c r="E50" s="2" t="s">
        <v>16</v>
      </c>
      <c r="F50" s="2" t="s">
        <v>31</v>
      </c>
      <c r="G50" s="1">
        <v>2020</v>
      </c>
      <c r="H50" s="2">
        <v>32475</v>
      </c>
      <c r="I50" s="2" t="s">
        <v>18</v>
      </c>
      <c r="J50" s="2" t="s">
        <v>19</v>
      </c>
      <c r="K50" s="1" t="s">
        <v>20</v>
      </c>
      <c r="L50" s="2">
        <v>798000</v>
      </c>
    </row>
    <row r="51" spans="1:12" x14ac:dyDescent="0.25">
      <c r="A51" s="2" t="s">
        <v>66</v>
      </c>
      <c r="B51" s="2" t="s">
        <v>67</v>
      </c>
      <c r="C51" s="2" t="s">
        <v>88</v>
      </c>
      <c r="D51" s="2" t="s">
        <v>24</v>
      </c>
      <c r="E51" s="2" t="s">
        <v>16</v>
      </c>
      <c r="F51" s="2" t="s">
        <v>25</v>
      </c>
      <c r="G51" s="1">
        <v>2022</v>
      </c>
      <c r="H51" s="2">
        <v>109965</v>
      </c>
      <c r="I51" s="2" t="s">
        <v>18</v>
      </c>
      <c r="J51" s="2" t="s">
        <v>50</v>
      </c>
      <c r="K51" s="1" t="s">
        <v>20</v>
      </c>
      <c r="L51" s="2">
        <v>313500</v>
      </c>
    </row>
    <row r="52" spans="1:12" x14ac:dyDescent="0.25">
      <c r="A52" s="2" t="s">
        <v>27</v>
      </c>
      <c r="B52" s="2" t="s">
        <v>69</v>
      </c>
      <c r="C52" s="2" t="s">
        <v>103</v>
      </c>
      <c r="D52" s="2" t="s">
        <v>30</v>
      </c>
      <c r="E52" s="2" t="s">
        <v>16</v>
      </c>
      <c r="F52" s="2" t="s">
        <v>31</v>
      </c>
      <c r="G52" s="1">
        <v>2023</v>
      </c>
      <c r="H52" s="2">
        <v>158005</v>
      </c>
      <c r="I52" s="2" t="s">
        <v>47</v>
      </c>
      <c r="J52" s="2" t="s">
        <v>26</v>
      </c>
      <c r="K52" s="1" t="s">
        <v>20</v>
      </c>
      <c r="L52" s="2">
        <v>784080</v>
      </c>
    </row>
    <row r="53" spans="1:12" x14ac:dyDescent="0.25">
      <c r="A53" s="2" t="s">
        <v>105</v>
      </c>
      <c r="B53" s="2" t="s">
        <v>114</v>
      </c>
      <c r="C53" s="2" t="s">
        <v>115</v>
      </c>
      <c r="D53" s="2" t="s">
        <v>24</v>
      </c>
      <c r="E53" s="2" t="s">
        <v>16</v>
      </c>
      <c r="F53" s="2" t="s">
        <v>84</v>
      </c>
      <c r="G53" s="1">
        <v>2022</v>
      </c>
      <c r="H53" s="2">
        <v>12104</v>
      </c>
      <c r="I53" s="2" t="s">
        <v>18</v>
      </c>
      <c r="J53" s="2" t="s">
        <v>116</v>
      </c>
      <c r="K53" s="1" t="s">
        <v>20</v>
      </c>
      <c r="L53" s="2">
        <v>852862</v>
      </c>
    </row>
    <row r="54" spans="1:12" x14ac:dyDescent="0.25">
      <c r="A54" s="2" t="s">
        <v>117</v>
      </c>
      <c r="B54" s="2" t="s">
        <v>118</v>
      </c>
      <c r="C54" s="2" t="s">
        <v>119</v>
      </c>
      <c r="D54" s="2" t="s">
        <v>30</v>
      </c>
      <c r="E54" s="2" t="s">
        <v>16</v>
      </c>
      <c r="F54" s="2" t="s">
        <v>25</v>
      </c>
      <c r="G54" s="1">
        <v>2017</v>
      </c>
      <c r="H54" s="2">
        <v>117087</v>
      </c>
      <c r="I54" s="2" t="s">
        <v>47</v>
      </c>
      <c r="J54" s="2" t="s">
        <v>26</v>
      </c>
      <c r="K54" s="1" t="s">
        <v>20</v>
      </c>
      <c r="L54" s="2">
        <v>1016400</v>
      </c>
    </row>
    <row r="55" spans="1:12" x14ac:dyDescent="0.25">
      <c r="A55" s="2" t="s">
        <v>78</v>
      </c>
      <c r="B55" s="2" t="s">
        <v>79</v>
      </c>
      <c r="C55" s="2" t="s">
        <v>120</v>
      </c>
      <c r="D55" s="2" t="s">
        <v>24</v>
      </c>
      <c r="E55" s="2" t="s">
        <v>16</v>
      </c>
      <c r="F55" s="2" t="s">
        <v>25</v>
      </c>
      <c r="G55" s="1">
        <v>2018</v>
      </c>
      <c r="H55" s="2">
        <v>84985</v>
      </c>
      <c r="I55" s="2" t="s">
        <v>18</v>
      </c>
      <c r="J55" s="2" t="s">
        <v>121</v>
      </c>
      <c r="K55" s="1" t="s">
        <v>20</v>
      </c>
      <c r="L55" s="2">
        <v>636405</v>
      </c>
    </row>
    <row r="56" spans="1:12" x14ac:dyDescent="0.25">
      <c r="A56" s="2" t="s">
        <v>62</v>
      </c>
      <c r="B56" s="2" t="s">
        <v>63</v>
      </c>
      <c r="C56" s="2" t="s">
        <v>64</v>
      </c>
      <c r="D56" s="2" t="s">
        <v>15</v>
      </c>
      <c r="E56" s="2" t="s">
        <v>16</v>
      </c>
      <c r="F56" s="2" t="s">
        <v>25</v>
      </c>
      <c r="G56" s="1">
        <v>2022</v>
      </c>
      <c r="H56" s="2">
        <v>108368</v>
      </c>
      <c r="I56" s="2" t="s">
        <v>18</v>
      </c>
      <c r="J56" s="2" t="s">
        <v>70</v>
      </c>
      <c r="K56" s="1" t="s">
        <v>20</v>
      </c>
      <c r="L56" s="2">
        <v>1421437</v>
      </c>
    </row>
    <row r="57" spans="1:12" x14ac:dyDescent="0.25">
      <c r="A57" s="2" t="s">
        <v>34</v>
      </c>
      <c r="B57" s="2" t="s">
        <v>122</v>
      </c>
      <c r="C57" s="2" t="s">
        <v>36</v>
      </c>
      <c r="D57" s="2" t="s">
        <v>30</v>
      </c>
      <c r="E57" s="2" t="s">
        <v>55</v>
      </c>
      <c r="F57" s="2" t="s">
        <v>25</v>
      </c>
      <c r="G57" s="1">
        <v>2015</v>
      </c>
      <c r="H57" s="2">
        <v>165099</v>
      </c>
      <c r="I57" s="2" t="s">
        <v>18</v>
      </c>
      <c r="J57" s="2" t="s">
        <v>123</v>
      </c>
      <c r="K57" s="1" t="s">
        <v>20</v>
      </c>
      <c r="L57" s="2">
        <v>713212</v>
      </c>
    </row>
    <row r="58" spans="1:12" x14ac:dyDescent="0.25">
      <c r="A58" s="2" t="s">
        <v>27</v>
      </c>
      <c r="B58" s="2" t="s">
        <v>53</v>
      </c>
      <c r="C58" s="2" t="s">
        <v>49</v>
      </c>
      <c r="D58" s="2" t="s">
        <v>24</v>
      </c>
      <c r="E58" s="2" t="s">
        <v>16</v>
      </c>
      <c r="F58" s="2" t="s">
        <v>25</v>
      </c>
      <c r="G58" s="1">
        <v>2018</v>
      </c>
      <c r="H58" s="2">
        <v>49985</v>
      </c>
      <c r="I58" s="2" t="s">
        <v>18</v>
      </c>
      <c r="J58" s="2" t="s">
        <v>43</v>
      </c>
      <c r="K58" s="1" t="s">
        <v>20</v>
      </c>
      <c r="L58" s="2">
        <v>181944</v>
      </c>
    </row>
    <row r="59" spans="1:12" x14ac:dyDescent="0.25">
      <c r="A59" s="2" t="s">
        <v>66</v>
      </c>
      <c r="B59" s="2" t="s">
        <v>124</v>
      </c>
      <c r="C59" s="2" t="s">
        <v>125</v>
      </c>
      <c r="D59" s="2" t="s">
        <v>15</v>
      </c>
      <c r="E59" s="2" t="s">
        <v>16</v>
      </c>
      <c r="F59" s="2" t="s">
        <v>25</v>
      </c>
      <c r="G59" s="1">
        <v>2018</v>
      </c>
      <c r="H59" s="2">
        <v>58511</v>
      </c>
      <c r="I59" s="2" t="s">
        <v>18</v>
      </c>
      <c r="J59" s="2" t="s">
        <v>33</v>
      </c>
      <c r="K59" s="1" t="s">
        <v>20</v>
      </c>
      <c r="L59" s="2">
        <v>1055092</v>
      </c>
    </row>
    <row r="60" spans="1:12" x14ac:dyDescent="0.25">
      <c r="A60" s="2" t="s">
        <v>34</v>
      </c>
      <c r="B60" s="2" t="s">
        <v>77</v>
      </c>
      <c r="C60" s="2" t="s">
        <v>113</v>
      </c>
      <c r="D60" s="2" t="s">
        <v>15</v>
      </c>
      <c r="E60" s="2" t="s">
        <v>16</v>
      </c>
      <c r="F60" s="2" t="s">
        <v>25</v>
      </c>
      <c r="G60" s="1">
        <v>2022</v>
      </c>
      <c r="H60" s="2">
        <v>79908</v>
      </c>
      <c r="I60" s="2" t="s">
        <v>18</v>
      </c>
      <c r="J60" s="2" t="s">
        <v>33</v>
      </c>
      <c r="K60" s="1" t="s">
        <v>20</v>
      </c>
      <c r="L60" s="2">
        <v>1708245</v>
      </c>
    </row>
    <row r="61" spans="1:12" x14ac:dyDescent="0.25">
      <c r="A61" s="2" t="s">
        <v>27</v>
      </c>
      <c r="B61" s="2" t="s">
        <v>56</v>
      </c>
      <c r="C61" s="2" t="s">
        <v>49</v>
      </c>
      <c r="D61" s="2" t="s">
        <v>57</v>
      </c>
      <c r="E61" s="2" t="s">
        <v>55</v>
      </c>
      <c r="F61" s="2" t="s">
        <v>25</v>
      </c>
      <c r="G61" s="1">
        <v>2012</v>
      </c>
      <c r="H61" s="2">
        <v>147686</v>
      </c>
      <c r="I61" s="2" t="s">
        <v>47</v>
      </c>
      <c r="J61" s="2" t="s">
        <v>96</v>
      </c>
      <c r="K61" s="1" t="s">
        <v>20</v>
      </c>
      <c r="L61" s="2">
        <v>379494</v>
      </c>
    </row>
    <row r="62" spans="1:12" x14ac:dyDescent="0.25">
      <c r="A62" s="2" t="s">
        <v>27</v>
      </c>
      <c r="B62" s="2" t="s">
        <v>48</v>
      </c>
      <c r="C62" s="2" t="s">
        <v>42</v>
      </c>
      <c r="D62" s="2" t="s">
        <v>30</v>
      </c>
      <c r="E62" s="2" t="s">
        <v>16</v>
      </c>
      <c r="F62" s="2" t="s">
        <v>31</v>
      </c>
      <c r="G62" s="1">
        <v>2020</v>
      </c>
      <c r="H62" s="2">
        <v>127935</v>
      </c>
      <c r="I62" s="2" t="s">
        <v>18</v>
      </c>
      <c r="J62" s="2" t="s">
        <v>26</v>
      </c>
      <c r="K62" s="1" t="s">
        <v>20</v>
      </c>
      <c r="L62" s="2">
        <v>742500</v>
      </c>
    </row>
    <row r="63" spans="1:12" x14ac:dyDescent="0.25">
      <c r="A63" s="2" t="s">
        <v>27</v>
      </c>
      <c r="B63" s="2" t="s">
        <v>69</v>
      </c>
      <c r="C63" s="2" t="s">
        <v>42</v>
      </c>
      <c r="D63" s="2" t="s">
        <v>30</v>
      </c>
      <c r="E63" s="2" t="s">
        <v>16</v>
      </c>
      <c r="F63" s="2" t="s">
        <v>25</v>
      </c>
      <c r="G63" s="1">
        <v>2017</v>
      </c>
      <c r="H63" s="2">
        <v>48184</v>
      </c>
      <c r="I63" s="2" t="s">
        <v>47</v>
      </c>
      <c r="J63" s="2" t="s">
        <v>81</v>
      </c>
      <c r="K63" s="1" t="s">
        <v>20</v>
      </c>
      <c r="L63" s="2">
        <v>338800</v>
      </c>
    </row>
    <row r="64" spans="1:12" x14ac:dyDescent="0.25">
      <c r="A64" s="2" t="s">
        <v>66</v>
      </c>
      <c r="B64" s="2" t="s">
        <v>72</v>
      </c>
      <c r="C64" s="2" t="s">
        <v>54</v>
      </c>
      <c r="D64" s="2" t="s">
        <v>30</v>
      </c>
      <c r="E64" s="2" t="s">
        <v>55</v>
      </c>
      <c r="F64" s="2" t="s">
        <v>31</v>
      </c>
      <c r="G64" s="1">
        <v>2014</v>
      </c>
      <c r="H64" s="2">
        <v>33052</v>
      </c>
      <c r="I64" s="2" t="s">
        <v>18</v>
      </c>
      <c r="J64" s="2" t="s">
        <v>26</v>
      </c>
      <c r="K64" s="1" t="s">
        <v>20</v>
      </c>
      <c r="L64" s="2">
        <v>665500</v>
      </c>
    </row>
    <row r="65" spans="1:12" x14ac:dyDescent="0.25">
      <c r="A65" s="2" t="s">
        <v>27</v>
      </c>
      <c r="B65" s="2" t="s">
        <v>51</v>
      </c>
      <c r="C65" s="2" t="s">
        <v>54</v>
      </c>
      <c r="D65" s="2" t="s">
        <v>30</v>
      </c>
      <c r="E65" s="2" t="s">
        <v>16</v>
      </c>
      <c r="F65" s="2" t="s">
        <v>17</v>
      </c>
      <c r="G65" s="1">
        <v>2023</v>
      </c>
      <c r="H65" s="2">
        <v>39505</v>
      </c>
      <c r="I65" s="2" t="s">
        <v>18</v>
      </c>
      <c r="J65" s="2" t="s">
        <v>19</v>
      </c>
      <c r="K65" s="1" t="s">
        <v>20</v>
      </c>
      <c r="L65" s="2">
        <v>1263500</v>
      </c>
    </row>
    <row r="66" spans="1:12" x14ac:dyDescent="0.25">
      <c r="A66" s="2" t="s">
        <v>78</v>
      </c>
      <c r="B66" s="2" t="s">
        <v>79</v>
      </c>
      <c r="C66" s="2" t="s">
        <v>126</v>
      </c>
      <c r="D66" s="2" t="s">
        <v>24</v>
      </c>
      <c r="E66" s="2" t="s">
        <v>16</v>
      </c>
      <c r="F66" s="2" t="s">
        <v>31</v>
      </c>
      <c r="G66" s="1">
        <v>2015</v>
      </c>
      <c r="H66" s="2">
        <v>27208</v>
      </c>
      <c r="I66" s="2" t="s">
        <v>18</v>
      </c>
      <c r="J66" s="2" t="s">
        <v>26</v>
      </c>
      <c r="K66" s="1" t="s">
        <v>20</v>
      </c>
      <c r="L66" s="2">
        <v>438900</v>
      </c>
    </row>
    <row r="67" spans="1:12" x14ac:dyDescent="0.25">
      <c r="A67" s="2" t="s">
        <v>27</v>
      </c>
      <c r="B67" s="2" t="s">
        <v>41</v>
      </c>
      <c r="C67" s="2" t="s">
        <v>49</v>
      </c>
      <c r="D67" s="2" t="s">
        <v>24</v>
      </c>
      <c r="E67" s="2" t="s">
        <v>55</v>
      </c>
      <c r="F67" s="2" t="s">
        <v>25</v>
      </c>
      <c r="G67" s="1">
        <v>2022</v>
      </c>
      <c r="H67" s="2">
        <v>143042</v>
      </c>
      <c r="I67" s="2" t="s">
        <v>47</v>
      </c>
      <c r="J67" s="2" t="s">
        <v>121</v>
      </c>
      <c r="K67" s="1" t="s">
        <v>89</v>
      </c>
      <c r="L67" s="2">
        <v>588698</v>
      </c>
    </row>
    <row r="68" spans="1:12" x14ac:dyDescent="0.25">
      <c r="A68" s="2" t="s">
        <v>27</v>
      </c>
      <c r="B68" s="2" t="s">
        <v>51</v>
      </c>
      <c r="C68" s="2" t="s">
        <v>29</v>
      </c>
      <c r="D68" s="2" t="s">
        <v>30</v>
      </c>
      <c r="E68" s="2" t="s">
        <v>16</v>
      </c>
      <c r="F68" s="2" t="s">
        <v>52</v>
      </c>
      <c r="G68" s="1">
        <v>2019</v>
      </c>
      <c r="H68" s="2">
        <v>41799</v>
      </c>
      <c r="I68" s="2" t="s">
        <v>18</v>
      </c>
      <c r="J68" s="2" t="s">
        <v>58</v>
      </c>
      <c r="K68" s="1" t="s">
        <v>89</v>
      </c>
      <c r="L68" s="2">
        <v>216693</v>
      </c>
    </row>
    <row r="69" spans="1:12" x14ac:dyDescent="0.25">
      <c r="A69" s="2" t="s">
        <v>105</v>
      </c>
      <c r="B69" s="2" t="s">
        <v>114</v>
      </c>
      <c r="C69" s="2" t="s">
        <v>115</v>
      </c>
      <c r="D69" s="2" t="s">
        <v>24</v>
      </c>
      <c r="E69" s="2" t="s">
        <v>16</v>
      </c>
      <c r="F69" s="2" t="s">
        <v>31</v>
      </c>
      <c r="G69" s="1">
        <v>2014</v>
      </c>
      <c r="H69" s="2">
        <v>178918</v>
      </c>
      <c r="I69" s="2" t="s">
        <v>47</v>
      </c>
      <c r="J69" s="2" t="s">
        <v>26</v>
      </c>
      <c r="K69" s="1" t="s">
        <v>20</v>
      </c>
      <c r="L69" s="2">
        <v>227601</v>
      </c>
    </row>
    <row r="70" spans="1:12" x14ac:dyDescent="0.25">
      <c r="A70" s="2" t="s">
        <v>73</v>
      </c>
      <c r="B70" s="2" t="s">
        <v>127</v>
      </c>
      <c r="C70" s="2" t="s">
        <v>128</v>
      </c>
      <c r="D70" s="2" t="s">
        <v>30</v>
      </c>
      <c r="E70" s="2" t="s">
        <v>16</v>
      </c>
      <c r="F70" s="2" t="s">
        <v>25</v>
      </c>
      <c r="G70" s="1">
        <v>2021</v>
      </c>
      <c r="H70" s="2">
        <v>129217</v>
      </c>
      <c r="I70" s="2" t="s">
        <v>47</v>
      </c>
      <c r="J70" s="2" t="s">
        <v>43</v>
      </c>
      <c r="K70" s="1" t="s">
        <v>20</v>
      </c>
      <c r="L70" s="2">
        <v>1191300</v>
      </c>
    </row>
    <row r="71" spans="1:12" x14ac:dyDescent="0.25">
      <c r="A71" s="2" t="s">
        <v>27</v>
      </c>
      <c r="B71" s="2" t="s">
        <v>48</v>
      </c>
      <c r="C71" s="2" t="s">
        <v>103</v>
      </c>
      <c r="D71" s="2" t="s">
        <v>30</v>
      </c>
      <c r="E71" s="2" t="s">
        <v>16</v>
      </c>
      <c r="F71" s="2" t="s">
        <v>25</v>
      </c>
      <c r="G71" s="1">
        <v>2020</v>
      </c>
      <c r="H71" s="2">
        <v>53312</v>
      </c>
      <c r="I71" s="2" t="s">
        <v>18</v>
      </c>
      <c r="J71" s="2" t="s">
        <v>121</v>
      </c>
      <c r="K71" s="1" t="s">
        <v>20</v>
      </c>
      <c r="L71" s="2">
        <v>1240272</v>
      </c>
    </row>
    <row r="72" spans="1:12" x14ac:dyDescent="0.25">
      <c r="A72" s="2" t="s">
        <v>34</v>
      </c>
      <c r="B72" s="2" t="s">
        <v>93</v>
      </c>
      <c r="C72" s="2" t="s">
        <v>36</v>
      </c>
      <c r="D72" s="2" t="s">
        <v>24</v>
      </c>
      <c r="E72" s="2" t="s">
        <v>16</v>
      </c>
      <c r="F72" s="2" t="s">
        <v>31</v>
      </c>
      <c r="G72" s="1">
        <v>2021</v>
      </c>
      <c r="H72" s="2">
        <v>89456</v>
      </c>
      <c r="I72" s="2" t="s">
        <v>18</v>
      </c>
      <c r="J72" s="2" t="s">
        <v>26</v>
      </c>
      <c r="K72" s="1" t="s">
        <v>20</v>
      </c>
      <c r="L72" s="2">
        <v>909150</v>
      </c>
    </row>
    <row r="73" spans="1:12" x14ac:dyDescent="0.25">
      <c r="A73" s="2" t="s">
        <v>34</v>
      </c>
      <c r="B73" s="2" t="s">
        <v>68</v>
      </c>
      <c r="C73" s="2" t="s">
        <v>129</v>
      </c>
      <c r="D73" s="2" t="s">
        <v>24</v>
      </c>
      <c r="E73" s="2" t="s">
        <v>16</v>
      </c>
      <c r="F73" s="2" t="s">
        <v>25</v>
      </c>
      <c r="G73" s="1">
        <v>2021</v>
      </c>
      <c r="H73" s="2">
        <v>123712</v>
      </c>
      <c r="I73" s="2" t="s">
        <v>18</v>
      </c>
      <c r="J73" s="2" t="s">
        <v>58</v>
      </c>
      <c r="K73" s="1" t="s">
        <v>20</v>
      </c>
      <c r="L73" s="2">
        <v>1254000</v>
      </c>
    </row>
    <row r="74" spans="1:12" x14ac:dyDescent="0.25">
      <c r="A74" s="2" t="s">
        <v>66</v>
      </c>
      <c r="B74" s="2" t="s">
        <v>71</v>
      </c>
      <c r="C74" s="2" t="s">
        <v>88</v>
      </c>
      <c r="D74" s="2" t="s">
        <v>24</v>
      </c>
      <c r="E74" s="2" t="s">
        <v>16</v>
      </c>
      <c r="F74" s="2" t="s">
        <v>25</v>
      </c>
      <c r="G74" s="1">
        <v>2015</v>
      </c>
      <c r="H74" s="2">
        <v>52891</v>
      </c>
      <c r="I74" s="2" t="s">
        <v>47</v>
      </c>
      <c r="J74" s="2" t="s">
        <v>50</v>
      </c>
      <c r="K74" s="1" t="s">
        <v>20</v>
      </c>
      <c r="L74" s="2">
        <v>952061</v>
      </c>
    </row>
    <row r="75" spans="1:12" x14ac:dyDescent="0.25">
      <c r="A75" s="2" t="s">
        <v>117</v>
      </c>
      <c r="B75" s="2" t="s">
        <v>130</v>
      </c>
      <c r="C75" s="2" t="s">
        <v>131</v>
      </c>
      <c r="D75" s="2" t="s">
        <v>15</v>
      </c>
      <c r="E75" s="2" t="s">
        <v>16</v>
      </c>
      <c r="F75" s="2" t="s">
        <v>25</v>
      </c>
      <c r="G75" s="1">
        <v>2022</v>
      </c>
      <c r="H75" s="2">
        <v>18474</v>
      </c>
      <c r="I75" s="2" t="s">
        <v>18</v>
      </c>
      <c r="J75" s="2" t="s">
        <v>96</v>
      </c>
      <c r="K75" s="1" t="s">
        <v>20</v>
      </c>
      <c r="L75" s="2">
        <v>1501500</v>
      </c>
    </row>
    <row r="76" spans="1:12" x14ac:dyDescent="0.25">
      <c r="A76" s="2" t="s">
        <v>66</v>
      </c>
      <c r="B76" s="2" t="s">
        <v>124</v>
      </c>
      <c r="C76" s="2" t="s">
        <v>103</v>
      </c>
      <c r="D76" s="2" t="s">
        <v>15</v>
      </c>
      <c r="E76" s="2" t="s">
        <v>16</v>
      </c>
      <c r="F76" s="2" t="s">
        <v>17</v>
      </c>
      <c r="G76" s="1">
        <v>2020</v>
      </c>
      <c r="H76" s="2">
        <v>54276</v>
      </c>
      <c r="I76" s="2" t="s">
        <v>18</v>
      </c>
      <c r="J76" s="2" t="s">
        <v>26</v>
      </c>
      <c r="K76" s="1" t="s">
        <v>20</v>
      </c>
      <c r="L76" s="2">
        <v>824780</v>
      </c>
    </row>
    <row r="77" spans="1:12" x14ac:dyDescent="0.25">
      <c r="A77" s="2" t="s">
        <v>27</v>
      </c>
      <c r="B77" s="2" t="s">
        <v>28</v>
      </c>
      <c r="C77" s="2" t="s">
        <v>103</v>
      </c>
      <c r="D77" s="2" t="s">
        <v>30</v>
      </c>
      <c r="E77" s="2" t="s">
        <v>16</v>
      </c>
      <c r="F77" s="2" t="s">
        <v>25</v>
      </c>
      <c r="G77" s="1">
        <v>2021</v>
      </c>
      <c r="H77" s="2">
        <v>64454</v>
      </c>
      <c r="I77" s="2" t="s">
        <v>18</v>
      </c>
      <c r="J77" s="2" t="s">
        <v>111</v>
      </c>
      <c r="K77" s="1" t="s">
        <v>89</v>
      </c>
      <c r="L77" s="2">
        <v>230995</v>
      </c>
    </row>
    <row r="78" spans="1:12" x14ac:dyDescent="0.25">
      <c r="A78" s="2" t="s">
        <v>78</v>
      </c>
      <c r="B78" s="2" t="s">
        <v>132</v>
      </c>
      <c r="C78" s="2" t="s">
        <v>80</v>
      </c>
      <c r="D78" s="2" t="s">
        <v>15</v>
      </c>
      <c r="E78" s="2" t="s">
        <v>16</v>
      </c>
      <c r="F78" s="2" t="s">
        <v>25</v>
      </c>
      <c r="G78" s="1">
        <v>2016</v>
      </c>
      <c r="H78" s="2">
        <v>23787</v>
      </c>
      <c r="I78" s="2" t="s">
        <v>47</v>
      </c>
      <c r="J78" s="2" t="s">
        <v>50</v>
      </c>
      <c r="K78" s="1" t="s">
        <v>20</v>
      </c>
      <c r="L78" s="2">
        <v>426888</v>
      </c>
    </row>
    <row r="79" spans="1:12" x14ac:dyDescent="0.25">
      <c r="A79" s="2" t="s">
        <v>133</v>
      </c>
      <c r="B79" s="2" t="s">
        <v>134</v>
      </c>
      <c r="C79" s="2" t="s">
        <v>135</v>
      </c>
      <c r="D79" s="2" t="s">
        <v>15</v>
      </c>
      <c r="E79" s="2" t="s">
        <v>16</v>
      </c>
      <c r="F79" s="2" t="s">
        <v>25</v>
      </c>
      <c r="G79" s="1">
        <v>2020</v>
      </c>
      <c r="H79" s="2">
        <v>164428</v>
      </c>
      <c r="I79" s="2" t="s">
        <v>18</v>
      </c>
      <c r="J79" s="2" t="s">
        <v>96</v>
      </c>
      <c r="K79" s="1" t="s">
        <v>20</v>
      </c>
      <c r="L79" s="2">
        <v>1472625</v>
      </c>
    </row>
    <row r="80" spans="1:12" x14ac:dyDescent="0.25">
      <c r="A80" s="2" t="s">
        <v>34</v>
      </c>
      <c r="B80" s="2" t="s">
        <v>93</v>
      </c>
      <c r="C80" s="2" t="s">
        <v>113</v>
      </c>
      <c r="D80" s="2" t="s">
        <v>24</v>
      </c>
      <c r="E80" s="2" t="s">
        <v>16</v>
      </c>
      <c r="F80" s="2" t="s">
        <v>31</v>
      </c>
      <c r="G80" s="1">
        <v>2020</v>
      </c>
      <c r="H80" s="2">
        <v>88747</v>
      </c>
      <c r="I80" s="2" t="s">
        <v>18</v>
      </c>
      <c r="J80" s="2" t="s">
        <v>96</v>
      </c>
      <c r="K80" s="1" t="s">
        <v>20</v>
      </c>
      <c r="L80" s="2">
        <v>1454640</v>
      </c>
    </row>
    <row r="81" spans="1:12" x14ac:dyDescent="0.25">
      <c r="A81" s="2" t="s">
        <v>34</v>
      </c>
      <c r="B81" s="2" t="s">
        <v>68</v>
      </c>
      <c r="C81" s="2" t="s">
        <v>42</v>
      </c>
      <c r="D81" s="2" t="s">
        <v>24</v>
      </c>
      <c r="E81" s="2" t="s">
        <v>16</v>
      </c>
      <c r="F81" s="2" t="s">
        <v>25</v>
      </c>
      <c r="G81" s="1">
        <v>2013</v>
      </c>
      <c r="H81" s="2">
        <v>150189</v>
      </c>
      <c r="I81" s="2" t="s">
        <v>47</v>
      </c>
      <c r="J81" s="2" t="s">
        <v>26</v>
      </c>
      <c r="K81" s="1" t="s">
        <v>20</v>
      </c>
      <c r="L81" s="2">
        <v>189667</v>
      </c>
    </row>
    <row r="82" spans="1:12" x14ac:dyDescent="0.25">
      <c r="B82" s="2"/>
      <c r="C82" s="2"/>
      <c r="D82" s="2"/>
      <c r="E82" s="2"/>
    </row>
    <row r="83" spans="1:12" x14ac:dyDescent="0.25">
      <c r="B83" s="2"/>
      <c r="C83" s="2"/>
      <c r="D83" s="2"/>
      <c r="E83" s="2"/>
    </row>
    <row r="84" spans="1:12" x14ac:dyDescent="0.25">
      <c r="B84" s="2"/>
      <c r="C84" s="2"/>
      <c r="D84" s="2"/>
      <c r="E84" s="2"/>
    </row>
    <row r="85" spans="1:12" x14ac:dyDescent="0.25">
      <c r="B85" s="2"/>
      <c r="C85" s="2"/>
      <c r="D85" s="2"/>
      <c r="E85" s="2"/>
    </row>
    <row r="86" spans="1:12" x14ac:dyDescent="0.25">
      <c r="B86" s="2"/>
      <c r="C86" s="2"/>
      <c r="D86" s="2"/>
      <c r="E86" s="2"/>
    </row>
    <row r="87" spans="1:12" x14ac:dyDescent="0.25">
      <c r="B87" s="2"/>
      <c r="C87" s="2"/>
      <c r="D87" s="2"/>
      <c r="E87" s="2"/>
    </row>
    <row r="88" spans="1:12" x14ac:dyDescent="0.25">
      <c r="B88" s="2"/>
      <c r="C88" s="2"/>
      <c r="D88" s="2"/>
      <c r="E88" s="2"/>
    </row>
    <row r="89" spans="1:12" x14ac:dyDescent="0.25">
      <c r="B89" s="2"/>
      <c r="C89" s="2"/>
      <c r="D89" s="2"/>
      <c r="E89" s="2"/>
    </row>
    <row r="90" spans="1:12" x14ac:dyDescent="0.25">
      <c r="B90" s="2"/>
      <c r="C90" s="2"/>
      <c r="D90" s="2"/>
      <c r="E90" s="2"/>
    </row>
    <row r="91" spans="1:12" x14ac:dyDescent="0.25">
      <c r="B91" s="2"/>
      <c r="C91" s="2"/>
      <c r="D91" s="2"/>
      <c r="E91" s="2"/>
    </row>
    <row r="92" spans="1:12" x14ac:dyDescent="0.25">
      <c r="B92" s="2"/>
      <c r="C92" s="2"/>
      <c r="D92" s="2"/>
      <c r="E92" s="2"/>
    </row>
    <row r="93" spans="1:12" x14ac:dyDescent="0.25">
      <c r="B93" s="2"/>
      <c r="C93" s="2"/>
      <c r="D93" s="2"/>
      <c r="E93" s="2"/>
    </row>
    <row r="94" spans="1:12" x14ac:dyDescent="0.25">
      <c r="B94" s="2"/>
      <c r="C94" s="2"/>
      <c r="D94" s="2"/>
      <c r="E94" s="2"/>
    </row>
    <row r="95" spans="1:12" x14ac:dyDescent="0.25">
      <c r="B95" s="2"/>
      <c r="C95" s="2"/>
      <c r="D95" s="2"/>
      <c r="E95" s="2"/>
    </row>
    <row r="96" spans="1:12" x14ac:dyDescent="0.25">
      <c r="B96" s="2"/>
      <c r="C96" s="2"/>
      <c r="D96" s="2"/>
      <c r="E96" s="2"/>
    </row>
    <row r="97" spans="2:5" x14ac:dyDescent="0.25">
      <c r="B97" s="2"/>
      <c r="C97" s="2"/>
      <c r="D97" s="2"/>
      <c r="E97" s="2"/>
    </row>
  </sheetData>
  <conditionalFormatting sqref="A1:L8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{3017FC82-ABC3-4D4F-9CF4-51E00A67EBCA}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17FC82-ABC3-4D4F-9CF4-51E00A67E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A1:L81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2025-06-24T16:20:48Z</dcterms:created>
  <dcterms:modified xsi:type="dcterms:W3CDTF">2025-07-01T06:02:09Z</dcterms:modified>
</cp:coreProperties>
</file>