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45" yWindow="-21705" windowWidth="20730" windowHeight="117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4" i="11" l="1"/>
  <c r="H35" i="11"/>
  <c r="E3" i="11"/>
  <c r="E9" i="11" s="1"/>
  <c r="F9" i="11" s="1"/>
  <c r="E12" i="11" l="1"/>
  <c r="H7" i="11"/>
  <c r="E10" i="11" l="1"/>
  <c r="I5" i="11"/>
  <c r="H29" i="11"/>
  <c r="H23" i="11"/>
  <c r="H15" i="11"/>
  <c r="H8" i="11"/>
  <c r="H9" i="11" l="1"/>
  <c r="F10" i="11"/>
  <c r="E11" i="11" s="1"/>
  <c r="I6" i="11"/>
  <c r="E13" i="11" l="1"/>
  <c r="F11" i="11"/>
  <c r="H10" i="11"/>
  <c r="J5" i="11"/>
  <c r="K5" i="11" s="1"/>
  <c r="L5" i="11" s="1"/>
  <c r="M5" i="11" s="1"/>
  <c r="N5" i="11" s="1"/>
  <c r="O5" i="11" s="1"/>
  <c r="P5" i="11" s="1"/>
  <c r="I4" i="11"/>
  <c r="E14" i="11" l="1"/>
  <c r="F14" i="11" s="1"/>
  <c r="E16" i="11"/>
  <c r="E17" i="11" s="1"/>
  <c r="F12" i="11" s="1"/>
  <c r="F13" i="11"/>
  <c r="H13" i="11" s="1"/>
  <c r="H11" i="11"/>
  <c r="P4" i="11"/>
  <c r="Q5" i="11"/>
  <c r="R5" i="11" s="1"/>
  <c r="S5" i="11" s="1"/>
  <c r="T5" i="11" s="1"/>
  <c r="U5" i="11" s="1"/>
  <c r="V5" i="11" s="1"/>
  <c r="W5" i="11" s="1"/>
  <c r="J6" i="11"/>
  <c r="F17" i="11" l="1"/>
  <c r="E18" i="11" s="1"/>
  <c r="E24" i="11" s="1"/>
  <c r="F24" i="11" s="1"/>
  <c r="E25" i="11" s="1"/>
  <c r="E26" i="11" s="1"/>
  <c r="E28" i="11" s="1"/>
  <c r="F33" i="11" s="1"/>
  <c r="F16" i="11"/>
  <c r="H16" i="11" s="1"/>
  <c r="H14" i="11"/>
  <c r="W4" i="11"/>
  <c r="X5" i="11"/>
  <c r="Y5" i="11" s="1"/>
  <c r="Z5" i="11" s="1"/>
  <c r="AA5" i="11" s="1"/>
  <c r="AB5" i="11" s="1"/>
  <c r="AC5" i="11" s="1"/>
  <c r="AD5" i="11" s="1"/>
  <c r="K6" i="11"/>
  <c r="E33" i="11" l="1"/>
  <c r="H33" i="11" s="1"/>
  <c r="F32" i="11"/>
  <c r="E32" i="11"/>
  <c r="E31" i="11"/>
  <c r="F31" i="11"/>
  <c r="F30" i="11"/>
  <c r="E30" i="11"/>
  <c r="F28" i="11"/>
  <c r="F26" i="11"/>
  <c r="E27" i="11" s="1"/>
  <c r="F27" i="11" s="1"/>
  <c r="E21" i="11"/>
  <c r="F18" i="11"/>
  <c r="H18" i="11" s="1"/>
  <c r="F20" i="11"/>
  <c r="E19" i="11"/>
  <c r="F19" i="11" s="1"/>
  <c r="H19" i="11" s="1"/>
  <c r="F25" i="11"/>
  <c r="H25" i="11" s="1"/>
  <c r="E20" i="11"/>
  <c r="F21" i="11" s="1"/>
  <c r="H24" i="11"/>
  <c r="H17" i="11"/>
  <c r="AE5" i="11"/>
  <c r="AF5" i="11" s="1"/>
  <c r="AG5" i="11" s="1"/>
  <c r="AH5" i="11" s="1"/>
  <c r="AI5" i="11" s="1"/>
  <c r="AJ5" i="11" s="1"/>
  <c r="AD4" i="11"/>
  <c r="L6" i="11"/>
  <c r="H32" i="11" l="1"/>
  <c r="H31" i="11"/>
  <c r="H30" i="11"/>
  <c r="E22" i="11"/>
  <c r="F22" i="11" s="1"/>
  <c r="H27" i="11"/>
  <c r="H28" i="11"/>
  <c r="AK5" i="11"/>
  <c r="AL5" i="11" s="1"/>
  <c r="AM5" i="11" s="1"/>
  <c r="AN5" i="11" s="1"/>
  <c r="AO5" i="11" s="1"/>
  <c r="AP5" i="11" s="1"/>
  <c r="AQ5" i="11" s="1"/>
  <c r="M6" i="11"/>
  <c r="H22" i="11" l="1"/>
  <c r="H26" i="1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<sst xmlns="http://schemas.openxmlformats.org/spreadsheetml/2006/main" count="94" uniqueCount="91">
  <si>
    <t>Insert new rows ABOVE this one</t>
  </si>
  <si>
    <t>Project Start:</t>
  </si>
  <si>
    <t>PROGRESS</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</si>
  <si>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</si>
  <si>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</si>
  <si>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</si>
  <si>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</si>
  <si>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</si>
  <si>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</si>
  <si>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</si>
  <si>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</si>
  <si>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</si>
  <si>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</si>
  <si>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</si>
  <si>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</si>
  <si>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</si>
  <si>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</si>
  <si>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</si>
  <si>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</si>
  <si>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</si>
  <si>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</si>
  <si>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</si>
  <si>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</si>
  <si>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</si>
  <si>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</si>
  <si>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</si>
  <si>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</si>
  <si>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</si>
  <si>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</si>
  <si>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</si>
  <si>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</si>
  <si>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</si>
  <si>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</si>
  <si>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</si>
  <si>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</si>
  <si>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</si>
  <si>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Peach Rippness test via Customize Gripper</t>
  </si>
  <si>
    <t>University Name</t>
  </si>
  <si>
    <t>Middlesex University London</t>
  </si>
  <si>
    <t>Abdul Hafeez Alvi</t>
  </si>
  <si>
    <t>M00795575</t>
  </si>
  <si>
    <t>Selecting a topic</t>
  </si>
  <si>
    <t xml:space="preserve">topic options : delivery drone, Lifting robot  or something related to agricultural robotics </t>
  </si>
  <si>
    <t>Research papers, internet source, bolgs , articles</t>
  </si>
  <si>
    <t xml:space="preserve">Study Material </t>
  </si>
  <si>
    <t>Details</t>
  </si>
  <si>
    <t>Phase 1 Research</t>
  </si>
  <si>
    <t>Agricultural robotics</t>
  </si>
  <si>
    <t>Testing-I</t>
  </si>
  <si>
    <t>Manual testing -II</t>
  </si>
  <si>
    <t>Phase 2 Hardware &amp; Software</t>
  </si>
  <si>
    <t>Phase 1 Data &amp; Testing</t>
  </si>
  <si>
    <t>Phase 4 Results</t>
  </si>
  <si>
    <t>Phase 3 Calibration</t>
  </si>
  <si>
    <t>Mango or Peach ripness test</t>
  </si>
  <si>
    <t xml:space="preserve">Designing </t>
  </si>
  <si>
    <t>For 3D PRINTING : 5 probe with different head design , body of gripper and mobile finger design</t>
  </si>
  <si>
    <t>Ordering Hardware</t>
  </si>
  <si>
    <t>Arduino code  test</t>
  </si>
  <si>
    <t>failed test</t>
  </si>
  <si>
    <t>Successful:Data  for rippeness stages</t>
  </si>
  <si>
    <t xml:space="preserve"> Syringe driver </t>
  </si>
  <si>
    <t>Preparing code for stepper and fsr</t>
  </si>
  <si>
    <t>Stepper motor, motor driver, FSR</t>
  </si>
  <si>
    <t>Final Code</t>
  </si>
  <si>
    <t xml:space="preserve">State machine works perfect for cases </t>
  </si>
  <si>
    <t xml:space="preserve"> Circuit</t>
  </si>
  <si>
    <t>Assembling</t>
  </si>
  <si>
    <t>Attaching all the components with arduino</t>
  </si>
  <si>
    <t xml:space="preserve">Checking wiring with Cnc shield </t>
  </si>
  <si>
    <t xml:space="preserve">Study mechanism of syringe driver </t>
  </si>
  <si>
    <t>Gripper fitting</t>
  </si>
  <si>
    <t xml:space="preserve">Cheching the fitting of stepper motor and fsr </t>
  </si>
  <si>
    <t>Mobile Finger</t>
  </si>
  <si>
    <t>Testing the direction and steps</t>
  </si>
  <si>
    <t>Sensor with Motor</t>
  </si>
  <si>
    <t>Calibrating sensor and motor together</t>
  </si>
  <si>
    <t xml:space="preserve">Blog </t>
  </si>
  <si>
    <t>All the details related to project is availabe</t>
  </si>
  <si>
    <t>Adding on/off button</t>
  </si>
  <si>
    <t>The button was need to initiate and terminate program</t>
  </si>
  <si>
    <t>Extrating sensor data</t>
  </si>
  <si>
    <t>the raw data  generated by sensor is compared with threshold of fruit .</t>
  </si>
  <si>
    <t>gripper testing on each sample collecting data</t>
  </si>
  <si>
    <t>Sample test</t>
  </si>
  <si>
    <t>Comparing data</t>
  </si>
  <si>
    <t>repeated gripper testing to get accurate data and then compared it with pre gathered data</t>
  </si>
  <si>
    <t>Working on report</t>
  </si>
  <si>
    <t>start writing research paper</t>
  </si>
  <si>
    <t>testing system accuracy</t>
  </si>
  <si>
    <t>comparing the sensor reading with data availabe on internet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</si>
</sst>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0" fillId="0" borderId="0" xfId="8" applyFont="1">
      <alignment horizontal="right" indent="1"/>
    </xf>
    <xf numFmtId="0" fontId="6" fillId="3" borderId="2" xfId="12" applyFont="1" applyFill="1">
      <alignment horizontal="left" vertical="center" indent="2"/>
    </xf>
    <xf numFmtId="0" fontId="6" fillId="4" borderId="2" xfId="12" applyFont="1" applyFill="1">
      <alignment horizontal="left" vertical="center" indent="2"/>
    </xf>
    <xf numFmtId="0" fontId="25" fillId="4" borderId="2" xfId="11" applyFont="1" applyFill="1">
      <alignment horizontal="center" vertical="center"/>
    </xf>
    <xf numFmtId="0" fontId="25" fillId="3" borderId="2" xfId="11" applyFont="1" applyFill="1">
      <alignment horizontal="center" vertical="center"/>
    </xf>
    <xf numFmtId="0" fontId="6" fillId="11" borderId="2" xfId="12" applyFont="1" applyFill="1">
      <alignment horizontal="left" vertical="center" indent="2"/>
    </xf>
    <xf numFmtId="0" fontId="25" fillId="11" borderId="2" xfId="11" applyFont="1" applyFill="1">
      <alignment horizontal="center" vertical="center"/>
    </xf>
    <xf numFmtId="0" fontId="6" fillId="10" borderId="2" xfId="12" applyFont="1" applyFill="1">
      <alignment horizontal="left" vertical="center" indent="2"/>
    </xf>
    <xf numFmtId="0" fontId="25" fillId="10" borderId="2" xfId="11" applyFont="1" applyFill="1">
      <alignment horizontal="center" vertical="center"/>
    </xf>
    <xf numFmtId="164" fontId="0" fillId="10" borderId="2" xfId="10"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8"/>
  <sheetViews>
    <sheetView showGridLines="0" tabSelected="1" showRuler="0" zoomScaleNormal="100" zoomScalePageLayoutView="70" workbookViewId="0">
      <pane ySplit="6" topLeftCell="A8" activePane="bottomLeft" state="frozen"/>
      <selection pane="bottomLeft" activeCell="F4" sqref="F4"/>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85">
      <c r="A1" s="59" t="s">
        <v>26</v>
      </c>
      <c r="B1" s="62" t="s">
        <v>36</v>
      </c>
      <c r="C1" s="1"/>
      <c r="D1" s="2"/>
      <c r="E1" s="4"/>
      <c r="F1" s="47"/>
      <c r="H1" s="2"/>
      <c r="I1" s="77" t="s">
        <v>10</v>
      </c>
    </row>
    <row r="2" spans="1:64" ht="30" customHeight="1" x14ac:dyDescent="0.55000000000000004">
      <c r="A2" s="58" t="s">
        <v>22</v>
      </c>
      <c r="B2" s="63" t="s">
        <v>37</v>
      </c>
      <c r="C2" t="s">
        <v>38</v>
      </c>
      <c r="I2" s="78" t="s">
        <v>15</v>
      </c>
    </row>
    <row r="3" spans="1:64" ht="30" customHeight="1" x14ac:dyDescent="0.25">
      <c r="A3" s="58" t="s">
        <v>33</v>
      </c>
      <c r="B3" s="64" t="s">
        <v>39</v>
      </c>
      <c r="C3" s="86" t="s">
        <v>1</v>
      </c>
      <c r="D3" s="81"/>
      <c r="E3" s="85">
        <f ca="1">TODAY()</f>
        <v>44719</v>
      </c>
      <c r="F3" s="85"/>
    </row>
    <row r="4" spans="1:64" ht="30" customHeight="1" x14ac:dyDescent="0.45">
      <c r="A4" s="59" t="s">
        <v>27</v>
      </c>
      <c r="B4" t="s">
        <v>40</v>
      </c>
      <c r="C4" s="80" t="s">
        <v>7</v>
      </c>
      <c r="D4" s="81"/>
      <c r="E4" s="7">
        <v>1</v>
      </c>
      <c r="I4" s="82">
        <f ca="1">I5</f>
        <v>44718</v>
      </c>
      <c r="J4" s="83"/>
      <c r="K4" s="83"/>
      <c r="L4" s="83"/>
      <c r="M4" s="83"/>
      <c r="N4" s="83"/>
      <c r="O4" s="84"/>
      <c r="P4" s="82">
        <f ca="1">P5</f>
        <v>44725</v>
      </c>
      <c r="Q4" s="83"/>
      <c r="R4" s="83"/>
      <c r="S4" s="83"/>
      <c r="T4" s="83"/>
      <c r="U4" s="83"/>
      <c r="V4" s="84"/>
      <c r="W4" s="82">
        <f ca="1">W5</f>
        <v>44732</v>
      </c>
      <c r="X4" s="83"/>
      <c r="Y4" s="83"/>
      <c r="Z4" s="83"/>
      <c r="AA4" s="83"/>
      <c r="AB4" s="83"/>
      <c r="AC4" s="84"/>
      <c r="AD4" s="82">
        <f ca="1">AD5</f>
        <v>44739</v>
      </c>
      <c r="AE4" s="83"/>
      <c r="AF4" s="83"/>
      <c r="AG4" s="83"/>
      <c r="AH4" s="83"/>
      <c r="AI4" s="83"/>
      <c r="AJ4" s="84"/>
      <c r="AK4" s="82">
        <f ca="1">AK5</f>
        <v>44746</v>
      </c>
      <c r="AL4" s="83"/>
      <c r="AM4" s="83"/>
      <c r="AN4" s="83"/>
      <c r="AO4" s="83"/>
      <c r="AP4" s="83"/>
      <c r="AQ4" s="84"/>
      <c r="AR4" s="82">
        <f ca="1">AR5</f>
        <v>44753</v>
      </c>
      <c r="AS4" s="83"/>
      <c r="AT4" s="83"/>
      <c r="AU4" s="83"/>
      <c r="AV4" s="83"/>
      <c r="AW4" s="83"/>
      <c r="AX4" s="84"/>
      <c r="AY4" s="82">
        <f ca="1">AY5</f>
        <v>44760</v>
      </c>
      <c r="AZ4" s="83"/>
      <c r="BA4" s="83"/>
      <c r="BB4" s="83"/>
      <c r="BC4" s="83"/>
      <c r="BD4" s="83"/>
      <c r="BE4" s="84"/>
      <c r="BF4" s="82">
        <f ca="1">BF5</f>
        <v>44767</v>
      </c>
      <c r="BG4" s="83"/>
      <c r="BH4" s="83"/>
      <c r="BI4" s="83"/>
      <c r="BJ4" s="83"/>
      <c r="BK4" s="83"/>
      <c r="BL4" s="84"/>
    </row>
    <row r="5" spans="1:64" ht="15" customHeight="1" x14ac:dyDescent="0.45">
      <c r="A5" s="59" t="s">
        <v>28</v>
      </c>
      <c r="B5" s="76"/>
      <c r="C5" s="76"/>
      <c r="D5" s="76"/>
      <c r="E5" s="76"/>
      <c r="F5" s="76"/>
      <c r="G5" s="76"/>
      <c r="I5" s="11">
        <f ca="1">Project_Start-WEEKDAY(Project_Start,1)+2+7*(Display_Week-1)</f>
        <v>44718</v>
      </c>
      <c r="J5" s="10">
        <f ca="1">I5+1</f>
        <v>44719</v>
      </c>
      <c r="K5" s="10">
        <f t="shared" ref="K5:AX5" ca="1" si="0">J5+1</f>
        <v>44720</v>
      </c>
      <c r="L5" s="10">
        <f t="shared" ca="1" si="0"/>
        <v>44721</v>
      </c>
      <c r="M5" s="10">
        <f t="shared" ca="1" si="0"/>
        <v>44722</v>
      </c>
      <c r="N5" s="10">
        <f t="shared" ca="1" si="0"/>
        <v>44723</v>
      </c>
      <c r="O5" s="12">
        <f t="shared" ca="1" si="0"/>
        <v>44724</v>
      </c>
      <c r="P5" s="11">
        <f ca="1">O5+1</f>
        <v>44725</v>
      </c>
      <c r="Q5" s="10">
        <f ca="1">P5+1</f>
        <v>44726</v>
      </c>
      <c r="R5" s="10">
        <f t="shared" ca="1" si="0"/>
        <v>44727</v>
      </c>
      <c r="S5" s="10">
        <f t="shared" ca="1" si="0"/>
        <v>44728</v>
      </c>
      <c r="T5" s="10">
        <f t="shared" ca="1" si="0"/>
        <v>44729</v>
      </c>
      <c r="U5" s="10">
        <f t="shared" ca="1" si="0"/>
        <v>44730</v>
      </c>
      <c r="V5" s="12">
        <f t="shared" ca="1" si="0"/>
        <v>44731</v>
      </c>
      <c r="W5" s="11">
        <f ca="1">V5+1</f>
        <v>44732</v>
      </c>
      <c r="X5" s="10">
        <f ca="1">W5+1</f>
        <v>44733</v>
      </c>
      <c r="Y5" s="10">
        <f t="shared" ca="1" si="0"/>
        <v>44734</v>
      </c>
      <c r="Z5" s="10">
        <f t="shared" ca="1" si="0"/>
        <v>44735</v>
      </c>
      <c r="AA5" s="10">
        <f t="shared" ca="1" si="0"/>
        <v>44736</v>
      </c>
      <c r="AB5" s="10">
        <f t="shared" ca="1" si="0"/>
        <v>44737</v>
      </c>
      <c r="AC5" s="12">
        <f t="shared" ca="1" si="0"/>
        <v>44738</v>
      </c>
      <c r="AD5" s="11">
        <f ca="1">AC5+1</f>
        <v>44739</v>
      </c>
      <c r="AE5" s="10">
        <f ca="1">AD5+1</f>
        <v>44740</v>
      </c>
      <c r="AF5" s="10">
        <f t="shared" ca="1" si="0"/>
        <v>44741</v>
      </c>
      <c r="AG5" s="10">
        <f t="shared" ca="1" si="0"/>
        <v>44742</v>
      </c>
      <c r="AH5" s="10">
        <f t="shared" ca="1" si="0"/>
        <v>44743</v>
      </c>
      <c r="AI5" s="10">
        <f t="shared" ca="1" si="0"/>
        <v>44744</v>
      </c>
      <c r="AJ5" s="12">
        <f t="shared" ca="1" si="0"/>
        <v>44745</v>
      </c>
      <c r="AK5" s="11">
        <f ca="1">AJ5+1</f>
        <v>44746</v>
      </c>
      <c r="AL5" s="10">
        <f ca="1">AK5+1</f>
        <v>44747</v>
      </c>
      <c r="AM5" s="10">
        <f t="shared" ca="1" si="0"/>
        <v>44748</v>
      </c>
      <c r="AN5" s="10">
        <f t="shared" ca="1" si="0"/>
        <v>44749</v>
      </c>
      <c r="AO5" s="10">
        <f t="shared" ca="1" si="0"/>
        <v>44750</v>
      </c>
      <c r="AP5" s="10">
        <f t="shared" ca="1" si="0"/>
        <v>44751</v>
      </c>
      <c r="AQ5" s="12">
        <f t="shared" ca="1" si="0"/>
        <v>44752</v>
      </c>
      <c r="AR5" s="11">
        <f ca="1">AQ5+1</f>
        <v>44753</v>
      </c>
      <c r="AS5" s="10">
        <f ca="1">AR5+1</f>
        <v>44754</v>
      </c>
      <c r="AT5" s="10">
        <f t="shared" ca="1" si="0"/>
        <v>44755</v>
      </c>
      <c r="AU5" s="10">
        <f t="shared" ca="1" si="0"/>
        <v>44756</v>
      </c>
      <c r="AV5" s="10">
        <f t="shared" ca="1" si="0"/>
        <v>44757</v>
      </c>
      <c r="AW5" s="10">
        <f t="shared" ca="1" si="0"/>
        <v>44758</v>
      </c>
      <c r="AX5" s="12">
        <f t="shared" ca="1" si="0"/>
        <v>44759</v>
      </c>
      <c r="AY5" s="11">
        <f ca="1">AX5+1</f>
        <v>44760</v>
      </c>
      <c r="AZ5" s="10">
        <f ca="1">AY5+1</f>
        <v>44761</v>
      </c>
      <c r="BA5" s="10">
        <f t="shared" ref="BA5:BE5" ca="1" si="1">AZ5+1</f>
        <v>44762</v>
      </c>
      <c r="BB5" s="10">
        <f t="shared" ca="1" si="1"/>
        <v>44763</v>
      </c>
      <c r="BC5" s="10">
        <f t="shared" ca="1" si="1"/>
        <v>44764</v>
      </c>
      <c r="BD5" s="10">
        <f t="shared" ca="1" si="1"/>
        <v>44765</v>
      </c>
      <c r="BE5" s="12">
        <f t="shared" ca="1" si="1"/>
        <v>44766</v>
      </c>
      <c r="BF5" s="11">
        <f ca="1">BE5+1</f>
        <v>44767</v>
      </c>
      <c r="BG5" s="10">
        <f ca="1">BF5+1</f>
        <v>44768</v>
      </c>
      <c r="BH5" s="10">
        <f t="shared" ref="BH5:BL5" ca="1" si="2">BG5+1</f>
        <v>44769</v>
      </c>
      <c r="BI5" s="10">
        <f t="shared" ca="1" si="2"/>
        <v>44770</v>
      </c>
      <c r="BJ5" s="10">
        <f t="shared" ca="1" si="2"/>
        <v>44771</v>
      </c>
      <c r="BK5" s="10">
        <f t="shared" ca="1" si="2"/>
        <v>44772</v>
      </c>
      <c r="BL5" s="12">
        <f t="shared" ca="1" si="2"/>
        <v>44773</v>
      </c>
    </row>
    <row r="6" spans="1:64" ht="30" customHeight="1" thickBot="1" x14ac:dyDescent="0.3">
      <c r="A6" s="59" t="s">
        <v>29</v>
      </c>
      <c r="B6" s="8" t="s">
        <v>46</v>
      </c>
      <c r="C6" s="9" t="s">
        <v>45</v>
      </c>
      <c r="D6" s="9" t="s">
        <v>2</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5">
      <c r="A7" s="58" t="s">
        <v>34</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59" t="s">
        <v>30</v>
      </c>
      <c r="B8" s="18" t="s">
        <v>51</v>
      </c>
      <c r="C8" s="70"/>
      <c r="D8" s="19"/>
      <c r="E8" s="20"/>
      <c r="F8" s="21"/>
      <c r="G8" s="17"/>
      <c r="H8" s="17" t="str">
        <f t="shared" ref="H8:H3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35</v>
      </c>
      <c r="B9" s="87" t="s">
        <v>41</v>
      </c>
      <c r="C9" s="90" t="s">
        <v>42</v>
      </c>
      <c r="D9" s="22">
        <v>1</v>
      </c>
      <c r="E9" s="65">
        <f ca="1">Project_Start</f>
        <v>44719</v>
      </c>
      <c r="F9" s="65">
        <f ca="1">E9+5</f>
        <v>44724</v>
      </c>
      <c r="G9" s="17"/>
      <c r="H9" s="17">
        <f t="shared" ca="1" si="6"/>
        <v>6</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31</v>
      </c>
      <c r="B10" s="87" t="s">
        <v>47</v>
      </c>
      <c r="C10" s="90" t="s">
        <v>54</v>
      </c>
      <c r="D10" s="22">
        <v>1</v>
      </c>
      <c r="E10" s="65">
        <f ca="1">F9</f>
        <v>44724</v>
      </c>
      <c r="F10" s="65">
        <f ca="1">E10+2</f>
        <v>44726</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7" t="s">
        <v>44</v>
      </c>
      <c r="C11" s="90" t="s">
        <v>43</v>
      </c>
      <c r="D11" s="22">
        <v>1</v>
      </c>
      <c r="E11" s="65">
        <f ca="1">F10</f>
        <v>44726</v>
      </c>
      <c r="F11" s="65">
        <f ca="1">E11+30</f>
        <v>44756</v>
      </c>
      <c r="G11" s="17"/>
      <c r="H11" s="17">
        <f t="shared" ca="1" si="6"/>
        <v>31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7" t="s">
        <v>77</v>
      </c>
      <c r="C12" s="90" t="s">
        <v>78</v>
      </c>
      <c r="D12" s="22">
        <v>1</v>
      </c>
      <c r="E12" s="65">
        <f ca="1">E9+10</f>
        <v>44729</v>
      </c>
      <c r="F12" s="65">
        <f ca="1">E17+78</f>
        <v>44833</v>
      </c>
      <c r="G12" s="17"/>
      <c r="H12" s="17"/>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7" t="s">
        <v>48</v>
      </c>
      <c r="C13" s="90" t="s">
        <v>59</v>
      </c>
      <c r="D13" s="22">
        <v>1</v>
      </c>
      <c r="E13" s="65">
        <f ca="1">E11+3</f>
        <v>44729</v>
      </c>
      <c r="F13" s="65">
        <f ca="1">E13+5</f>
        <v>44734</v>
      </c>
      <c r="G13" s="17"/>
      <c r="H13" s="17">
        <f t="shared" ca="1" si="6"/>
        <v>6</v>
      </c>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7" t="s">
        <v>49</v>
      </c>
      <c r="C14" s="90" t="s">
        <v>60</v>
      </c>
      <c r="D14" s="22">
        <v>1</v>
      </c>
      <c r="E14" s="65">
        <f ca="1">E13+5</f>
        <v>44734</v>
      </c>
      <c r="F14" s="65">
        <f ca="1">E14+20</f>
        <v>44754</v>
      </c>
      <c r="G14" s="17"/>
      <c r="H14" s="17">
        <f t="shared" ca="1" si="6"/>
        <v>21</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5">
      <c r="A15" s="59" t="s">
        <v>32</v>
      </c>
      <c r="B15" s="23" t="s">
        <v>50</v>
      </c>
      <c r="C15" s="71"/>
      <c r="D15" s="24"/>
      <c r="E15" s="25"/>
      <c r="F15" s="2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9"/>
      <c r="B16" s="88" t="s">
        <v>55</v>
      </c>
      <c r="C16" s="89" t="s">
        <v>56</v>
      </c>
      <c r="D16" s="27">
        <v>1</v>
      </c>
      <c r="E16" s="66">
        <f ca="1">E13+1</f>
        <v>44730</v>
      </c>
      <c r="F16" s="66">
        <f ca="1">E16+80</f>
        <v>44810</v>
      </c>
      <c r="G16" s="17"/>
      <c r="H16" s="17">
        <f t="shared" ca="1" si="6"/>
        <v>81</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8" t="s">
        <v>61</v>
      </c>
      <c r="C17" s="89" t="s">
        <v>70</v>
      </c>
      <c r="D17" s="27">
        <v>1</v>
      </c>
      <c r="E17" s="66">
        <f ca="1">E16+25</f>
        <v>44755</v>
      </c>
      <c r="F17" s="66">
        <f ca="1">E17+2</f>
        <v>44757</v>
      </c>
      <c r="G17" s="17"/>
      <c r="H17" s="17">
        <f t="shared" ca="1" si="6"/>
        <v>3</v>
      </c>
      <c r="I17" s="44"/>
      <c r="J17" s="44"/>
      <c r="K17" s="44"/>
      <c r="L17" s="44"/>
      <c r="M17" s="44"/>
      <c r="N17" s="44"/>
      <c r="O17" s="44"/>
      <c r="P17" s="44"/>
      <c r="Q17" s="44"/>
      <c r="R17" s="44"/>
      <c r="S17" s="44"/>
      <c r="T17" s="44"/>
      <c r="U17" s="45"/>
      <c r="V17" s="4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8" t="s">
        <v>57</v>
      </c>
      <c r="C18" s="89" t="s">
        <v>63</v>
      </c>
      <c r="D18" s="27">
        <v>1</v>
      </c>
      <c r="E18" s="66">
        <f ca="1">F17 +1</f>
        <v>44758</v>
      </c>
      <c r="F18" s="66">
        <f ca="1">E18+10</f>
        <v>44768</v>
      </c>
      <c r="G18" s="17"/>
      <c r="H18" s="17">
        <f t="shared" ca="1" si="6"/>
        <v>11</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8" t="s">
        <v>58</v>
      </c>
      <c r="C19" s="89" t="s">
        <v>62</v>
      </c>
      <c r="D19" s="27">
        <v>1</v>
      </c>
      <c r="E19" s="66">
        <f ca="1">E18+1</f>
        <v>44759</v>
      </c>
      <c r="F19" s="66">
        <f ca="1">E19+20</f>
        <v>44779</v>
      </c>
      <c r="G19" s="17"/>
      <c r="H19" s="17">
        <f t="shared" ca="1" si="6"/>
        <v>21</v>
      </c>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8" t="s">
        <v>66</v>
      </c>
      <c r="C20" s="89" t="s">
        <v>69</v>
      </c>
      <c r="D20" s="27">
        <v>1</v>
      </c>
      <c r="E20" s="66">
        <f ca="1">E18+1</f>
        <v>44759</v>
      </c>
      <c r="F20" s="66">
        <f ca="1">E18+3</f>
        <v>44761</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8" t="s">
        <v>67</v>
      </c>
      <c r="C21" s="89" t="s">
        <v>68</v>
      </c>
      <c r="D21" s="27">
        <v>1</v>
      </c>
      <c r="E21" s="66">
        <f ca="1">E18+3</f>
        <v>44761</v>
      </c>
      <c r="F21" s="66">
        <f ca="1">E20+5</f>
        <v>44764</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8" t="s">
        <v>64</v>
      </c>
      <c r="C22" s="89" t="s">
        <v>65</v>
      </c>
      <c r="D22" s="27">
        <v>1</v>
      </c>
      <c r="E22" s="66">
        <f ca="1">E19+20</f>
        <v>44779</v>
      </c>
      <c r="F22" s="66">
        <f ca="1">E22+46</f>
        <v>44825</v>
      </c>
      <c r="G22" s="17"/>
      <c r="H22" s="17">
        <f t="shared" ca="1" si="6"/>
        <v>47</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t="s">
        <v>23</v>
      </c>
      <c r="B23" s="28" t="s">
        <v>53</v>
      </c>
      <c r="C23" s="72"/>
      <c r="D23" s="29"/>
      <c r="E23" s="30"/>
      <c r="F23" s="31"/>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91" t="s">
        <v>71</v>
      </c>
      <c r="C24" s="92" t="s">
        <v>72</v>
      </c>
      <c r="D24" s="32">
        <v>1</v>
      </c>
      <c r="E24" s="67">
        <f ca="1">E18+25</f>
        <v>44783</v>
      </c>
      <c r="F24" s="67">
        <f ca="1">E24+5</f>
        <v>44788</v>
      </c>
      <c r="G24" s="17"/>
      <c r="H24" s="17">
        <f t="shared" ca="1" si="6"/>
        <v>6</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91" t="s">
        <v>73</v>
      </c>
      <c r="C25" s="92" t="s">
        <v>74</v>
      </c>
      <c r="D25" s="32">
        <v>1</v>
      </c>
      <c r="E25" s="67">
        <f ca="1">F24</f>
        <v>44788</v>
      </c>
      <c r="F25" s="67">
        <f ca="1">E25+2</f>
        <v>44790</v>
      </c>
      <c r="G25" s="17"/>
      <c r="H25" s="17">
        <f t="shared" ca="1" si="6"/>
        <v>3</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91" t="s">
        <v>75</v>
      </c>
      <c r="C26" s="92" t="s">
        <v>76</v>
      </c>
      <c r="D26" s="32">
        <v>1</v>
      </c>
      <c r="E26" s="67">
        <f ca="1">E25+3</f>
        <v>44791</v>
      </c>
      <c r="F26" s="67">
        <f ca="1">E26+8</f>
        <v>44799</v>
      </c>
      <c r="G26" s="17"/>
      <c r="H26" s="17">
        <f t="shared" ca="1" si="6"/>
        <v>9</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91" t="s">
        <v>79</v>
      </c>
      <c r="C27" s="92" t="s">
        <v>80</v>
      </c>
      <c r="D27" s="32">
        <v>1</v>
      </c>
      <c r="E27" s="67">
        <f ca="1">F26+1</f>
        <v>44800</v>
      </c>
      <c r="F27" s="67">
        <f ca="1">E27+2</f>
        <v>44802</v>
      </c>
      <c r="G27" s="17"/>
      <c r="H27" s="17">
        <f t="shared" ca="1" si="6"/>
        <v>3</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91" t="s">
        <v>81</v>
      </c>
      <c r="C28" s="92" t="s">
        <v>82</v>
      </c>
      <c r="D28" s="32">
        <v>1</v>
      </c>
      <c r="E28" s="67">
        <f ca="1">E26+11</f>
        <v>44802</v>
      </c>
      <c r="F28" s="67">
        <f ca="1">E28+4</f>
        <v>44806</v>
      </c>
      <c r="G28" s="17"/>
      <c r="H28" s="17">
        <f t="shared" ca="1" si="6"/>
        <v>5</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t="s">
        <v>23</v>
      </c>
      <c r="B29" s="33" t="s">
        <v>52</v>
      </c>
      <c r="C29" s="73"/>
      <c r="D29" s="34"/>
      <c r="E29" s="35"/>
      <c r="F29" s="36"/>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93" t="s">
        <v>84</v>
      </c>
      <c r="C30" s="94" t="s">
        <v>83</v>
      </c>
      <c r="D30" s="37">
        <v>1</v>
      </c>
      <c r="E30" s="95">
        <f ca="1">E28+6</f>
        <v>44808</v>
      </c>
      <c r="F30" s="68">
        <f ca="1">E28+6</f>
        <v>44808</v>
      </c>
      <c r="G30" s="17"/>
      <c r="H30" s="17">
        <f t="shared" ca="1" si="6"/>
        <v>1</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93" t="s">
        <v>85</v>
      </c>
      <c r="C31" s="94" t="s">
        <v>86</v>
      </c>
      <c r="D31" s="37">
        <v>1</v>
      </c>
      <c r="E31" s="68">
        <f ca="1">E28+6</f>
        <v>44808</v>
      </c>
      <c r="F31" s="68">
        <f ca="1">E28+7</f>
        <v>44809</v>
      </c>
      <c r="G31" s="17"/>
      <c r="H31" s="17">
        <f t="shared" ca="1" si="6"/>
        <v>2</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93" t="s">
        <v>87</v>
      </c>
      <c r="C32" s="94" t="s">
        <v>88</v>
      </c>
      <c r="D32" s="37">
        <v>1</v>
      </c>
      <c r="E32" s="68">
        <f ca="1">E28+8</f>
        <v>44810</v>
      </c>
      <c r="F32" s="68">
        <f ca="1">E28+32</f>
        <v>44834</v>
      </c>
      <c r="G32" s="17"/>
      <c r="H32" s="17">
        <f t="shared" ca="1" si="6"/>
        <v>25</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93" t="s">
        <v>89</v>
      </c>
      <c r="C33" s="94" t="s">
        <v>90</v>
      </c>
      <c r="D33" s="37">
        <v>1</v>
      </c>
      <c r="E33" s="68">
        <f ca="1">E28+8</f>
        <v>44810</v>
      </c>
      <c r="F33" s="68">
        <f ca="1">E28+13</f>
        <v>44815</v>
      </c>
      <c r="G33" s="17"/>
      <c r="H33" s="17">
        <f t="shared" ca="1" si="6"/>
        <v>6</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t="s">
        <v>25</v>
      </c>
      <c r="B34" s="75"/>
      <c r="C34" s="74"/>
      <c r="D34" s="16"/>
      <c r="E34" s="69"/>
      <c r="F34" s="69"/>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9" t="s">
        <v>24</v>
      </c>
      <c r="B35" s="38" t="s">
        <v>0</v>
      </c>
      <c r="C35" s="39"/>
      <c r="D35" s="40"/>
      <c r="E35" s="41"/>
      <c r="F35" s="42"/>
      <c r="G35" s="43"/>
      <c r="H35" s="43" t="str">
        <f t="shared" si="6"/>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x14ac:dyDescent="0.25">
      <c r="G36" s="6"/>
    </row>
    <row r="37" spans="1:64" ht="30" customHeight="1" x14ac:dyDescent="0.25">
      <c r="C37" s="14"/>
      <c r="F37" s="60"/>
    </row>
    <row r="38" spans="1:64" ht="30" customHeight="1" x14ac:dyDescent="0.25">
      <c r="C38"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8"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4"/>
    <row r="2" spans="1:2" s="50" customFormat="1" ht="15.75" x14ac:dyDescent="0.45">
      <c r="A2" s="49" t="s">
        <v>10</v>
      </c>
      <c r="B2" s="49"/>
    </row>
    <row r="3" spans="1:2" s="54" customFormat="1" ht="27" customHeight="1" x14ac:dyDescent="0.45">
      <c r="A3" s="79" t="s">
        <v>15</v>
      </c>
      <c r="B3" s="55"/>
    </row>
    <row r="4" spans="1:2" s="51" customFormat="1" ht="25.5" x14ac:dyDescent="0.75">
      <c r="A4" s="52" t="s">
        <v>9</v>
      </c>
    </row>
    <row r="5" spans="1:2" ht="74.099999999999994" customHeight="1" x14ac:dyDescent="0.4">
      <c r="A5" s="53" t="s">
        <v>18</v>
      </c>
    </row>
    <row r="6" spans="1:2" ht="26.25" customHeight="1" x14ac:dyDescent="0.4">
      <c r="A6" s="52" t="s">
        <v>21</v>
      </c>
    </row>
    <row r="7" spans="1:2" s="48" customFormat="1" ht="204.95" customHeight="1" x14ac:dyDescent="0.45">
      <c r="A7" s="57" t="s">
        <v>20</v>
      </c>
    </row>
    <row r="8" spans="1:2" s="51" customFormat="1" ht="25.5" x14ac:dyDescent="0.75">
      <c r="A8" s="52" t="s">
        <v>11</v>
      </c>
    </row>
    <row r="9" spans="1:2" ht="42.75" x14ac:dyDescent="0.4">
      <c r="A9" s="53" t="s">
        <v>19</v>
      </c>
    </row>
    <row r="10" spans="1:2" s="48" customFormat="1" ht="27.95" customHeight="1" x14ac:dyDescent="0.45">
      <c r="A10" s="56" t="s">
        <v>17</v>
      </c>
    </row>
    <row r="11" spans="1:2" s="51" customFormat="1" ht="25.5" x14ac:dyDescent="0.75">
      <c r="A11" s="52" t="s">
        <v>8</v>
      </c>
    </row>
    <row r="12" spans="1:2" ht="30" x14ac:dyDescent="0.2">
      <c r="A12" s="53" t="s">
        <v>16</v>
      </c>
    </row>
    <row r="13" spans="1:2" s="48" customFormat="1" ht="27.95" customHeight="1" x14ac:dyDescent="0.25">
      <c r="A13" s="56" t="s">
        <v>3</v>
      </c>
    </row>
    <row r="14" spans="1:2" s="51" customFormat="1" ht="26.25" x14ac:dyDescent="0.4">
      <c r="A14" s="52" t="s">
        <v>12</v>
      </c>
    </row>
    <row r="15" spans="1:2" ht="75" customHeight="1" x14ac:dyDescent="0.2">
      <c r="A15" s="53" t="s">
        <v>13</v>
      </c>
    </row>
    <row r="16" spans="1:2" ht="75" x14ac:dyDescent="0.2">
      <c r="A16" s="53" t="s">
        <v>14</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2022-03-11T22:40:12Z</dcterms:created>
  <dcterms:modified xsi:type="dcterms:W3CDTF">2022-10-01T13:55:21Z</dcterms:modified>
</cp:coreProperties>
</file>