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xr:revisionPtr revIDLastSave="0" documentId="8_{4038663A-FABB-4591-A7B8-22CB319F37B3}" xr6:coauthVersionLast="46" xr6:coauthVersionMax="46" xr10:uidLastSave="{00000000-0000-0000-0000-000000000000}"/>
  <bookViews>
    <workbookView xWindow="-120" yWindow="-120" windowWidth="21840" windowHeight="13140" firstSheet="1" activeTab="6" xr2:uid="{19333E7A-09C8-4FE0-8596-E33EFAC5850D}"/>
  </bookViews>
  <sheets>
    <sheet name="Cognos_Office_Connection_Cache" sheetId="2" state="veryHidden" r:id="rId1"/>
    <sheet name="Planilha1" sheetId="1" r:id="rId2"/>
    <sheet name="Planilha3" sheetId="3" r:id="rId3"/>
    <sheet name="Planilha5" sheetId="5" r:id="rId4"/>
    <sheet name="Planilha6" sheetId="6" r:id="rId5"/>
    <sheet name="Planilha7" sheetId="7" r:id="rId6"/>
    <sheet name="Planilha8" sheetId="8" r:id="rId7"/>
    <sheet name="Planilha4" sheetId="4" r:id="rId8"/>
  </sheets>
  <definedNames>
    <definedName name="cafe_validation_temp" hidden="1">Cognos_Office_Connection_Cache!$B$2:$B$6</definedName>
    <definedName name="ID" localSheetId="0" hidden="1">"0ac521bc-cdc2-4075-a3b9-de86a69a6940"</definedName>
    <definedName name="ID" localSheetId="1" hidden="1">"02a0f7c8-3adc-4d4a-b246-5f52a9c8985d"</definedName>
    <definedName name="ID" localSheetId="2" hidden="1">"f2226b66-609c-4093-8ba9-d4db22a24386"</definedName>
    <definedName name="ID" localSheetId="7" hidden="1">"fa0dfeda-f193-4e42-992f-25cb17f0ef25"</definedName>
    <definedName name="ID" localSheetId="3" hidden="1">"5243599c-5ae6-4f87-8e80-4f0327401e3a"</definedName>
    <definedName name="ID" localSheetId="4" hidden="1">"234d297b-d1a0-4d88-baf4-e41772822cd6"</definedName>
    <definedName name="ID" localSheetId="5" hidden="1">"2963291e-2e43-4e3a-b261-867626f66515"</definedName>
    <definedName name="ID" localSheetId="6" hidden="1">"174de46b-a8af-49e1-ab4f-45b6381d090a"</definedName>
    <definedName name="tm1\\_0_C">Planilha5!$B$8:$E$8</definedName>
    <definedName name="tm1\\_0_H">"{ ""server"" : ""http://52.249.199.156:9580"", ""cube"" : ""{ \""server\"" : \""smartco\"", \""cube\"" : \""Revenue\""}""}"</definedName>
    <definedName name="tm1\\_0_R">Planilha5!$A$9:$A$15</definedName>
    <definedName name="tm1\\_0_S">Planilha5!$B$1:$B$6</definedName>
    <definedName name="tm1\\_1_C">Planilha6!$B$8:$D$8</definedName>
    <definedName name="tm1\\_1_H">"{ ""server"" : ""http://52.249.199.156:9580"", ""cube"" : ""{ \""server\"" : \""smartco\"", \""cube\"" : \""Revenue\""}""}"</definedName>
    <definedName name="tm1\\_1_R">Planilha6!$A$9:$A$12</definedName>
    <definedName name="tm1\\_1_S">Planilha6!$B$1:$B$6</definedName>
    <definedName name="TM1RPTDATARNG31987254" localSheetId="6">Planilha8!$22:$28</definedName>
    <definedName name="TM1RPTFMTIDCOL31987254" localSheetId="6">Planilha8!$A$1:$A$10</definedName>
    <definedName name="TM1RPTFMTRNG31987254" localSheetId="6">Planilha8!$B$1:$F$10</definedName>
    <definedName name="TM1RPTQRYRNG31987254" localSheetId="6">Planilha8!$B$11</definedName>
    <definedName name="TM1RPTVIEWRNG31987254" localSheetId="6">Planilha8!$B$12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8" l="1"/>
  <c r="A27" i="8"/>
  <c r="A23" i="8"/>
  <c r="A25" i="8"/>
  <c r="A28" i="8"/>
  <c r="A26" i="8"/>
  <c r="C17" i="8"/>
  <c r="C15" i="8"/>
  <c r="C14" i="8"/>
  <c r="C16" i="8"/>
  <c r="A22" i="8"/>
  <c r="C18" i="8"/>
  <c r="B12" i="8" s="1"/>
  <c r="B5" i="7"/>
  <c r="B6" i="7"/>
  <c r="B2" i="7"/>
  <c r="B4" i="7"/>
  <c r="B3" i="7"/>
  <c r="B22" i="8"/>
  <c r="C22" i="8"/>
  <c r="D22" i="8"/>
  <c r="E22" i="8"/>
  <c r="F22" i="8"/>
  <c r="D27" i="8"/>
  <c r="C26" i="8"/>
  <c r="F27" i="8"/>
  <c r="F24" i="8"/>
  <c r="D24" i="8"/>
  <c r="C28" i="8"/>
  <c r="F25" i="8"/>
  <c r="D28" i="8"/>
  <c r="C24" i="8"/>
  <c r="E27" i="8"/>
  <c r="E24" i="8"/>
  <c r="D26" i="8"/>
  <c r="E26" i="8"/>
  <c r="C25" i="8"/>
  <c r="D25" i="8"/>
  <c r="E28" i="8"/>
  <c r="C23" i="8"/>
  <c r="D23" i="8"/>
  <c r="E23" i="8"/>
  <c r="F26" i="8"/>
  <c r="F23" i="8"/>
  <c r="E25" i="8"/>
  <c r="C27" i="8"/>
  <c r="F28" i="8"/>
  <c r="A1" i="7" l="1"/>
  <c r="D10" i="7"/>
  <c r="D11" i="7"/>
  <c r="C10" i="7"/>
  <c r="B11" i="7"/>
  <c r="B9" i="7"/>
  <c r="B12" i="7"/>
  <c r="D9" i="7"/>
  <c r="C12" i="7"/>
  <c r="C11" i="7"/>
  <c r="C9" i="7"/>
  <c r="B10" i="7"/>
  <c r="D12" i="7"/>
</calcChain>
</file>

<file path=xl/sharedStrings.xml><?xml version="1.0" encoding="utf-8"?>
<sst xmlns="http://schemas.openxmlformats.org/spreadsheetml/2006/main" count="340" uniqueCount="76">
  <si>
    <t>Year</t>
  </si>
  <si>
    <t>Q1</t>
  </si>
  <si>
    <t>Q2</t>
  </si>
  <si>
    <t>Q3</t>
  </si>
  <si>
    <t>Q4</t>
  </si>
  <si>
    <t>Phones</t>
  </si>
  <si>
    <t>PCs</t>
  </si>
  <si>
    <t>Tablets</t>
  </si>
  <si>
    <t>Product Total</t>
  </si>
  <si>
    <t>System:</t>
  </si>
  <si>
    <t>PAW: smartco</t>
  </si>
  <si>
    <t>Package:</t>
  </si>
  <si>
    <t>Revenue</t>
  </si>
  <si>
    <t>Created:</t>
  </si>
  <si>
    <t>2/26/2021 9:50:14 AM</t>
  </si>
  <si>
    <t>Modified:</t>
  </si>
  <si>
    <t>Rows:</t>
  </si>
  <si>
    <t>Columns:</t>
  </si>
  <si>
    <t>Month: YQ</t>
  </si>
  <si>
    <t>Context:</t>
  </si>
  <si>
    <t>Organization: 101, Revenue: Units Sold, Channel: Channel Total, Year: Y2, Version: Version 1</t>
  </si>
  <si>
    <t>Filter rows:</t>
  </si>
  <si>
    <t>Filter columns:</t>
  </si>
  <si>
    <t>All Color</t>
  </si>
  <si>
    <t>Grey</t>
  </si>
  <si>
    <t>Black</t>
  </si>
  <si>
    <t>Desktops</t>
  </si>
  <si>
    <t>Laptops</t>
  </si>
  <si>
    <t>Gaming</t>
  </si>
  <si>
    <t>T 500</t>
  </si>
  <si>
    <t>T 510</t>
  </si>
  <si>
    <t>T 520</t>
  </si>
  <si>
    <t>All Size</t>
  </si>
  <si>
    <t>Medium</t>
  </si>
  <si>
    <t>Large</t>
  </si>
  <si>
    <t>Small</t>
  </si>
  <si>
    <t>Product: Product Revenue Analysis, product: DEFAULTMEMBER, product: DEFAULTMEMBER</t>
  </si>
  <si>
    <t>SP 2101</t>
  </si>
  <si>
    <t>SP 2110</t>
  </si>
  <si>
    <t>SP 2150</t>
  </si>
  <si>
    <t>Apr</t>
  </si>
  <si>
    <t>May</t>
  </si>
  <si>
    <t>Jun</t>
  </si>
  <si>
    <t>organization</t>
  </si>
  <si>
    <t>product</t>
  </si>
  <si>
    <t>Channel</t>
  </si>
  <si>
    <t>Version</t>
  </si>
  <si>
    <t>[Base]</t>
  </si>
  <si>
    <t>Massachusetts</t>
  </si>
  <si>
    <t>4G 16Gb</t>
  </si>
  <si>
    <t>Channel Total</t>
  </si>
  <si>
    <t>2020</t>
  </si>
  <si>
    <t>Budget</t>
  </si>
  <si>
    <t>Volume - Units</t>
  </si>
  <si>
    <t>Unit Net Sales Price</t>
  </si>
  <si>
    <t>Gross Revenue</t>
  </si>
  <si>
    <t>Unit Direct Cost</t>
  </si>
  <si>
    <t>Total Cost of Goods Sold</t>
  </si>
  <si>
    <t>Gross Margin</t>
  </si>
  <si>
    <t>Gross Margin %</t>
  </si>
  <si>
    <t>Quarter 1</t>
  </si>
  <si>
    <t>Month</t>
  </si>
  <si>
    <t>Retail</t>
  </si>
  <si>
    <t>Internet</t>
  </si>
  <si>
    <t>Distribution</t>
  </si>
  <si>
    <t>2017</t>
  </si>
  <si>
    <t>2018</t>
  </si>
  <si>
    <t>2019</t>
  </si>
  <si>
    <t>2021</t>
  </si>
  <si>
    <t>[Begin Format Range]</t>
  </si>
  <si>
    <t>Default</t>
  </si>
  <si>
    <t>Leaf</t>
  </si>
  <si>
    <t>[End Format Range]</t>
  </si>
  <si>
    <t>Element Name</t>
  </si>
  <si>
    <t>[Pasta3]Planilha8!C17</t>
  </si>
  <si>
    <t>2/26/2021 10:13:29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</si>
</sst>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9" formatCode="\+\ @"/>
  </numFmts>
  <fonts count="11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72">
    <xf numFmtId="0" fontId="0" fillId="0" borderId="0" xfId="0"/>
    <xf numFmtId="3" fontId="2" fillId="0" borderId="2" xfId="45"/>
    <xf numFmtId="0" fontId="2" fillId="0" borderId="5" xfId="43">
      <alignment horizontal="center" vertical="center"/>
    </xf>
    <xf numFmtId="49" fontId="1" fillId="0" borderId="4" xfId="32" applyNumberFormat="1">
      <alignment horizontal="center" vertical="center"/>
    </xf>
    <xf numFmtId="164" fontId="2" fillId="0" borderId="2" xfId="45" applyNumberFormat="1"/>
    <xf numFmtId="0" fontId="2" fillId="0" borderId="5" xfId="43" applyAlignment="1">
      <alignment horizontal="center" vertical="center"/>
    </xf>
    <xf numFmtId="49" fontId="1" fillId="0" borderId="3" xfId="49" applyNumberFormat="1" applyAlignment="1">
      <alignment horizontal="left" vertical="center"/>
    </xf>
    <xf numFmtId="49" fontId="1" fillId="0" borderId="3" xfId="49" applyNumberFormat="1" applyAlignment="1">
      <alignment horizontal="left" vertical="center" indent="1"/>
    </xf>
    <xf numFmtId="0" fontId="10" fillId="0" borderId="0" xfId="0" applyFont="1" applyAlignment="1">
      <alignment horizontal="left" indent="2"/>
    </xf>
    <xf numFmtId="0" fontId="10" fillId="0" borderId="0" xfId="0" quotePrefix="1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3" fontId="2" fillId="0" borderId="2" xfId="44"/>
    <xf numFmtId="0" fontId="3" fillId="0" borderId="5" xfId="33">
      <alignment horizontal="center" vertical="center"/>
    </xf>
    <xf numFmtId="0" fontId="3" fillId="0" borderId="5" xfId="33" quotePrefix="1">
      <alignment horizontal="center" vertical="center"/>
    </xf>
    <xf numFmtId="0" fontId="2" fillId="2" borderId="6" xfId="40"/>
    <xf numFmtId="0" fontId="1" fillId="0" borderId="4" xfId="32" quotePrefix="1">
      <alignment horizontal="center" vertical="center"/>
    </xf>
    <xf numFmtId="0" fontId="1" fillId="0" borderId="3" xfId="49" quotePrefix="1" applyAlignment="1">
      <alignment horizontal="left" vertical="center"/>
    </xf>
    <xf numFmtId="0" fontId="1" fillId="0" borderId="3" xfId="49" quotePrefix="1" applyAlignment="1">
      <alignment horizontal="left" vertical="center" indent="1"/>
    </xf>
    <xf numFmtId="0" fontId="1" fillId="0" borderId="3" xfId="49" quotePrefix="1" applyAlignment="1">
      <alignment horizontal="left" vertical="center" indent="2"/>
    </xf>
    <xf numFmtId="0" fontId="3" fillId="0" borderId="2" xfId="33" applyFill="1" applyBorder="1">
      <alignment horizontal="center" vertical="center"/>
    </xf>
    <xf numFmtId="0" fontId="1" fillId="5" borderId="4" xfId="32" quotePrefix="1" applyFill="1">
      <alignment horizontal="center" vertical="center"/>
    </xf>
    <xf numFmtId="3" fontId="2" fillId="6" borderId="2" xfId="45" applyFill="1"/>
    <xf numFmtId="0" fontId="2" fillId="6" borderId="6" xfId="40" applyFill="1"/>
    <xf numFmtId="0" fontId="2" fillId="0" borderId="2" xfId="27" applyAlignment="1"/>
    <xf numFmtId="0" fontId="2" fillId="0" borderId="2" xfId="27" applyAlignment="1">
      <alignment horizontal="left"/>
    </xf>
    <xf numFmtId="0" fontId="2" fillId="0" borderId="2" xfId="27" quotePrefix="1" applyAlignment="1"/>
    <xf numFmtId="0" fontId="0" fillId="0" borderId="0" xfId="0" quotePrefix="1"/>
    <xf numFmtId="0" fontId="1" fillId="0" borderId="4" xfId="52" quotePrefix="1">
      <alignment horizontal="center" vertical="center"/>
    </xf>
    <xf numFmtId="0" fontId="1" fillId="0" borderId="3" xfId="54" applyAlignment="1">
      <alignment horizontal="left" vertical="center"/>
    </xf>
    <xf numFmtId="0" fontId="1" fillId="0" borderId="3" xfId="54" quotePrefix="1" applyAlignment="1">
      <alignment horizontal="left" vertical="center"/>
    </xf>
    <xf numFmtId="0" fontId="1" fillId="0" borderId="3" xfId="54" quotePrefix="1" applyAlignment="1">
      <alignment horizontal="left" vertical="center" indent="1"/>
    </xf>
    <xf numFmtId="0" fontId="2" fillId="0" borderId="2" xfId="27" applyNumberFormat="1" applyAlignment="1">
      <alignment horizontal="left"/>
    </xf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169" fontId="1" fillId="0" borderId="1" xfId="11" applyNumberFormat="1" applyAlignment="1"/>
    <xf numFmtId="0" fontId="2" fillId="0" borderId="2" xfId="26" applyNumberFormat="1"/>
    <xf numFmtId="3" fontId="2" fillId="7" borderId="2" xfId="3" applyFill="1"/>
    <xf numFmtId="3" fontId="2" fillId="7" borderId="2" xfId="4" applyFill="1"/>
    <xf numFmtId="3" fontId="2" fillId="7" borderId="2" xfId="5" applyFill="1"/>
    <xf numFmtId="3" fontId="2" fillId="7" borderId="2" xfId="6" applyFill="1"/>
    <xf numFmtId="3" fontId="2" fillId="7" borderId="2" xfId="7" applyFill="1"/>
    <xf numFmtId="3" fontId="2" fillId="7" borderId="2" xfId="8" applyFill="1"/>
    <xf numFmtId="3" fontId="2" fillId="7" borderId="2" xfId="2" applyFill="1"/>
    <xf numFmtId="3" fontId="2" fillId="7" borderId="2" xfId="9" applyFill="1"/>
  </cellXfs>
  <cellStyles count="56">
    <cellStyle name="AF Column - IBM Cognos" xfId="1" xr:uid="{7E83633B-5B46-4F90-80F2-3886A0A13E42}"/>
    <cellStyle name="AF Data - IBM Cognos" xfId="2" xr:uid="{80C2FDBB-72C7-4E4A-B045-5546CCBC9467}"/>
    <cellStyle name="AF Data 0 - IBM Cognos" xfId="3" xr:uid="{15AB1414-8A3F-4B4F-8AE1-4766BE64A2BD}"/>
    <cellStyle name="AF Data 1 - IBM Cognos" xfId="4" xr:uid="{D6393089-838A-4E3D-8148-F62F10E60E63}"/>
    <cellStyle name="AF Data 2 - IBM Cognos" xfId="5" xr:uid="{589FC644-E973-4918-97EB-0729CE3A2DD7}"/>
    <cellStyle name="AF Data 3 - IBM Cognos" xfId="6" xr:uid="{5DE9846B-F206-47D5-B51D-8DA9EEBB82B1}"/>
    <cellStyle name="AF Data 4 - IBM Cognos" xfId="7" xr:uid="{CB6DBD64-CD2F-43FD-BDB8-FA67A313EE2B}"/>
    <cellStyle name="AF Data 5 - IBM Cognos" xfId="8" xr:uid="{2F0858A1-8A3F-4429-931A-5405C9901ED8}"/>
    <cellStyle name="AF Data Leaf - IBM Cognos" xfId="9" xr:uid="{0E6F98F1-6A52-4725-BB10-496BCE9D50CF}"/>
    <cellStyle name="AF Header - IBM Cognos" xfId="10" xr:uid="{6F287C09-983B-4F2B-A139-D566CBB9C396}"/>
    <cellStyle name="AF Header 0 - IBM Cognos" xfId="11" xr:uid="{19AE1EF2-2E64-4613-95A6-373BC1DC15C7}"/>
    <cellStyle name="AF Header 1 - IBM Cognos" xfId="12" xr:uid="{DBCE1F46-46DD-450E-A863-20D88EE677E1}"/>
    <cellStyle name="AF Header 2 - IBM Cognos" xfId="13" xr:uid="{DA74DEAE-57EB-4118-A3A6-436033382DC5}"/>
    <cellStyle name="AF Header 3 - IBM Cognos" xfId="14" xr:uid="{564C3DFF-9357-4C4E-817E-349ABC0E68B7}"/>
    <cellStyle name="AF Header 4 - IBM Cognos" xfId="15" xr:uid="{85985C0B-112D-49C9-B394-6260DE896703}"/>
    <cellStyle name="AF Header 5 - IBM Cognos" xfId="16" xr:uid="{EA0D6445-BF19-47B8-BA02-93CB15F8B20B}"/>
    <cellStyle name="AF Header Leaf - IBM Cognos" xfId="17" xr:uid="{1E7921DF-E3CB-4E49-81DC-A41485213494}"/>
    <cellStyle name="AF Row - IBM Cognos" xfId="18" xr:uid="{91A2CCD6-492A-4F2A-8D4A-DEFD76AAEDDF}"/>
    <cellStyle name="AF Row 0 - IBM Cognos" xfId="19" xr:uid="{F8065058-28FF-4BDB-A45C-B64B9CE7DE12}"/>
    <cellStyle name="AF Row 1 - IBM Cognos" xfId="20" xr:uid="{9C736532-34AE-4445-A81D-AD45D7983B7C}"/>
    <cellStyle name="AF Row 2 - IBM Cognos" xfId="21" xr:uid="{2C1C8295-79C6-47B2-916C-DB2ADB1DC89A}"/>
    <cellStyle name="AF Row 3 - IBM Cognos" xfId="22" xr:uid="{E2E24570-7F8C-4C8D-B5DB-C9B17DF30204}"/>
    <cellStyle name="AF Row 4 - IBM Cognos" xfId="23" xr:uid="{9BF6D079-38D1-4AE8-BAB8-CCE4E5FE8849}"/>
    <cellStyle name="AF Row 5 - IBM Cognos" xfId="24" xr:uid="{780C4191-0A30-46D7-A28A-87FC49EEA697}"/>
    <cellStyle name="AF Row Leaf - IBM Cognos" xfId="25" xr:uid="{B665CB8C-C3DB-4BB9-B9E6-012FFA0AD8B2}"/>
    <cellStyle name="AF Subnm - IBM Cognos" xfId="26" xr:uid="{E4526844-9703-4151-B049-5C42F5FE2743}"/>
    <cellStyle name="AF Title - IBM Cognos" xfId="27" xr:uid="{03BC0DF8-EC46-4544-A1DD-0B69E66523F7}"/>
    <cellStyle name="Calculated Column - IBM Cognos" xfId="28" xr:uid="{F7ACEAF0-BD67-4E0D-A7C2-E67E8E110DEF}"/>
    <cellStyle name="Calculated Column Name - IBM Cognos" xfId="29" xr:uid="{0D37F05A-A4EB-4036-86EB-C335068D5A26}"/>
    <cellStyle name="Calculated Row - IBM Cognos" xfId="30" xr:uid="{DA7A65DB-FC1C-423E-8A39-77C5D2DA38A9}"/>
    <cellStyle name="Calculated Row Name - IBM Cognos" xfId="31" xr:uid="{9FA824E2-0078-4D74-8770-22A254412E2C}"/>
    <cellStyle name="Column Name - IBM Cognos" xfId="32" xr:uid="{D2A8D3AD-6C58-4D41-A448-9708F0A96031}"/>
    <cellStyle name="Column Template - IBM Cognos" xfId="33" xr:uid="{D345746C-9D79-4107-8A11-4186C5919957}"/>
    <cellStyle name="Differs From Base - IBM Cognos" xfId="34" xr:uid="{50FCC9BC-99E1-4DFB-B332-535810A58173}"/>
    <cellStyle name="Edit - IBM Cognos" xfId="35" xr:uid="{9B3CAB3F-52EF-4539-AC09-9D639977ADE5}"/>
    <cellStyle name="Formula - IBM Cognos" xfId="36" xr:uid="{8C1FD5F0-C2F6-4C52-A3C8-59A0A726A510}"/>
    <cellStyle name="Group Name - IBM Cognos" xfId="37" xr:uid="{9C9273E3-00EB-47AB-8138-7879EA26C203}"/>
    <cellStyle name="Hold Values - IBM Cognos" xfId="38" xr:uid="{3348E479-B1CF-4BFE-A0B2-4C2D011E9A18}"/>
    <cellStyle name="List Name - IBM Cognos" xfId="39" xr:uid="{8786B7D4-A394-4E0E-B9FC-AC5CE2122C6C}"/>
    <cellStyle name="Locked - IBM Cognos" xfId="40" xr:uid="{5678F6DB-4612-4BD1-BCD1-EE57B97B9AC5}"/>
    <cellStyle name="Measure - IBM Cognos" xfId="41" xr:uid="{50DEEADB-22E5-4071-BDC3-E9D1003E12DC}"/>
    <cellStyle name="Measure Header - IBM Cognos" xfId="42" xr:uid="{17F9F22A-FFAF-4630-A02A-76269A03E718}"/>
    <cellStyle name="Measure Name - IBM Cognos" xfId="43" xr:uid="{169ED192-25FD-47F5-A66C-4DEF4256433B}"/>
    <cellStyle name="Measure Summary - IBM Cognos" xfId="44" xr:uid="{05C5C1DA-B619-4038-8137-7432559B8D08}"/>
    <cellStyle name="Measure Summary TM1 - IBM Cognos" xfId="45" xr:uid="{A3BE8EEF-48A9-4946-911A-C7259FC88D6F}"/>
    <cellStyle name="Measure Template - IBM Cognos" xfId="46" xr:uid="{E980C3D1-68B9-4F33-AE1E-7CE245614926}"/>
    <cellStyle name="More - IBM Cognos" xfId="47" xr:uid="{02173505-7E9D-464B-B126-E1E9E5E72FAD}"/>
    <cellStyle name="Normal" xfId="0" builtinId="0"/>
    <cellStyle name="Pending Change - IBM Cognos" xfId="48" xr:uid="{E7DE1322-1906-4BA9-842E-4968719A8C5B}"/>
    <cellStyle name="Row Name - IBM Cognos" xfId="49" xr:uid="{4BC40FB3-08AE-488A-9B73-533CA42EA5C6}"/>
    <cellStyle name="Row Template - IBM Cognos" xfId="50" xr:uid="{13002B27-22DB-4437-B173-D5E2C7009495}"/>
    <cellStyle name="Summary Column Name - IBM Cognos" xfId="51" xr:uid="{800B084B-6790-44F2-B56E-24F23E9D334B}"/>
    <cellStyle name="Summary Column Name TM1 - IBM Cognos" xfId="52" xr:uid="{56C5E6DC-309C-40B3-AD85-86D409B5D18C}"/>
    <cellStyle name="Summary Row Name - IBM Cognos" xfId="53" xr:uid="{6F2B1BB8-524E-496A-9EF8-972A958183AA}"/>
    <cellStyle name="Summary Row Name TM1 - IBM Cognos" xfId="54" xr:uid="{1BE18879-A795-4641-BF9D-B9DB5580143B}"/>
    <cellStyle name="Unsaved Change - IBM Cognos" xfId="55" xr:uid="{7A68D237-985D-46D6-8548-173D955FF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2.bin"/><Relationship Id="rId13" Type="http://schemas.openxmlformats.org/officeDocument/2006/relationships/customProperty" Target="../customProperty17.bin"/><Relationship Id="rId18" Type="http://schemas.openxmlformats.org/officeDocument/2006/relationships/customProperty" Target="../customProperty22.bin"/><Relationship Id="rId3" Type="http://schemas.openxmlformats.org/officeDocument/2006/relationships/customProperty" Target="../customProperty7.bin"/><Relationship Id="rId21" Type="http://schemas.openxmlformats.org/officeDocument/2006/relationships/customProperty" Target="../customProperty25.bin"/><Relationship Id="rId7" Type="http://schemas.openxmlformats.org/officeDocument/2006/relationships/customProperty" Target="../customProperty11.bin"/><Relationship Id="rId12" Type="http://schemas.openxmlformats.org/officeDocument/2006/relationships/customProperty" Target="../customProperty16.bin"/><Relationship Id="rId17" Type="http://schemas.openxmlformats.org/officeDocument/2006/relationships/customProperty" Target="../customProperty21.bin"/><Relationship Id="rId2" Type="http://schemas.openxmlformats.org/officeDocument/2006/relationships/customProperty" Target="../customProperty6.bin"/><Relationship Id="rId16" Type="http://schemas.openxmlformats.org/officeDocument/2006/relationships/customProperty" Target="../customProperty20.bin"/><Relationship Id="rId20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10.bin"/><Relationship Id="rId11" Type="http://schemas.openxmlformats.org/officeDocument/2006/relationships/customProperty" Target="../customProperty15.bin"/><Relationship Id="rId5" Type="http://schemas.openxmlformats.org/officeDocument/2006/relationships/customProperty" Target="../customProperty9.bin"/><Relationship Id="rId15" Type="http://schemas.openxmlformats.org/officeDocument/2006/relationships/customProperty" Target="../customProperty19.bin"/><Relationship Id="rId10" Type="http://schemas.openxmlformats.org/officeDocument/2006/relationships/customProperty" Target="../customProperty14.bin"/><Relationship Id="rId19" Type="http://schemas.openxmlformats.org/officeDocument/2006/relationships/customProperty" Target="../customProperty23.bin"/><Relationship Id="rId4" Type="http://schemas.openxmlformats.org/officeDocument/2006/relationships/customProperty" Target="../customProperty8.bin"/><Relationship Id="rId9" Type="http://schemas.openxmlformats.org/officeDocument/2006/relationships/customProperty" Target="../customProperty13.bin"/><Relationship Id="rId14" Type="http://schemas.openxmlformats.org/officeDocument/2006/relationships/customProperty" Target="../customProperty18.bin"/><Relationship Id="rId22" Type="http://schemas.openxmlformats.org/officeDocument/2006/relationships/customProperty" Target="../customProperty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A870-AAD9-4CF6-9BFA-5F082D6C7D53}">
  <dimension ref="B1:B6"/>
  <sheetViews>
    <sheetView workbookViewId="0"/>
  </sheetViews>
  <sheetFormatPr defaultRowHeight="15" x14ac:dyDescent="0.25"/>
  <sheetData>
    <row r="1" spans="2:2" x14ac:dyDescent="0.25">
      <c r="B1" t="s">
        <v>74</v>
      </c>
    </row>
    <row r="2" spans="2:2" x14ac:dyDescent="0.25">
      <c r="B2" s="26" t="s">
        <v>65</v>
      </c>
    </row>
    <row r="3" spans="2:2" x14ac:dyDescent="0.25">
      <c r="B3" s="26" t="s">
        <v>66</v>
      </c>
    </row>
    <row r="4" spans="2:2" x14ac:dyDescent="0.25">
      <c r="B4" s="26" t="s">
        <v>67</v>
      </c>
    </row>
    <row r="5" spans="2:2" x14ac:dyDescent="0.25">
      <c r="B5" s="26" t="s">
        <v>51</v>
      </c>
    </row>
    <row r="6" spans="2:2" x14ac:dyDescent="0.25">
      <c r="B6" s="26" t="s">
        <v>68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  <customPr name="LastTupleSet_0" r:id="rId2"/>
    <customPr name="LastTupleSet_1" r:id="rId3"/>
    <customPr name="LastTupleSet_COR_MapAnnotations" r:id="rId4"/>
    <customPr name="LastTupleSet_COR_Mappings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AF8-14AC-477A-96DA-5C868FF453EE}">
  <sheetPr>
    <tabColor rgb="FF808080"/>
  </sheetPr>
  <dimension ref="B3:L169"/>
  <sheetViews>
    <sheetView workbookViewId="0">
      <selection activeCell="N19" sqref="N19"/>
    </sheetView>
  </sheetViews>
  <sheetFormatPr defaultRowHeight="15" x14ac:dyDescent="0.25"/>
  <cols>
    <col min="1" max="1" width="2.7109375" customWidth="1"/>
    <col min="2" max="2" width="12.42578125" customWidth="1"/>
    <col min="4" max="7" width="7.5703125" bestFit="1" customWidth="1"/>
  </cols>
  <sheetData>
    <row r="3" spans="2:12" ht="15" hidden="1" customHeight="1" x14ac:dyDescent="0.25">
      <c r="B3" s="10" t="s">
        <v>9</v>
      </c>
      <c r="C3" s="8" t="s">
        <v>10</v>
      </c>
    </row>
    <row r="4" spans="2:12" ht="15" hidden="1" customHeight="1" x14ac:dyDescent="0.25">
      <c r="B4" s="10" t="s">
        <v>11</v>
      </c>
      <c r="C4" s="8" t="s">
        <v>12</v>
      </c>
    </row>
    <row r="5" spans="2:12" ht="15" hidden="1" customHeight="1" x14ac:dyDescent="0.25">
      <c r="B5" s="10" t="s">
        <v>13</v>
      </c>
      <c r="C5" s="9" t="s">
        <v>14</v>
      </c>
    </row>
    <row r="6" spans="2:12" ht="15" hidden="1" customHeight="1" x14ac:dyDescent="0.25">
      <c r="B6" s="10" t="s">
        <v>15</v>
      </c>
      <c r="C6" s="9" t="s">
        <v>75</v>
      </c>
    </row>
    <row r="7" spans="2:12" ht="15" hidden="1" customHeight="1" x14ac:dyDescent="0.25">
      <c r="B7" s="10" t="s">
        <v>16</v>
      </c>
      <c r="C7" s="8" t="s">
        <v>36</v>
      </c>
    </row>
    <row r="8" spans="2:12" ht="15" hidden="1" customHeight="1" x14ac:dyDescent="0.25">
      <c r="B8" s="10" t="s">
        <v>17</v>
      </c>
      <c r="C8" s="8" t="s">
        <v>18</v>
      </c>
    </row>
    <row r="9" spans="2:12" ht="15" hidden="1" customHeight="1" x14ac:dyDescent="0.25">
      <c r="B9" s="10" t="s">
        <v>19</v>
      </c>
      <c r="C9" s="8" t="s">
        <v>20</v>
      </c>
    </row>
    <row r="10" spans="2:12" ht="15" hidden="1" customHeight="1" x14ac:dyDescent="0.25">
      <c r="B10" s="10" t="s">
        <v>21</v>
      </c>
      <c r="C10" s="8"/>
    </row>
    <row r="11" spans="2:12" ht="15" hidden="1" customHeight="1" x14ac:dyDescent="0.25">
      <c r="B11" s="10" t="s">
        <v>22</v>
      </c>
      <c r="C11" s="8"/>
    </row>
    <row r="12" spans="2:12" ht="15" hidden="1" customHeight="1" x14ac:dyDescent="0.25"/>
    <row r="13" spans="2:12" ht="15.75" thickBot="1" x14ac:dyDescent="0.3">
      <c r="B13" s="5"/>
      <c r="C13" s="3"/>
      <c r="D13" s="3"/>
      <c r="E13" s="3" t="s">
        <v>0</v>
      </c>
      <c r="F13" s="3" t="s">
        <v>1</v>
      </c>
      <c r="G13" s="3" t="s">
        <v>2</v>
      </c>
      <c r="H13" t="s">
        <v>40</v>
      </c>
      <c r="I13" t="s">
        <v>41</v>
      </c>
      <c r="J13" t="s">
        <v>42</v>
      </c>
      <c r="K13" t="s">
        <v>3</v>
      </c>
      <c r="L13" t="s">
        <v>4</v>
      </c>
    </row>
    <row r="14" spans="2:12" x14ac:dyDescent="0.25">
      <c r="B14" s="7" t="s">
        <v>5</v>
      </c>
      <c r="C14" s="4" t="s">
        <v>23</v>
      </c>
      <c r="D14" s="4" t="s">
        <v>32</v>
      </c>
      <c r="E14" s="4">
        <v>661690.64895213943</v>
      </c>
      <c r="F14" s="4">
        <v>168323.13051021326</v>
      </c>
      <c r="G14" s="4">
        <v>163028.1620735375</v>
      </c>
      <c r="H14">
        <v>53514.008543503776</v>
      </c>
      <c r="I14">
        <v>53967.067759805381</v>
      </c>
      <c r="J14">
        <v>55547.085770228339</v>
      </c>
      <c r="K14">
        <v>163960.9635333824</v>
      </c>
      <c r="L14">
        <v>166378.39283500644</v>
      </c>
    </row>
    <row r="15" spans="2:12" x14ac:dyDescent="0.25">
      <c r="B15" s="7"/>
      <c r="C15" s="4"/>
      <c r="D15" s="4" t="s">
        <v>33</v>
      </c>
      <c r="E15" s="4">
        <v>196761.83521986887</v>
      </c>
      <c r="F15" s="4">
        <v>54874.189497777326</v>
      </c>
      <c r="G15" s="4">
        <v>45733.539498048318</v>
      </c>
      <c r="H15">
        <v>15554.774252032876</v>
      </c>
      <c r="I15">
        <v>14308.083928090269</v>
      </c>
      <c r="J15">
        <v>15870.681317925177</v>
      </c>
      <c r="K15">
        <v>48679.143683313712</v>
      </c>
      <c r="L15">
        <v>47474.962540729553</v>
      </c>
    </row>
    <row r="16" spans="2:12" x14ac:dyDescent="0.25">
      <c r="B16" s="7"/>
      <c r="C16" s="4"/>
      <c r="D16" s="4" t="s">
        <v>34</v>
      </c>
      <c r="E16" s="4">
        <v>163237.2427634467</v>
      </c>
      <c r="F16" s="4">
        <v>37897.381993058327</v>
      </c>
      <c r="G16" s="4">
        <v>41265.321283052006</v>
      </c>
      <c r="H16">
        <v>13675.672002521562</v>
      </c>
      <c r="I16">
        <v>13720.920854926149</v>
      </c>
      <c r="J16">
        <v>13868.728425604299</v>
      </c>
      <c r="K16">
        <v>41186.557218612943</v>
      </c>
      <c r="L16">
        <v>42887.982268723405</v>
      </c>
    </row>
    <row r="17" spans="2:12" x14ac:dyDescent="0.25">
      <c r="B17" s="6"/>
      <c r="C17" s="4"/>
      <c r="D17" s="4" t="s">
        <v>35</v>
      </c>
      <c r="E17" s="4">
        <v>301691.57096882403</v>
      </c>
      <c r="F17" s="4">
        <v>75551.559019377542</v>
      </c>
      <c r="G17" s="4">
        <v>76029.301292437187</v>
      </c>
      <c r="H17">
        <v>24283.562288949335</v>
      </c>
      <c r="I17">
        <v>25938.06297678897</v>
      </c>
      <c r="J17">
        <v>25807.676026698864</v>
      </c>
      <c r="K17">
        <v>74095.262631455742</v>
      </c>
      <c r="L17">
        <v>76015.448025553473</v>
      </c>
    </row>
    <row r="18" spans="2:12" x14ac:dyDescent="0.25">
      <c r="C18" t="s">
        <v>24</v>
      </c>
      <c r="D18" t="s">
        <v>32</v>
      </c>
      <c r="E18">
        <v>329868.83997617662</v>
      </c>
      <c r="F18">
        <v>87480.076502358992</v>
      </c>
      <c r="G18">
        <v>81436.201093997515</v>
      </c>
      <c r="H18">
        <v>26119.424345202162</v>
      </c>
      <c r="I18">
        <v>27520.191547826464</v>
      </c>
      <c r="J18">
        <v>27796.58520096889</v>
      </c>
      <c r="K18">
        <v>79843.696893455286</v>
      </c>
      <c r="L18">
        <v>81108.865486364812</v>
      </c>
    </row>
    <row r="19" spans="2:12" x14ac:dyDescent="0.25">
      <c r="D19" t="s">
        <v>33</v>
      </c>
      <c r="E19">
        <v>77827.369475085827</v>
      </c>
      <c r="F19">
        <v>24365.933521096464</v>
      </c>
      <c r="G19">
        <v>17967.961785957094</v>
      </c>
      <c r="H19">
        <v>6082.9430355371933</v>
      </c>
      <c r="I19">
        <v>5591.5639027256912</v>
      </c>
      <c r="J19">
        <v>6293.4548476942082</v>
      </c>
      <c r="K19">
        <v>17795.325286149287</v>
      </c>
      <c r="L19">
        <v>17698.148881882978</v>
      </c>
    </row>
    <row r="20" spans="2:12" x14ac:dyDescent="0.25">
      <c r="D20" t="s">
        <v>34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D21" t="s">
        <v>35</v>
      </c>
      <c r="E21">
        <v>252041.47050109078</v>
      </c>
      <c r="F21">
        <v>63114.142981262528</v>
      </c>
      <c r="G21">
        <v>63468.239308040422</v>
      </c>
      <c r="H21">
        <v>20036.481309664967</v>
      </c>
      <c r="I21">
        <v>21928.627645100772</v>
      </c>
      <c r="J21">
        <v>21503.130353274682</v>
      </c>
      <c r="K21">
        <v>62048.371607305999</v>
      </c>
      <c r="L21">
        <v>63410.716604481815</v>
      </c>
    </row>
    <row r="22" spans="2:12" x14ac:dyDescent="0.25">
      <c r="C22" t="s">
        <v>25</v>
      </c>
      <c r="D22" t="s">
        <v>32</v>
      </c>
      <c r="E22">
        <v>331821.80897596298</v>
      </c>
      <c r="F22">
        <v>80843.054007854196</v>
      </c>
      <c r="G22">
        <v>81591.960979540003</v>
      </c>
      <c r="H22">
        <v>27394.584198301611</v>
      </c>
      <c r="I22">
        <v>26446.876211978924</v>
      </c>
      <c r="J22">
        <v>27750.50056925945</v>
      </c>
      <c r="K22">
        <v>84117.266639927111</v>
      </c>
      <c r="L22">
        <v>85269.527348641626</v>
      </c>
    </row>
    <row r="23" spans="2:12" x14ac:dyDescent="0.25">
      <c r="D23" t="s">
        <v>33</v>
      </c>
      <c r="E23">
        <v>118934.46574478308</v>
      </c>
      <c r="F23">
        <v>30508.255976680866</v>
      </c>
      <c r="G23">
        <v>27765.577712091232</v>
      </c>
      <c r="H23">
        <v>9471.8312164956824</v>
      </c>
      <c r="I23">
        <v>8716.520025364578</v>
      </c>
      <c r="J23">
        <v>9577.2264702309694</v>
      </c>
      <c r="K23">
        <v>30883.818397164421</v>
      </c>
      <c r="L23">
        <v>29776.813658846571</v>
      </c>
    </row>
    <row r="24" spans="2:12" x14ac:dyDescent="0.25">
      <c r="D24" t="s">
        <v>34</v>
      </c>
      <c r="E24">
        <v>163237.2427634467</v>
      </c>
      <c r="F24">
        <v>37897.381993058327</v>
      </c>
      <c r="G24">
        <v>41265.321283052006</v>
      </c>
      <c r="H24">
        <v>13675.672002521562</v>
      </c>
      <c r="I24">
        <v>13720.920854926149</v>
      </c>
      <c r="J24">
        <v>13868.728425604299</v>
      </c>
      <c r="K24">
        <v>41186.557218612943</v>
      </c>
      <c r="L24">
        <v>42887.982268723405</v>
      </c>
    </row>
    <row r="25" spans="2:12" x14ac:dyDescent="0.25">
      <c r="D25" t="s">
        <v>35</v>
      </c>
      <c r="E25">
        <v>49650.100467733173</v>
      </c>
      <c r="F25">
        <v>12437.416038115025</v>
      </c>
      <c r="G25">
        <v>12561.061984396751</v>
      </c>
      <c r="H25">
        <v>4247.0809792843684</v>
      </c>
      <c r="I25">
        <v>4009.4353316881989</v>
      </c>
      <c r="J25">
        <v>4304.5456734241825</v>
      </c>
      <c r="K25">
        <v>12046.891024149747</v>
      </c>
      <c r="L25">
        <v>12604.731421071652</v>
      </c>
    </row>
    <row r="26" spans="2:12" x14ac:dyDescent="0.25">
      <c r="B26" t="s">
        <v>37</v>
      </c>
      <c r="C26" t="s">
        <v>23</v>
      </c>
      <c r="D26" t="s">
        <v>32</v>
      </c>
      <c r="E26">
        <v>154762.8031759533</v>
      </c>
      <c r="F26">
        <v>31938.180018558916</v>
      </c>
      <c r="G26">
        <v>40288.474794375099</v>
      </c>
      <c r="H26">
        <v>15785.590124082246</v>
      </c>
      <c r="I26">
        <v>15291.890432954928</v>
      </c>
      <c r="J26">
        <v>9210.9942373379272</v>
      </c>
      <c r="K26">
        <v>37100.576788815495</v>
      </c>
      <c r="L26">
        <v>45435.571574203786</v>
      </c>
    </row>
    <row r="27" spans="2:12" x14ac:dyDescent="0.25">
      <c r="D27" t="s">
        <v>33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D28" t="s">
        <v>34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D29" t="s">
        <v>35</v>
      </c>
      <c r="E29">
        <v>154762.8031759533</v>
      </c>
      <c r="F29">
        <v>31938.180018558916</v>
      </c>
      <c r="G29">
        <v>40288.474794375099</v>
      </c>
      <c r="H29">
        <v>15785.590124082246</v>
      </c>
      <c r="I29">
        <v>15291.890432954928</v>
      </c>
      <c r="J29">
        <v>9210.9942373379272</v>
      </c>
      <c r="K29">
        <v>37100.576788815495</v>
      </c>
      <c r="L29">
        <v>45435.571574203786</v>
      </c>
    </row>
    <row r="30" spans="2:12" x14ac:dyDescent="0.25">
      <c r="C30" t="s">
        <v>24</v>
      </c>
      <c r="D30" t="s">
        <v>32</v>
      </c>
      <c r="E30">
        <v>154762.8031759533</v>
      </c>
      <c r="F30">
        <v>31938.180018558916</v>
      </c>
      <c r="G30">
        <v>40288.474794375099</v>
      </c>
      <c r="H30">
        <v>15785.590124082246</v>
      </c>
      <c r="I30">
        <v>15291.890432954928</v>
      </c>
      <c r="J30">
        <v>9210.9942373379272</v>
      </c>
      <c r="K30">
        <v>37100.576788815495</v>
      </c>
      <c r="L30">
        <v>45435.571574203786</v>
      </c>
    </row>
    <row r="31" spans="2:12" x14ac:dyDescent="0.25"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D32" t="s">
        <v>34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2" x14ac:dyDescent="0.25">
      <c r="D33" t="s">
        <v>35</v>
      </c>
      <c r="E33">
        <v>154762.8031759533</v>
      </c>
      <c r="F33">
        <v>31938.180018558916</v>
      </c>
      <c r="G33">
        <v>40288.474794375099</v>
      </c>
      <c r="H33">
        <v>15785.590124082246</v>
      </c>
      <c r="I33">
        <v>15291.890432954928</v>
      </c>
      <c r="J33">
        <v>9210.9942373379272</v>
      </c>
      <c r="K33">
        <v>37100.576788815495</v>
      </c>
      <c r="L33">
        <v>45435.571574203786</v>
      </c>
    </row>
    <row r="34" spans="2:12" x14ac:dyDescent="0.25">
      <c r="C34" t="s">
        <v>25</v>
      </c>
      <c r="D34" t="s">
        <v>32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x14ac:dyDescent="0.25">
      <c r="D35" t="s">
        <v>33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x14ac:dyDescent="0.25">
      <c r="D36" t="s">
        <v>34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x14ac:dyDescent="0.25">
      <c r="D37" t="s">
        <v>35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x14ac:dyDescent="0.25">
      <c r="B38" t="s">
        <v>38</v>
      </c>
      <c r="C38" t="s">
        <v>23</v>
      </c>
      <c r="D38" t="s">
        <v>32</v>
      </c>
      <c r="E38">
        <v>175504.59019929662</v>
      </c>
      <c r="F38">
        <v>38355.976003401745</v>
      </c>
      <c r="G38">
        <v>44435.572199832059</v>
      </c>
      <c r="H38">
        <v>17416.689103619959</v>
      </c>
      <c r="I38">
        <v>16273.38981890077</v>
      </c>
      <c r="J38">
        <v>10745.493277311332</v>
      </c>
      <c r="K38">
        <v>42362.173497009739</v>
      </c>
      <c r="L38">
        <v>50350.868499053111</v>
      </c>
    </row>
    <row r="39" spans="2:12" x14ac:dyDescent="0.25">
      <c r="D39" t="s">
        <v>33</v>
      </c>
      <c r="E39">
        <v>175504.59019929662</v>
      </c>
      <c r="F39">
        <v>38355.976003401745</v>
      </c>
      <c r="G39">
        <v>44435.572199832059</v>
      </c>
      <c r="H39">
        <v>17416.689103619959</v>
      </c>
      <c r="I39">
        <v>16273.38981890077</v>
      </c>
      <c r="J39">
        <v>10745.493277311332</v>
      </c>
      <c r="K39">
        <v>42362.173497009739</v>
      </c>
      <c r="L39">
        <v>50350.868499053111</v>
      </c>
    </row>
    <row r="40" spans="2:12" x14ac:dyDescent="0.25">
      <c r="D40" t="s">
        <v>34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x14ac:dyDescent="0.25">
      <c r="D41" t="s">
        <v>35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x14ac:dyDescent="0.25">
      <c r="C42" t="s">
        <v>24</v>
      </c>
      <c r="D42" t="s">
        <v>32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2" x14ac:dyDescent="0.25">
      <c r="D43" t="s">
        <v>33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x14ac:dyDescent="0.25">
      <c r="D44" t="s">
        <v>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2" x14ac:dyDescent="0.25">
      <c r="D45" t="s">
        <v>35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2:12" x14ac:dyDescent="0.25">
      <c r="C46" t="s">
        <v>25</v>
      </c>
      <c r="D46" t="s">
        <v>32</v>
      </c>
      <c r="E46">
        <v>175504.59019929662</v>
      </c>
      <c r="F46">
        <v>38355.976003401745</v>
      </c>
      <c r="G46">
        <v>44435.572199832059</v>
      </c>
      <c r="H46">
        <v>17416.689103619959</v>
      </c>
      <c r="I46">
        <v>16273.38981890077</v>
      </c>
      <c r="J46">
        <v>10745.493277311332</v>
      </c>
      <c r="K46">
        <v>42362.173497009739</v>
      </c>
      <c r="L46">
        <v>50350.868499053111</v>
      </c>
    </row>
    <row r="47" spans="2:12" x14ac:dyDescent="0.25">
      <c r="D47" t="s">
        <v>33</v>
      </c>
      <c r="E47">
        <v>175504.59019929662</v>
      </c>
      <c r="F47">
        <v>38355.976003401745</v>
      </c>
      <c r="G47">
        <v>44435.572199832059</v>
      </c>
      <c r="H47">
        <v>17416.689103619959</v>
      </c>
      <c r="I47">
        <v>16273.38981890077</v>
      </c>
      <c r="J47">
        <v>10745.493277311332</v>
      </c>
      <c r="K47">
        <v>42362.173497009739</v>
      </c>
      <c r="L47">
        <v>50350.868499053111</v>
      </c>
    </row>
    <row r="48" spans="2:12" x14ac:dyDescent="0.25">
      <c r="D48" t="s">
        <v>34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2:12" x14ac:dyDescent="0.25">
      <c r="D49" t="s">
        <v>35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2:12" x14ac:dyDescent="0.25">
      <c r="B50" t="s">
        <v>39</v>
      </c>
      <c r="C50" t="s">
        <v>23</v>
      </c>
      <c r="D50" t="s">
        <v>32</v>
      </c>
      <c r="E50">
        <v>159394.90027798055</v>
      </c>
      <c r="F50">
        <v>33957.678755102606</v>
      </c>
      <c r="G50">
        <v>42621.273334909449</v>
      </c>
      <c r="H50">
        <v>17155.189267221755</v>
      </c>
      <c r="I50">
        <v>15446.890335982545</v>
      </c>
      <c r="J50">
        <v>10019.193731705152</v>
      </c>
      <c r="K50">
        <v>36451.877194660556</v>
      </c>
      <c r="L50">
        <v>46364.070993307927</v>
      </c>
    </row>
    <row r="51" spans="2:12" x14ac:dyDescent="0.25">
      <c r="D51" t="s">
        <v>33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2:12" x14ac:dyDescent="0.25">
      <c r="D52" t="s">
        <v>34</v>
      </c>
      <c r="E52">
        <v>159394.90027798055</v>
      </c>
      <c r="F52">
        <v>33957.678755102606</v>
      </c>
      <c r="G52">
        <v>42621.273334909449</v>
      </c>
      <c r="H52">
        <v>17155.189267221755</v>
      </c>
      <c r="I52">
        <v>15446.890335982545</v>
      </c>
      <c r="J52">
        <v>10019.193731705152</v>
      </c>
      <c r="K52">
        <v>36451.877194660556</v>
      </c>
      <c r="L52">
        <v>46364.070993307927</v>
      </c>
    </row>
    <row r="53" spans="2:12" x14ac:dyDescent="0.25">
      <c r="D53" t="s">
        <v>35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2:12" x14ac:dyDescent="0.25">
      <c r="C54" t="s">
        <v>24</v>
      </c>
      <c r="D54" t="s">
        <v>32</v>
      </c>
      <c r="E54">
        <v>159394.90027798055</v>
      </c>
      <c r="F54">
        <v>33957.678755102606</v>
      </c>
      <c r="G54">
        <v>42621.273334909449</v>
      </c>
      <c r="H54">
        <v>17155.189267221755</v>
      </c>
      <c r="I54">
        <v>15446.890335982545</v>
      </c>
      <c r="J54">
        <v>10019.193731705152</v>
      </c>
      <c r="K54">
        <v>36451.877194660556</v>
      </c>
      <c r="L54">
        <v>46364.070993307927</v>
      </c>
    </row>
    <row r="55" spans="2:12" x14ac:dyDescent="0.25">
      <c r="D55" t="s">
        <v>33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2:12" x14ac:dyDescent="0.25">
      <c r="D56" t="s">
        <v>34</v>
      </c>
      <c r="E56">
        <v>159394.90027798055</v>
      </c>
      <c r="F56">
        <v>33957.678755102606</v>
      </c>
      <c r="G56">
        <v>42621.273334909449</v>
      </c>
      <c r="H56">
        <v>17155.189267221755</v>
      </c>
      <c r="I56">
        <v>15446.890335982545</v>
      </c>
      <c r="J56">
        <v>10019.193731705152</v>
      </c>
      <c r="K56">
        <v>36451.877194660556</v>
      </c>
      <c r="L56">
        <v>46364.070993307927</v>
      </c>
    </row>
    <row r="57" spans="2:12" x14ac:dyDescent="0.25">
      <c r="D57" t="s">
        <v>35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2:12" x14ac:dyDescent="0.25">
      <c r="C58" t="s">
        <v>25</v>
      </c>
      <c r="D58" t="s">
        <v>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2:12" x14ac:dyDescent="0.25">
      <c r="D59" t="s">
        <v>33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2:12" x14ac:dyDescent="0.25">
      <c r="D60" t="s"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2:12" x14ac:dyDescent="0.25">
      <c r="D61" t="s">
        <v>35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2:12" x14ac:dyDescent="0.25">
      <c r="B62" t="s">
        <v>26</v>
      </c>
      <c r="C62" t="s">
        <v>23</v>
      </c>
      <c r="D62" t="s">
        <v>32</v>
      </c>
      <c r="E62">
        <v>489662.29365323047</v>
      </c>
      <c r="F62">
        <v>104251.83477706327</v>
      </c>
      <c r="G62">
        <v>127345.32032911661</v>
      </c>
      <c r="H62">
        <v>50357.46849492396</v>
      </c>
      <c r="I62">
        <v>47012.170587838249</v>
      </c>
      <c r="J62">
        <v>29975.681246354412</v>
      </c>
      <c r="K62">
        <v>115914.62748048578</v>
      </c>
      <c r="L62">
        <v>142150.51106656482</v>
      </c>
    </row>
    <row r="63" spans="2:12" x14ac:dyDescent="0.25">
      <c r="D63" t="s">
        <v>33</v>
      </c>
      <c r="E63">
        <v>175504.59019929662</v>
      </c>
      <c r="F63">
        <v>38355.976003401745</v>
      </c>
      <c r="G63">
        <v>44435.572199832059</v>
      </c>
      <c r="H63">
        <v>17416.689103619959</v>
      </c>
      <c r="I63">
        <v>16273.38981890077</v>
      </c>
      <c r="J63">
        <v>10745.493277311332</v>
      </c>
      <c r="K63">
        <v>42362.173497009739</v>
      </c>
      <c r="L63">
        <v>50350.868499053111</v>
      </c>
    </row>
    <row r="64" spans="2:12" x14ac:dyDescent="0.25">
      <c r="D64" t="s">
        <v>34</v>
      </c>
      <c r="E64">
        <v>159394.90027798055</v>
      </c>
      <c r="F64">
        <v>33957.678755102606</v>
      </c>
      <c r="G64">
        <v>42621.273334909449</v>
      </c>
      <c r="H64">
        <v>17155.189267221755</v>
      </c>
      <c r="I64">
        <v>15446.890335982545</v>
      </c>
      <c r="J64">
        <v>10019.193731705152</v>
      </c>
      <c r="K64">
        <v>36451.877194660556</v>
      </c>
      <c r="L64">
        <v>46364.070993307927</v>
      </c>
    </row>
    <row r="65" spans="2:12" x14ac:dyDescent="0.25">
      <c r="D65" t="s">
        <v>35</v>
      </c>
      <c r="E65">
        <v>154762.8031759533</v>
      </c>
      <c r="F65">
        <v>31938.180018558916</v>
      </c>
      <c r="G65">
        <v>40288.474794375099</v>
      </c>
      <c r="H65">
        <v>15785.590124082246</v>
      </c>
      <c r="I65">
        <v>15291.890432954928</v>
      </c>
      <c r="J65">
        <v>9210.9942373379272</v>
      </c>
      <c r="K65">
        <v>37100.576788815495</v>
      </c>
      <c r="L65">
        <v>45435.571574203786</v>
      </c>
    </row>
    <row r="66" spans="2:12" x14ac:dyDescent="0.25">
      <c r="C66" t="s">
        <v>24</v>
      </c>
      <c r="D66" t="s">
        <v>32</v>
      </c>
      <c r="E66">
        <v>314157.70345393382</v>
      </c>
      <c r="F66">
        <v>65895.85877366153</v>
      </c>
      <c r="G66">
        <v>82909.748129284548</v>
      </c>
      <c r="H66">
        <v>32940.779391304</v>
      </c>
      <c r="I66">
        <v>30738.780768937475</v>
      </c>
      <c r="J66">
        <v>19230.18796904308</v>
      </c>
      <c r="K66">
        <v>73552.453983476051</v>
      </c>
      <c r="L66">
        <v>91799.642567511721</v>
      </c>
    </row>
    <row r="67" spans="2:12" x14ac:dyDescent="0.25">
      <c r="D67" t="s">
        <v>33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2:12" x14ac:dyDescent="0.25">
      <c r="D68" t="s">
        <v>34</v>
      </c>
      <c r="E68">
        <v>159394.90027798055</v>
      </c>
      <c r="F68">
        <v>33957.678755102606</v>
      </c>
      <c r="G68">
        <v>42621.273334909449</v>
      </c>
      <c r="H68">
        <v>17155.189267221755</v>
      </c>
      <c r="I68">
        <v>15446.890335982545</v>
      </c>
      <c r="J68">
        <v>10019.193731705152</v>
      </c>
      <c r="K68">
        <v>36451.877194660556</v>
      </c>
      <c r="L68">
        <v>46364.070993307927</v>
      </c>
    </row>
    <row r="69" spans="2:12" x14ac:dyDescent="0.25">
      <c r="D69" t="s">
        <v>35</v>
      </c>
      <c r="E69">
        <v>154762.8031759533</v>
      </c>
      <c r="F69">
        <v>31938.180018558916</v>
      </c>
      <c r="G69">
        <v>40288.474794375099</v>
      </c>
      <c r="H69">
        <v>15785.590124082246</v>
      </c>
      <c r="I69">
        <v>15291.890432954928</v>
      </c>
      <c r="J69">
        <v>9210.9942373379272</v>
      </c>
      <c r="K69">
        <v>37100.576788815495</v>
      </c>
      <c r="L69">
        <v>45435.571574203786</v>
      </c>
    </row>
    <row r="70" spans="2:12" x14ac:dyDescent="0.25">
      <c r="C70" t="s">
        <v>25</v>
      </c>
      <c r="D70" t="s">
        <v>32</v>
      </c>
      <c r="E70">
        <v>175504.59019929662</v>
      </c>
      <c r="F70">
        <v>38355.976003401745</v>
      </c>
      <c r="G70">
        <v>44435.572199832059</v>
      </c>
      <c r="H70">
        <v>17416.689103619959</v>
      </c>
      <c r="I70">
        <v>16273.38981890077</v>
      </c>
      <c r="J70">
        <v>10745.493277311332</v>
      </c>
      <c r="K70">
        <v>42362.173497009739</v>
      </c>
      <c r="L70">
        <v>50350.868499053111</v>
      </c>
    </row>
    <row r="71" spans="2:12" x14ac:dyDescent="0.25">
      <c r="D71" t="s">
        <v>33</v>
      </c>
      <c r="E71">
        <v>175504.59019929662</v>
      </c>
      <c r="F71">
        <v>38355.976003401745</v>
      </c>
      <c r="G71">
        <v>44435.572199832059</v>
      </c>
      <c r="H71">
        <v>17416.689103619959</v>
      </c>
      <c r="I71">
        <v>16273.38981890077</v>
      </c>
      <c r="J71">
        <v>10745.493277311332</v>
      </c>
      <c r="K71">
        <v>42362.173497009739</v>
      </c>
      <c r="L71">
        <v>50350.868499053111</v>
      </c>
    </row>
    <row r="72" spans="2:12" x14ac:dyDescent="0.25">
      <c r="D72" t="s">
        <v>34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2:12" x14ac:dyDescent="0.25">
      <c r="D73" t="s">
        <v>35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2:12" x14ac:dyDescent="0.25">
      <c r="B74" t="s">
        <v>29</v>
      </c>
      <c r="C74" t="s">
        <v>23</v>
      </c>
      <c r="D74" t="s">
        <v>32</v>
      </c>
      <c r="E74">
        <v>155970.50242038199</v>
      </c>
      <c r="F74">
        <v>37972.676243205067</v>
      </c>
      <c r="G74">
        <v>42283.97354593387</v>
      </c>
      <c r="H74">
        <v>14288.191060898029</v>
      </c>
      <c r="I74">
        <v>14081.291190340522</v>
      </c>
      <c r="J74">
        <v>13914.491294695319</v>
      </c>
      <c r="K74">
        <v>42941.373134645844</v>
      </c>
      <c r="L74">
        <v>32772.47949659724</v>
      </c>
    </row>
    <row r="75" spans="2:12" x14ac:dyDescent="0.25">
      <c r="D75" t="s">
        <v>33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2:12" x14ac:dyDescent="0.25">
      <c r="D76" t="s">
        <v>34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2:12" x14ac:dyDescent="0.25">
      <c r="D77" t="s">
        <v>35</v>
      </c>
      <c r="E77">
        <v>155970.50242038199</v>
      </c>
      <c r="F77">
        <v>37972.676243205067</v>
      </c>
      <c r="G77">
        <v>42283.97354593387</v>
      </c>
      <c r="H77">
        <v>14288.191060898029</v>
      </c>
      <c r="I77">
        <v>14081.291190340522</v>
      </c>
      <c r="J77">
        <v>13914.491294695319</v>
      </c>
      <c r="K77">
        <v>42941.373134645844</v>
      </c>
      <c r="L77">
        <v>32772.47949659724</v>
      </c>
    </row>
    <row r="78" spans="2:12" x14ac:dyDescent="0.25">
      <c r="C78" t="s">
        <v>24</v>
      </c>
      <c r="D78" t="s">
        <v>32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2:12" x14ac:dyDescent="0.25">
      <c r="D79" t="s">
        <v>33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2:12" x14ac:dyDescent="0.25">
      <c r="D80" t="s">
        <v>34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x14ac:dyDescent="0.25">
      <c r="D81" t="s">
        <v>35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x14ac:dyDescent="0.25">
      <c r="C82" t="s">
        <v>25</v>
      </c>
      <c r="D82" t="s">
        <v>32</v>
      </c>
      <c r="E82">
        <v>155970.50242038199</v>
      </c>
      <c r="F82">
        <v>37972.676243205067</v>
      </c>
      <c r="G82">
        <v>42283.97354593387</v>
      </c>
      <c r="H82">
        <v>14288.191060898029</v>
      </c>
      <c r="I82">
        <v>14081.291190340522</v>
      </c>
      <c r="J82">
        <v>13914.491294695319</v>
      </c>
      <c r="K82">
        <v>42941.373134645844</v>
      </c>
      <c r="L82">
        <v>32772.47949659724</v>
      </c>
    </row>
    <row r="83" spans="2:12" x14ac:dyDescent="0.25">
      <c r="D83" t="s">
        <v>33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2:12" x14ac:dyDescent="0.25">
      <c r="D84" t="s">
        <v>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2:12" x14ac:dyDescent="0.25">
      <c r="D85" t="s">
        <v>35</v>
      </c>
      <c r="E85">
        <v>155970.50242038199</v>
      </c>
      <c r="F85">
        <v>37972.676243205067</v>
      </c>
      <c r="G85">
        <v>42283.97354593387</v>
      </c>
      <c r="H85">
        <v>14288.191060898029</v>
      </c>
      <c r="I85">
        <v>14081.291190340522</v>
      </c>
      <c r="J85">
        <v>13914.491294695319</v>
      </c>
      <c r="K85">
        <v>42941.373134645844</v>
      </c>
      <c r="L85">
        <v>32772.47949659724</v>
      </c>
    </row>
    <row r="86" spans="2:12" x14ac:dyDescent="0.25">
      <c r="B86" t="s">
        <v>30</v>
      </c>
      <c r="C86" t="s">
        <v>23</v>
      </c>
      <c r="D86" t="s">
        <v>32</v>
      </c>
      <c r="E86">
        <v>154335.60344322171</v>
      </c>
      <c r="F86">
        <v>39741.075136844025</v>
      </c>
      <c r="G86">
        <v>41864.373808447497</v>
      </c>
      <c r="H86">
        <v>15035.590593303454</v>
      </c>
      <c r="I86">
        <v>12766.792012728893</v>
      </c>
      <c r="J86">
        <v>14061.991202415149</v>
      </c>
      <c r="K86">
        <v>41197.874225428743</v>
      </c>
      <c r="L86">
        <v>31532.280272501434</v>
      </c>
    </row>
    <row r="87" spans="2:12" x14ac:dyDescent="0.25">
      <c r="D87" t="s">
        <v>33</v>
      </c>
      <c r="E87">
        <v>154335.60344322171</v>
      </c>
      <c r="F87">
        <v>39741.075136844025</v>
      </c>
      <c r="G87">
        <v>41864.373808447497</v>
      </c>
      <c r="H87">
        <v>15035.590593303454</v>
      </c>
      <c r="I87">
        <v>12766.792012728893</v>
      </c>
      <c r="J87">
        <v>14061.991202415149</v>
      </c>
      <c r="K87">
        <v>41197.874225428743</v>
      </c>
      <c r="L87">
        <v>31532.280272501434</v>
      </c>
    </row>
    <row r="88" spans="2:12" x14ac:dyDescent="0.25">
      <c r="D88" t="s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2:12" x14ac:dyDescent="0.25">
      <c r="D89" t="s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2:12" x14ac:dyDescent="0.25">
      <c r="C90" t="s">
        <v>24</v>
      </c>
      <c r="D90" t="s">
        <v>32</v>
      </c>
      <c r="E90">
        <v>154335.60344322171</v>
      </c>
      <c r="F90">
        <v>39741.075136844025</v>
      </c>
      <c r="G90">
        <v>41864.373808447497</v>
      </c>
      <c r="H90">
        <v>15035.590593303454</v>
      </c>
      <c r="I90">
        <v>12766.792012728893</v>
      </c>
      <c r="J90">
        <v>14061.991202415149</v>
      </c>
      <c r="K90">
        <v>41197.874225428743</v>
      </c>
      <c r="L90">
        <v>31532.280272501434</v>
      </c>
    </row>
    <row r="91" spans="2:12" x14ac:dyDescent="0.25">
      <c r="D91" t="s">
        <v>33</v>
      </c>
      <c r="E91">
        <v>154335.60344322171</v>
      </c>
      <c r="F91">
        <v>39741.075136844025</v>
      </c>
      <c r="G91">
        <v>41864.373808447497</v>
      </c>
      <c r="H91">
        <v>15035.590593303454</v>
      </c>
      <c r="I91">
        <v>12766.792012728893</v>
      </c>
      <c r="J91">
        <v>14061.991202415149</v>
      </c>
      <c r="K91">
        <v>41197.874225428743</v>
      </c>
      <c r="L91">
        <v>31532.280272501434</v>
      </c>
    </row>
    <row r="92" spans="2:12" x14ac:dyDescent="0.25">
      <c r="D92" t="s">
        <v>34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2:12" x14ac:dyDescent="0.25">
      <c r="D93" t="s">
        <v>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2:12" x14ac:dyDescent="0.25">
      <c r="C94" t="s">
        <v>25</v>
      </c>
      <c r="D94" t="s">
        <v>32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2:12" x14ac:dyDescent="0.25">
      <c r="D95" t="s">
        <v>33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2:12" x14ac:dyDescent="0.25">
      <c r="D96" t="s">
        <v>34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2:12" x14ac:dyDescent="0.25">
      <c r="D97" t="s">
        <v>35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2:12" x14ac:dyDescent="0.25">
      <c r="B98" t="s">
        <v>31</v>
      </c>
      <c r="C98" t="s">
        <v>23</v>
      </c>
      <c r="D98" t="s">
        <v>32</v>
      </c>
      <c r="E98">
        <v>166455.59586060693</v>
      </c>
      <c r="F98">
        <v>41910.173779793717</v>
      </c>
      <c r="G98">
        <v>45732.371388517306</v>
      </c>
      <c r="H98">
        <v>15453.690331728272</v>
      </c>
      <c r="I98">
        <v>15433.390344428524</v>
      </c>
      <c r="J98">
        <v>14845.290712360515</v>
      </c>
      <c r="K98">
        <v>44229.572328711489</v>
      </c>
      <c r="L98">
        <v>34583.478363584429</v>
      </c>
    </row>
    <row r="99" spans="2:12" x14ac:dyDescent="0.25">
      <c r="D99" t="s">
        <v>33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2:12" x14ac:dyDescent="0.25">
      <c r="D100" t="s">
        <v>34</v>
      </c>
      <c r="E100">
        <v>166455.59586060693</v>
      </c>
      <c r="F100">
        <v>41910.173779793717</v>
      </c>
      <c r="G100">
        <v>45732.371388517306</v>
      </c>
      <c r="H100">
        <v>15453.690331728272</v>
      </c>
      <c r="I100">
        <v>15433.390344428524</v>
      </c>
      <c r="J100">
        <v>14845.290712360515</v>
      </c>
      <c r="K100">
        <v>44229.572328711489</v>
      </c>
      <c r="L100">
        <v>34583.478363584429</v>
      </c>
    </row>
    <row r="101" spans="2:12" x14ac:dyDescent="0.25">
      <c r="D101" t="s">
        <v>35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2:12" x14ac:dyDescent="0.25">
      <c r="C102" t="s">
        <v>24</v>
      </c>
      <c r="D102" t="s">
        <v>32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2:12" x14ac:dyDescent="0.25">
      <c r="D103" t="s">
        <v>33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2:12" x14ac:dyDescent="0.25">
      <c r="D104" t="s">
        <v>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2:12" x14ac:dyDescent="0.25">
      <c r="D105" t="s">
        <v>35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2:12" x14ac:dyDescent="0.25">
      <c r="C106" t="s">
        <v>25</v>
      </c>
      <c r="D106" t="s">
        <v>32</v>
      </c>
      <c r="E106">
        <v>166455.59586060693</v>
      </c>
      <c r="F106">
        <v>41910.173779793717</v>
      </c>
      <c r="G106">
        <v>45732.371388517306</v>
      </c>
      <c r="H106">
        <v>15453.690331728272</v>
      </c>
      <c r="I106">
        <v>15433.390344428524</v>
      </c>
      <c r="J106">
        <v>14845.290712360515</v>
      </c>
      <c r="K106">
        <v>44229.572328711489</v>
      </c>
      <c r="L106">
        <v>34583.478363584429</v>
      </c>
    </row>
    <row r="107" spans="2:12" x14ac:dyDescent="0.25">
      <c r="D107" t="s">
        <v>33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2:12" x14ac:dyDescent="0.25">
      <c r="D108" t="s">
        <v>34</v>
      </c>
      <c r="E108">
        <v>166455.59586060693</v>
      </c>
      <c r="F108">
        <v>41910.173779793717</v>
      </c>
      <c r="G108">
        <v>45732.371388517306</v>
      </c>
      <c r="H108">
        <v>15453.690331728272</v>
      </c>
      <c r="I108">
        <v>15433.390344428524</v>
      </c>
      <c r="J108">
        <v>14845.290712360515</v>
      </c>
      <c r="K108">
        <v>44229.572328711489</v>
      </c>
      <c r="L108">
        <v>34583.478363584429</v>
      </c>
    </row>
    <row r="109" spans="2:12" x14ac:dyDescent="0.25">
      <c r="D109" t="s">
        <v>35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2:12" x14ac:dyDescent="0.25">
      <c r="B110" t="s">
        <v>27</v>
      </c>
      <c r="C110" t="s">
        <v>23</v>
      </c>
      <c r="D110" t="s">
        <v>32</v>
      </c>
      <c r="E110">
        <v>476761.70172421064</v>
      </c>
      <c r="F110">
        <v>119623.92515984281</v>
      </c>
      <c r="G110">
        <v>129880.71874289868</v>
      </c>
      <c r="H110">
        <v>44777.471985929755</v>
      </c>
      <c r="I110">
        <v>42281.473547497939</v>
      </c>
      <c r="J110">
        <v>42821.773209470979</v>
      </c>
      <c r="K110">
        <v>128368.81968878607</v>
      </c>
      <c r="L110">
        <v>98888.238132683095</v>
      </c>
    </row>
    <row r="111" spans="2:12" x14ac:dyDescent="0.25">
      <c r="D111" t="s">
        <v>33</v>
      </c>
      <c r="E111">
        <v>154335.60344322171</v>
      </c>
      <c r="F111">
        <v>39741.075136844025</v>
      </c>
      <c r="G111">
        <v>41864.373808447497</v>
      </c>
      <c r="H111">
        <v>15035.590593303454</v>
      </c>
      <c r="I111">
        <v>12766.792012728893</v>
      </c>
      <c r="J111">
        <v>14061.991202415149</v>
      </c>
      <c r="K111">
        <v>41197.874225428743</v>
      </c>
      <c r="L111">
        <v>31532.280272501434</v>
      </c>
    </row>
    <row r="112" spans="2:12" x14ac:dyDescent="0.25">
      <c r="D112" t="s">
        <v>34</v>
      </c>
      <c r="E112">
        <v>166455.59586060693</v>
      </c>
      <c r="F112">
        <v>41910.173779793717</v>
      </c>
      <c r="G112">
        <v>45732.371388517306</v>
      </c>
      <c r="H112">
        <v>15453.690331728272</v>
      </c>
      <c r="I112">
        <v>15433.390344428524</v>
      </c>
      <c r="J112">
        <v>14845.290712360515</v>
      </c>
      <c r="K112">
        <v>44229.572328711489</v>
      </c>
      <c r="L112">
        <v>34583.478363584429</v>
      </c>
    </row>
    <row r="113" spans="2:12" x14ac:dyDescent="0.25">
      <c r="D113" t="s">
        <v>35</v>
      </c>
      <c r="E113">
        <v>155970.50242038199</v>
      </c>
      <c r="F113">
        <v>37972.676243205067</v>
      </c>
      <c r="G113">
        <v>42283.97354593387</v>
      </c>
      <c r="H113">
        <v>14288.191060898029</v>
      </c>
      <c r="I113">
        <v>14081.291190340522</v>
      </c>
      <c r="J113">
        <v>13914.491294695319</v>
      </c>
      <c r="K113">
        <v>42941.373134645844</v>
      </c>
      <c r="L113">
        <v>32772.47949659724</v>
      </c>
    </row>
    <row r="114" spans="2:12" x14ac:dyDescent="0.25">
      <c r="C114" t="s">
        <v>24</v>
      </c>
      <c r="D114" t="s">
        <v>32</v>
      </c>
      <c r="E114">
        <v>154335.60344322171</v>
      </c>
      <c r="F114">
        <v>39741.075136844025</v>
      </c>
      <c r="G114">
        <v>41864.373808447497</v>
      </c>
      <c r="H114">
        <v>15035.590593303454</v>
      </c>
      <c r="I114">
        <v>12766.792012728893</v>
      </c>
      <c r="J114">
        <v>14061.991202415149</v>
      </c>
      <c r="K114">
        <v>41197.874225428743</v>
      </c>
      <c r="L114">
        <v>31532.280272501434</v>
      </c>
    </row>
    <row r="115" spans="2:12" x14ac:dyDescent="0.25">
      <c r="D115" t="s">
        <v>33</v>
      </c>
      <c r="E115">
        <v>154335.60344322171</v>
      </c>
      <c r="F115">
        <v>39741.075136844025</v>
      </c>
      <c r="G115">
        <v>41864.373808447497</v>
      </c>
      <c r="H115">
        <v>15035.590593303454</v>
      </c>
      <c r="I115">
        <v>12766.792012728893</v>
      </c>
      <c r="J115">
        <v>14061.991202415149</v>
      </c>
      <c r="K115">
        <v>41197.874225428743</v>
      </c>
      <c r="L115">
        <v>31532.280272501434</v>
      </c>
    </row>
    <row r="116" spans="2:12" x14ac:dyDescent="0.25">
      <c r="D116" t="s">
        <v>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2:12" x14ac:dyDescent="0.25">
      <c r="D117" t="s">
        <v>35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2:12" x14ac:dyDescent="0.25">
      <c r="C118" t="s">
        <v>25</v>
      </c>
      <c r="D118" t="s">
        <v>32</v>
      </c>
      <c r="E118">
        <v>322426.09828098898</v>
      </c>
      <c r="F118">
        <v>79882.850022998799</v>
      </c>
      <c r="G118">
        <v>88016.344934451176</v>
      </c>
      <c r="H118">
        <v>29741.881392626303</v>
      </c>
      <c r="I118">
        <v>29514.681534769046</v>
      </c>
      <c r="J118">
        <v>28759.782007055834</v>
      </c>
      <c r="K118">
        <v>87170.945463357333</v>
      </c>
      <c r="L118">
        <v>67355.957860181676</v>
      </c>
    </row>
    <row r="119" spans="2:12" x14ac:dyDescent="0.25">
      <c r="D119" t="s">
        <v>33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2:12" x14ac:dyDescent="0.25">
      <c r="D120" t="s">
        <v>34</v>
      </c>
      <c r="E120">
        <v>166455.59586060693</v>
      </c>
      <c r="F120">
        <v>41910.173779793717</v>
      </c>
      <c r="G120">
        <v>45732.371388517306</v>
      </c>
      <c r="H120">
        <v>15453.690331728272</v>
      </c>
      <c r="I120">
        <v>15433.390344428524</v>
      </c>
      <c r="J120">
        <v>14845.290712360515</v>
      </c>
      <c r="K120">
        <v>44229.572328711489</v>
      </c>
      <c r="L120">
        <v>34583.478363584429</v>
      </c>
    </row>
    <row r="121" spans="2:12" x14ac:dyDescent="0.25">
      <c r="D121" t="s">
        <v>35</v>
      </c>
      <c r="E121">
        <v>155970.50242038199</v>
      </c>
      <c r="F121">
        <v>37972.676243205067</v>
      </c>
      <c r="G121">
        <v>42283.97354593387</v>
      </c>
      <c r="H121">
        <v>14288.191060898029</v>
      </c>
      <c r="I121">
        <v>14081.291190340522</v>
      </c>
      <c r="J121">
        <v>13914.491294695319</v>
      </c>
      <c r="K121">
        <v>42941.373134645844</v>
      </c>
      <c r="L121">
        <v>32772.47949659724</v>
      </c>
    </row>
    <row r="122" spans="2:12" x14ac:dyDescent="0.25">
      <c r="B122" t="s">
        <v>28</v>
      </c>
      <c r="C122" t="s">
        <v>23</v>
      </c>
      <c r="D122" t="s">
        <v>32</v>
      </c>
      <c r="E122">
        <v>472129.00462255883</v>
      </c>
      <c r="F122">
        <v>102249.73602963364</v>
      </c>
      <c r="G122">
        <v>109027.83178906262</v>
      </c>
      <c r="H122">
        <v>41906.973781795728</v>
      </c>
      <c r="I122">
        <v>43006.473093917433</v>
      </c>
      <c r="J122">
        <v>24114.384913349437</v>
      </c>
      <c r="K122">
        <v>131551.1176978492</v>
      </c>
      <c r="L122">
        <v>129300.31910601334</v>
      </c>
    </row>
    <row r="123" spans="2:12" x14ac:dyDescent="0.25">
      <c r="D123" t="s">
        <v>33</v>
      </c>
      <c r="E123">
        <v>153793.70378224965</v>
      </c>
      <c r="F123">
        <v>32170.479873225464</v>
      </c>
      <c r="G123">
        <v>35959.377502782481</v>
      </c>
      <c r="H123">
        <v>13840.891340741558</v>
      </c>
      <c r="I123">
        <v>14165.291137787746</v>
      </c>
      <c r="J123">
        <v>7953.1950242531748</v>
      </c>
      <c r="K123">
        <v>43614.67271341032</v>
      </c>
      <c r="L123">
        <v>42049.173692831391</v>
      </c>
    </row>
    <row r="124" spans="2:12" x14ac:dyDescent="0.25">
      <c r="D124" t="s">
        <v>34</v>
      </c>
      <c r="E124">
        <v>164272.39722647858</v>
      </c>
      <c r="F124">
        <v>35974.677493210365</v>
      </c>
      <c r="G124">
        <v>38761.075749959724</v>
      </c>
      <c r="H124">
        <v>14867.290698596693</v>
      </c>
      <c r="I124">
        <v>15342.490401298135</v>
      </c>
      <c r="J124">
        <v>8551.2946500649014</v>
      </c>
      <c r="K124">
        <v>44545.872130825264</v>
      </c>
      <c r="L124">
        <v>44990.771852483245</v>
      </c>
    </row>
    <row r="125" spans="2:12" x14ac:dyDescent="0.25">
      <c r="D125" t="s">
        <v>35</v>
      </c>
      <c r="E125">
        <v>154062.90361383051</v>
      </c>
      <c r="F125">
        <v>34104.578663197812</v>
      </c>
      <c r="G125">
        <v>34307.378536320393</v>
      </c>
      <c r="H125">
        <v>13198.791742457477</v>
      </c>
      <c r="I125">
        <v>13498.691554831556</v>
      </c>
      <c r="J125">
        <v>7609.8952390313616</v>
      </c>
      <c r="K125">
        <v>43390.572853613616</v>
      </c>
      <c r="L125">
        <v>42260.373560698696</v>
      </c>
    </row>
    <row r="126" spans="2:12" x14ac:dyDescent="0.25">
      <c r="C126" t="s">
        <v>24</v>
      </c>
      <c r="D126" t="s">
        <v>32</v>
      </c>
      <c r="E126">
        <v>318335.30084030906</v>
      </c>
      <c r="F126">
        <v>70079.256156408184</v>
      </c>
      <c r="G126">
        <v>73068.454286280117</v>
      </c>
      <c r="H126">
        <v>28066.082441054168</v>
      </c>
      <c r="I126">
        <v>28841.181956129691</v>
      </c>
      <c r="J126">
        <v>16161.189889096262</v>
      </c>
      <c r="K126">
        <v>87936.444984438873</v>
      </c>
      <c r="L126">
        <v>87251.145413181948</v>
      </c>
    </row>
    <row r="127" spans="2:12" x14ac:dyDescent="0.25">
      <c r="D127" t="s">
        <v>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2:12" x14ac:dyDescent="0.25">
      <c r="D128" t="s">
        <v>34</v>
      </c>
      <c r="E128">
        <v>164272.39722647858</v>
      </c>
      <c r="F128">
        <v>35974.677493210365</v>
      </c>
      <c r="G128">
        <v>38761.075749959724</v>
      </c>
      <c r="H128">
        <v>14867.290698596693</v>
      </c>
      <c r="I128">
        <v>15342.490401298135</v>
      </c>
      <c r="J128">
        <v>8551.2946500649014</v>
      </c>
      <c r="K128">
        <v>44545.872130825264</v>
      </c>
      <c r="L128">
        <v>44990.771852483245</v>
      </c>
    </row>
    <row r="129" spans="2:12" x14ac:dyDescent="0.25">
      <c r="D129" t="s">
        <v>35</v>
      </c>
      <c r="E129">
        <v>154062.90361383051</v>
      </c>
      <c r="F129">
        <v>34104.578663197812</v>
      </c>
      <c r="G129">
        <v>34307.378536320393</v>
      </c>
      <c r="H129">
        <v>13198.791742457477</v>
      </c>
      <c r="I129">
        <v>13498.691554831556</v>
      </c>
      <c r="J129">
        <v>7609.8952390313616</v>
      </c>
      <c r="K129">
        <v>43390.572853613616</v>
      </c>
      <c r="L129">
        <v>42260.373560698696</v>
      </c>
    </row>
    <row r="130" spans="2:12" x14ac:dyDescent="0.25">
      <c r="C130" t="s">
        <v>25</v>
      </c>
      <c r="D130" t="s">
        <v>32</v>
      </c>
      <c r="E130">
        <v>153793.70378224965</v>
      </c>
      <c r="F130">
        <v>32170.479873225464</v>
      </c>
      <c r="G130">
        <v>35959.377502782481</v>
      </c>
      <c r="H130">
        <v>13840.891340741558</v>
      </c>
      <c r="I130">
        <v>14165.291137787746</v>
      </c>
      <c r="J130">
        <v>7953.1950242531748</v>
      </c>
      <c r="K130">
        <v>43614.67271341032</v>
      </c>
      <c r="L130">
        <v>42049.173692831391</v>
      </c>
    </row>
    <row r="131" spans="2:12" x14ac:dyDescent="0.25">
      <c r="D131" t="s">
        <v>33</v>
      </c>
      <c r="E131">
        <v>153793.70378224965</v>
      </c>
      <c r="F131">
        <v>32170.479873225464</v>
      </c>
      <c r="G131">
        <v>35959.377502782481</v>
      </c>
      <c r="H131">
        <v>13840.891340741558</v>
      </c>
      <c r="I131">
        <v>14165.291137787746</v>
      </c>
      <c r="J131">
        <v>7953.1950242531748</v>
      </c>
      <c r="K131">
        <v>43614.67271341032</v>
      </c>
      <c r="L131">
        <v>42049.173692831391</v>
      </c>
    </row>
    <row r="132" spans="2:12" x14ac:dyDescent="0.25">
      <c r="D132" t="s">
        <v>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2:12" x14ac:dyDescent="0.25">
      <c r="D133" t="s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2:12" x14ac:dyDescent="0.25">
      <c r="B134" t="s">
        <v>6</v>
      </c>
      <c r="C134" t="s">
        <v>23</v>
      </c>
      <c r="D134" t="s">
        <v>32</v>
      </c>
      <c r="E134">
        <v>1438553.0000000002</v>
      </c>
      <c r="F134">
        <v>326125.49596653978</v>
      </c>
      <c r="G134">
        <v>366253.87086107791</v>
      </c>
      <c r="H134">
        <v>137041.91426264943</v>
      </c>
      <c r="I134">
        <v>132300.11722925364</v>
      </c>
      <c r="J134">
        <v>96911.839369174835</v>
      </c>
      <c r="K134">
        <v>375834.56486712105</v>
      </c>
      <c r="L134">
        <v>370339.06830526126</v>
      </c>
    </row>
    <row r="135" spans="2:12" x14ac:dyDescent="0.25">
      <c r="D135" t="s">
        <v>33</v>
      </c>
      <c r="E135">
        <v>483633.89742476796</v>
      </c>
      <c r="F135">
        <v>110267.53101347122</v>
      </c>
      <c r="G135">
        <v>122259.32351106202</v>
      </c>
      <c r="H135">
        <v>46293.171037664972</v>
      </c>
      <c r="I135">
        <v>43205.472969417409</v>
      </c>
      <c r="J135">
        <v>32760.679503979656</v>
      </c>
      <c r="K135">
        <v>127174.72043584878</v>
      </c>
      <c r="L135">
        <v>123932.32246438591</v>
      </c>
    </row>
    <row r="136" spans="2:12" x14ac:dyDescent="0.25">
      <c r="D136" t="s">
        <v>34</v>
      </c>
      <c r="E136">
        <v>490122.89336506621</v>
      </c>
      <c r="F136">
        <v>111842.53002810669</v>
      </c>
      <c r="G136">
        <v>127114.72047338649</v>
      </c>
      <c r="H136">
        <v>47476.17029754672</v>
      </c>
      <c r="I136">
        <v>46222.771081709201</v>
      </c>
      <c r="J136">
        <v>33415.779094130572</v>
      </c>
      <c r="K136">
        <v>125227.32165419729</v>
      </c>
      <c r="L136">
        <v>125938.3212093756</v>
      </c>
    </row>
    <row r="137" spans="2:12" x14ac:dyDescent="0.25">
      <c r="D137" t="s">
        <v>35</v>
      </c>
      <c r="E137">
        <v>464796.20921016595</v>
      </c>
      <c r="F137">
        <v>104015.43492496178</v>
      </c>
      <c r="G137">
        <v>116879.82687662938</v>
      </c>
      <c r="H137">
        <v>43272.572927437752</v>
      </c>
      <c r="I137">
        <v>42871.873178127003</v>
      </c>
      <c r="J137">
        <v>30735.380771064607</v>
      </c>
      <c r="K137">
        <v>123432.52277707493</v>
      </c>
      <c r="L137">
        <v>120468.42463149973</v>
      </c>
    </row>
    <row r="138" spans="2:12" x14ac:dyDescent="0.25">
      <c r="C138" t="s">
        <v>24</v>
      </c>
      <c r="D138" t="s">
        <v>32</v>
      </c>
      <c r="E138">
        <v>786828.60773746448</v>
      </c>
      <c r="F138">
        <v>175716.1900669137</v>
      </c>
      <c r="G138">
        <v>197842.57622401213</v>
      </c>
      <c r="H138">
        <v>76042.452425661628</v>
      </c>
      <c r="I138">
        <v>72346.754737796058</v>
      </c>
      <c r="J138">
        <v>49453.369060554498</v>
      </c>
      <c r="K138">
        <v>202686.77319334369</v>
      </c>
      <c r="L138">
        <v>210583.06825319509</v>
      </c>
    </row>
    <row r="139" spans="2:12" x14ac:dyDescent="0.25">
      <c r="D139" t="s">
        <v>33</v>
      </c>
      <c r="E139">
        <v>154335.60344322171</v>
      </c>
      <c r="F139">
        <v>39741.075136844025</v>
      </c>
      <c r="G139">
        <v>41864.373808447497</v>
      </c>
      <c r="H139">
        <v>15035.590593303454</v>
      </c>
      <c r="I139">
        <v>12766.792012728893</v>
      </c>
      <c r="J139">
        <v>14061.991202415149</v>
      </c>
      <c r="K139">
        <v>41197.874225428743</v>
      </c>
      <c r="L139">
        <v>31532.280272501434</v>
      </c>
    </row>
    <row r="140" spans="2:12" x14ac:dyDescent="0.25">
      <c r="D140" t="s">
        <v>34</v>
      </c>
      <c r="E140">
        <v>323667.2975044591</v>
      </c>
      <c r="F140">
        <v>69932.356248312979</v>
      </c>
      <c r="G140">
        <v>81382.349084869173</v>
      </c>
      <c r="H140">
        <v>32022.479965818449</v>
      </c>
      <c r="I140">
        <v>30789.38073728068</v>
      </c>
      <c r="J140">
        <v>18570.488381770054</v>
      </c>
      <c r="K140">
        <v>80997.749325485813</v>
      </c>
      <c r="L140">
        <v>91354.842845791165</v>
      </c>
    </row>
    <row r="141" spans="2:12" x14ac:dyDescent="0.25">
      <c r="D141" t="s">
        <v>35</v>
      </c>
      <c r="E141">
        <v>308825.7067897839</v>
      </c>
      <c r="F141">
        <v>66042.758681756735</v>
      </c>
      <c r="G141">
        <v>74595.853330695492</v>
      </c>
      <c r="H141">
        <v>28984.381866539723</v>
      </c>
      <c r="I141">
        <v>28790.581987786485</v>
      </c>
      <c r="J141">
        <v>16820.889476369288</v>
      </c>
      <c r="K141">
        <v>80491.149642429111</v>
      </c>
      <c r="L141">
        <v>87695.945134902475</v>
      </c>
    </row>
    <row r="142" spans="2:12" x14ac:dyDescent="0.25">
      <c r="C142" t="s">
        <v>25</v>
      </c>
      <c r="D142" t="s">
        <v>32</v>
      </c>
      <c r="E142">
        <v>651724.3922625354</v>
      </c>
      <c r="F142">
        <v>150409.30589962602</v>
      </c>
      <c r="G142">
        <v>168411.29463706573</v>
      </c>
      <c r="H142">
        <v>60999.461836987823</v>
      </c>
      <c r="I142">
        <v>59953.362491457563</v>
      </c>
      <c r="J142">
        <v>47458.470308620337</v>
      </c>
      <c r="K142">
        <v>173147.79167377739</v>
      </c>
      <c r="L142">
        <v>159756.00005206617</v>
      </c>
    </row>
    <row r="143" spans="2:12" x14ac:dyDescent="0.25">
      <c r="D143" t="s">
        <v>33</v>
      </c>
      <c r="E143">
        <v>329298.2939815463</v>
      </c>
      <c r="F143">
        <v>70526.455876627209</v>
      </c>
      <c r="G143">
        <v>80394.94970261454</v>
      </c>
      <c r="H143">
        <v>31257.58044436152</v>
      </c>
      <c r="I143">
        <v>30438.680956688517</v>
      </c>
      <c r="J143">
        <v>18698.688301564507</v>
      </c>
      <c r="K143">
        <v>85976.846210420059</v>
      </c>
      <c r="L143">
        <v>92400.04219188451</v>
      </c>
    </row>
    <row r="144" spans="2:12" x14ac:dyDescent="0.25">
      <c r="D144" t="s">
        <v>34</v>
      </c>
      <c r="E144">
        <v>166455.59586060693</v>
      </c>
      <c r="F144">
        <v>41910.173779793717</v>
      </c>
      <c r="G144">
        <v>45732.371388517306</v>
      </c>
      <c r="H144">
        <v>15453.690331728272</v>
      </c>
      <c r="I144">
        <v>15433.390344428524</v>
      </c>
      <c r="J144">
        <v>14845.290712360515</v>
      </c>
      <c r="K144">
        <v>44229.572328711489</v>
      </c>
      <c r="L144">
        <v>34583.478363584429</v>
      </c>
    </row>
    <row r="145" spans="2:12" x14ac:dyDescent="0.25">
      <c r="D145" t="s">
        <v>35</v>
      </c>
      <c r="E145">
        <v>155970.50242038199</v>
      </c>
      <c r="F145">
        <v>37972.676243205067</v>
      </c>
      <c r="G145">
        <v>42283.97354593387</v>
      </c>
      <c r="H145">
        <v>14288.191060898029</v>
      </c>
      <c r="I145">
        <v>14081.291190340522</v>
      </c>
      <c r="J145">
        <v>13914.491294695319</v>
      </c>
      <c r="K145">
        <v>42941.373134645844</v>
      </c>
      <c r="L145">
        <v>32772.47949659724</v>
      </c>
    </row>
    <row r="146" spans="2:12" x14ac:dyDescent="0.25">
      <c r="B146" t="s">
        <v>7</v>
      </c>
      <c r="C146" t="s">
        <v>23</v>
      </c>
      <c r="D146" t="s">
        <v>32</v>
      </c>
      <c r="E146">
        <v>790799</v>
      </c>
      <c r="F146">
        <v>175715</v>
      </c>
      <c r="G146">
        <v>191426</v>
      </c>
      <c r="H146">
        <v>63348</v>
      </c>
      <c r="I146">
        <v>61513</v>
      </c>
      <c r="J146">
        <v>66565</v>
      </c>
      <c r="K146">
        <v>201822</v>
      </c>
      <c r="L146">
        <v>221836</v>
      </c>
    </row>
    <row r="147" spans="2:12" x14ac:dyDescent="0.25">
      <c r="D147" t="s">
        <v>33</v>
      </c>
      <c r="E147">
        <v>284674</v>
      </c>
      <c r="F147">
        <v>61842</v>
      </c>
      <c r="G147">
        <v>70781</v>
      </c>
      <c r="H147">
        <v>22978</v>
      </c>
      <c r="I147">
        <v>23541</v>
      </c>
      <c r="J147">
        <v>24262</v>
      </c>
      <c r="K147">
        <v>70757</v>
      </c>
      <c r="L147">
        <v>81294</v>
      </c>
    </row>
    <row r="148" spans="2:12" x14ac:dyDescent="0.25">
      <c r="D148" t="s">
        <v>34</v>
      </c>
      <c r="E148">
        <v>273992</v>
      </c>
      <c r="F148">
        <v>61689</v>
      </c>
      <c r="G148">
        <v>66217</v>
      </c>
      <c r="H148">
        <v>22754</v>
      </c>
      <c r="I148">
        <v>20680</v>
      </c>
      <c r="J148">
        <v>22783</v>
      </c>
      <c r="K148">
        <v>71041</v>
      </c>
      <c r="L148">
        <v>75045</v>
      </c>
    </row>
    <row r="149" spans="2:12" x14ac:dyDescent="0.25">
      <c r="D149" t="s">
        <v>35</v>
      </c>
      <c r="E149">
        <v>232133</v>
      </c>
      <c r="F149">
        <v>52184</v>
      </c>
      <c r="G149">
        <v>54428</v>
      </c>
      <c r="H149">
        <v>17616</v>
      </c>
      <c r="I149">
        <v>17292</v>
      </c>
      <c r="J149">
        <v>19520</v>
      </c>
      <c r="K149">
        <v>60024</v>
      </c>
      <c r="L149">
        <v>65497</v>
      </c>
    </row>
    <row r="150" spans="2:12" x14ac:dyDescent="0.25">
      <c r="C150" t="s">
        <v>24</v>
      </c>
      <c r="D150" t="s">
        <v>32</v>
      </c>
      <c r="E150">
        <v>384748</v>
      </c>
      <c r="F150">
        <v>86721</v>
      </c>
      <c r="G150">
        <v>92777</v>
      </c>
      <c r="H150">
        <v>30606</v>
      </c>
      <c r="I150">
        <v>30809</v>
      </c>
      <c r="J150">
        <v>31362</v>
      </c>
      <c r="K150">
        <v>98321</v>
      </c>
      <c r="L150">
        <v>106929</v>
      </c>
    </row>
    <row r="151" spans="2:12" x14ac:dyDescent="0.25">
      <c r="D151" t="s">
        <v>33</v>
      </c>
      <c r="E151">
        <v>129281</v>
      </c>
      <c r="F151">
        <v>28832</v>
      </c>
      <c r="G151">
        <v>31763</v>
      </c>
      <c r="H151">
        <v>10473</v>
      </c>
      <c r="I151">
        <v>10566</v>
      </c>
      <c r="J151">
        <v>10724</v>
      </c>
      <c r="K151">
        <v>32359</v>
      </c>
      <c r="L151">
        <v>36327</v>
      </c>
    </row>
    <row r="152" spans="2:12" x14ac:dyDescent="0.25">
      <c r="D152" t="s">
        <v>34</v>
      </c>
      <c r="E152">
        <v>136800</v>
      </c>
      <c r="F152">
        <v>31023</v>
      </c>
      <c r="G152">
        <v>33526</v>
      </c>
      <c r="H152">
        <v>10979</v>
      </c>
      <c r="I152">
        <v>10833</v>
      </c>
      <c r="J152">
        <v>11714</v>
      </c>
      <c r="K152">
        <v>35539</v>
      </c>
      <c r="L152">
        <v>36712</v>
      </c>
    </row>
    <row r="153" spans="2:12" x14ac:dyDescent="0.25">
      <c r="D153" t="s">
        <v>35</v>
      </c>
      <c r="E153">
        <v>118667</v>
      </c>
      <c r="F153">
        <v>26866</v>
      </c>
      <c r="G153">
        <v>27488</v>
      </c>
      <c r="H153">
        <v>9154</v>
      </c>
      <c r="I153">
        <v>9410</v>
      </c>
      <c r="J153">
        <v>8924</v>
      </c>
      <c r="K153">
        <v>30423</v>
      </c>
      <c r="L153">
        <v>33890</v>
      </c>
    </row>
    <row r="154" spans="2:12" x14ac:dyDescent="0.25">
      <c r="C154" t="s">
        <v>25</v>
      </c>
      <c r="D154" t="s">
        <v>32</v>
      </c>
      <c r="E154">
        <v>406051</v>
      </c>
      <c r="F154">
        <v>88994</v>
      </c>
      <c r="G154">
        <v>98649</v>
      </c>
      <c r="H154">
        <v>32742</v>
      </c>
      <c r="I154">
        <v>30704</v>
      </c>
      <c r="J154">
        <v>35203</v>
      </c>
      <c r="K154">
        <v>103501</v>
      </c>
      <c r="L154">
        <v>114907</v>
      </c>
    </row>
    <row r="155" spans="2:12" x14ac:dyDescent="0.25">
      <c r="D155" t="s">
        <v>33</v>
      </c>
      <c r="E155">
        <v>155393</v>
      </c>
      <c r="F155">
        <v>33010</v>
      </c>
      <c r="G155">
        <v>39018</v>
      </c>
      <c r="H155">
        <v>12505</v>
      </c>
      <c r="I155">
        <v>12975</v>
      </c>
      <c r="J155">
        <v>13538</v>
      </c>
      <c r="K155">
        <v>38398</v>
      </c>
      <c r="L155">
        <v>44967</v>
      </c>
    </row>
    <row r="156" spans="2:12" x14ac:dyDescent="0.25">
      <c r="D156" t="s">
        <v>34</v>
      </c>
      <c r="E156">
        <v>137192</v>
      </c>
      <c r="F156">
        <v>30666</v>
      </c>
      <c r="G156">
        <v>32691</v>
      </c>
      <c r="H156">
        <v>11775</v>
      </c>
      <c r="I156">
        <v>9847</v>
      </c>
      <c r="J156">
        <v>11069</v>
      </c>
      <c r="K156">
        <v>35502</v>
      </c>
      <c r="L156">
        <v>38333</v>
      </c>
    </row>
    <row r="157" spans="2:12" x14ac:dyDescent="0.25">
      <c r="D157" t="s">
        <v>35</v>
      </c>
      <c r="E157">
        <v>113466</v>
      </c>
      <c r="F157">
        <v>25318</v>
      </c>
      <c r="G157">
        <v>26940</v>
      </c>
      <c r="H157">
        <v>8462</v>
      </c>
      <c r="I157">
        <v>7882</v>
      </c>
      <c r="J157">
        <v>10596</v>
      </c>
      <c r="K157">
        <v>29601</v>
      </c>
      <c r="L157">
        <v>31607</v>
      </c>
    </row>
    <row r="158" spans="2:12" x14ac:dyDescent="0.25">
      <c r="B158" t="s">
        <v>8</v>
      </c>
      <c r="C158" t="s">
        <v>23</v>
      </c>
      <c r="D158" t="s">
        <v>32</v>
      </c>
      <c r="E158">
        <v>2891042.64895214</v>
      </c>
      <c r="F158">
        <v>670163.62647675292</v>
      </c>
      <c r="G158">
        <v>720708.03293461539</v>
      </c>
      <c r="H158">
        <v>253903.92280615322</v>
      </c>
      <c r="I158">
        <v>247780.18498905899</v>
      </c>
      <c r="J158">
        <v>219023.92513940315</v>
      </c>
      <c r="K158">
        <v>741617.52840050356</v>
      </c>
      <c r="L158">
        <v>758553.46114026778</v>
      </c>
    </row>
    <row r="159" spans="2:12" x14ac:dyDescent="0.25">
      <c r="D159" t="s">
        <v>33</v>
      </c>
      <c r="E159">
        <v>965069.73264463665</v>
      </c>
      <c r="F159">
        <v>226983.7205112486</v>
      </c>
      <c r="G159">
        <v>238773.86300911038</v>
      </c>
      <c r="H159">
        <v>84825.945289697847</v>
      </c>
      <c r="I159">
        <v>81054.556897507675</v>
      </c>
      <c r="J159">
        <v>72893.360821904833</v>
      </c>
      <c r="K159">
        <v>246610.86411916249</v>
      </c>
      <c r="L159">
        <v>252701.2850051155</v>
      </c>
    </row>
    <row r="160" spans="2:12" x14ac:dyDescent="0.25">
      <c r="D160" t="s">
        <v>34</v>
      </c>
      <c r="E160">
        <v>927352.13612851279</v>
      </c>
      <c r="F160">
        <v>211428.91202116499</v>
      </c>
      <c r="G160">
        <v>234597.04175643847</v>
      </c>
      <c r="H160">
        <v>83905.842300068281</v>
      </c>
      <c r="I160">
        <v>80623.691936635354</v>
      </c>
      <c r="J160">
        <v>70067.507519734863</v>
      </c>
      <c r="K160">
        <v>237454.87887281025</v>
      </c>
      <c r="L160">
        <v>243871.303478099</v>
      </c>
    </row>
    <row r="161" spans="3:12" x14ac:dyDescent="0.25">
      <c r="D161" t="s">
        <v>35</v>
      </c>
      <c r="E161">
        <v>998620.78017898963</v>
      </c>
      <c r="F161">
        <v>231750.99394433934</v>
      </c>
      <c r="G161">
        <v>247337.12816906653</v>
      </c>
      <c r="H161">
        <v>85172.135216387076</v>
      </c>
      <c r="I161">
        <v>86101.93615491598</v>
      </c>
      <c r="J161">
        <v>76063.056797763478</v>
      </c>
      <c r="K161">
        <v>257551.78540853068</v>
      </c>
      <c r="L161">
        <v>261980.87265705317</v>
      </c>
    </row>
    <row r="162" spans="3:12" x14ac:dyDescent="0.25">
      <c r="C162" t="s">
        <v>24</v>
      </c>
      <c r="D162" t="s">
        <v>32</v>
      </c>
      <c r="E162">
        <v>1501445.4477136417</v>
      </c>
      <c r="F162">
        <v>349917.26656927267</v>
      </c>
      <c r="G162">
        <v>372055.7773180097</v>
      </c>
      <c r="H162">
        <v>132767.87677086378</v>
      </c>
      <c r="I162">
        <v>130675.94628562251</v>
      </c>
      <c r="J162">
        <v>108611.95426152337</v>
      </c>
      <c r="K162">
        <v>380851.47008679889</v>
      </c>
      <c r="L162">
        <v>398620.9337395599</v>
      </c>
    </row>
    <row r="163" spans="3:12" x14ac:dyDescent="0.25">
      <c r="D163" t="s">
        <v>33</v>
      </c>
      <c r="E163">
        <v>361443.97291830753</v>
      </c>
      <c r="F163">
        <v>92939.008657940489</v>
      </c>
      <c r="G163">
        <v>91595.335594404576</v>
      </c>
      <c r="H163">
        <v>31591.533628840647</v>
      </c>
      <c r="I163">
        <v>28924.355915454584</v>
      </c>
      <c r="J163">
        <v>31079.446050109356</v>
      </c>
      <c r="K163">
        <v>91352.19951157803</v>
      </c>
      <c r="L163">
        <v>85557.429154384416</v>
      </c>
    </row>
    <row r="164" spans="3:12" x14ac:dyDescent="0.25">
      <c r="D164" t="s">
        <v>34</v>
      </c>
      <c r="E164">
        <v>460467.2975044591</v>
      </c>
      <c r="F164">
        <v>100955.35624831298</v>
      </c>
      <c r="G164">
        <v>114908.34908486917</v>
      </c>
      <c r="H164">
        <v>43001.479965818449</v>
      </c>
      <c r="I164">
        <v>41622.380737280677</v>
      </c>
      <c r="J164">
        <v>30284.488381770054</v>
      </c>
      <c r="K164">
        <v>116536.74932548581</v>
      </c>
      <c r="L164">
        <v>128066.84284579117</v>
      </c>
    </row>
    <row r="165" spans="3:12" x14ac:dyDescent="0.25">
      <c r="D165" t="s">
        <v>35</v>
      </c>
      <c r="E165">
        <v>679534.17729087453</v>
      </c>
      <c r="F165">
        <v>156022.90166301926</v>
      </c>
      <c r="G165">
        <v>165552.09263873592</v>
      </c>
      <c r="H165">
        <v>58174.863176204693</v>
      </c>
      <c r="I165">
        <v>60129.209632887258</v>
      </c>
      <c r="J165">
        <v>47248.01982964397</v>
      </c>
      <c r="K165">
        <v>172962.52124973512</v>
      </c>
      <c r="L165">
        <v>184996.66173938429</v>
      </c>
    </row>
    <row r="166" spans="3:12" x14ac:dyDescent="0.25">
      <c r="C166" t="s">
        <v>25</v>
      </c>
      <c r="D166" t="s">
        <v>32</v>
      </c>
      <c r="E166">
        <v>1389597.2012384981</v>
      </c>
      <c r="F166">
        <v>320246.35990748025</v>
      </c>
      <c r="G166">
        <v>348652.25561660581</v>
      </c>
      <c r="H166">
        <v>121136.04603528942</v>
      </c>
      <c r="I166">
        <v>117104.23870343648</v>
      </c>
      <c r="J166">
        <v>110411.97087787979</v>
      </c>
      <c r="K166">
        <v>360766.05831370445</v>
      </c>
      <c r="L166">
        <v>359932.52740070777</v>
      </c>
    </row>
    <row r="167" spans="3:12" x14ac:dyDescent="0.25">
      <c r="D167" t="s">
        <v>33</v>
      </c>
      <c r="E167">
        <v>603625.75972632936</v>
      </c>
      <c r="F167">
        <v>134044.71185330808</v>
      </c>
      <c r="G167">
        <v>147178.52741470578</v>
      </c>
      <c r="H167">
        <v>53234.4116608572</v>
      </c>
      <c r="I167">
        <v>52130.200982053095</v>
      </c>
      <c r="J167">
        <v>41813.914771795477</v>
      </c>
      <c r="K167">
        <v>155258.66460758448</v>
      </c>
      <c r="L167">
        <v>167143.85585073108</v>
      </c>
    </row>
    <row r="168" spans="3:12" x14ac:dyDescent="0.25">
      <c r="D168" t="s">
        <v>34</v>
      </c>
      <c r="E168">
        <v>466884.83862405375</v>
      </c>
      <c r="F168">
        <v>110473.55577285205</v>
      </c>
      <c r="G168">
        <v>119688.69267156931</v>
      </c>
      <c r="H168">
        <v>40904.362334249832</v>
      </c>
      <c r="I168">
        <v>39001.311199354677</v>
      </c>
      <c r="J168">
        <v>39783.019137964817</v>
      </c>
      <c r="K168">
        <v>120918.12954732442</v>
      </c>
      <c r="L168">
        <v>115804.46063230783</v>
      </c>
    </row>
    <row r="169" spans="3:12" x14ac:dyDescent="0.25">
      <c r="D169" t="s">
        <v>35</v>
      </c>
      <c r="E169">
        <v>319086.60288811516</v>
      </c>
      <c r="F169">
        <v>75728.092281320089</v>
      </c>
      <c r="G169">
        <v>81785.035530330613</v>
      </c>
      <c r="H169">
        <v>26997.272040182397</v>
      </c>
      <c r="I169">
        <v>25972.726522028723</v>
      </c>
      <c r="J169">
        <v>28815.036968119501</v>
      </c>
      <c r="K169">
        <v>84589.264158795588</v>
      </c>
      <c r="L169">
        <v>76984.210917668897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###COLSTART###" r:id="rId2"/>
    <customPr name="###DATECREATED###" r:id="rId3"/>
    <customPr name="###LASTCOLSTART###" r:id="rId4"/>
    <customPr name="###LASTROWSTART###" r:id="rId5"/>
    <customPr name="###MOREALL###" r:id="rId6"/>
    <customPr name="###ROWSTART###" r:id="rId7"/>
    <customPr name="###UNCOMMITTEDCHANGES###" r:id="rId8"/>
    <customPr name="###WORKSHEETCLEARED###" r:id="rId9"/>
    <customPr name="COR_DataSourceDriver" r:id="rId10"/>
    <customPr name="COR_DefaultExpandDirection" r:id="rId11"/>
    <customPr name="COR_ExplorationBounds" r:id="rId12"/>
    <customPr name="COR_GroupingOption" r:id="rId13"/>
    <customPr name="COR_LastLabelRowStart" r:id="rId14"/>
    <customPr name="COR_LastRequestFormat" r:id="rId15"/>
    <customPr name="COR_PackageSearchPath" r:id="rId16"/>
    <customPr name="COR_Report" r:id="rId17"/>
    <customPr name="COR_RequestFormat" r:id="rId18"/>
    <customPr name="COR_ResultSet" r:id="rId19"/>
    <customPr name="COR_Server" r:id="rId20"/>
    <customPr name="COR_SHEET_TYPE" r:id="rId21"/>
    <customPr name="COR_STATE" r:id="rId2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ACE1-F6AE-4708-99F3-EDA1A7D9DC7C}">
  <dimension ref="A1:E15"/>
  <sheetViews>
    <sheetView workbookViewId="0">
      <selection activeCell="I12" sqref="I12"/>
    </sheetView>
  </sheetViews>
  <sheetFormatPr defaultRowHeight="15" x14ac:dyDescent="0.25"/>
  <cols>
    <col min="1" max="1" width="34.85546875" customWidth="1"/>
    <col min="2" max="2" width="13.85546875" bestFit="1" customWidth="1"/>
    <col min="3" max="5" width="12" bestFit="1" customWidth="1"/>
  </cols>
  <sheetData>
    <row r="1" spans="1:5" x14ac:dyDescent="0.25">
      <c r="A1" s="11"/>
      <c r="B1" s="12" t="s">
        <v>47</v>
      </c>
    </row>
    <row r="2" spans="1:5" x14ac:dyDescent="0.25">
      <c r="A2" s="11" t="s">
        <v>43</v>
      </c>
      <c r="B2" s="13" t="s">
        <v>48</v>
      </c>
    </row>
    <row r="3" spans="1:5" x14ac:dyDescent="0.25">
      <c r="A3" s="11" t="s">
        <v>44</v>
      </c>
      <c r="B3" s="13" t="s">
        <v>49</v>
      </c>
    </row>
    <row r="4" spans="1:5" x14ac:dyDescent="0.25">
      <c r="A4" s="11" t="s">
        <v>45</v>
      </c>
      <c r="B4" s="13" t="s">
        <v>50</v>
      </c>
    </row>
    <row r="5" spans="1:5" x14ac:dyDescent="0.25">
      <c r="A5" s="11" t="s">
        <v>0</v>
      </c>
      <c r="B5" s="13" t="s">
        <v>51</v>
      </c>
    </row>
    <row r="6" spans="1:5" x14ac:dyDescent="0.25">
      <c r="A6" s="11" t="s">
        <v>46</v>
      </c>
      <c r="B6" s="13" t="s">
        <v>52</v>
      </c>
    </row>
    <row r="7" spans="1:5" x14ac:dyDescent="0.25">
      <c r="B7" s="19" t="s">
        <v>60</v>
      </c>
    </row>
    <row r="8" spans="1:5" ht="15.75" hidden="1" thickBot="1" x14ac:dyDescent="0.3">
      <c r="A8" s="2"/>
      <c r="B8" s="15" t="s">
        <v>1</v>
      </c>
      <c r="C8" s="15" t="s">
        <v>2</v>
      </c>
      <c r="D8" s="15" t="s">
        <v>3</v>
      </c>
      <c r="E8" s="15" t="s">
        <v>4</v>
      </c>
    </row>
    <row r="9" spans="1:5" x14ac:dyDescent="0.25">
      <c r="A9" s="16" t="s">
        <v>53</v>
      </c>
      <c r="B9" s="1">
        <v>42321.40986541842</v>
      </c>
      <c r="C9" s="1">
        <v>42643.245283302283</v>
      </c>
      <c r="D9" s="1">
        <v>40863.970982051469</v>
      </c>
      <c r="E9" s="1">
        <v>41977.456608851142</v>
      </c>
    </row>
    <row r="10" spans="1:5" x14ac:dyDescent="0.25">
      <c r="A10" s="16" t="s">
        <v>54</v>
      </c>
      <c r="B10" s="14">
        <v>432.86208667021668</v>
      </c>
      <c r="C10" s="14">
        <v>433.6162972375821</v>
      </c>
      <c r="D10" s="14">
        <v>430.74774516255633</v>
      </c>
      <c r="E10" s="14">
        <v>432.06548778187113</v>
      </c>
    </row>
    <row r="11" spans="1:5" x14ac:dyDescent="0.25">
      <c r="A11" s="17" t="s">
        <v>55</v>
      </c>
      <c r="B11" s="1">
        <v>18319333.78517051</v>
      </c>
      <c r="C11" s="1">
        <v>18490806.121939525</v>
      </c>
      <c r="D11" s="1">
        <v>17602063.358906802</v>
      </c>
      <c r="E11" s="1">
        <v>18137010.265545599</v>
      </c>
    </row>
    <row r="12" spans="1:5" x14ac:dyDescent="0.25">
      <c r="A12" s="16" t="s">
        <v>56</v>
      </c>
      <c r="B12" s="14">
        <v>158.90653240692646</v>
      </c>
      <c r="C12" s="14">
        <v>158.89353217832473</v>
      </c>
      <c r="D12" s="14">
        <v>158.96796759414352</v>
      </c>
      <c r="E12" s="14">
        <v>158.92064642618269</v>
      </c>
    </row>
    <row r="13" spans="1:5" x14ac:dyDescent="0.25">
      <c r="A13" s="18" t="s">
        <v>57</v>
      </c>
      <c r="B13" s="1">
        <v>6725148.488285929</v>
      </c>
      <c r="C13" s="1">
        <v>6775735.8666105857</v>
      </c>
      <c r="D13" s="1">
        <v>6496062.4148427788</v>
      </c>
      <c r="E13" s="1">
        <v>6671084.5396056576</v>
      </c>
    </row>
    <row r="14" spans="1:5" x14ac:dyDescent="0.25">
      <c r="A14" s="17" t="s">
        <v>58</v>
      </c>
      <c r="B14" s="1">
        <v>11594185.296884581</v>
      </c>
      <c r="C14" s="1">
        <v>11715070.255328935</v>
      </c>
      <c r="D14" s="1">
        <v>11106000.944064021</v>
      </c>
      <c r="E14" s="1">
        <v>11465925.725939939</v>
      </c>
    </row>
    <row r="15" spans="1:5" x14ac:dyDescent="0.25">
      <c r="A15" s="16" t="s">
        <v>59</v>
      </c>
      <c r="B15" s="14">
        <v>63.289339191308734</v>
      </c>
      <c r="C15" s="14">
        <v>63.356189979348123</v>
      </c>
      <c r="D15" s="14">
        <v>63.094881080769916</v>
      </c>
      <c r="E15" s="14">
        <v>63.218389128452216</v>
      </c>
    </row>
  </sheetData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4940-457C-4DEA-8AFE-F3A49B474FD8}">
  <dimension ref="A1:E15"/>
  <sheetViews>
    <sheetView topLeftCell="A7" workbookViewId="0">
      <selection activeCell="H14" sqref="H14"/>
    </sheetView>
  </sheetViews>
  <sheetFormatPr defaultRowHeight="15" x14ac:dyDescent="0.25"/>
  <cols>
    <col min="1" max="1" width="22.140625" bestFit="1" customWidth="1"/>
    <col min="2" max="2" width="13.85546875" bestFit="1" customWidth="1"/>
    <col min="3" max="5" width="12" bestFit="1" customWidth="1"/>
  </cols>
  <sheetData>
    <row r="1" spans="1:5" hidden="1" x14ac:dyDescent="0.25">
      <c r="A1" s="11"/>
      <c r="B1" s="12" t="s">
        <v>47</v>
      </c>
    </row>
    <row r="2" spans="1:5" hidden="1" x14ac:dyDescent="0.25">
      <c r="A2" s="11" t="s">
        <v>43</v>
      </c>
      <c r="B2" s="13" t="s">
        <v>48</v>
      </c>
    </row>
    <row r="3" spans="1:5" hidden="1" x14ac:dyDescent="0.25">
      <c r="A3" s="11" t="s">
        <v>44</v>
      </c>
      <c r="B3" s="13" t="s">
        <v>49</v>
      </c>
    </row>
    <row r="4" spans="1:5" hidden="1" x14ac:dyDescent="0.25">
      <c r="A4" s="11" t="s">
        <v>45</v>
      </c>
      <c r="B4" s="13" t="s">
        <v>50</v>
      </c>
    </row>
    <row r="5" spans="1:5" hidden="1" x14ac:dyDescent="0.25">
      <c r="A5" s="11" t="s">
        <v>0</v>
      </c>
      <c r="B5" s="13" t="s">
        <v>51</v>
      </c>
    </row>
    <row r="6" spans="1:5" hidden="1" x14ac:dyDescent="0.25">
      <c r="A6" s="11" t="s">
        <v>46</v>
      </c>
      <c r="B6" s="13" t="s">
        <v>52</v>
      </c>
    </row>
    <row r="8" spans="1:5" ht="15.75" thickBot="1" x14ac:dyDescent="0.3">
      <c r="A8" s="2"/>
      <c r="B8" s="20" t="s">
        <v>1</v>
      </c>
      <c r="C8" s="20" t="s">
        <v>2</v>
      </c>
      <c r="D8" s="20" t="s">
        <v>3</v>
      </c>
      <c r="E8" s="20" t="s">
        <v>4</v>
      </c>
    </row>
    <row r="9" spans="1:5" x14ac:dyDescent="0.25">
      <c r="A9" s="16" t="s">
        <v>53</v>
      </c>
      <c r="B9" s="21">
        <v>42321.40986541842</v>
      </c>
      <c r="C9" s="21">
        <v>42643.245283302283</v>
      </c>
      <c r="D9" s="21">
        <v>40863.970982051469</v>
      </c>
      <c r="E9" s="21">
        <v>41977.456608851142</v>
      </c>
    </row>
    <row r="10" spans="1:5" x14ac:dyDescent="0.25">
      <c r="A10" s="16" t="s">
        <v>54</v>
      </c>
      <c r="B10" s="22">
        <v>432.86208667021668</v>
      </c>
      <c r="C10" s="22">
        <v>433.6162972375821</v>
      </c>
      <c r="D10" s="22">
        <v>430.74774516255633</v>
      </c>
      <c r="E10" s="22">
        <v>432.06548778187113</v>
      </c>
    </row>
    <row r="11" spans="1:5" x14ac:dyDescent="0.25">
      <c r="A11" s="17" t="s">
        <v>55</v>
      </c>
      <c r="B11" s="21">
        <v>18319333.78517051</v>
      </c>
      <c r="C11" s="21">
        <v>18490806.121939525</v>
      </c>
      <c r="D11" s="21">
        <v>17602063.358906802</v>
      </c>
      <c r="E11" s="21">
        <v>18137010.265545599</v>
      </c>
    </row>
    <row r="12" spans="1:5" x14ac:dyDescent="0.25">
      <c r="A12" s="16" t="s">
        <v>56</v>
      </c>
      <c r="B12" s="22">
        <v>158.90653240692646</v>
      </c>
      <c r="C12" s="22">
        <v>158.89353217832473</v>
      </c>
      <c r="D12" s="22">
        <v>158.96796759414352</v>
      </c>
      <c r="E12" s="22">
        <v>158.92064642618269</v>
      </c>
    </row>
    <row r="13" spans="1:5" x14ac:dyDescent="0.25">
      <c r="A13" s="18" t="s">
        <v>57</v>
      </c>
      <c r="B13" s="21">
        <v>6725148.488285929</v>
      </c>
      <c r="C13" s="21">
        <v>6775735.8666105857</v>
      </c>
      <c r="D13" s="21">
        <v>6496062.4148427788</v>
      </c>
      <c r="E13" s="21">
        <v>6671084.5396056576</v>
      </c>
    </row>
    <row r="14" spans="1:5" x14ac:dyDescent="0.25">
      <c r="A14" s="17" t="s">
        <v>58</v>
      </c>
      <c r="B14" s="21">
        <v>11594185.296884581</v>
      </c>
      <c r="C14" s="21">
        <v>11715070.255328935</v>
      </c>
      <c r="D14" s="21">
        <v>11106000.944064021</v>
      </c>
      <c r="E14" s="21">
        <v>11465925.725939939</v>
      </c>
    </row>
    <row r="15" spans="1:5" x14ac:dyDescent="0.25">
      <c r="A15" s="16" t="s">
        <v>59</v>
      </c>
      <c r="B15" s="22">
        <v>63.289339191308734</v>
      </c>
      <c r="C15" s="22">
        <v>63.356189979348123</v>
      </c>
      <c r="D15" s="22">
        <v>63.094881080769916</v>
      </c>
      <c r="E15" s="22">
        <v>63.218389128452216</v>
      </c>
    </row>
  </sheetData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C12-E790-46AC-A1E8-4901C939B2F0}">
  <dimension ref="A1:D12"/>
  <sheetViews>
    <sheetView topLeftCell="A7" workbookViewId="0">
      <selection activeCell="A12" sqref="A12"/>
    </sheetView>
  </sheetViews>
  <sheetFormatPr defaultRowHeight="15" x14ac:dyDescent="0.25"/>
  <cols>
    <col min="1" max="1" width="12.5703125" bestFit="1" customWidth="1"/>
    <col min="2" max="2" width="13.85546875" bestFit="1" customWidth="1"/>
    <col min="3" max="3" width="12.28515625" bestFit="1" customWidth="1"/>
    <col min="4" max="4" width="14.28515625" bestFit="1" customWidth="1"/>
  </cols>
  <sheetData>
    <row r="1" spans="1:4" hidden="1" x14ac:dyDescent="0.25">
      <c r="A1" s="11"/>
      <c r="B1" s="12" t="s">
        <v>47</v>
      </c>
    </row>
    <row r="2" spans="1:4" hidden="1" x14ac:dyDescent="0.25">
      <c r="A2" s="11" t="s">
        <v>43</v>
      </c>
      <c r="B2" s="13" t="s">
        <v>48</v>
      </c>
    </row>
    <row r="3" spans="1:4" hidden="1" x14ac:dyDescent="0.25">
      <c r="A3" s="11" t="s">
        <v>44</v>
      </c>
      <c r="B3" s="13" t="s">
        <v>49</v>
      </c>
    </row>
    <row r="4" spans="1:4" hidden="1" x14ac:dyDescent="0.25">
      <c r="A4" s="11" t="s">
        <v>61</v>
      </c>
      <c r="B4" s="13" t="s">
        <v>0</v>
      </c>
    </row>
    <row r="5" spans="1:4" hidden="1" x14ac:dyDescent="0.25">
      <c r="A5" s="11" t="s">
        <v>0</v>
      </c>
      <c r="B5" s="13" t="s">
        <v>51</v>
      </c>
    </row>
    <row r="6" spans="1:4" hidden="1" x14ac:dyDescent="0.25">
      <c r="A6" s="11" t="s">
        <v>46</v>
      </c>
      <c r="B6" s="13" t="s">
        <v>52</v>
      </c>
    </row>
    <row r="8" spans="1:4" ht="15.75" thickBot="1" x14ac:dyDescent="0.3">
      <c r="A8" s="2"/>
      <c r="B8" s="15" t="s">
        <v>55</v>
      </c>
      <c r="C8" s="15" t="s">
        <v>58</v>
      </c>
      <c r="D8" s="15" t="s">
        <v>59</v>
      </c>
    </row>
    <row r="9" spans="1:4" x14ac:dyDescent="0.25">
      <c r="A9" s="16" t="s">
        <v>50</v>
      </c>
      <c r="B9" s="1">
        <v>72549213.531562418</v>
      </c>
      <c r="C9" s="1">
        <v>45881182.222217478</v>
      </c>
      <c r="D9" s="14">
        <v>63.241460504953565</v>
      </c>
    </row>
    <row r="10" spans="1:4" x14ac:dyDescent="0.25">
      <c r="A10" s="17" t="s">
        <v>62</v>
      </c>
      <c r="B10" s="1">
        <v>10448451.920172736</v>
      </c>
      <c r="C10" s="1">
        <v>7066592.9869318735</v>
      </c>
      <c r="D10" s="14">
        <v>67.632918645952358</v>
      </c>
    </row>
    <row r="11" spans="1:4" x14ac:dyDescent="0.25">
      <c r="A11" s="17" t="s">
        <v>63</v>
      </c>
      <c r="B11" s="1">
        <v>55918362.131915696</v>
      </c>
      <c r="C11" s="1">
        <v>36289002.5022645</v>
      </c>
      <c r="D11" s="14">
        <v>64.896397388492829</v>
      </c>
    </row>
    <row r="12" spans="1:4" x14ac:dyDescent="0.25">
      <c r="A12" s="30" t="s">
        <v>64</v>
      </c>
      <c r="B12" s="1">
        <v>6182399.4794739895</v>
      </c>
      <c r="C12" s="1">
        <v>2525586.7330210982</v>
      </c>
      <c r="D12" s="14">
        <v>40.851238122127626</v>
      </c>
    </row>
  </sheetData>
  <pageMargins left="0.511811024" right="0.511811024" top="0.78740157499999996" bottom="0.78740157499999996" header="0.31496062000000002" footer="0.31496062000000002"/>
  <customProperties>
    <customPr name="COR_MapSheets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D263-6913-4AFD-8B02-563A77915D76}">
  <dimension ref="A1:D13"/>
  <sheetViews>
    <sheetView topLeftCell="A2" workbookViewId="0">
      <selection activeCell="B5" sqref="B5"/>
    </sheetView>
  </sheetViews>
  <sheetFormatPr defaultRowHeight="15" x14ac:dyDescent="0.25"/>
  <cols>
    <col min="1" max="1" width="16" bestFit="1" customWidth="1"/>
    <col min="2" max="2" width="13.85546875" bestFit="1" customWidth="1"/>
    <col min="3" max="3" width="12.28515625" bestFit="1" customWidth="1"/>
    <col min="4" max="4" width="14.28515625" bestFit="1" customWidth="1"/>
  </cols>
  <sheetData>
    <row r="1" spans="1:4" hidden="1" x14ac:dyDescent="0.25">
      <c r="A1" s="23" t="str">
        <f>_xll.VIEW("smartco:Revenue",$B$2,"!",$B$3,$B$4,$B$5,$B$6,"!")</f>
        <v>smartco:Revenue</v>
      </c>
      <c r="B1" s="24"/>
    </row>
    <row r="2" spans="1:4" x14ac:dyDescent="0.25">
      <c r="A2" s="25" t="s">
        <v>43</v>
      </c>
      <c r="B2" s="24" t="str">
        <f>_xll.SUBNM("smartco:organization","Workflow","Massachusetts","Caption_Default")</f>
        <v>Massachusetts</v>
      </c>
    </row>
    <row r="3" spans="1:4" x14ac:dyDescent="0.25">
      <c r="A3" s="25" t="s">
        <v>44</v>
      </c>
      <c r="B3" s="24" t="str">
        <f>_xll.SUBNM("smartco:product","Level 0","4G 16Gb","Caption_Default")</f>
        <v>4G 16Gb</v>
      </c>
    </row>
    <row r="4" spans="1:4" x14ac:dyDescent="0.25">
      <c r="A4" s="25" t="s">
        <v>61</v>
      </c>
      <c r="B4" s="24" t="str">
        <f>_xll.SUBNM("smartco:Month","Y","Year")</f>
        <v>Year</v>
      </c>
    </row>
    <row r="5" spans="1:4" x14ac:dyDescent="0.25">
      <c r="A5" s="25" t="s">
        <v>0</v>
      </c>
      <c r="B5" s="31" t="str">
        <f>_xll.SUBNM("smartco:Year",,"Y2","Caption_Default")</f>
        <v>2020</v>
      </c>
    </row>
    <row r="6" spans="1:4" x14ac:dyDescent="0.25">
      <c r="A6" s="25" t="s">
        <v>46</v>
      </c>
      <c r="B6" s="24" t="str">
        <f>_xll.SUBNM("smartco:Version","Current","Budget","Caption_Default")</f>
        <v>Budget</v>
      </c>
    </row>
    <row r="8" spans="1:4" ht="15.75" thickBot="1" x14ac:dyDescent="0.3">
      <c r="A8" s="28"/>
      <c r="B8" s="27" t="s">
        <v>55</v>
      </c>
      <c r="C8" s="27" t="s">
        <v>58</v>
      </c>
      <c r="D8" s="27" t="s">
        <v>59</v>
      </c>
    </row>
    <row r="9" spans="1:4" x14ac:dyDescent="0.25">
      <c r="A9" s="29" t="s">
        <v>50</v>
      </c>
      <c r="B9" s="1">
        <f>_xll.DBRW($A$1,$B$2,$A9,$B$3,$B$4,$B$5,$B$6,B$8)</f>
        <v>72549213.531562418</v>
      </c>
      <c r="C9" s="1">
        <f>_xll.DBRW($A$1,$B$2,$A9,$B$3,$B$4,$B$5,$B$6,C$8)</f>
        <v>45881182.222217478</v>
      </c>
      <c r="D9" s="1">
        <f>_xll.DBRW($A$1,$B$2,$A9,$B$3,$B$4,$B$5,$B$6,D$8)</f>
        <v>63.241460504953565</v>
      </c>
    </row>
    <row r="10" spans="1:4" x14ac:dyDescent="0.25">
      <c r="A10" s="29" t="s">
        <v>62</v>
      </c>
      <c r="B10" s="1">
        <f>_xll.DBRW($A$1,$B$2,$A10,$B$3,$B$4,$B$5,$B$6,B$8)</f>
        <v>10448451.920172736</v>
      </c>
      <c r="C10" s="1">
        <f>_xll.DBRW($A$1,$B$2,$A10,$B$3,$B$4,$B$5,$B$6,C$8)</f>
        <v>7066592.9869318735</v>
      </c>
      <c r="D10" s="1">
        <f>_xll.DBRW($A$1,$B$2,$A10,$B$3,$B$4,$B$5,$B$6,D$8)</f>
        <v>67.632918645952358</v>
      </c>
    </row>
    <row r="11" spans="1:4" x14ac:dyDescent="0.25">
      <c r="A11" s="29" t="s">
        <v>63</v>
      </c>
      <c r="B11" s="1">
        <f>_xll.DBRW($A$1,$B$2,$A11,$B$3,$B$4,$B$5,$B$6,B$8)</f>
        <v>55918362.131915696</v>
      </c>
      <c r="C11" s="1">
        <f>_xll.DBRW($A$1,$B$2,$A11,$B$3,$B$4,$B$5,$B$6,C$8)</f>
        <v>36289002.5022645</v>
      </c>
      <c r="D11" s="1">
        <f>_xll.DBRW($A$1,$B$2,$A11,$B$3,$B$4,$B$5,$B$6,D$8)</f>
        <v>64.896397388492829</v>
      </c>
    </row>
    <row r="12" spans="1:4" x14ac:dyDescent="0.25">
      <c r="A12" s="29" t="s">
        <v>64</v>
      </c>
      <c r="B12" s="1">
        <f>_xll.DBRW($A$1,$B$2,$A12,$B$3,$B$4,$B$5,$B$6,B$8)</f>
        <v>6182399.4794739895</v>
      </c>
      <c r="C12" s="1">
        <f>_xll.DBRW($A$1,$B$2,$A12,$B$3,$B$4,$B$5,$B$6,C$8)</f>
        <v>2525586.7330210982</v>
      </c>
      <c r="D12" s="1">
        <f>_xll.DBRW($A$1,$B$2,$A12,$B$3,$B$4,$B$5,$B$6,D$8)</f>
        <v>40.851238122127626</v>
      </c>
    </row>
    <row r="13" spans="1:4" x14ac:dyDescent="0.25">
      <c r="A13" s="29"/>
      <c r="B13" s="1"/>
      <c r="C13" s="1"/>
      <c r="D13" s="1"/>
    </row>
  </sheetData>
  <pageMargins left="0.511811024" right="0.511811024" top="0.78740157499999996" bottom="0.78740157499999996" header="0.31496062000000002" footer="0.31496062000000002"/>
  <customProperties>
    <customPr name="COR_LastLabelRowStart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7931-EDBC-4207-8ED8-7D7715BC4252}">
  <dimension ref="A1:F28"/>
  <sheetViews>
    <sheetView tabSelected="1" topLeftCell="B19" workbookViewId="0"/>
  </sheetViews>
  <sheetFormatPr defaultRowHeight="15" x14ac:dyDescent="0.25"/>
  <cols>
    <col min="1" max="1" width="25.7109375" hidden="1" customWidth="1"/>
    <col min="2" max="2" width="25.7109375" customWidth="1"/>
    <col min="3" max="3" width="12.5703125" bestFit="1" customWidth="1"/>
    <col min="4" max="5" width="10.140625" bestFit="1" customWidth="1"/>
    <col min="6" max="6" width="11.140625" bestFit="1" customWidth="1"/>
  </cols>
  <sheetData>
    <row r="1" spans="1:6" ht="15.75" hidden="1" thickBot="1" x14ac:dyDescent="0.3">
      <c r="A1" s="26" t="s">
        <v>69</v>
      </c>
    </row>
    <row r="2" spans="1:6" s="32" customFormat="1" hidden="1" thickBot="1" x14ac:dyDescent="0.3">
      <c r="A2" s="32">
        <v>0</v>
      </c>
      <c r="B2" s="33" t="s">
        <v>73</v>
      </c>
      <c r="C2" s="64">
        <v>123.456789</v>
      </c>
      <c r="D2" s="34">
        <v>123.456789</v>
      </c>
      <c r="E2" s="34">
        <v>123.456789</v>
      </c>
      <c r="F2" s="34">
        <v>123.456789</v>
      </c>
    </row>
    <row r="3" spans="1:6" s="35" customFormat="1" hidden="1" thickBot="1" x14ac:dyDescent="0.3">
      <c r="A3" s="35">
        <v>1</v>
      </c>
      <c r="B3" s="36" t="s">
        <v>73</v>
      </c>
      <c r="C3" s="65">
        <v>123.456789</v>
      </c>
      <c r="D3" s="37">
        <v>123.456789</v>
      </c>
      <c r="E3" s="37">
        <v>123.456789</v>
      </c>
      <c r="F3" s="37">
        <v>123.456789</v>
      </c>
    </row>
    <row r="4" spans="1:6" s="38" customFormat="1" hidden="1" thickBot="1" x14ac:dyDescent="0.3">
      <c r="A4" s="38">
        <v>2</v>
      </c>
      <c r="B4" s="39" t="s">
        <v>73</v>
      </c>
      <c r="C4" s="66">
        <v>123.456789</v>
      </c>
      <c r="D4" s="40">
        <v>123.456789</v>
      </c>
      <c r="E4" s="40">
        <v>123.456789</v>
      </c>
      <c r="F4" s="40">
        <v>123.456789</v>
      </c>
    </row>
    <row r="5" spans="1:6" s="41" customFormat="1" hidden="1" thickBot="1" x14ac:dyDescent="0.3">
      <c r="A5" s="41">
        <v>3</v>
      </c>
      <c r="B5" s="42" t="s">
        <v>73</v>
      </c>
      <c r="C5" s="67">
        <v>123.456789</v>
      </c>
      <c r="D5" s="43">
        <v>123.456789</v>
      </c>
      <c r="E5" s="43">
        <v>123.456789</v>
      </c>
      <c r="F5" s="43">
        <v>123.456789</v>
      </c>
    </row>
    <row r="6" spans="1:6" s="44" customFormat="1" hidden="1" thickBot="1" x14ac:dyDescent="0.3">
      <c r="A6" s="44">
        <v>4</v>
      </c>
      <c r="B6" s="45" t="s">
        <v>73</v>
      </c>
      <c r="C6" s="68">
        <v>123.456789</v>
      </c>
      <c r="D6" s="46">
        <v>123.456789</v>
      </c>
      <c r="E6" s="46">
        <v>123.456789</v>
      </c>
      <c r="F6" s="46">
        <v>123.456789</v>
      </c>
    </row>
    <row r="7" spans="1:6" s="47" customFormat="1" hidden="1" thickBot="1" x14ac:dyDescent="0.3">
      <c r="A7" s="47">
        <v>5</v>
      </c>
      <c r="B7" s="48" t="s">
        <v>73</v>
      </c>
      <c r="C7" s="69">
        <v>123.456789</v>
      </c>
      <c r="D7" s="49">
        <v>123.456789</v>
      </c>
      <c r="E7" s="49">
        <v>123.456789</v>
      </c>
      <c r="F7" s="49">
        <v>123.456789</v>
      </c>
    </row>
    <row r="8" spans="1:6" s="51" customFormat="1" hidden="1" thickBot="1" x14ac:dyDescent="0.3">
      <c r="A8" s="50" t="s">
        <v>70</v>
      </c>
      <c r="B8" s="52" t="s">
        <v>73</v>
      </c>
      <c r="C8" s="70">
        <v>123.456789</v>
      </c>
      <c r="D8" s="53">
        <v>123.456789</v>
      </c>
      <c r="E8" s="53">
        <v>123.456789</v>
      </c>
      <c r="F8" s="53">
        <v>123.456789</v>
      </c>
    </row>
    <row r="9" spans="1:6" s="55" customFormat="1" hidden="1" thickBot="1" x14ac:dyDescent="0.3">
      <c r="A9" s="54" t="s">
        <v>71</v>
      </c>
      <c r="B9" s="56" t="s">
        <v>73</v>
      </c>
      <c r="C9" s="71">
        <v>123.456789</v>
      </c>
      <c r="D9" s="57">
        <v>123.456789</v>
      </c>
      <c r="E9" s="57">
        <v>123.456789</v>
      </c>
      <c r="F9" s="57">
        <v>123.456789</v>
      </c>
    </row>
    <row r="10" spans="1:6" hidden="1" x14ac:dyDescent="0.25">
      <c r="A10" s="26" t="s">
        <v>72</v>
      </c>
    </row>
    <row r="11" spans="1:6" hidden="1" x14ac:dyDescent="0.25"/>
    <row r="12" spans="1:6" hidden="1" x14ac:dyDescent="0.25">
      <c r="B12" t="str">
        <f>_xll.TM1RPTVIEW("smartco:Revenue:31987254",0,_xll.TM1RPTTITLE("smartco:organization",$C$14),_xll.TM1RPTTITLE("smartco:product",$C$15),_xll.TM1RPTTITLE("smartco:Month",$C$16),_xll.TM1RPTTITLE("smartco:Year",$C$17),_xll.TM1RPTTITLE("smartco:Version",$C$18),TM1RPTFMTRNG31987254,TM1RPTFMTIDCOL31987254)</f>
        <v>smartco:Revenue:31987254</v>
      </c>
    </row>
    <row r="13" spans="1:6" hidden="1" x14ac:dyDescent="0.25"/>
    <row r="14" spans="1:6" hidden="1" x14ac:dyDescent="0.25">
      <c r="B14" s="58" t="s">
        <v>43</v>
      </c>
      <c r="C14" s="59" t="str">
        <f>_xll.SUBNM("smartco:organization","Workflow","Massachusetts","Caption_Default")</f>
        <v>Massachusetts</v>
      </c>
    </row>
    <row r="15" spans="1:6" hidden="1" x14ac:dyDescent="0.25">
      <c r="B15" s="58" t="s">
        <v>44</v>
      </c>
      <c r="C15" s="59" t="str">
        <f>_xll.SUBNM("smartco:product","Level 0","4G 16Gb","Caption_Default")</f>
        <v>4G 16Gb</v>
      </c>
    </row>
    <row r="16" spans="1:6" hidden="1" x14ac:dyDescent="0.25">
      <c r="B16" s="58" t="s">
        <v>61</v>
      </c>
      <c r="C16" s="59" t="str">
        <f>_xll.SUBNM("smartco:Month","Y","Year")</f>
        <v>Year</v>
      </c>
    </row>
    <row r="17" spans="1:6" hidden="1" x14ac:dyDescent="0.25">
      <c r="B17" s="58" t="s">
        <v>0</v>
      </c>
      <c r="C17" s="63" t="str">
        <f>_xll.SUBNM("smartco:Year","Default","2019","Caption_Default")</f>
        <v>2019</v>
      </c>
    </row>
    <row r="18" spans="1:6" hidden="1" x14ac:dyDescent="0.25">
      <c r="B18" s="58" t="s">
        <v>46</v>
      </c>
      <c r="C18" s="59" t="str">
        <f>_xll.SUBNM("smartco:Version","Current","Budget","Caption_Default")</f>
        <v>Budget</v>
      </c>
    </row>
    <row r="20" spans="1:6" ht="15.75" thickBot="1" x14ac:dyDescent="0.3"/>
    <row r="21" spans="1:6" ht="15.75" thickBot="1" x14ac:dyDescent="0.3">
      <c r="C21" s="60" t="s">
        <v>50</v>
      </c>
      <c r="D21" s="60" t="s">
        <v>62</v>
      </c>
      <c r="E21" s="60" t="s">
        <v>63</v>
      </c>
      <c r="F21" s="60" t="s">
        <v>64</v>
      </c>
    </row>
    <row r="22" spans="1:6" s="55" customFormat="1" thickBot="1" x14ac:dyDescent="0.3">
      <c r="A22" s="54" t="str">
        <f>IF(_xll.TM1RPTELISCONSOLIDATED($B$22,$B22),IF(_xll.TM1RPTELLEV($B$22,$B22)&lt;=5,_xll.TM1RPTELLEV($B$22,$B22),"Default"),"Leaf")</f>
        <v>Leaf</v>
      </c>
      <c r="B22" s="61" t="str">
        <f>_xll.TM1RPTROW($B$12,"smartco:Revenue","Report",,"Caption_Default")</f>
        <v>Volume - Units</v>
      </c>
      <c r="C22" s="71">
        <f>_xll.DBRW($B$12,$C$14,C$21,$C$15,$C$16,$C$17,$C$18,$B22)</f>
        <v>148622</v>
      </c>
      <c r="D22" s="57">
        <f>_xll.DBRW($B$12,$C$14,D$21,$C$15,$C$16,$C$17,$C$18,$B22)</f>
        <v>46784</v>
      </c>
      <c r="E22" s="57">
        <f>_xll.DBRW($B$12,$C$14,E$21,$C$15,$C$16,$C$17,$C$18,$B22)</f>
        <v>52325</v>
      </c>
      <c r="F22" s="57">
        <f>_xll.DBRW($B$12,$C$14,F$21,$C$15,$C$16,$C$17,$C$18,$B22)</f>
        <v>49513</v>
      </c>
    </row>
    <row r="23" spans="1:6" s="55" customFormat="1" thickBot="1" x14ac:dyDescent="0.3">
      <c r="A23" s="54" t="str">
        <f>IF(_xll.TM1RPTELISCONSOLIDATED($B$22,$B23),IF(_xll.TM1RPTELLEV($B$22,$B23)&lt;=5,_xll.TM1RPTELLEV($B$22,$B23),"Default"),"Leaf")</f>
        <v>Leaf</v>
      </c>
      <c r="B23" s="61" t="s">
        <v>54</v>
      </c>
      <c r="C23" s="71">
        <f>_xll.DBRW($B$12,$C$14,C$21,$C$15,$C$16,$C$17,$C$18,$B23)</f>
        <v>161.76592294545895</v>
      </c>
      <c r="D23" s="57">
        <f>_xll.DBRW($B$12,$C$14,D$21,$C$15,$C$16,$C$17,$C$18,$B23)</f>
        <v>170</v>
      </c>
      <c r="E23" s="57">
        <f>_xll.DBRW($B$12,$C$14,E$21,$C$15,$C$16,$C$17,$C$18,$B23)</f>
        <v>175</v>
      </c>
      <c r="F23" s="57">
        <f>_xll.DBRW($B$12,$C$14,F$21,$C$15,$C$16,$C$17,$C$18,$B23)</f>
        <v>140</v>
      </c>
    </row>
    <row r="24" spans="1:6" s="55" customFormat="1" thickBot="1" x14ac:dyDescent="0.3">
      <c r="A24" s="54" t="str">
        <f>IF(_xll.TM1RPTELISCONSOLIDATED($B$22,$B24),IF(_xll.TM1RPTELLEV($B$22,$B24)&lt;=5,_xll.TM1RPTELLEV($B$22,$B24),"Default"),"Leaf")</f>
        <v>Leaf</v>
      </c>
      <c r="B24" s="61" t="s">
        <v>55</v>
      </c>
      <c r="C24" s="71">
        <f>_xll.DBRW($B$12,$C$14,C$21,$C$15,$C$16,$C$17,$C$18,$B24)</f>
        <v>24041975</v>
      </c>
      <c r="D24" s="57">
        <f>_xll.DBRW($B$12,$C$14,D$21,$C$15,$C$16,$C$17,$C$18,$B24)</f>
        <v>7953280</v>
      </c>
      <c r="E24" s="57">
        <f>_xll.DBRW($B$12,$C$14,E$21,$C$15,$C$16,$C$17,$C$18,$B24)</f>
        <v>9156875</v>
      </c>
      <c r="F24" s="57">
        <f>_xll.DBRW($B$12,$C$14,F$21,$C$15,$C$16,$C$17,$C$18,$B24)</f>
        <v>6931820</v>
      </c>
    </row>
    <row r="25" spans="1:6" s="55" customFormat="1" thickBot="1" x14ac:dyDescent="0.3">
      <c r="A25" s="54" t="str">
        <f>IF(_xll.TM1RPTELISCONSOLIDATED($B$22,$B25),IF(_xll.TM1RPTELLEV($B$22,$B25)&lt;=5,_xll.TM1RPTELLEV($B$22,$B25),"Default"),"Leaf")</f>
        <v>Leaf</v>
      </c>
      <c r="B25" s="61" t="s">
        <v>56</v>
      </c>
      <c r="C25" s="71">
        <f>_xll.DBRW($B$12,$C$14,C$21,$C$15,$C$16,$C$17,$C$18,$B25)</f>
        <v>116.9620244647495</v>
      </c>
      <c r="D25" s="57">
        <f>_xll.DBRW($B$12,$C$14,D$21,$C$15,$C$16,$C$17,$C$18,$B25)</f>
        <v>117.07763337893297</v>
      </c>
      <c r="E25" s="57">
        <f>_xll.DBRW($B$12,$C$14,E$21,$C$15,$C$16,$C$17,$C$18,$B25)</f>
        <v>116.85762064022934</v>
      </c>
      <c r="F25" s="57">
        <f>_xll.DBRW($B$12,$C$14,F$21,$C$15,$C$16,$C$17,$C$18,$B25)</f>
        <v>116.96312079655848</v>
      </c>
    </row>
    <row r="26" spans="1:6" s="32" customFormat="1" thickBot="1" x14ac:dyDescent="0.3">
      <c r="A26" s="32">
        <f>IF(_xll.TM1RPTELISCONSOLIDATED($B$22,$B26),IF(_xll.TM1RPTELLEV($B$22,$B26)&lt;=5,_xll.TM1RPTELLEV($B$22,$B26),"Default"),"Leaf")</f>
        <v>0</v>
      </c>
      <c r="B26" s="62" t="s">
        <v>57</v>
      </c>
      <c r="C26" s="64">
        <f>_xll.DBRW($B$12,$C$14,C$21,$C$15,$C$16,$C$17,$C$18,$B26)</f>
        <v>17383130</v>
      </c>
      <c r="D26" s="34">
        <f>_xll.DBRW($B$12,$C$14,D$21,$C$15,$C$16,$C$17,$C$18,$B26)</f>
        <v>5477360</v>
      </c>
      <c r="E26" s="34">
        <f>_xll.DBRW($B$12,$C$14,E$21,$C$15,$C$16,$C$17,$C$18,$B26)</f>
        <v>6114575</v>
      </c>
      <c r="F26" s="34">
        <f>_xll.DBRW($B$12,$C$14,F$21,$C$15,$C$16,$C$17,$C$18,$B26)</f>
        <v>5791195</v>
      </c>
    </row>
    <row r="27" spans="1:6" s="32" customFormat="1" thickBot="1" x14ac:dyDescent="0.3">
      <c r="A27" s="32">
        <f>IF(_xll.TM1RPTELISCONSOLIDATED($B$22,$B27),IF(_xll.TM1RPTELLEV($B$22,$B27)&lt;=5,_xll.TM1RPTELLEV($B$22,$B27),"Default"),"Leaf")</f>
        <v>0</v>
      </c>
      <c r="B27" s="62" t="s">
        <v>58</v>
      </c>
      <c r="C27" s="64">
        <f>_xll.DBRW($B$12,$C$14,C$21,$C$15,$C$16,$C$17,$C$18,$B27)</f>
        <v>6658845</v>
      </c>
      <c r="D27" s="34">
        <f>_xll.DBRW($B$12,$C$14,D$21,$C$15,$C$16,$C$17,$C$18,$B27)</f>
        <v>2475920</v>
      </c>
      <c r="E27" s="34">
        <f>_xll.DBRW($B$12,$C$14,E$21,$C$15,$C$16,$C$17,$C$18,$B27)</f>
        <v>3042300</v>
      </c>
      <c r="F27" s="34">
        <f>_xll.DBRW($B$12,$C$14,F$21,$C$15,$C$16,$C$17,$C$18,$B27)</f>
        <v>1140625</v>
      </c>
    </row>
    <row r="28" spans="1:6" s="32" customFormat="1" thickBot="1" x14ac:dyDescent="0.3">
      <c r="A28" s="32">
        <f>IF(_xll.TM1RPTELISCONSOLIDATED($B$22,$B28),IF(_xll.TM1RPTELLEV($B$22,$B28)&lt;=5,_xll.TM1RPTELLEV($B$22,$B28),"Default"),"Leaf")</f>
        <v>0</v>
      </c>
      <c r="B28" s="62" t="s">
        <v>59</v>
      </c>
      <c r="C28" s="64">
        <f>_xll.DBRW($B$12,$C$14,C$21,$C$15,$C$16,$C$17,$C$18,$B28)</f>
        <v>27.696747043452131</v>
      </c>
      <c r="D28" s="34">
        <f>_xll.DBRW($B$12,$C$14,D$21,$C$15,$C$16,$C$17,$C$18,$B28)</f>
        <v>31.130803894745313</v>
      </c>
      <c r="E28" s="34">
        <f>_xll.DBRW($B$12,$C$14,E$21,$C$15,$C$16,$C$17,$C$18,$B28)</f>
        <v>33.224216777011804</v>
      </c>
      <c r="F28" s="34">
        <f>_xll.DBRW($B$12,$C$14,F$21,$C$15,$C$16,$C$17,$C$18,$B28)</f>
        <v>16.454913716743942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46BC-1CA9-4288-8406-CB9811E7BB5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11</vt:i4>
      </vt:variant>
    </vt:vector>
  </HeadingPairs>
  <TitlesOfParts>
    <vt:vector size="18" baseType="lpstr">
      <vt:lpstr>Planilha1</vt:lpstr>
      <vt:lpstr>Planilha3</vt:lpstr>
      <vt:lpstr>Planilha5</vt:lpstr>
      <vt:lpstr>Planilha6</vt:lpstr>
      <vt:lpstr>Planilha7</vt:lpstr>
      <vt:lpstr>Planilha8</vt:lpstr>
      <vt:lpstr>Planilha4</vt:lpstr>
      <vt:lpstr>tm1\\_0_C</vt:lpstr>
      <vt:lpstr>tm1\\_0_R</vt:lpstr>
      <vt:lpstr>tm1\\_0_S</vt:lpstr>
      <vt:lpstr>tm1\\_1_C</vt:lpstr>
      <vt:lpstr>tm1\\_1_R</vt:lpstr>
      <vt:lpstr>tm1\\_1_S</vt:lpstr>
      <vt:lpstr>Planilha8!TM1RPTDATARNG31987254</vt:lpstr>
      <vt:lpstr>Planilha8!TM1RPTFMTIDCOL31987254</vt:lpstr>
      <vt:lpstr>Planilha8!TM1RPTFMTRNG31987254</vt:lpstr>
      <vt:lpstr>Planilha8!TM1RPTQRYRNG31987254</vt:lpstr>
      <vt:lpstr>Planilha8!TM1RPTVIEWRNG31987254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ctiglobal</dc:creator>
  <cp:lastModifiedBy>ctiglobal</cp:lastModifiedBy>
  <dcterms:created xsi:type="dcterms:W3CDTF">2021-02-26T12:49:38Z</dcterms:created>
  <dcterms:modified xsi:type="dcterms:W3CDTF">2021-02-26T13:14:03Z</dcterms:modified>
</cp:coreProperties>
</file>