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Miranda\Desktop\"/>
    </mc:Choice>
  </mc:AlternateContent>
  <xr:revisionPtr revIDLastSave="0" documentId="8_{C4EC3B60-03C2-4F36-AD89-2C6719BC5CCF}" xr6:coauthVersionLast="47" xr6:coauthVersionMax="47" xr10:uidLastSave="{00000000-0000-0000-0000-000000000000}"/>
  <bookViews>
    <workbookView showSheetTabs="0" xWindow="-120" yWindow="-120" windowWidth="20730" windowHeight="11160" firstSheet="2" activeTab="2" xr2:uid="{D6A10727-92F0-47C4-AF95-59B0C7145AA4}"/>
  </bookViews>
  <sheets>
    <sheet name="Detalhamento" sheetId="2" state="hidden" r:id="rId1"/>
    <sheet name="Cognos_Office_Connection_Cache" sheetId="4" state="veryHidden" r:id="rId2"/>
    <sheet name="Planilha2" sheetId="5" r:id="rId3"/>
  </sheets>
  <definedNames>
    <definedName name="cafe_validation_temp" hidden="1">Cognos_Office_Connection_Cache!$B$2:$B$5</definedName>
    <definedName name="ID" localSheetId="1" hidden="1">"9762ef6b-f114-4d8c-95af-9797ffbe79ad"</definedName>
    <definedName name="ID" localSheetId="0" hidden="1">"8004d7df-fc5f-4ef0-8b02-878e0d8c1f91"</definedName>
    <definedName name="ID" localSheetId="2" hidden="1">"86247d13-67cf-4ea5-9720-2301f23c7045"</definedName>
    <definedName name="TM1REBUILDOPTION">1</definedName>
    <definedName name="TM1RPTDATARNG1" localSheetId="0">Detalhamento!$44:$44</definedName>
    <definedName name="TM1RPTFMTIDCOL" localSheetId="0">Detalhamento!$A$1:$A$3</definedName>
    <definedName name="TM1RPTFMTRNG" localSheetId="0">Detalhamento!$D$1:$BE$3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E9" i="2"/>
  <c r="BH14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4" i="2"/>
  <c r="E4" i="5"/>
  <c r="B8" i="5"/>
  <c r="E8" i="5"/>
  <c r="E8" i="2"/>
  <c r="D4" i="2"/>
  <c r="F44" i="2"/>
  <c r="E44" i="2"/>
  <c r="E6" i="2"/>
  <c r="E7" i="2"/>
  <c r="B1" i="5" l="1"/>
  <c r="G2" i="2"/>
  <c r="G44" i="2"/>
  <c r="BE56" i="2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G30" i="5"/>
  <c r="G31" i="5"/>
  <c r="C32" i="5"/>
  <c r="C33" i="5"/>
  <c r="K33" i="5"/>
  <c r="G34" i="5"/>
  <c r="C35" i="5"/>
  <c r="G35" i="5"/>
  <c r="D14" i="5"/>
  <c r="H14" i="5"/>
  <c r="L14" i="5"/>
  <c r="D15" i="5"/>
  <c r="H15" i="5"/>
  <c r="L15" i="5"/>
  <c r="D16" i="5"/>
  <c r="H16" i="5"/>
  <c r="L16" i="5"/>
  <c r="D17" i="5"/>
  <c r="H17" i="5"/>
  <c r="L17" i="5"/>
  <c r="D18" i="5"/>
  <c r="H18" i="5"/>
  <c r="L18" i="5"/>
  <c r="D19" i="5"/>
  <c r="H19" i="5"/>
  <c r="L19" i="5"/>
  <c r="D20" i="5"/>
  <c r="H20" i="5"/>
  <c r="L20" i="5"/>
  <c r="D21" i="5"/>
  <c r="H21" i="5"/>
  <c r="L21" i="5"/>
  <c r="D22" i="5"/>
  <c r="H22" i="5"/>
  <c r="L22" i="5"/>
  <c r="D23" i="5"/>
  <c r="H23" i="5"/>
  <c r="L23" i="5"/>
  <c r="D24" i="5"/>
  <c r="H24" i="5"/>
  <c r="L24" i="5"/>
  <c r="D25" i="5"/>
  <c r="H25" i="5"/>
  <c r="L25" i="5"/>
  <c r="D26" i="5"/>
  <c r="H26" i="5"/>
  <c r="L26" i="5"/>
  <c r="D27" i="5"/>
  <c r="H27" i="5"/>
  <c r="L27" i="5"/>
  <c r="D28" i="5"/>
  <c r="H28" i="5"/>
  <c r="L28" i="5"/>
  <c r="D29" i="5"/>
  <c r="H29" i="5"/>
  <c r="L29" i="5"/>
  <c r="D30" i="5"/>
  <c r="H30" i="5"/>
  <c r="L30" i="5"/>
  <c r="D31" i="5"/>
  <c r="H31" i="5"/>
  <c r="L31" i="5"/>
  <c r="D32" i="5"/>
  <c r="H32" i="5"/>
  <c r="L32" i="5"/>
  <c r="D33" i="5"/>
  <c r="H33" i="5"/>
  <c r="L33" i="5"/>
  <c r="D34" i="5"/>
  <c r="H34" i="5"/>
  <c r="L34" i="5"/>
  <c r="D35" i="5"/>
  <c r="H35" i="5"/>
  <c r="L35" i="5"/>
  <c r="G14" i="5"/>
  <c r="G15" i="5"/>
  <c r="G16" i="5"/>
  <c r="C17" i="5"/>
  <c r="G18" i="5"/>
  <c r="C19" i="5"/>
  <c r="G20" i="5"/>
  <c r="C21" i="5"/>
  <c r="C22" i="5"/>
  <c r="C23" i="5"/>
  <c r="C24" i="5"/>
  <c r="G25" i="5"/>
  <c r="G26" i="5"/>
  <c r="G27" i="5"/>
  <c r="G28" i="5"/>
  <c r="C29" i="5"/>
  <c r="C30" i="5"/>
  <c r="C31" i="5"/>
  <c r="K31" i="5"/>
  <c r="G32" i="5"/>
  <c r="G33" i="5"/>
  <c r="C34" i="5"/>
  <c r="K34" i="5"/>
  <c r="K35" i="5"/>
  <c r="E14" i="5"/>
  <c r="I14" i="5"/>
  <c r="M14" i="5"/>
  <c r="E15" i="5"/>
  <c r="I15" i="5"/>
  <c r="M15" i="5"/>
  <c r="E16" i="5"/>
  <c r="I16" i="5"/>
  <c r="M16" i="5"/>
  <c r="E17" i="5"/>
  <c r="I17" i="5"/>
  <c r="M17" i="5"/>
  <c r="E18" i="5"/>
  <c r="I18" i="5"/>
  <c r="M18" i="5"/>
  <c r="E19" i="5"/>
  <c r="I19" i="5"/>
  <c r="M19" i="5"/>
  <c r="E20" i="5"/>
  <c r="I20" i="5"/>
  <c r="M20" i="5"/>
  <c r="E21" i="5"/>
  <c r="I21" i="5"/>
  <c r="M21" i="5"/>
  <c r="E22" i="5"/>
  <c r="I22" i="5"/>
  <c r="M22" i="5"/>
  <c r="E23" i="5"/>
  <c r="I23" i="5"/>
  <c r="M23" i="5"/>
  <c r="E24" i="5"/>
  <c r="I24" i="5"/>
  <c r="M24" i="5"/>
  <c r="E25" i="5"/>
  <c r="I25" i="5"/>
  <c r="M25" i="5"/>
  <c r="E26" i="5"/>
  <c r="I26" i="5"/>
  <c r="M26" i="5"/>
  <c r="E27" i="5"/>
  <c r="I27" i="5"/>
  <c r="M27" i="5"/>
  <c r="E28" i="5"/>
  <c r="I28" i="5"/>
  <c r="M28" i="5"/>
  <c r="E29" i="5"/>
  <c r="I29" i="5"/>
  <c r="M29" i="5"/>
  <c r="E30" i="5"/>
  <c r="I30" i="5"/>
  <c r="M30" i="5"/>
  <c r="E31" i="5"/>
  <c r="I31" i="5"/>
  <c r="M31" i="5"/>
  <c r="E32" i="5"/>
  <c r="I32" i="5"/>
  <c r="M32" i="5"/>
  <c r="E33" i="5"/>
  <c r="I33" i="5"/>
  <c r="M33" i="5"/>
  <c r="E34" i="5"/>
  <c r="I34" i="5"/>
  <c r="M34" i="5"/>
  <c r="E35" i="5"/>
  <c r="I35" i="5"/>
  <c r="M35" i="5"/>
  <c r="C14" i="5"/>
  <c r="C15" i="5"/>
  <c r="C16" i="5"/>
  <c r="G17" i="5"/>
  <c r="C18" i="5"/>
  <c r="G19" i="5"/>
  <c r="C20" i="5"/>
  <c r="G21" i="5"/>
  <c r="G22" i="5"/>
  <c r="G23" i="5"/>
  <c r="G24" i="5"/>
  <c r="C25" i="5"/>
  <c r="C26" i="5"/>
  <c r="C27" i="5"/>
  <c r="C28" i="5"/>
  <c r="G29" i="5"/>
  <c r="K29" i="5"/>
  <c r="K30" i="5"/>
  <c r="K32" i="5"/>
  <c r="F14" i="5"/>
  <c r="J14" i="5"/>
  <c r="N14" i="5"/>
  <c r="F15" i="5"/>
  <c r="J15" i="5"/>
  <c r="N15" i="5"/>
  <c r="F16" i="5"/>
  <c r="J16" i="5"/>
  <c r="N16" i="5"/>
  <c r="F17" i="5"/>
  <c r="J17" i="5"/>
  <c r="N17" i="5"/>
  <c r="F18" i="5"/>
  <c r="J18" i="5"/>
  <c r="N18" i="5"/>
  <c r="F19" i="5"/>
  <c r="J19" i="5"/>
  <c r="N19" i="5"/>
  <c r="F20" i="5"/>
  <c r="J20" i="5"/>
  <c r="N20" i="5"/>
  <c r="F21" i="5"/>
  <c r="J21" i="5"/>
  <c r="N21" i="5"/>
  <c r="F22" i="5"/>
  <c r="J22" i="5"/>
  <c r="N22" i="5"/>
  <c r="F23" i="5"/>
  <c r="J23" i="5"/>
  <c r="N23" i="5"/>
  <c r="F24" i="5"/>
  <c r="J24" i="5"/>
  <c r="N24" i="5"/>
  <c r="F25" i="5"/>
  <c r="J25" i="5"/>
  <c r="N25" i="5"/>
  <c r="F26" i="5"/>
  <c r="J26" i="5"/>
  <c r="N26" i="5"/>
  <c r="F27" i="5"/>
  <c r="J27" i="5"/>
  <c r="N27" i="5"/>
  <c r="F28" i="5"/>
  <c r="J28" i="5"/>
  <c r="N28" i="5"/>
  <c r="F29" i="5"/>
  <c r="J29" i="5"/>
  <c r="N29" i="5"/>
  <c r="F30" i="5"/>
  <c r="J30" i="5"/>
  <c r="N30" i="5"/>
  <c r="F31" i="5"/>
  <c r="J31" i="5"/>
  <c r="N31" i="5"/>
  <c r="F32" i="5"/>
  <c r="J32" i="5"/>
  <c r="N32" i="5"/>
  <c r="F33" i="5"/>
  <c r="J33" i="5"/>
  <c r="N33" i="5"/>
  <c r="F34" i="5"/>
  <c r="J34" i="5"/>
  <c r="N34" i="5"/>
  <c r="F35" i="5"/>
  <c r="J35" i="5"/>
  <c r="N35" i="5"/>
</calcChain>
</file>

<file path=xl/sharedStrings.xml><?xml version="1.0" encoding="utf-8"?>
<sst xmlns="http://schemas.openxmlformats.org/spreadsheetml/2006/main" count="81" uniqueCount="76">
  <si>
    <t>Código Solicitação</t>
  </si>
  <si>
    <t xml:space="preserve">VERSÃO V2 - </t>
  </si>
  <si>
    <t>Gestão de Campanhas</t>
  </si>
  <si>
    <t>GCAM</t>
  </si>
  <si>
    <t>Próximo Passo</t>
  </si>
  <si>
    <t>Descrição</t>
  </si>
  <si>
    <t>SKU</t>
  </si>
  <si>
    <t>Sku_Des</t>
  </si>
  <si>
    <t>Sku_Cod</t>
  </si>
  <si>
    <t>Check_SKU</t>
  </si>
  <si>
    <t>Qtd. SKU</t>
  </si>
  <si>
    <t>*Campos Obrigatórios</t>
  </si>
  <si>
    <t>DETALHAR AJUSTE DE REGIÃO CATÁLOGO</t>
  </si>
  <si>
    <t xml:space="preserve"> </t>
  </si>
  <si>
    <t xml:space="preserve">     </t>
  </si>
  <si>
    <t xml:space="preserve">  </t>
  </si>
  <si>
    <t>GIM - Gestão Informações Marketing e Preço</t>
  </si>
  <si>
    <t>REGIÃO CATÁLOGO</t>
  </si>
  <si>
    <t>Status Solicitação</t>
  </si>
  <si>
    <t>Região Catálogo</t>
  </si>
  <si>
    <t>Justificativa</t>
  </si>
  <si>
    <t xml:space="preserve">   </t>
  </si>
  <si>
    <t>GIM - GESTÃO INFORMAÇÕES MARKETING E PREÇO</t>
  </si>
  <si>
    <t>RESPONSÁVEL CADASTRO:</t>
  </si>
  <si>
    <t xml:space="preserve">       </t>
  </si>
  <si>
    <t>MDX</t>
  </si>
  <si>
    <t>GIM.Sequencia_Solicitacao_Catalogo</t>
  </si>
  <si>
    <t>GIM.Regiao_Catalogo</t>
  </si>
  <si>
    <t>ALL.Versao</t>
  </si>
  <si>
    <t>[End Format Range]</t>
  </si>
  <si>
    <t>[Begin Format Range]</t>
  </si>
  <si>
    <t>organization</t>
  </si>
  <si>
    <t>Revenue</t>
  </si>
  <si>
    <t>Channel</t>
  </si>
  <si>
    <t>Year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</si>
  <si>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</si>
  <si>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</si>
  <si>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</si>
  <si>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</si>
  <si>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</si>
  <si>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</si>
  <si>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</si>
  <si>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</si>
  <si>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</si>
  <si>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</si>
  <si>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</si>
  <si>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</si>
  <si>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</si>
  <si>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3G 32Gb</t>
  </si>
  <si>
    <t>3G 128Gb</t>
  </si>
  <si>
    <t>3G 16Gb</t>
  </si>
  <si>
    <t>3G 64Gb</t>
  </si>
  <si>
    <t>4G 16Gb</t>
  </si>
  <si>
    <t>4G 32Gb</t>
  </si>
  <si>
    <t>L40</t>
  </si>
  <si>
    <t>SP 2101</t>
  </si>
  <si>
    <t>SP 2110</t>
  </si>
  <si>
    <t>SP 2150</t>
  </si>
  <si>
    <t>T 500</t>
  </si>
  <si>
    <t>T 510</t>
  </si>
  <si>
    <t>T 520</t>
  </si>
  <si>
    <t>XTR 9300</t>
  </si>
  <si>
    <t>XTR 9500</t>
  </si>
  <si>
    <t>XTR 9800</t>
  </si>
  <si>
    <t>10" 16 Gb</t>
  </si>
  <si>
    <t>10" 32 Gb</t>
  </si>
  <si>
    <t>10" 64 Gb</t>
  </si>
  <si>
    <t>8" 16 Gb</t>
  </si>
  <si>
    <t>8" 32 Gb</t>
  </si>
  <si>
    <t>8" 64 Gb</t>
  </si>
  <si>
    <t>Gross Revenue</t>
  </si>
  <si>
    <t>Channel Total</t>
  </si>
  <si>
    <t>Retail</t>
  </si>
  <si>
    <t>Internet</t>
  </si>
  <si>
    <t>Distribution</t>
  </si>
  <si>
    <t>[DemoCustomizado.xlsx]Planilha2!H4:I5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</si>
</sst>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-* #,##0_-;\-* #,##0_-;_-* &quot;-&quot;??_-;_-@_-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353535"/>
      <name val="Calibri"/>
      <family val="2"/>
      <scheme val="minor"/>
    </font>
    <font>
      <sz val="11"/>
      <color rgb="FF353535"/>
      <name val="Lato Regular"/>
    </font>
    <font>
      <sz val="12"/>
      <color rgb="FF888A89"/>
      <name val="Calibri"/>
      <family val="2"/>
      <scheme val="minor"/>
    </font>
    <font>
      <sz val="10"/>
      <color rgb="FFDEE2D4"/>
      <name val="Calibri"/>
      <family val="2"/>
      <scheme val="minor"/>
    </font>
    <font>
      <sz val="12"/>
      <color rgb="FFDEE2D4"/>
      <name val="Lato Regular"/>
    </font>
    <font>
      <sz val="12"/>
      <color rgb="FFDEE2D4"/>
      <name val="Calibri"/>
      <family val="2"/>
      <scheme val="minor"/>
    </font>
    <font>
      <sz val="24"/>
      <color rgb="FFDEE2D4"/>
      <name val="Lato Black"/>
    </font>
    <font>
      <sz val="24"/>
      <color rgb="FFDEE2D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EEF1EB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1"/>
      <name val="Lato Regular"/>
    </font>
    <font>
      <b/>
      <sz val="22"/>
      <color rgb="FF353535"/>
      <name val="Calibri"/>
      <family val="2"/>
      <scheme val="minor"/>
    </font>
    <font>
      <b/>
      <sz val="28"/>
      <color rgb="FF353535"/>
      <name val="Lato Regular"/>
    </font>
    <font>
      <b/>
      <sz val="30"/>
      <color theme="1"/>
      <name val="Calibri"/>
      <family val="2"/>
      <scheme val="minor"/>
    </font>
    <font>
      <b/>
      <sz val="30"/>
      <color rgb="FF353535"/>
      <name val="Calibri"/>
      <family val="2"/>
      <scheme val="minor"/>
    </font>
    <font>
      <sz val="12"/>
      <color theme="1"/>
      <name val="Lato Black"/>
    </font>
    <font>
      <sz val="8"/>
      <color rgb="FF586261"/>
      <name val="Lato Black"/>
    </font>
    <font>
      <sz val="9"/>
      <color rgb="FF888A89"/>
      <name val="Calibri"/>
      <family val="2"/>
      <scheme val="minor"/>
    </font>
    <font>
      <sz val="10"/>
      <color rgb="FFDDE2D9"/>
      <name val="Lato Black"/>
    </font>
    <font>
      <sz val="11"/>
      <color rgb="FFDDE2D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"/>
      <color rgb="FF35353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EF1E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609475"/>
        <bgColor indexed="64"/>
      </patternFill>
    </fill>
    <fill>
      <patternFill patternType="solid">
        <fgColor rgb="FF081312"/>
        <bgColor indexed="64"/>
      </patternFill>
    </fill>
    <fill>
      <patternFill patternType="solid">
        <fgColor rgb="FF507D6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</patternFill>
    </fill>
    <fill>
      <patternFill patternType="solid">
        <fgColor rgb="FFDDE2D9"/>
        <bgColor indexed="64"/>
      </patternFill>
    </fill>
    <fill>
      <patternFill patternType="solid">
        <fgColor rgb="FF424343"/>
        <bgColor indexed="64"/>
      </patternFill>
    </fill>
    <fill>
      <patternFill patternType="solid">
        <fgColor rgb="FF353535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rgb="FFDBDED9"/>
      </left>
      <right/>
      <top style="thin">
        <color rgb="FFDBDED9"/>
      </top>
      <bottom/>
      <diagonal/>
    </border>
    <border>
      <left/>
      <right/>
      <top style="thin">
        <color rgb="FFDBDED9"/>
      </top>
      <bottom/>
      <diagonal/>
    </border>
    <border>
      <left style="thin">
        <color rgb="FFDBDED9"/>
      </left>
      <right/>
      <top/>
      <bottom/>
      <diagonal/>
    </border>
    <border>
      <left style="thin">
        <color rgb="FFDBDED9"/>
      </left>
      <right/>
      <top/>
      <bottom style="thin">
        <color rgb="FFDBDED9"/>
      </bottom>
      <diagonal/>
    </border>
    <border>
      <left style="thin">
        <color rgb="FFBCBCBB"/>
      </left>
      <right/>
      <top style="thin">
        <color rgb="FFBCBCBB"/>
      </top>
      <bottom/>
      <diagonal/>
    </border>
    <border>
      <left/>
      <right/>
      <top style="thin">
        <color rgb="FFBCBCBB"/>
      </top>
      <bottom/>
      <diagonal/>
    </border>
    <border>
      <left/>
      <right style="thin">
        <color rgb="FFBCBCBB"/>
      </right>
      <top style="thin">
        <color rgb="FFBCBCBB"/>
      </top>
      <bottom/>
      <diagonal/>
    </border>
    <border>
      <left style="thin">
        <color rgb="FFBCBCBB"/>
      </left>
      <right/>
      <top/>
      <bottom/>
      <diagonal/>
    </border>
    <border>
      <left/>
      <right style="thin">
        <color rgb="FFBCBCBB"/>
      </right>
      <top/>
      <bottom/>
      <diagonal/>
    </border>
    <border>
      <left style="thin">
        <color rgb="FFBCBCBB"/>
      </left>
      <right/>
      <top/>
      <bottom style="thin">
        <color rgb="FFBCBCBB"/>
      </bottom>
      <diagonal/>
    </border>
    <border>
      <left/>
      <right/>
      <top/>
      <bottom style="thin">
        <color rgb="FFBCBCBB"/>
      </bottom>
      <diagonal/>
    </border>
    <border>
      <left/>
      <right style="thin">
        <color rgb="FFBCBCBB"/>
      </right>
      <top/>
      <bottom style="thin">
        <color rgb="FFBCBCBB"/>
      </bottom>
      <diagonal/>
    </border>
    <border>
      <left/>
      <right style="thin">
        <color rgb="FFDBDED9"/>
      </right>
      <top/>
      <bottom style="thin">
        <color rgb="FFDBDED9"/>
      </bottom>
      <diagonal/>
    </border>
    <border>
      <left/>
      <right/>
      <top/>
      <bottom style="thin">
        <color rgb="FFDBDED9"/>
      </bottom>
      <diagonal/>
    </border>
    <border>
      <left/>
      <right style="thin">
        <color rgb="FFDBDED9"/>
      </right>
      <top/>
      <bottom/>
      <diagonal/>
    </border>
    <border>
      <left style="thin">
        <color rgb="FFDBDED9"/>
      </left>
      <right style="thin">
        <color rgb="FFDBDED9"/>
      </right>
      <top style="thin">
        <color rgb="FFDBDED9"/>
      </top>
      <bottom style="thin">
        <color rgb="FFDBDED9"/>
      </bottom>
      <diagonal/>
    </border>
    <border>
      <left/>
      <right style="thin">
        <color rgb="FFDBDED9"/>
      </right>
      <top style="thin">
        <color rgb="FFDBDED9"/>
      </top>
      <bottom style="thin">
        <color rgb="FFDBDED9"/>
      </bottom>
      <diagonal/>
    </border>
    <border>
      <left/>
      <right/>
      <top style="thin">
        <color rgb="FFDBDED9"/>
      </top>
      <bottom style="thin">
        <color rgb="FFDBDED9"/>
      </bottom>
      <diagonal/>
    </border>
    <border>
      <left style="thin">
        <color rgb="FFDBDED9"/>
      </left>
      <right/>
      <top style="thin">
        <color rgb="FFDBDED9"/>
      </top>
      <bottom style="thin">
        <color rgb="FFDBDED9"/>
      </bottom>
      <diagonal/>
    </border>
    <border>
      <left/>
      <right style="thin">
        <color rgb="FFDBDED9"/>
      </right>
      <top style="thin">
        <color rgb="FFDBDED9"/>
      </top>
      <bottom/>
      <diagonal/>
    </border>
    <border>
      <left style="thin">
        <color rgb="FFDBDED9"/>
      </left>
      <right style="thin">
        <color rgb="FFDBDED9"/>
      </right>
      <top/>
      <bottom style="thin">
        <color rgb="FFDBDED9"/>
      </bottom>
      <diagonal/>
    </border>
    <border>
      <left style="thin">
        <color rgb="FFDBDED9"/>
      </left>
      <right style="thin">
        <color rgb="FFDBDED9"/>
      </right>
      <top style="thin">
        <color rgb="FFDBDED9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8">
    <xf numFmtId="0" fontId="0" fillId="0" borderId="0"/>
    <xf numFmtId="0" fontId="3" fillId="0" borderId="0"/>
    <xf numFmtId="43" fontId="28" fillId="0" borderId="0" applyFont="0" applyFill="0" applyBorder="0" applyAlignment="0" applyProtection="0"/>
    <xf numFmtId="0" fontId="29" fillId="0" borderId="29" applyNumberFormat="0" applyFill="0" applyProtection="0">
      <alignment horizontal="center" vertical="center"/>
    </xf>
    <xf numFmtId="3" fontId="30" fillId="0" borderId="30" applyFont="0" applyFill="0" applyAlignment="0" applyProtection="0"/>
    <xf numFmtId="3" fontId="30" fillId="0" borderId="30" applyFont="0" applyFill="0" applyAlignment="0" applyProtection="0"/>
    <xf numFmtId="3" fontId="30" fillId="0" borderId="30" applyFont="0" applyFill="0" applyAlignment="0" applyProtection="0"/>
    <xf numFmtId="3" fontId="30" fillId="0" borderId="30" applyFont="0" applyFill="0" applyAlignment="0" applyProtection="0"/>
    <xf numFmtId="3" fontId="30" fillId="0" borderId="30" applyFont="0" applyFill="0" applyAlignment="0" applyProtection="0"/>
    <xf numFmtId="3" fontId="30" fillId="0" borderId="30" applyFont="0" applyFill="0" applyAlignment="0" applyProtection="0"/>
    <xf numFmtId="3" fontId="30" fillId="0" borderId="30" applyFont="0" applyFill="0" applyAlignment="0" applyProtection="0"/>
    <xf numFmtId="3" fontId="30" fillId="0" borderId="30" applyFont="0" applyFill="0" applyAlignment="0" applyProtection="0"/>
    <xf numFmtId="3" fontId="29" fillId="0" borderId="29" applyNumberFormat="0" applyFill="0" applyAlignment="0" applyProtection="0"/>
    <xf numFmtId="0" fontId="29" fillId="0" borderId="29" applyNumberFormat="0" applyFill="0" applyAlignment="0" applyProtection="0"/>
    <xf numFmtId="3" fontId="29" fillId="0" borderId="29" applyNumberFormat="0" applyFill="0" applyAlignment="0" applyProtection="0"/>
    <xf numFmtId="0" fontId="29" fillId="0" borderId="29" applyNumberFormat="0" applyFill="0" applyAlignment="0" applyProtection="0"/>
    <xf numFmtId="0" fontId="29" fillId="0" borderId="29" applyNumberFormat="0" applyFill="0" applyAlignment="0" applyProtection="0"/>
    <xf numFmtId="0" fontId="29" fillId="0" borderId="29" applyNumberFormat="0" applyFill="0" applyAlignment="0" applyProtection="0"/>
    <xf numFmtId="0" fontId="29" fillId="0" borderId="29" applyNumberFormat="0" applyFill="0" applyAlignment="0" applyProtection="0"/>
    <xf numFmtId="0" fontId="29" fillId="0" borderId="29" applyNumberFormat="0" applyFill="0" applyAlignment="0" applyProtection="0"/>
    <xf numFmtId="3" fontId="30" fillId="0" borderId="0" applyNumberFormat="0" applyBorder="0" applyAlignment="0" applyProtection="0"/>
    <xf numFmtId="3" fontId="30" fillId="0" borderId="0" applyNumberFormat="0" applyBorder="0" applyAlignment="0" applyProtection="0"/>
    <xf numFmtId="3" fontId="30" fillId="0" borderId="0" applyNumberFormat="0" applyBorder="0" applyAlignment="0" applyProtection="0"/>
    <xf numFmtId="3" fontId="30" fillId="0" borderId="0" applyNumberFormat="0" applyBorder="0" applyAlignment="0" applyProtection="0"/>
    <xf numFmtId="3" fontId="30" fillId="0" borderId="0" applyNumberFormat="0" applyBorder="0" applyAlignment="0" applyProtection="0"/>
    <xf numFmtId="3" fontId="30" fillId="0" borderId="30" applyNumberFormat="0" applyBorder="0" applyAlignment="0" applyProtection="0"/>
    <xf numFmtId="3" fontId="30" fillId="0" borderId="30" applyNumberFormat="0" applyBorder="0" applyAlignment="0" applyProtection="0"/>
    <xf numFmtId="3" fontId="30" fillId="0" borderId="30" applyNumberFormat="0" applyBorder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>
      <alignment horizontal="right" vertical="center"/>
    </xf>
    <xf numFmtId="3" fontId="30" fillId="12" borderId="30">
      <alignment horizontal="center" vertical="center"/>
    </xf>
    <xf numFmtId="0" fontId="30" fillId="12" borderId="30">
      <alignment horizontal="right" vertical="center"/>
    </xf>
    <xf numFmtId="0" fontId="29" fillId="0" borderId="31">
      <alignment horizontal="left" vertical="center"/>
    </xf>
    <xf numFmtId="0" fontId="29" fillId="0" borderId="32">
      <alignment horizontal="center" vertical="center"/>
    </xf>
    <xf numFmtId="0" fontId="31" fillId="0" borderId="33">
      <alignment horizontal="center" vertical="center"/>
    </xf>
    <xf numFmtId="0" fontId="30" fillId="13" borderId="30"/>
    <xf numFmtId="3" fontId="32" fillId="0" borderId="30"/>
    <xf numFmtId="3" fontId="33" fillId="0" borderId="30"/>
    <xf numFmtId="0" fontId="29" fillId="0" borderId="32">
      <alignment horizontal="left" vertical="top"/>
    </xf>
    <xf numFmtId="0" fontId="34" fillId="0" borderId="30"/>
    <xf numFmtId="0" fontId="29" fillId="0" borderId="32">
      <alignment horizontal="left" vertical="center"/>
    </xf>
    <xf numFmtId="0" fontId="30" fillId="12" borderId="34"/>
    <xf numFmtId="3" fontId="30" fillId="0" borderId="30">
      <alignment horizontal="right" vertical="center"/>
    </xf>
    <xf numFmtId="0" fontId="29" fillId="0" borderId="32">
      <alignment horizontal="right" vertical="center"/>
    </xf>
    <xf numFmtId="0" fontId="30" fillId="0" borderId="33">
      <alignment horizontal="center" vertical="center"/>
    </xf>
    <xf numFmtId="3" fontId="30" fillId="0" borderId="30"/>
    <xf numFmtId="3" fontId="30" fillId="0" borderId="30"/>
    <xf numFmtId="0" fontId="30" fillId="0" borderId="33">
      <alignment horizontal="center" vertical="center" wrapText="1"/>
    </xf>
    <xf numFmtId="0" fontId="35" fillId="0" borderId="33">
      <alignment horizontal="left" vertical="center" indent="1"/>
    </xf>
    <xf numFmtId="0" fontId="36" fillId="0" borderId="30"/>
    <xf numFmtId="0" fontId="29" fillId="0" borderId="31">
      <alignment horizontal="left" vertical="center"/>
    </xf>
    <xf numFmtId="3" fontId="30" fillId="0" borderId="30">
      <alignment horizontal="center" vertical="center"/>
    </xf>
    <xf numFmtId="0" fontId="29" fillId="0" borderId="32">
      <alignment horizontal="center" vertical="center"/>
    </xf>
    <xf numFmtId="0" fontId="29" fillId="0" borderId="32">
      <alignment horizontal="center" vertical="center"/>
    </xf>
    <xf numFmtId="0" fontId="29" fillId="0" borderId="31">
      <alignment horizontal="left" vertical="center"/>
    </xf>
    <xf numFmtId="0" fontId="29" fillId="0" borderId="31">
      <alignment horizontal="left" vertical="center"/>
    </xf>
    <xf numFmtId="0" fontId="37" fillId="0" borderId="30"/>
  </cellStyleXfs>
  <cellXfs count="107">
    <xf numFmtId="0" fontId="0" fillId="0" borderId="0" xfId="0"/>
    <xf numFmtId="0" fontId="3" fillId="2" borderId="1" xfId="1" applyFill="1" applyBorder="1"/>
    <xf numFmtId="0" fontId="3" fillId="2" borderId="2" xfId="1" applyFill="1" applyBorder="1"/>
    <xf numFmtId="0" fontId="4" fillId="2" borderId="3" xfId="1" applyFont="1" applyFill="1" applyBorder="1"/>
    <xf numFmtId="0" fontId="5" fillId="2" borderId="3" xfId="1" applyFont="1" applyFill="1" applyBorder="1"/>
    <xf numFmtId="0" fontId="3" fillId="2" borderId="3" xfId="1" applyFill="1" applyBorder="1"/>
    <xf numFmtId="0" fontId="3" fillId="2" borderId="4" xfId="1" applyFill="1" applyBorder="1"/>
    <xf numFmtId="0" fontId="6" fillId="2" borderId="0" xfId="1" applyFont="1" applyFill="1" applyAlignment="1">
      <alignment horizontal="left"/>
    </xf>
    <xf numFmtId="0" fontId="7" fillId="2" borderId="0" xfId="1" applyFont="1" applyFill="1"/>
    <xf numFmtId="0" fontId="3" fillId="0" borderId="0" xfId="1"/>
    <xf numFmtId="0" fontId="3" fillId="4" borderId="0" xfId="1" applyFill="1"/>
    <xf numFmtId="0" fontId="3" fillId="5" borderId="0" xfId="1" applyFill="1"/>
    <xf numFmtId="14" fontId="9" fillId="4" borderId="0" xfId="1" applyNumberFormat="1" applyFont="1" applyFill="1" applyAlignment="1">
      <alignment horizontal="left"/>
    </xf>
    <xf numFmtId="0" fontId="9" fillId="4" borderId="0" xfId="1" applyFont="1" applyFill="1" applyAlignment="1">
      <alignment horizontal="right"/>
    </xf>
    <xf numFmtId="0" fontId="10" fillId="4" borderId="0" xfId="1" applyFont="1" applyFill="1" applyAlignment="1">
      <alignment horizontal="left"/>
    </xf>
    <xf numFmtId="0" fontId="11" fillId="4" borderId="0" xfId="1" applyFont="1" applyFill="1" applyAlignment="1">
      <alignment horizontal="left"/>
    </xf>
    <xf numFmtId="0" fontId="12" fillId="4" borderId="0" xfId="1" applyFont="1" applyFill="1" applyAlignment="1">
      <alignment horizontal="left"/>
    </xf>
    <xf numFmtId="0" fontId="13" fillId="4" borderId="0" xfId="1" applyFont="1" applyFill="1" applyAlignment="1">
      <alignment horizontal="left"/>
    </xf>
    <xf numFmtId="0" fontId="3" fillId="2" borderId="13" xfId="1" applyFill="1" applyBorder="1"/>
    <xf numFmtId="0" fontId="3" fillId="2" borderId="14" xfId="1" applyFill="1" applyBorder="1"/>
    <xf numFmtId="0" fontId="3" fillId="2" borderId="15" xfId="1" applyFill="1" applyBorder="1"/>
    <xf numFmtId="0" fontId="3" fillId="2" borderId="0" xfId="1" applyFill="1"/>
    <xf numFmtId="0" fontId="8" fillId="7" borderId="16" xfId="1" applyFont="1" applyFill="1" applyBorder="1" applyProtection="1">
      <protection locked="0"/>
    </xf>
    <xf numFmtId="0" fontId="15" fillId="7" borderId="16" xfId="1" applyFont="1" applyFill="1" applyBorder="1" applyAlignment="1">
      <alignment horizontal="center" vertical="center"/>
    </xf>
    <xf numFmtId="0" fontId="3" fillId="7" borderId="16" xfId="1" applyFill="1" applyBorder="1"/>
    <xf numFmtId="49" fontId="3" fillId="7" borderId="16" xfId="1" applyNumberFormat="1" applyFill="1" applyBorder="1"/>
    <xf numFmtId="0" fontId="6" fillId="2" borderId="0" xfId="1" applyFont="1" applyFill="1"/>
    <xf numFmtId="0" fontId="6" fillId="2" borderId="14" xfId="1" applyFont="1" applyFill="1" applyBorder="1"/>
    <xf numFmtId="0" fontId="3" fillId="2" borderId="20" xfId="1" applyFill="1" applyBorder="1"/>
    <xf numFmtId="0" fontId="16" fillId="2" borderId="2" xfId="1" applyFont="1" applyFill="1" applyBorder="1" applyAlignment="1">
      <alignment horizontal="left"/>
    </xf>
    <xf numFmtId="0" fontId="17" fillId="8" borderId="0" xfId="0" applyFont="1" applyFill="1" applyAlignment="1">
      <alignment horizontal="center"/>
    </xf>
    <xf numFmtId="0" fontId="17" fillId="8" borderId="14" xfId="0" applyFont="1" applyFill="1" applyBorder="1"/>
    <xf numFmtId="0" fontId="17" fillId="8" borderId="0" xfId="0" applyFont="1" applyFill="1"/>
    <xf numFmtId="0" fontId="3" fillId="7" borderId="0" xfId="1" applyFill="1"/>
    <xf numFmtId="0" fontId="18" fillId="2" borderId="0" xfId="1" applyFont="1" applyFill="1"/>
    <xf numFmtId="0" fontId="5" fillId="2" borderId="0" xfId="1" applyFont="1" applyFill="1"/>
    <xf numFmtId="0" fontId="19" fillId="2" borderId="0" xfId="1" applyFont="1" applyFill="1"/>
    <xf numFmtId="0" fontId="4" fillId="2" borderId="0" xfId="1" applyFont="1" applyFill="1"/>
    <xf numFmtId="0" fontId="7" fillId="7" borderId="0" xfId="1" applyFont="1" applyFill="1"/>
    <xf numFmtId="0" fontId="20" fillId="7" borderId="0" xfId="1" applyFont="1" applyFill="1" applyAlignment="1">
      <alignment horizontal="center" vertical="center"/>
    </xf>
    <xf numFmtId="0" fontId="21" fillId="7" borderId="0" xfId="1" applyFont="1" applyFill="1" applyAlignment="1">
      <alignment vertical="center"/>
    </xf>
    <xf numFmtId="0" fontId="22" fillId="7" borderId="0" xfId="1" applyFont="1" applyFill="1" applyAlignment="1">
      <alignment vertical="center"/>
    </xf>
    <xf numFmtId="0" fontId="23" fillId="7" borderId="0" xfId="1" applyFont="1" applyFill="1" applyAlignment="1">
      <alignment vertical="center"/>
    </xf>
    <xf numFmtId="0" fontId="3" fillId="9" borderId="0" xfId="1" applyFill="1"/>
    <xf numFmtId="0" fontId="23" fillId="2" borderId="0" xfId="1" applyFont="1" applyFill="1" applyAlignment="1">
      <alignment vertical="center"/>
    </xf>
    <xf numFmtId="0" fontId="18" fillId="9" borderId="0" xfId="1" applyFont="1" applyFill="1" applyAlignment="1">
      <alignment horizontal="left"/>
    </xf>
    <xf numFmtId="0" fontId="24" fillId="5" borderId="0" xfId="1" applyFont="1" applyFill="1" applyAlignment="1">
      <alignment horizontal="center"/>
    </xf>
    <xf numFmtId="0" fontId="25" fillId="5" borderId="0" xfId="1" applyFont="1" applyFill="1" applyAlignment="1">
      <alignment horizontal="center" wrapText="1"/>
    </xf>
    <xf numFmtId="0" fontId="3" fillId="9" borderId="0" xfId="1" applyFill="1" applyAlignment="1">
      <alignment horizontal="left"/>
    </xf>
    <xf numFmtId="0" fontId="18" fillId="9" borderId="0" xfId="1" applyFont="1" applyFill="1" applyAlignment="1">
      <alignment horizontal="center"/>
    </xf>
    <xf numFmtId="14" fontId="26" fillId="10" borderId="0" xfId="1" applyNumberFormat="1" applyFont="1" applyFill="1" applyAlignment="1">
      <alignment horizontal="center" vertical="center"/>
    </xf>
    <xf numFmtId="0" fontId="3" fillId="10" borderId="0" xfId="1" applyFill="1"/>
    <xf numFmtId="0" fontId="2" fillId="11" borderId="0" xfId="1" applyFont="1" applyFill="1" applyAlignment="1">
      <alignment horizontal="left" vertical="center"/>
    </xf>
    <xf numFmtId="0" fontId="15" fillId="11" borderId="0" xfId="1" applyFont="1" applyFill="1" applyAlignment="1">
      <alignment horizontal="center" vertical="center"/>
    </xf>
    <xf numFmtId="0" fontId="15" fillId="11" borderId="0" xfId="1" applyFont="1" applyFill="1" applyAlignment="1">
      <alignment vertical="center"/>
    </xf>
    <xf numFmtId="0" fontId="3" fillId="11" borderId="0" xfId="1" applyFill="1"/>
    <xf numFmtId="0" fontId="1" fillId="0" borderId="0" xfId="0" applyFont="1"/>
    <xf numFmtId="0" fontId="8" fillId="7" borderId="19" xfId="1" applyFont="1" applyFill="1" applyBorder="1" applyAlignment="1" applyProtection="1">
      <alignment horizontal="left"/>
      <protection locked="0"/>
    </xf>
    <xf numFmtId="0" fontId="8" fillId="7" borderId="18" xfId="1" applyFont="1" applyFill="1" applyBorder="1" applyAlignment="1" applyProtection="1">
      <alignment horizontal="left"/>
      <protection locked="0"/>
    </xf>
    <xf numFmtId="0" fontId="8" fillId="7" borderId="17" xfId="1" applyFont="1" applyFill="1" applyBorder="1" applyAlignment="1" applyProtection="1">
      <alignment horizontal="left"/>
      <protection locked="0"/>
    </xf>
    <xf numFmtId="0" fontId="8" fillId="7" borderId="19" xfId="1" applyFont="1" applyFill="1" applyBorder="1" applyAlignment="1">
      <alignment horizontal="left"/>
    </xf>
    <xf numFmtId="0" fontId="8" fillId="7" borderId="18" xfId="1" applyFont="1" applyFill="1" applyBorder="1" applyAlignment="1">
      <alignment horizontal="left"/>
    </xf>
    <xf numFmtId="0" fontId="8" fillId="7" borderId="17" xfId="1" applyFont="1" applyFill="1" applyBorder="1" applyAlignment="1">
      <alignment horizontal="left"/>
    </xf>
    <xf numFmtId="0" fontId="15" fillId="11" borderId="0" xfId="1" applyFont="1" applyFill="1" applyAlignment="1">
      <alignment horizontal="left" vertical="center"/>
    </xf>
    <xf numFmtId="0" fontId="14" fillId="6" borderId="0" xfId="1" applyFont="1" applyFill="1" applyAlignment="1">
      <alignment horizontal="center" vertical="center"/>
    </xf>
    <xf numFmtId="0" fontId="6" fillId="7" borderId="22" xfId="1" applyFont="1" applyFill="1" applyBorder="1" applyAlignment="1" applyProtection="1">
      <alignment horizontal="center" vertical="center"/>
      <protection locked="0"/>
    </xf>
    <xf numFmtId="0" fontId="6" fillId="7" borderId="21" xfId="1" applyFont="1" applyFill="1" applyBorder="1" applyAlignment="1" applyProtection="1">
      <alignment horizontal="center" vertical="center"/>
      <protection locked="0"/>
    </xf>
    <xf numFmtId="14" fontId="27" fillId="10" borderId="0" xfId="1" applyNumberFormat="1" applyFont="1" applyFill="1" applyAlignment="1">
      <alignment horizontal="right" vertical="center"/>
    </xf>
    <xf numFmtId="0" fontId="8" fillId="7" borderId="28" xfId="1" applyFont="1" applyFill="1" applyBorder="1" applyAlignment="1">
      <alignment horizontal="left" vertical="center" indent="1"/>
    </xf>
    <xf numFmtId="0" fontId="8" fillId="7" borderId="26" xfId="1" applyFont="1" applyFill="1" applyBorder="1" applyAlignment="1">
      <alignment horizontal="left" vertical="center" indent="1"/>
    </xf>
    <xf numFmtId="0" fontId="8" fillId="7" borderId="24" xfId="1" applyFont="1" applyFill="1" applyBorder="1" applyAlignment="1">
      <alignment horizontal="left" vertical="center" indent="1"/>
    </xf>
    <xf numFmtId="0" fontId="15" fillId="7" borderId="27" xfId="1" applyFont="1" applyFill="1" applyBorder="1" applyAlignment="1">
      <alignment horizontal="center" vertical="center"/>
    </xf>
    <xf numFmtId="0" fontId="15" fillId="7" borderId="25" xfId="1" applyFont="1" applyFill="1" applyBorder="1" applyAlignment="1">
      <alignment horizontal="center" vertical="center"/>
    </xf>
    <xf numFmtId="0" fontId="15" fillId="7" borderId="23" xfId="1" applyFont="1" applyFill="1" applyBorder="1" applyAlignment="1">
      <alignment horizontal="center" vertical="center"/>
    </xf>
    <xf numFmtId="0" fontId="15" fillId="11" borderId="0" xfId="1" applyFont="1" applyFill="1" applyAlignment="1">
      <alignment horizontal="center" vertical="center"/>
    </xf>
    <xf numFmtId="0" fontId="22" fillId="7" borderId="0" xfId="1" applyFont="1" applyFill="1" applyAlignment="1">
      <alignment horizontal="center" vertical="center"/>
    </xf>
    <xf numFmtId="14" fontId="27" fillId="10" borderId="0" xfId="1" applyNumberFormat="1" applyFont="1" applyFill="1" applyAlignment="1">
      <alignment horizontal="left" vertical="center"/>
    </xf>
    <xf numFmtId="0" fontId="8" fillId="3" borderId="5" xfId="1" applyFont="1" applyFill="1" applyBorder="1" applyAlignment="1">
      <alignment horizontal="left" vertical="center" indent="1"/>
    </xf>
    <xf numFmtId="0" fontId="8" fillId="3" borderId="6" xfId="1" applyFont="1" applyFill="1" applyBorder="1" applyAlignment="1">
      <alignment horizontal="left" vertical="center" indent="1"/>
    </xf>
    <xf numFmtId="0" fontId="8" fillId="3" borderId="7" xfId="1" applyFont="1" applyFill="1" applyBorder="1" applyAlignment="1">
      <alignment horizontal="left" vertical="center" indent="1"/>
    </xf>
    <xf numFmtId="0" fontId="8" fillId="3" borderId="8" xfId="1" applyFont="1" applyFill="1" applyBorder="1" applyAlignment="1">
      <alignment horizontal="left" vertical="center" indent="1"/>
    </xf>
    <xf numFmtId="0" fontId="8" fillId="3" borderId="0" xfId="1" applyFont="1" applyFill="1" applyAlignment="1">
      <alignment horizontal="left" vertical="center" indent="1"/>
    </xf>
    <xf numFmtId="0" fontId="8" fillId="3" borderId="9" xfId="1" applyFont="1" applyFill="1" applyBorder="1" applyAlignment="1">
      <alignment horizontal="left" vertical="center" indent="1"/>
    </xf>
    <xf numFmtId="0" fontId="8" fillId="3" borderId="10" xfId="1" applyFont="1" applyFill="1" applyBorder="1" applyAlignment="1">
      <alignment horizontal="left" vertical="center" indent="1"/>
    </xf>
    <xf numFmtId="0" fontId="8" fillId="3" borderId="11" xfId="1" applyFont="1" applyFill="1" applyBorder="1" applyAlignment="1">
      <alignment horizontal="left" vertical="center" indent="1"/>
    </xf>
    <xf numFmtId="0" fontId="8" fillId="3" borderId="12" xfId="1" applyFont="1" applyFill="1" applyBorder="1" applyAlignment="1">
      <alignment horizontal="left" vertical="center" indent="1"/>
    </xf>
    <xf numFmtId="0" fontId="30" fillId="0" borderId="30" xfId="29" applyAlignment="1"/>
    <xf numFmtId="0" fontId="30" fillId="0" borderId="30" xfId="29" applyAlignment="1">
      <alignment horizontal="left"/>
    </xf>
    <xf numFmtId="0" fontId="0" fillId="0" borderId="0" xfId="0" quotePrefix="1"/>
    <xf numFmtId="0" fontId="3" fillId="2" borderId="3" xfId="1" applyFont="1" applyFill="1" applyBorder="1"/>
    <xf numFmtId="0" fontId="8" fillId="3" borderId="5" xfId="1" applyFont="1" applyFill="1" applyBorder="1" applyAlignment="1">
      <alignment vertical="center"/>
    </xf>
    <xf numFmtId="0" fontId="8" fillId="3" borderId="6" xfId="1" applyFont="1" applyFill="1" applyBorder="1" applyAlignment="1">
      <alignment vertical="center"/>
    </xf>
    <xf numFmtId="0" fontId="8" fillId="3" borderId="7" xfId="1" applyFont="1" applyFill="1" applyBorder="1" applyAlignment="1">
      <alignment vertical="center"/>
    </xf>
    <xf numFmtId="0" fontId="8" fillId="3" borderId="8" xfId="1" applyFont="1" applyFill="1" applyBorder="1" applyAlignment="1">
      <alignment vertical="center"/>
    </xf>
    <xf numFmtId="0" fontId="8" fillId="3" borderId="0" xfId="1" applyFont="1" applyFill="1" applyAlignment="1">
      <alignment vertical="center"/>
    </xf>
    <xf numFmtId="0" fontId="8" fillId="3" borderId="9" xfId="1" applyFont="1" applyFill="1" applyBorder="1" applyAlignment="1">
      <alignment vertical="center"/>
    </xf>
    <xf numFmtId="0" fontId="8" fillId="3" borderId="10" xfId="1" applyFont="1" applyFill="1" applyBorder="1" applyAlignment="1">
      <alignment vertical="center"/>
    </xf>
    <xf numFmtId="0" fontId="8" fillId="3" borderId="11" xfId="1" applyFont="1" applyFill="1" applyBorder="1" applyAlignment="1">
      <alignment vertical="center"/>
    </xf>
    <xf numFmtId="0" fontId="8" fillId="3" borderId="12" xfId="1" applyFont="1" applyFill="1" applyBorder="1" applyAlignment="1">
      <alignment vertical="center"/>
    </xf>
    <xf numFmtId="0" fontId="8" fillId="3" borderId="5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166" fontId="38" fillId="2" borderId="0" xfId="2" applyNumberFormat="1" applyFont="1" applyFill="1"/>
    <xf numFmtId="0" fontId="3" fillId="14" borderId="3" xfId="1" applyFont="1" applyFill="1" applyBorder="1"/>
    <xf numFmtId="166" fontId="38" fillId="14" borderId="0" xfId="2" applyNumberFormat="1" applyFont="1" applyFill="1"/>
    <xf numFmtId="0" fontId="3" fillId="2" borderId="2" xfId="1" applyFill="1" applyBorder="1" applyAlignment="1">
      <alignment horizontal="center"/>
    </xf>
  </cellXfs>
  <cellStyles count="58">
    <cellStyle name="AF Column - IBM Cognos" xfId="3" xr:uid="{3D8FC2C6-AD1E-4495-AE2C-B9C58D1E439F}"/>
    <cellStyle name="AF Data - IBM Cognos" xfId="4" xr:uid="{28EBCFA5-BBCA-45EB-9AC9-946DD1CFA1F5}"/>
    <cellStyle name="AF Data 0 - IBM Cognos" xfId="5" xr:uid="{3B65DE71-7180-43F2-8980-3D1DFE86DD02}"/>
    <cellStyle name="AF Data 1 - IBM Cognos" xfId="6" xr:uid="{8288B156-1C2C-453D-8BA7-778AA8ABDC0A}"/>
    <cellStyle name="AF Data 2 - IBM Cognos" xfId="7" xr:uid="{B2DD8CA3-6025-485B-AD08-B2F3E7DE2665}"/>
    <cellStyle name="AF Data 3 - IBM Cognos" xfId="8" xr:uid="{90E2DABE-12AF-4E13-858A-AA7EFAF26565}"/>
    <cellStyle name="AF Data 4 - IBM Cognos" xfId="9" xr:uid="{FFFDB420-7538-4DAB-A2A2-DC4813E40935}"/>
    <cellStyle name="AF Data 5 - IBM Cognos" xfId="10" xr:uid="{F0846822-113E-434E-8C5C-C98C11AA07C5}"/>
    <cellStyle name="AF Data Leaf - IBM Cognos" xfId="11" xr:uid="{00313433-E5C6-4FF8-9235-3700EC22A2E6}"/>
    <cellStyle name="AF Header - IBM Cognos" xfId="12" xr:uid="{11F6E90E-E7CD-4F0E-BB11-86576CBF0410}"/>
    <cellStyle name="AF Header 0 - IBM Cognos" xfId="13" xr:uid="{9C93B2FA-34A5-4B16-B9E3-79F9C437689E}"/>
    <cellStyle name="AF Header 1 - IBM Cognos" xfId="14" xr:uid="{0643BA2E-6B3C-499E-87E4-3568ACCC972A}"/>
    <cellStyle name="AF Header 2 - IBM Cognos" xfId="15" xr:uid="{F7A78B8B-A3D4-48FC-9CFD-B08053E1E10F}"/>
    <cellStyle name="AF Header 3 - IBM Cognos" xfId="16" xr:uid="{D25BFB08-199E-48B2-A2DA-FAD86750082F}"/>
    <cellStyle name="AF Header 4 - IBM Cognos" xfId="17" xr:uid="{BEC1BF08-F318-4200-B854-DA7A300DEE74}"/>
    <cellStyle name="AF Header 5 - IBM Cognos" xfId="18" xr:uid="{9070FC51-7892-43AE-8B31-9F34673E0656}"/>
    <cellStyle name="AF Header Leaf - IBM Cognos" xfId="19" xr:uid="{C795BF9E-F879-459E-8F47-AFFD89F5E829}"/>
    <cellStyle name="AF Row - IBM Cognos" xfId="20" xr:uid="{285B0B79-31F9-4A26-A1A0-D8B08B3AFD61}"/>
    <cellStyle name="AF Row 0 - IBM Cognos" xfId="21" xr:uid="{4E9C9F45-ACB6-4B29-8D01-8EEDF5F28C71}"/>
    <cellStyle name="AF Row 1 - IBM Cognos" xfId="22" xr:uid="{042F7DA6-4646-4879-8687-95F0EC59CA08}"/>
    <cellStyle name="AF Row 2 - IBM Cognos" xfId="23" xr:uid="{5B6DE528-7341-4A3F-BF1E-99763EF19502}"/>
    <cellStyle name="AF Row 3 - IBM Cognos" xfId="24" xr:uid="{E6176C89-39D5-4026-B4DE-935BAC7C33ED}"/>
    <cellStyle name="AF Row 4 - IBM Cognos" xfId="25" xr:uid="{C86A36E0-A092-47F2-A547-A8809FB1B552}"/>
    <cellStyle name="AF Row 5 - IBM Cognos" xfId="26" xr:uid="{8D28B075-A7E0-4AC6-B7CC-7F4011EFEC12}"/>
    <cellStyle name="AF Row Leaf - IBM Cognos" xfId="27" xr:uid="{313BEB3A-3554-4436-9593-942C30A18429}"/>
    <cellStyle name="AF Subnm - IBM Cognos" xfId="28" xr:uid="{470D7A99-9A58-45DF-92CF-AE3E54FED381}"/>
    <cellStyle name="AF Title - IBM Cognos" xfId="29" xr:uid="{57B61423-F668-43F1-9139-DA99929D6B57}"/>
    <cellStyle name="Calculated Column - IBM Cognos" xfId="30" xr:uid="{0A32E57F-BF72-4FE4-B253-AA7A91D400A8}"/>
    <cellStyle name="Calculated Column Name - IBM Cognos" xfId="31" xr:uid="{12A61403-10EA-4B1B-9848-DA99EF677336}"/>
    <cellStyle name="Calculated Row - IBM Cognos" xfId="32" xr:uid="{19F8B6AA-6962-43CD-9628-E0237A439F7B}"/>
    <cellStyle name="Calculated Row Name - IBM Cognos" xfId="33" xr:uid="{C62E013F-9562-4DD0-B116-9949FD4C2D5D}"/>
    <cellStyle name="Column Name - IBM Cognos" xfId="34" xr:uid="{342711B3-81AB-424C-8419-9862E0351CB3}"/>
    <cellStyle name="Column Template - IBM Cognos" xfId="35" xr:uid="{706C3529-71B4-4AC1-BE3A-E9027884228C}"/>
    <cellStyle name="Differs From Base - IBM Cognos" xfId="36" xr:uid="{E6A63EBD-A491-47B5-B59A-A21F07501AC3}"/>
    <cellStyle name="Edit - IBM Cognos" xfId="37" xr:uid="{8A64BAC6-3B48-481B-A36C-30F3C8EB064C}"/>
    <cellStyle name="Formula - IBM Cognos" xfId="38" xr:uid="{F16C846F-EB31-4186-87DD-09FE82A1D14A}"/>
    <cellStyle name="Group Name - IBM Cognos" xfId="39" xr:uid="{5C0999F0-5C50-4D1D-8022-FCD376E75141}"/>
    <cellStyle name="Hold Values - IBM Cognos" xfId="40" xr:uid="{9E2354E3-25A1-4252-B3BC-AC3D1960FE1B}"/>
    <cellStyle name="List Name - IBM Cognos" xfId="41" xr:uid="{C1BF1946-2555-4E34-A62D-8CE6C4E6D942}"/>
    <cellStyle name="Locked - IBM Cognos" xfId="42" xr:uid="{C2221D1A-AC50-4D00-A17F-6B91DC251ED1}"/>
    <cellStyle name="Measure - IBM Cognos" xfId="43" xr:uid="{CFCE9E63-15F9-4398-8BE7-E4136486E227}"/>
    <cellStyle name="Measure Header - IBM Cognos" xfId="44" xr:uid="{61F308E1-DCD0-491A-B99E-9C496D1A529C}"/>
    <cellStyle name="Measure Name - IBM Cognos" xfId="45" xr:uid="{7F67ADBD-A4F4-49B6-AA05-CB1460B766F8}"/>
    <cellStyle name="Measure Summary - IBM Cognos" xfId="46" xr:uid="{F4D0BB10-506E-407E-9CEE-FF62B94EEBB0}"/>
    <cellStyle name="Measure Summary TM1 - IBM Cognos" xfId="47" xr:uid="{C330065B-E8A0-4330-A3F6-FD4944A1D8C0}"/>
    <cellStyle name="Measure Template - IBM Cognos" xfId="48" xr:uid="{2C97917A-B388-4B55-AABA-6FB96B1D5125}"/>
    <cellStyle name="More - IBM Cognos" xfId="49" xr:uid="{836CA6C7-1EBA-4E53-AEB9-7A5AAF18D994}"/>
    <cellStyle name="Normal" xfId="0" builtinId="0"/>
    <cellStyle name="Normal 2" xfId="1" xr:uid="{42B58853-63A4-4A7C-89DC-786BC8B1A0F0}"/>
    <cellStyle name="Pending Change - IBM Cognos" xfId="50" xr:uid="{DB490EB3-EBFB-4D79-AB1B-90417F7DF6B2}"/>
    <cellStyle name="Row Name - IBM Cognos" xfId="51" xr:uid="{65B506ED-2F5A-44EB-8975-153CCFA13B47}"/>
    <cellStyle name="Row Template - IBM Cognos" xfId="52" xr:uid="{5213E76A-54C7-4447-A2AD-0E20890B5937}"/>
    <cellStyle name="Summary Column Name - IBM Cognos" xfId="53" xr:uid="{29475672-526B-41EA-9A2D-4DC53EC455E7}"/>
    <cellStyle name="Summary Column Name TM1 - IBM Cognos" xfId="54" xr:uid="{BCA56B54-0DA6-4243-AF1D-8B13F54F5275}"/>
    <cellStyle name="Summary Row Name - IBM Cognos" xfId="55" xr:uid="{18E2AFBD-C643-402A-B1FE-C545625DC22A}"/>
    <cellStyle name="Summary Row Name TM1 - IBM Cognos" xfId="56" xr:uid="{C39EE3C0-8E5E-471C-BD3F-49E1BF3FC070}"/>
    <cellStyle name="Unsaved Change - IBM Cognos" xfId="57" xr:uid="{C5E031F6-E56D-497F-BBD4-DFE109D3D196}"/>
    <cellStyle name="Vírgula" xfId="2" builtinId="3"/>
  </cellStyles>
  <dxfs count="86"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ont>
        <color rgb="FF353535"/>
      </font>
    </dxf>
    <dxf>
      <font>
        <color rgb="FF35353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058"/>
  <ax:ocxPr ax:name="_ExtentY" ax:value="1032"/>
  <ax:ocxPr ax:name="_StockProps" ax:value="0"/>
  <ax:ocxPr ax:name="ServerName" ax:value="='SYS'!$B$1"/>
  <ax:ocxPr ax:name="ProcessName" ax:value="-- Obter Informações do processo da Planilha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,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Tem certeza de que deseja executar este Processo?"/>
  <ax:ocxPr ax:name="SuccessMessage" ax:value="Processo concluído com êxito."/>
  <ax:ocxPr ax:name="FailureMessage" ax:value="Falha no processo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080"/>
  <ax:ocxPr ax:name="_ExtentY" ax:value="1138"/>
  <ax:ocxPr ax:name="_StockProps" ax:value="0"/>
  <ax:ocxPr ax:name="ServerName" ax:value="='SYS'!$B$1"/>
  <ax:ocxPr ax:name="ProcessName" ax:value="-- Obter Informações do processo da Planilha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,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"/>
  <ax:ocxPr ax:name="UseFormula" ax:value="-1"/>
  <ax:ocxPr ax:name="ProcessNameFormula" ax:value="='SYS'!$F$8"/>
  <ax:ocxPr ax:name="ProcessParamFormula" ax:value="='SYS'!$G$8:$I$8"/>
  <ax:ocxPr ax:name="UseImage" ax:value="0"/>
  <ax:ocxPr ax:name="ImageName" ax:value=""/>
  <ax:ocxPr ax:name="AutoRacalc" ax:value="-1"/>
  <ax:ocxPr ax:name="ConfirmMessage" ax:value="Tem certeza de que deseja executar este Processo?"/>
  <ax:ocxPr ax:name="SuccessMessage" ax:value="Processo concluído com êxito."/>
  <ax:ocxPr ax:name="FailureMessage" ax:value="Falha no processo."/>
  <ax:ocxPr ax:name="ShowConfirmMessage" ax:value="0"/>
  <ax:ocxPr ax:name="ShowSuccessMessage" ax:value="0"/>
  <ax:ocxPr ax:name="ShowFailureMessage" ax:value="0"/>
  <ax:ocxPr ax:name="TargetWorkbookName" ax:value="='SYS'!$C$8"/>
  <ax:ocxPr ax:name="TargetWorksheetName" ax:value="='SYS'!$D$8"/>
  <ax:ocxPr ax:name="AutoTitles" ax:value="0"/>
  <ax:ocxPr ax:name="ReplaceWindow" ax:value="-1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-1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080"/>
  <ax:ocxPr ax:name="_ExtentY" ax:value="1138"/>
  <ax:ocxPr ax:name="_StockProps" ax:value="0"/>
  <ax:ocxPr ax:name="ServerName" ax:value="='SYS'!$B$1"/>
  <ax:ocxPr ax:name="ProcessName" ax:value="-- Obter Informações do processo da Planilha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,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"/>
  <ax:ocxPr ax:name="UseFormula" ax:value="-1"/>
  <ax:ocxPr ax:name="ProcessNameFormula" ax:value="='SYS'!$F$8"/>
  <ax:ocxPr ax:name="ProcessParamFormula" ax:value="='SYS'!$G$8:$I$8"/>
  <ax:ocxPr ax:name="UseImage" ax:value="0"/>
  <ax:ocxPr ax:name="ImageName" ax:value=""/>
  <ax:ocxPr ax:name="AutoRacalc" ax:value="-1"/>
  <ax:ocxPr ax:name="ConfirmMessage" ax:value="Tem certeza de que deseja executar este Processo?"/>
  <ax:ocxPr ax:name="SuccessMessage" ax:value="Processo concluído com êxito."/>
  <ax:ocxPr ax:name="FailureMessage" ax:value="Falha no processo."/>
  <ax:ocxPr ax:name="ShowConfirmMessage" ax:value="0"/>
  <ax:ocxPr ax:name="ShowSuccessMessage" ax:value="0"/>
  <ax:ocxPr ax:name="ShowFailureMessage" ax:value="0"/>
  <ax:ocxPr ax:name="TargetWorkbookName" ax:value="='SYS'!$C$8"/>
  <ax:ocxPr ax:name="TargetWorksheetName" ax:value="='SYS'!$D$8"/>
  <ax:ocxPr ax:name="AutoTitles" ax:value="0"/>
  <ax:ocxPr ax:name="ReplaceWindow" ax:value="-1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-1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56"/>
  <ax:ocxPr ax:name="_ExtentY" ax:value="582"/>
  <ax:ocxPr ax:name="_StockProps" ax:value="0"/>
  <ax:ocxPr ax:name="ServerName" ax:value="='SYS'!$B$1"/>
  <ax:ocxPr ax:name="ProcessName" ax:value="-- Obter Informações do processo da Planilha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,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Tem certeza de que deseja executar este Processo?"/>
  <ax:ocxPr ax:name="SuccessMessage" ax:value="Processo concluído com êxito."/>
  <ax:ocxPr ax:name="FailureMessage" ax:value="Falha no processo."/>
  <ax:ocxPr ax:name="ShowConfirmMessage" ax:value="0"/>
  <ax:ocxPr ax:name="ShowSuccessMessage" ax:value="-1"/>
  <ax:ocxPr ax:name="ShowFailureMessage" ax:value="-1"/>
  <ax:ocxPr ax:name="TargetWorkbookName" ax:value="='SYS'!$C$13"/>
  <ax:ocxPr ax:name="TargetWorksheetName" ax:value="='SYS'!$D$13"/>
  <ax:ocxPr ax:name="AutoTitles" ax:value="0"/>
  <ax:ocxPr ax:name="ReplaceWindow" ax:value="-1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sv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9</xdr:row>
      <xdr:rowOff>76200</xdr:rowOff>
    </xdr:from>
    <xdr:ext cx="260350" cy="260350"/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250" y="1790700"/>
          <a:ext cx="260350" cy="260350"/>
        </a:xfrm>
        <a:prstGeom prst="rect">
          <a:avLst/>
        </a:prstGeom>
      </xdr:spPr>
    </xdr:pic>
    <xdr:clientData/>
  </xdr:oneCellAnchor>
  <xdr:oneCellAnchor>
    <xdr:from>
      <xdr:col>57</xdr:col>
      <xdr:colOff>50800</xdr:colOff>
      <xdr:row>9</xdr:row>
      <xdr:rowOff>123825</xdr:rowOff>
    </xdr:from>
    <xdr:ext cx="152400" cy="158750"/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11550" y="1838325"/>
          <a:ext cx="152400" cy="158750"/>
        </a:xfrm>
        <a:prstGeom prst="rect">
          <a:avLst/>
        </a:prstGeom>
      </xdr:spPr>
    </xdr:pic>
    <xdr:clientData/>
  </xdr:oneCellAnchor>
  <xdr:oneCellAnchor>
    <xdr:from>
      <xdr:col>59</xdr:col>
      <xdr:colOff>47625</xdr:colOff>
      <xdr:row>9</xdr:row>
      <xdr:rowOff>136525</xdr:rowOff>
    </xdr:from>
    <xdr:ext cx="184150" cy="158750"/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37125" y="1851025"/>
          <a:ext cx="184150" cy="158750"/>
        </a:xfrm>
        <a:prstGeom prst="rect">
          <a:avLst/>
        </a:prstGeom>
      </xdr:spPr>
    </xdr:pic>
    <xdr:clientData/>
  </xdr:oneCellAnchor>
  <xdr:oneCellAnchor>
    <xdr:from>
      <xdr:col>1</xdr:col>
      <xdr:colOff>247650</xdr:colOff>
      <xdr:row>11</xdr:row>
      <xdr:rowOff>19050</xdr:rowOff>
    </xdr:from>
    <xdr:ext cx="417600" cy="417600"/>
    <xdr:pic>
      <xdr:nvPicPr>
        <xdr:cNvPr id="6" name="Gráfico 5" descr="Livro Aber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47650" y="2114550"/>
          <a:ext cx="417600" cy="417600"/>
        </a:xfrm>
        <a:prstGeom prst="rect">
          <a:avLst/>
        </a:prstGeom>
      </xdr:spPr>
    </xdr:pic>
    <xdr:clientData/>
  </xdr:oneCellAnchor>
  <xdr:oneCellAnchor>
    <xdr:from>
      <xdr:col>8</xdr:col>
      <xdr:colOff>628650</xdr:colOff>
      <xdr:row>25</xdr:row>
      <xdr:rowOff>66675</xdr:rowOff>
    </xdr:from>
    <xdr:ext cx="1504950" cy="266700"/>
    <xdr:sp macro="" textlink="">
      <xdr:nvSpPr>
        <xdr:cNvPr id="7" name="TextBox 2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flipH="1">
          <a:off x="3676650" y="4829175"/>
          <a:ext cx="150495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i="0">
              <a:solidFill>
                <a:srgbClr val="609475"/>
              </a:solidFill>
              <a:latin typeface="+mn-lt"/>
              <a:cs typeface="Lato Regular"/>
            </a:rPr>
            <a:t>DETALHAMENTO</a:t>
          </a:r>
          <a:endParaRPr lang="en-US" sz="1200" b="1" i="0">
            <a:solidFill>
              <a:srgbClr val="609475"/>
            </a:solidFill>
            <a:latin typeface="+mn-lt"/>
            <a:cs typeface="Lato Regular"/>
          </a:endParaRPr>
        </a:p>
      </xdr:txBody>
    </xdr:sp>
    <xdr:clientData/>
  </xdr:oneCellAnchor>
  <xdr:oneCellAnchor>
    <xdr:from>
      <xdr:col>2</xdr:col>
      <xdr:colOff>244475</xdr:colOff>
      <xdr:row>25</xdr:row>
      <xdr:rowOff>66675</xdr:rowOff>
    </xdr:from>
    <xdr:ext cx="1050925" cy="266700"/>
    <xdr:sp macro="" textlink="">
      <xdr:nvSpPr>
        <xdr:cNvPr id="8" name="TextBox 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flipH="1">
          <a:off x="1101725" y="4829175"/>
          <a:ext cx="10509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i="0">
              <a:solidFill>
                <a:srgbClr val="666867"/>
              </a:solidFill>
              <a:latin typeface="+mn-lt"/>
              <a:cs typeface="Lato Regular"/>
            </a:rPr>
            <a:t>ABERTURA</a:t>
          </a:r>
          <a:endParaRPr lang="en-US" sz="1200" b="1" i="0">
            <a:solidFill>
              <a:srgbClr val="666867"/>
            </a:solidFill>
            <a:latin typeface="+mn-lt"/>
            <a:cs typeface="Lato Regular"/>
          </a:endParaRPr>
        </a:p>
      </xdr:txBody>
    </xdr:sp>
    <xdr:clientData/>
  </xdr:oneCellAnchor>
  <xdr:oneCellAnchor>
    <xdr:from>
      <xdr:col>13</xdr:col>
      <xdr:colOff>257175</xdr:colOff>
      <xdr:row>25</xdr:row>
      <xdr:rowOff>47625</xdr:rowOff>
    </xdr:from>
    <xdr:ext cx="1739900" cy="266700"/>
    <xdr:sp macro="" textlink="">
      <xdr:nvSpPr>
        <xdr:cNvPr id="9" name="TextBox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6448425" y="4810125"/>
          <a:ext cx="17399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i="0">
              <a:solidFill>
                <a:srgbClr val="666867"/>
              </a:solidFill>
              <a:latin typeface="+mn-lt"/>
              <a:cs typeface="Lato Regular"/>
            </a:rPr>
            <a:t>COMUNICAÇÃO</a:t>
          </a:r>
          <a:endParaRPr lang="en-US" sz="1200" b="1" i="0">
            <a:solidFill>
              <a:srgbClr val="666867"/>
            </a:solidFill>
            <a:latin typeface="+mn-lt"/>
            <a:cs typeface="Lato Regular"/>
          </a:endParaRPr>
        </a:p>
      </xdr:txBody>
    </xdr:sp>
    <xdr:clientData/>
  </xdr:oneCellAnchor>
  <xdr:oneCellAnchor>
    <xdr:from>
      <xdr:col>23</xdr:col>
      <xdr:colOff>438150</xdr:colOff>
      <xdr:row>25</xdr:row>
      <xdr:rowOff>57150</xdr:rowOff>
    </xdr:from>
    <xdr:ext cx="723900" cy="266700"/>
    <xdr:sp macro="" textlink="">
      <xdr:nvSpPr>
        <xdr:cNvPr id="10" name="TextBox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325350" y="4819650"/>
          <a:ext cx="7239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i="0">
              <a:solidFill>
                <a:srgbClr val="666867"/>
              </a:solidFill>
              <a:latin typeface="+mn-lt"/>
              <a:cs typeface="Lato Regular"/>
            </a:rPr>
            <a:t>ENVIO</a:t>
          </a:r>
          <a:endParaRPr lang="en-US" sz="1200" b="1" i="0">
            <a:solidFill>
              <a:srgbClr val="666867"/>
            </a:solidFill>
            <a:latin typeface="+mn-lt"/>
            <a:cs typeface="Lato Regular"/>
          </a:endParaRPr>
        </a:p>
      </xdr:txBody>
    </xdr:sp>
    <xdr:clientData/>
  </xdr:oneCellAnchor>
  <xdr:oneCellAnchor>
    <xdr:from>
      <xdr:col>18</xdr:col>
      <xdr:colOff>403225</xdr:colOff>
      <xdr:row>25</xdr:row>
      <xdr:rowOff>66675</xdr:rowOff>
    </xdr:from>
    <xdr:ext cx="911225" cy="266700"/>
    <xdr:sp macro="" textlink="">
      <xdr:nvSpPr>
        <xdr:cNvPr id="11" name="TextBox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9271000" y="4829175"/>
          <a:ext cx="9112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i="0">
              <a:solidFill>
                <a:srgbClr val="666867"/>
              </a:solidFill>
              <a:latin typeface="+mn-lt"/>
              <a:cs typeface="Lato Regular"/>
            </a:rPr>
            <a:t>RESUMO</a:t>
          </a:r>
          <a:endParaRPr lang="en-US" sz="1200" b="1" i="0">
            <a:solidFill>
              <a:srgbClr val="666867"/>
            </a:solidFill>
            <a:latin typeface="+mn-lt"/>
            <a:cs typeface="Lato Regular"/>
          </a:endParaRPr>
        </a:p>
      </xdr:txBody>
    </xdr:sp>
    <xdr:clientData/>
  </xdr:oneCellAnchor>
  <xdr:oneCellAnchor>
    <xdr:from>
      <xdr:col>52</xdr:col>
      <xdr:colOff>119380</xdr:colOff>
      <xdr:row>34</xdr:row>
      <xdr:rowOff>158750</xdr:rowOff>
    </xdr:from>
    <xdr:ext cx="150346" cy="146050"/>
    <xdr:pic>
      <xdr:nvPicPr>
        <xdr:cNvPr id="13" name="Picture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294080" y="6635750"/>
          <a:ext cx="150346" cy="146050"/>
        </a:xfrm>
        <a:prstGeom prst="rect">
          <a:avLst/>
        </a:prstGeom>
      </xdr:spPr>
    </xdr:pic>
    <xdr:clientData/>
  </xdr:oneCellAnchor>
  <xdr:twoCellAnchor>
    <xdr:from>
      <xdr:col>3</xdr:col>
      <xdr:colOff>57150</xdr:colOff>
      <xdr:row>22</xdr:row>
      <xdr:rowOff>104775</xdr:rowOff>
    </xdr:from>
    <xdr:to>
      <xdr:col>3</xdr:col>
      <xdr:colOff>438150</xdr:colOff>
      <xdr:row>25</xdr:row>
      <xdr:rowOff>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343025" y="4295775"/>
          <a:ext cx="381000" cy="466725"/>
        </a:xfrm>
        <a:prstGeom prst="ellipse">
          <a:avLst/>
        </a:prstGeom>
        <a:solidFill>
          <a:schemeClr val="bg1"/>
        </a:solidFill>
        <a:ln>
          <a:solidFill>
            <a:srgbClr val="507D6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219076</xdr:colOff>
      <xdr:row>22</xdr:row>
      <xdr:rowOff>76199</xdr:rowOff>
    </xdr:from>
    <xdr:to>
      <xdr:col>10</xdr:col>
      <xdr:colOff>76200</xdr:colOff>
      <xdr:row>25</xdr:row>
      <xdr:rowOff>9525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124326" y="4267199"/>
          <a:ext cx="428624" cy="504826"/>
        </a:xfrm>
        <a:prstGeom prst="ellipse">
          <a:avLst/>
        </a:prstGeom>
        <a:solidFill>
          <a:srgbClr val="507D64"/>
        </a:solidFill>
        <a:ln>
          <a:solidFill>
            <a:srgbClr val="507D6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95250</xdr:colOff>
      <xdr:row>22</xdr:row>
      <xdr:rowOff>85725</xdr:rowOff>
    </xdr:from>
    <xdr:ext cx="314638" cy="405432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381125" y="427672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rgbClr val="507D64"/>
              </a:solidFill>
            </a:rPr>
            <a:t>1</a:t>
          </a:r>
        </a:p>
      </xdr:txBody>
    </xdr:sp>
    <xdr:clientData/>
  </xdr:oneCellAnchor>
  <xdr:twoCellAnchor>
    <xdr:from>
      <xdr:col>3</xdr:col>
      <xdr:colOff>619123</xdr:colOff>
      <xdr:row>23</xdr:row>
      <xdr:rowOff>68580</xdr:rowOff>
    </xdr:from>
    <xdr:to>
      <xdr:col>9</xdr:col>
      <xdr:colOff>27373</xdr:colOff>
      <xdr:row>24</xdr:row>
      <xdr:rowOff>19049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4998" y="4450080"/>
          <a:ext cx="2027625" cy="140969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285750</xdr:colOff>
      <xdr:row>22</xdr:row>
      <xdr:rowOff>85725</xdr:rowOff>
    </xdr:from>
    <xdr:ext cx="314638" cy="405432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191000" y="427672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chemeClr val="bg1"/>
              </a:solidFill>
            </a:rPr>
            <a:t>2</a:t>
          </a:r>
        </a:p>
      </xdr:txBody>
    </xdr:sp>
    <xdr:clientData/>
  </xdr:oneCellAnchor>
  <xdr:twoCellAnchor>
    <xdr:from>
      <xdr:col>14</xdr:col>
      <xdr:colOff>104774</xdr:colOff>
      <xdr:row>22</xdr:row>
      <xdr:rowOff>85725</xdr:rowOff>
    </xdr:from>
    <xdr:to>
      <xdr:col>15</xdr:col>
      <xdr:colOff>85724</xdr:colOff>
      <xdr:row>24</xdr:row>
      <xdr:rowOff>180975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67524" y="4276725"/>
          <a:ext cx="371475" cy="476250"/>
        </a:xfrm>
        <a:prstGeom prst="ellipse">
          <a:avLst/>
        </a:prstGeom>
        <a:solidFill>
          <a:schemeClr val="bg1"/>
        </a:solidFill>
        <a:ln>
          <a:solidFill>
            <a:srgbClr val="507D6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133350</xdr:colOff>
      <xdr:row>22</xdr:row>
      <xdr:rowOff>76200</xdr:rowOff>
    </xdr:from>
    <xdr:ext cx="314638" cy="405432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896100" y="426720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rgbClr val="507D64"/>
              </a:solidFill>
            </a:rPr>
            <a:t>3</a:t>
          </a:r>
        </a:p>
      </xdr:txBody>
    </xdr:sp>
    <xdr:clientData/>
  </xdr:oneCellAnchor>
  <xdr:twoCellAnchor>
    <xdr:from>
      <xdr:col>19</xdr:col>
      <xdr:colOff>28575</xdr:colOff>
      <xdr:row>22</xdr:row>
      <xdr:rowOff>47625</xdr:rowOff>
    </xdr:from>
    <xdr:to>
      <xdr:col>19</xdr:col>
      <xdr:colOff>447675</xdr:colOff>
      <xdr:row>24</xdr:row>
      <xdr:rowOff>142875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467850" y="4238625"/>
          <a:ext cx="419100" cy="476250"/>
        </a:xfrm>
        <a:prstGeom prst="ellipse">
          <a:avLst/>
        </a:prstGeom>
        <a:solidFill>
          <a:schemeClr val="bg1"/>
        </a:solidFill>
        <a:ln>
          <a:solidFill>
            <a:srgbClr val="507D6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19</xdr:col>
      <xdr:colOff>85725</xdr:colOff>
      <xdr:row>22</xdr:row>
      <xdr:rowOff>38100</xdr:rowOff>
    </xdr:from>
    <xdr:ext cx="314638" cy="405432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9525000" y="422910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rgbClr val="507D64"/>
              </a:solidFill>
            </a:rPr>
            <a:t>4</a:t>
          </a:r>
        </a:p>
      </xdr:txBody>
    </xdr:sp>
    <xdr:clientData/>
  </xdr:oneCellAnchor>
  <xdr:twoCellAnchor>
    <xdr:from>
      <xdr:col>23</xdr:col>
      <xdr:colOff>514350</xdr:colOff>
      <xdr:row>22</xdr:row>
      <xdr:rowOff>47625</xdr:rowOff>
    </xdr:from>
    <xdr:to>
      <xdr:col>24</xdr:col>
      <xdr:colOff>361950</xdr:colOff>
      <xdr:row>24</xdr:row>
      <xdr:rowOff>142875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2401550" y="4238625"/>
          <a:ext cx="419100" cy="476250"/>
        </a:xfrm>
        <a:prstGeom prst="ellipse">
          <a:avLst/>
        </a:prstGeom>
        <a:solidFill>
          <a:schemeClr val="bg1"/>
        </a:solidFill>
        <a:ln>
          <a:solidFill>
            <a:srgbClr val="507D6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24</xdr:col>
      <xdr:colOff>9525</xdr:colOff>
      <xdr:row>22</xdr:row>
      <xdr:rowOff>38100</xdr:rowOff>
    </xdr:from>
    <xdr:ext cx="314638" cy="405432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2468225" y="422910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rgbClr val="507D64"/>
              </a:solidFill>
            </a:rPr>
            <a:t>5</a:t>
          </a:r>
        </a:p>
      </xdr:txBody>
    </xdr:sp>
    <xdr:clientData/>
  </xdr:oneCellAnchor>
  <xdr:twoCellAnchor>
    <xdr:from>
      <xdr:col>10</xdr:col>
      <xdr:colOff>266699</xdr:colOff>
      <xdr:row>23</xdr:row>
      <xdr:rowOff>76200</xdr:rowOff>
    </xdr:from>
    <xdr:to>
      <xdr:col>13</xdr:col>
      <xdr:colOff>532199</xdr:colOff>
      <xdr:row>24</xdr:row>
      <xdr:rowOff>26669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743449" y="4457700"/>
          <a:ext cx="1980000" cy="140969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142875</xdr:colOff>
      <xdr:row>23</xdr:row>
      <xdr:rowOff>57150</xdr:rowOff>
    </xdr:from>
    <xdr:to>
      <xdr:col>18</xdr:col>
      <xdr:colOff>408375</xdr:colOff>
      <xdr:row>24</xdr:row>
      <xdr:rowOff>7619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7296150" y="4438650"/>
          <a:ext cx="1980000" cy="140969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85726</xdr:colOff>
      <xdr:row>23</xdr:row>
      <xdr:rowOff>49530</xdr:rowOff>
    </xdr:from>
    <xdr:to>
      <xdr:col>23</xdr:col>
      <xdr:colOff>351226</xdr:colOff>
      <xdr:row>23</xdr:row>
      <xdr:rowOff>95249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0096501" y="4431030"/>
          <a:ext cx="2141925" cy="45719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52</xdr:col>
      <xdr:colOff>128905</xdr:colOff>
      <xdr:row>46</xdr:row>
      <xdr:rowOff>158750</xdr:rowOff>
    </xdr:from>
    <xdr:ext cx="150346" cy="146050"/>
    <xdr:pic>
      <xdr:nvPicPr>
        <xdr:cNvPr id="28" name="Picture 2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303605" y="8921750"/>
          <a:ext cx="150346" cy="146050"/>
        </a:xfrm>
        <a:prstGeom prst="rect">
          <a:avLst/>
        </a:prstGeom>
      </xdr:spPr>
    </xdr:pic>
    <xdr:clientData/>
  </xdr:oneCellAnchor>
  <xdr:oneCellAnchor>
    <xdr:from>
      <xdr:col>8</xdr:col>
      <xdr:colOff>73025</xdr:colOff>
      <xdr:row>34</xdr:row>
      <xdr:rowOff>9525</xdr:rowOff>
    </xdr:from>
    <xdr:ext cx="393700" cy="382299"/>
    <xdr:pic>
      <xdr:nvPicPr>
        <xdr:cNvPr id="29" name="Picture 3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21025" y="6486525"/>
          <a:ext cx="393700" cy="38229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34</xdr:row>
          <xdr:rowOff>9525</xdr:rowOff>
        </xdr:from>
        <xdr:to>
          <xdr:col>8</xdr:col>
          <xdr:colOff>457200</xdr:colOff>
          <xdr:row>35</xdr:row>
          <xdr:rowOff>180975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45</xdr:row>
          <xdr:rowOff>190500</xdr:rowOff>
        </xdr:from>
        <xdr:to>
          <xdr:col>56</xdr:col>
          <xdr:colOff>0</xdr:colOff>
          <xdr:row>48</xdr:row>
          <xdr:rowOff>0</xdr:rowOff>
        </xdr:to>
        <xdr:sp macro="" textlink="">
          <xdr:nvSpPr>
            <xdr:cNvPr id="2050" name="TIButton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34</xdr:row>
          <xdr:rowOff>0</xdr:rowOff>
        </xdr:from>
        <xdr:to>
          <xdr:col>56</xdr:col>
          <xdr:colOff>0</xdr:colOff>
          <xdr:row>36</xdr:row>
          <xdr:rowOff>9525</xdr:rowOff>
        </xdr:to>
        <xdr:sp macro="" textlink="">
          <xdr:nvSpPr>
            <xdr:cNvPr id="2051" name="TIButton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352425</xdr:colOff>
      <xdr:row>9</xdr:row>
      <xdr:rowOff>123825</xdr:rowOff>
    </xdr:from>
    <xdr:to>
      <xdr:col>1</xdr:col>
      <xdr:colOff>505520</xdr:colOff>
      <xdr:row>10</xdr:row>
      <xdr:rowOff>104112</xdr:rowOff>
    </xdr:to>
    <xdr:sp macro="" textlink="">
      <xdr:nvSpPr>
        <xdr:cNvPr id="33" name="Freeform 60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/>
        </xdr:cNvSpPr>
      </xdr:nvSpPr>
      <xdr:spPr bwMode="auto">
        <a:xfrm>
          <a:off x="352425" y="1838325"/>
          <a:ext cx="153095" cy="170787"/>
        </a:xfrm>
        <a:custGeom>
          <a:avLst/>
          <a:gdLst>
            <a:gd name="T0" fmla="*/ 246 w 406"/>
            <a:gd name="T1" fmla="*/ 478 h 478"/>
            <a:gd name="T2" fmla="*/ 263 w 406"/>
            <a:gd name="T3" fmla="*/ 474 h 478"/>
            <a:gd name="T4" fmla="*/ 280 w 406"/>
            <a:gd name="T5" fmla="*/ 467 h 478"/>
            <a:gd name="T6" fmla="*/ 297 w 406"/>
            <a:gd name="T7" fmla="*/ 457 h 478"/>
            <a:gd name="T8" fmla="*/ 323 w 406"/>
            <a:gd name="T9" fmla="*/ 440 h 478"/>
            <a:gd name="T10" fmla="*/ 352 w 406"/>
            <a:gd name="T11" fmla="*/ 415 h 478"/>
            <a:gd name="T12" fmla="*/ 373 w 406"/>
            <a:gd name="T13" fmla="*/ 388 h 478"/>
            <a:gd name="T14" fmla="*/ 389 w 406"/>
            <a:gd name="T15" fmla="*/ 358 h 478"/>
            <a:gd name="T16" fmla="*/ 400 w 406"/>
            <a:gd name="T17" fmla="*/ 326 h 478"/>
            <a:gd name="T18" fmla="*/ 405 w 406"/>
            <a:gd name="T19" fmla="*/ 290 h 478"/>
            <a:gd name="T20" fmla="*/ 405 w 406"/>
            <a:gd name="T21" fmla="*/ 255 h 478"/>
            <a:gd name="T22" fmla="*/ 399 w 406"/>
            <a:gd name="T23" fmla="*/ 220 h 478"/>
            <a:gd name="T24" fmla="*/ 387 w 406"/>
            <a:gd name="T25" fmla="*/ 187 h 478"/>
            <a:gd name="T26" fmla="*/ 368 w 406"/>
            <a:gd name="T27" fmla="*/ 156 h 478"/>
            <a:gd name="T28" fmla="*/ 348 w 406"/>
            <a:gd name="T29" fmla="*/ 134 h 478"/>
            <a:gd name="T30" fmla="*/ 330 w 406"/>
            <a:gd name="T31" fmla="*/ 120 h 478"/>
            <a:gd name="T32" fmla="*/ 309 w 406"/>
            <a:gd name="T33" fmla="*/ 108 h 478"/>
            <a:gd name="T34" fmla="*/ 285 w 406"/>
            <a:gd name="T35" fmla="*/ 99 h 478"/>
            <a:gd name="T36" fmla="*/ 260 w 406"/>
            <a:gd name="T37" fmla="*/ 91 h 478"/>
            <a:gd name="T38" fmla="*/ 234 w 406"/>
            <a:gd name="T39" fmla="*/ 84 h 478"/>
            <a:gd name="T40" fmla="*/ 192 w 406"/>
            <a:gd name="T41" fmla="*/ 79 h 478"/>
            <a:gd name="T42" fmla="*/ 165 w 406"/>
            <a:gd name="T43" fmla="*/ 0 h 478"/>
            <a:gd name="T44" fmla="*/ 152 w 406"/>
            <a:gd name="T45" fmla="*/ 7 h 478"/>
            <a:gd name="T46" fmla="*/ 143 w 406"/>
            <a:gd name="T47" fmla="*/ 17 h 478"/>
            <a:gd name="T48" fmla="*/ 102 w 406"/>
            <a:gd name="T49" fmla="*/ 56 h 478"/>
            <a:gd name="T50" fmla="*/ 61 w 406"/>
            <a:gd name="T51" fmla="*/ 97 h 478"/>
            <a:gd name="T52" fmla="*/ 28 w 406"/>
            <a:gd name="T53" fmla="*/ 126 h 478"/>
            <a:gd name="T54" fmla="*/ 0 w 406"/>
            <a:gd name="T55" fmla="*/ 156 h 478"/>
            <a:gd name="T56" fmla="*/ 21 w 406"/>
            <a:gd name="T57" fmla="*/ 174 h 478"/>
            <a:gd name="T58" fmla="*/ 43 w 406"/>
            <a:gd name="T59" fmla="*/ 196 h 478"/>
            <a:gd name="T60" fmla="*/ 82 w 406"/>
            <a:gd name="T61" fmla="*/ 233 h 478"/>
            <a:gd name="T62" fmla="*/ 103 w 406"/>
            <a:gd name="T63" fmla="*/ 253 h 478"/>
            <a:gd name="T64" fmla="*/ 123 w 406"/>
            <a:gd name="T65" fmla="*/ 273 h 478"/>
            <a:gd name="T66" fmla="*/ 142 w 406"/>
            <a:gd name="T67" fmla="*/ 293 h 478"/>
            <a:gd name="T68" fmla="*/ 165 w 406"/>
            <a:gd name="T69" fmla="*/ 310 h 478"/>
            <a:gd name="T70" fmla="*/ 181 w 406"/>
            <a:gd name="T71" fmla="*/ 216 h 478"/>
            <a:gd name="T72" fmla="*/ 211 w 406"/>
            <a:gd name="T73" fmla="*/ 219 h 478"/>
            <a:gd name="T74" fmla="*/ 239 w 406"/>
            <a:gd name="T75" fmla="*/ 224 h 478"/>
            <a:gd name="T76" fmla="*/ 264 w 406"/>
            <a:gd name="T77" fmla="*/ 232 h 478"/>
            <a:gd name="T78" fmla="*/ 283 w 406"/>
            <a:gd name="T79" fmla="*/ 242 h 478"/>
            <a:gd name="T80" fmla="*/ 296 w 406"/>
            <a:gd name="T81" fmla="*/ 252 h 478"/>
            <a:gd name="T82" fmla="*/ 309 w 406"/>
            <a:gd name="T83" fmla="*/ 264 h 478"/>
            <a:gd name="T84" fmla="*/ 319 w 406"/>
            <a:gd name="T85" fmla="*/ 278 h 478"/>
            <a:gd name="T86" fmla="*/ 326 w 406"/>
            <a:gd name="T87" fmla="*/ 292 h 478"/>
            <a:gd name="T88" fmla="*/ 331 w 406"/>
            <a:gd name="T89" fmla="*/ 308 h 478"/>
            <a:gd name="T90" fmla="*/ 334 w 406"/>
            <a:gd name="T91" fmla="*/ 325 h 478"/>
            <a:gd name="T92" fmla="*/ 335 w 406"/>
            <a:gd name="T93" fmla="*/ 342 h 478"/>
            <a:gd name="T94" fmla="*/ 334 w 406"/>
            <a:gd name="T95" fmla="*/ 359 h 478"/>
            <a:gd name="T96" fmla="*/ 331 w 406"/>
            <a:gd name="T97" fmla="*/ 376 h 478"/>
            <a:gd name="T98" fmla="*/ 326 w 406"/>
            <a:gd name="T99" fmla="*/ 394 h 478"/>
            <a:gd name="T100" fmla="*/ 319 w 406"/>
            <a:gd name="T101" fmla="*/ 409 h 478"/>
            <a:gd name="T102" fmla="*/ 310 w 406"/>
            <a:gd name="T103" fmla="*/ 424 h 478"/>
            <a:gd name="T104" fmla="*/ 297 w 406"/>
            <a:gd name="T105" fmla="*/ 438 h 478"/>
            <a:gd name="T106" fmla="*/ 284 w 406"/>
            <a:gd name="T107" fmla="*/ 451 h 478"/>
            <a:gd name="T108" fmla="*/ 269 w 406"/>
            <a:gd name="T109" fmla="*/ 461 h 478"/>
            <a:gd name="T110" fmla="*/ 255 w 406"/>
            <a:gd name="T111" fmla="*/ 469 h 478"/>
            <a:gd name="T112" fmla="*/ 239 w 406"/>
            <a:gd name="T113" fmla="*/ 477 h 478"/>
            <a:gd name="T114" fmla="*/ 238 w 406"/>
            <a:gd name="T115" fmla="*/ 478 h 47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406" h="478">
              <a:moveTo>
                <a:pt x="238" y="478"/>
              </a:moveTo>
              <a:lnTo>
                <a:pt x="246" y="478"/>
              </a:lnTo>
              <a:lnTo>
                <a:pt x="254" y="476"/>
              </a:lnTo>
              <a:lnTo>
                <a:pt x="263" y="474"/>
              </a:lnTo>
              <a:lnTo>
                <a:pt x="271" y="471"/>
              </a:lnTo>
              <a:lnTo>
                <a:pt x="280" y="467"/>
              </a:lnTo>
              <a:lnTo>
                <a:pt x="289" y="462"/>
              </a:lnTo>
              <a:lnTo>
                <a:pt x="297" y="457"/>
              </a:lnTo>
              <a:lnTo>
                <a:pt x="306" y="452"/>
              </a:lnTo>
              <a:lnTo>
                <a:pt x="323" y="440"/>
              </a:lnTo>
              <a:lnTo>
                <a:pt x="338" y="428"/>
              </a:lnTo>
              <a:lnTo>
                <a:pt x="352" y="415"/>
              </a:lnTo>
              <a:lnTo>
                <a:pt x="363" y="402"/>
              </a:lnTo>
              <a:lnTo>
                <a:pt x="373" y="388"/>
              </a:lnTo>
              <a:lnTo>
                <a:pt x="381" y="373"/>
              </a:lnTo>
              <a:lnTo>
                <a:pt x="389" y="358"/>
              </a:lnTo>
              <a:lnTo>
                <a:pt x="395" y="342"/>
              </a:lnTo>
              <a:lnTo>
                <a:pt x="400" y="326"/>
              </a:lnTo>
              <a:lnTo>
                <a:pt x="403" y="307"/>
              </a:lnTo>
              <a:lnTo>
                <a:pt x="405" y="290"/>
              </a:lnTo>
              <a:lnTo>
                <a:pt x="406" y="273"/>
              </a:lnTo>
              <a:lnTo>
                <a:pt x="405" y="255"/>
              </a:lnTo>
              <a:lnTo>
                <a:pt x="403" y="237"/>
              </a:lnTo>
              <a:lnTo>
                <a:pt x="399" y="220"/>
              </a:lnTo>
              <a:lnTo>
                <a:pt x="394" y="203"/>
              </a:lnTo>
              <a:lnTo>
                <a:pt x="387" y="187"/>
              </a:lnTo>
              <a:lnTo>
                <a:pt x="378" y="171"/>
              </a:lnTo>
              <a:lnTo>
                <a:pt x="368" y="156"/>
              </a:lnTo>
              <a:lnTo>
                <a:pt x="357" y="142"/>
              </a:lnTo>
              <a:lnTo>
                <a:pt x="348" y="134"/>
              </a:lnTo>
              <a:lnTo>
                <a:pt x="340" y="127"/>
              </a:lnTo>
              <a:lnTo>
                <a:pt x="330" y="120"/>
              </a:lnTo>
              <a:lnTo>
                <a:pt x="320" y="114"/>
              </a:lnTo>
              <a:lnTo>
                <a:pt x="309" y="108"/>
              </a:lnTo>
              <a:lnTo>
                <a:pt x="297" y="103"/>
              </a:lnTo>
              <a:lnTo>
                <a:pt x="285" y="99"/>
              </a:lnTo>
              <a:lnTo>
                <a:pt x="273" y="95"/>
              </a:lnTo>
              <a:lnTo>
                <a:pt x="260" y="91"/>
              </a:lnTo>
              <a:lnTo>
                <a:pt x="247" y="87"/>
              </a:lnTo>
              <a:lnTo>
                <a:pt x="234" y="84"/>
              </a:lnTo>
              <a:lnTo>
                <a:pt x="220" y="82"/>
              </a:lnTo>
              <a:lnTo>
                <a:pt x="192" y="79"/>
              </a:lnTo>
              <a:lnTo>
                <a:pt x="165" y="78"/>
              </a:lnTo>
              <a:lnTo>
                <a:pt x="165" y="0"/>
              </a:lnTo>
              <a:lnTo>
                <a:pt x="158" y="3"/>
              </a:lnTo>
              <a:lnTo>
                <a:pt x="152" y="7"/>
              </a:lnTo>
              <a:lnTo>
                <a:pt x="148" y="11"/>
              </a:lnTo>
              <a:lnTo>
                <a:pt x="143" y="17"/>
              </a:lnTo>
              <a:lnTo>
                <a:pt x="125" y="33"/>
              </a:lnTo>
              <a:lnTo>
                <a:pt x="102" y="56"/>
              </a:lnTo>
              <a:lnTo>
                <a:pt x="80" y="79"/>
              </a:lnTo>
              <a:lnTo>
                <a:pt x="61" y="97"/>
              </a:lnTo>
              <a:lnTo>
                <a:pt x="46" y="110"/>
              </a:lnTo>
              <a:lnTo>
                <a:pt x="28" y="126"/>
              </a:lnTo>
              <a:lnTo>
                <a:pt x="12" y="143"/>
              </a:lnTo>
              <a:lnTo>
                <a:pt x="0" y="156"/>
              </a:lnTo>
              <a:lnTo>
                <a:pt x="10" y="165"/>
              </a:lnTo>
              <a:lnTo>
                <a:pt x="21" y="174"/>
              </a:lnTo>
              <a:lnTo>
                <a:pt x="32" y="185"/>
              </a:lnTo>
              <a:lnTo>
                <a:pt x="43" y="196"/>
              </a:lnTo>
              <a:lnTo>
                <a:pt x="64" y="218"/>
              </a:lnTo>
              <a:lnTo>
                <a:pt x="82" y="233"/>
              </a:lnTo>
              <a:lnTo>
                <a:pt x="93" y="243"/>
              </a:lnTo>
              <a:lnTo>
                <a:pt x="103" y="253"/>
              </a:lnTo>
              <a:lnTo>
                <a:pt x="113" y="263"/>
              </a:lnTo>
              <a:lnTo>
                <a:pt x="123" y="273"/>
              </a:lnTo>
              <a:lnTo>
                <a:pt x="132" y="283"/>
              </a:lnTo>
              <a:lnTo>
                <a:pt x="142" y="293"/>
              </a:lnTo>
              <a:lnTo>
                <a:pt x="153" y="302"/>
              </a:lnTo>
              <a:lnTo>
                <a:pt x="165" y="310"/>
              </a:lnTo>
              <a:lnTo>
                <a:pt x="165" y="216"/>
              </a:lnTo>
              <a:lnTo>
                <a:pt x="181" y="216"/>
              </a:lnTo>
              <a:lnTo>
                <a:pt x="196" y="217"/>
              </a:lnTo>
              <a:lnTo>
                <a:pt x="211" y="219"/>
              </a:lnTo>
              <a:lnTo>
                <a:pt x="225" y="221"/>
              </a:lnTo>
              <a:lnTo>
                <a:pt x="239" y="224"/>
              </a:lnTo>
              <a:lnTo>
                <a:pt x="252" y="228"/>
              </a:lnTo>
              <a:lnTo>
                <a:pt x="264" y="232"/>
              </a:lnTo>
              <a:lnTo>
                <a:pt x="275" y="237"/>
              </a:lnTo>
              <a:lnTo>
                <a:pt x="283" y="242"/>
              </a:lnTo>
              <a:lnTo>
                <a:pt x="290" y="247"/>
              </a:lnTo>
              <a:lnTo>
                <a:pt x="296" y="252"/>
              </a:lnTo>
              <a:lnTo>
                <a:pt x="303" y="258"/>
              </a:lnTo>
              <a:lnTo>
                <a:pt x="309" y="264"/>
              </a:lnTo>
              <a:lnTo>
                <a:pt x="314" y="271"/>
              </a:lnTo>
              <a:lnTo>
                <a:pt x="319" y="278"/>
              </a:lnTo>
              <a:lnTo>
                <a:pt x="322" y="285"/>
              </a:lnTo>
              <a:lnTo>
                <a:pt x="326" y="292"/>
              </a:lnTo>
              <a:lnTo>
                <a:pt x="329" y="300"/>
              </a:lnTo>
              <a:lnTo>
                <a:pt x="331" y="308"/>
              </a:lnTo>
              <a:lnTo>
                <a:pt x="333" y="317"/>
              </a:lnTo>
              <a:lnTo>
                <a:pt x="334" y="325"/>
              </a:lnTo>
              <a:lnTo>
                <a:pt x="335" y="334"/>
              </a:lnTo>
              <a:lnTo>
                <a:pt x="335" y="342"/>
              </a:lnTo>
              <a:lnTo>
                <a:pt x="335" y="351"/>
              </a:lnTo>
              <a:lnTo>
                <a:pt x="334" y="359"/>
              </a:lnTo>
              <a:lnTo>
                <a:pt x="333" y="368"/>
              </a:lnTo>
              <a:lnTo>
                <a:pt x="331" y="376"/>
              </a:lnTo>
              <a:lnTo>
                <a:pt x="329" y="384"/>
              </a:lnTo>
              <a:lnTo>
                <a:pt x="326" y="394"/>
              </a:lnTo>
              <a:lnTo>
                <a:pt x="323" y="402"/>
              </a:lnTo>
              <a:lnTo>
                <a:pt x="319" y="409"/>
              </a:lnTo>
              <a:lnTo>
                <a:pt x="315" y="417"/>
              </a:lnTo>
              <a:lnTo>
                <a:pt x="310" y="424"/>
              </a:lnTo>
              <a:lnTo>
                <a:pt x="303" y="432"/>
              </a:lnTo>
              <a:lnTo>
                <a:pt x="297" y="438"/>
              </a:lnTo>
              <a:lnTo>
                <a:pt x="291" y="445"/>
              </a:lnTo>
              <a:lnTo>
                <a:pt x="284" y="451"/>
              </a:lnTo>
              <a:lnTo>
                <a:pt x="277" y="456"/>
              </a:lnTo>
              <a:lnTo>
                <a:pt x="269" y="461"/>
              </a:lnTo>
              <a:lnTo>
                <a:pt x="261" y="467"/>
              </a:lnTo>
              <a:lnTo>
                <a:pt x="255" y="469"/>
              </a:lnTo>
              <a:lnTo>
                <a:pt x="250" y="472"/>
              </a:lnTo>
              <a:lnTo>
                <a:pt x="239" y="477"/>
              </a:lnTo>
              <a:lnTo>
                <a:pt x="239" y="478"/>
              </a:lnTo>
              <a:lnTo>
                <a:pt x="238" y="478"/>
              </a:lnTo>
              <a:close/>
            </a:path>
          </a:pathLst>
        </a:custGeom>
        <a:solidFill>
          <a:srgbClr val="888A89"/>
        </a:solidFill>
        <a:ln>
          <a:noFill/>
        </a:ln>
      </xdr:spPr>
      <xdr:txBody>
        <a:bodyPr vert="horz" wrap="square" lIns="65320" tIns="32660" rIns="65320" bIns="3266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pt-BR" sz="1286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9</xdr:row>
          <xdr:rowOff>123825</xdr:rowOff>
        </xdr:from>
        <xdr:to>
          <xdr:col>1</xdr:col>
          <xdr:colOff>542925</xdr:colOff>
          <xdr:row>10</xdr:row>
          <xdr:rowOff>133350</xdr:rowOff>
        </xdr:to>
        <xdr:sp macro="" textlink="">
          <xdr:nvSpPr>
            <xdr:cNvPr id="2052" name="TIButton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5C47-7B8E-43AF-BA0F-ACD648AC2192}">
  <sheetPr codeName="Planilha2"/>
  <dimension ref="A1:BJ140"/>
  <sheetViews>
    <sheetView showGridLines="0" topLeftCell="B1" zoomScaleNormal="100" workbookViewId="0">
      <pane ySplit="17" topLeftCell="A18" activePane="bottomLeft" state="frozen"/>
      <selection activeCell="B10" sqref="B10"/>
      <selection pane="bottomLeft" activeCell="G29" sqref="G29"/>
    </sheetView>
  </sheetViews>
  <sheetFormatPr defaultColWidth="0" defaultRowHeight="15" zeroHeight="1"/>
  <cols>
    <col min="1" max="1" width="20.28515625" hidden="1" customWidth="1"/>
    <col min="2" max="2" width="12.85546875" customWidth="1"/>
    <col min="3" max="3" width="6.42578125" customWidth="1"/>
    <col min="4" max="4" width="12.85546875" customWidth="1"/>
    <col min="5" max="5" width="12.85546875" hidden="1" customWidth="1"/>
    <col min="6" max="6" width="8.5703125" hidden="1" customWidth="1"/>
    <col min="7" max="7" width="3.5703125" customWidth="1"/>
    <col min="8" max="8" width="10" customWidth="1"/>
    <col min="9" max="9" width="12.85546875" customWidth="1"/>
    <col min="10" max="14" width="8.5703125" customWidth="1"/>
    <col min="15" max="15" width="5.85546875" bestFit="1" customWidth="1"/>
    <col min="16" max="21" width="8.5703125" customWidth="1"/>
    <col min="22" max="22" width="11" bestFit="1" customWidth="1"/>
    <col min="23" max="32" width="8.5703125" customWidth="1"/>
    <col min="33" max="56" width="6.85546875" bestFit="1" customWidth="1"/>
    <col min="57" max="57" width="12.85546875" customWidth="1"/>
    <col min="58" max="58" width="3.5703125" customWidth="1"/>
    <col min="59" max="59" width="17.85546875" customWidth="1"/>
    <col min="60" max="60" width="9.28515625" customWidth="1"/>
    <col min="61" max="61" width="3.5703125" customWidth="1"/>
    <col min="62" max="62" width="0" hidden="1" customWidth="1"/>
    <col min="63" max="16384" width="9.140625" hidden="1"/>
  </cols>
  <sheetData>
    <row r="1" spans="1:61" hidden="1">
      <c r="A1" t="s">
        <v>30</v>
      </c>
    </row>
    <row r="2" spans="1:61" ht="15.75" hidden="1">
      <c r="A2">
        <f>1</f>
        <v>1</v>
      </c>
      <c r="B2" s="11"/>
      <c r="D2" s="5"/>
      <c r="E2" s="24"/>
      <c r="F2" s="24"/>
      <c r="G2" s="23" t="e">
        <f>IF($F44="Sim",1,0)</f>
        <v>#VALUE!</v>
      </c>
      <c r="H2" s="22"/>
      <c r="I2" s="57"/>
      <c r="J2" s="58"/>
      <c r="K2" s="58"/>
      <c r="L2" s="58"/>
      <c r="M2" s="58"/>
      <c r="N2" s="59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0"/>
    </row>
    <row r="3" spans="1:61" hidden="1">
      <c r="A3" t="s">
        <v>29</v>
      </c>
    </row>
    <row r="4" spans="1:61" hidden="1">
      <c r="D4" t="e">
        <f>_xll.TM1RPTVIEW(#REF!&amp;":GIM.3120.SKU_Ciclo_Catalogo_Item:1", 0, _xll.TM1RPTTITLE(#REF!&amp;":ALL.Versao",$E$6), _xll.TM1RPTTITLE(#REF!&amp;":GIM.Regiao_Catalogo",$E$7), _xll.TM1RPTTITLE(#REF!&amp;":GIM.Sequencia_Solicitacao_Catalogo",$E$8),TM1RPTFMTRNG,TM1RPTFMTIDCOL)</f>
        <v>#VALUE!</v>
      </c>
    </row>
    <row r="6" spans="1:61" hidden="1">
      <c r="D6" s="56" t="s">
        <v>28</v>
      </c>
      <c r="E6" t="e">
        <f>_xll.SUBNM(#REF!&amp;":ALL.Versao","Padrão",#REF!)</f>
        <v>#VALUE!</v>
      </c>
    </row>
    <row r="7" spans="1:61" hidden="1">
      <c r="D7" s="56" t="s">
        <v>27</v>
      </c>
      <c r="E7" t="e">
        <f>_xll.SUBNM(#REF!&amp;":GIM.Regiao_Catalogo","",#REF!)</f>
        <v>#VALUE!</v>
      </c>
    </row>
    <row r="8" spans="1:61" hidden="1">
      <c r="D8" s="56" t="s">
        <v>26</v>
      </c>
      <c r="E8" t="e">
        <f>_xll.SUBNM(#REF!&amp;":GIM.Sequencia_Solicitacao_Catalogo","",#REF!)</f>
        <v>#VALUE!</v>
      </c>
    </row>
    <row r="9" spans="1:61" hidden="1">
      <c r="D9" s="56" t="s">
        <v>25</v>
      </c>
      <c r="E9" t="str">
        <f>IF($H$35=0,"{HEAD( {TM1SUBSETALL( [GIM.Item.Sku] )}, 10)}","{HEAD( {TM1SUBSETALL( [GIM.Item.Sku] )}, "&amp;$H$35&amp;")}")</f>
        <v>{HEAD( {TM1SUBSETALL( [GIM.Item.Sku] )}, 10)}</v>
      </c>
    </row>
    <row r="10" spans="1:61" s="9" customFormat="1" ht="16.149999999999999" customHeight="1">
      <c r="B10" s="11"/>
      <c r="C10" s="55" t="s">
        <v>24</v>
      </c>
      <c r="D10" s="74" t="s">
        <v>23</v>
      </c>
      <c r="E10" s="74"/>
      <c r="F10" s="74"/>
      <c r="G10" s="74"/>
      <c r="H10" s="74"/>
      <c r="I10" s="63"/>
      <c r="J10" s="63"/>
      <c r="K10" s="63"/>
      <c r="L10" s="63"/>
      <c r="M10" s="63"/>
      <c r="N10" s="54"/>
      <c r="O10" s="74" t="s">
        <v>22</v>
      </c>
      <c r="P10" s="74"/>
      <c r="Q10" s="74"/>
      <c r="R10" s="74"/>
      <c r="S10" s="74"/>
      <c r="T10" s="74"/>
      <c r="U10" s="54"/>
      <c r="V10" s="54"/>
      <c r="W10" s="54"/>
      <c r="X10" s="54"/>
      <c r="Y10" s="54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2"/>
      <c r="BE10" s="52"/>
      <c r="BF10" s="51"/>
      <c r="BG10" s="76"/>
      <c r="BH10" s="67"/>
      <c r="BI10" s="50"/>
    </row>
    <row r="11" spans="1:61" s="9" customFormat="1" ht="16.149999999999999" customHeight="1">
      <c r="B11" s="11"/>
      <c r="C11" s="55" t="s">
        <v>21</v>
      </c>
      <c r="D11" s="74"/>
      <c r="E11" s="74"/>
      <c r="F11" s="74"/>
      <c r="G11" s="74"/>
      <c r="H11" s="74"/>
      <c r="I11" s="63"/>
      <c r="J11" s="63"/>
      <c r="K11" s="63"/>
      <c r="L11" s="63"/>
      <c r="M11" s="63"/>
      <c r="N11" s="54"/>
      <c r="O11" s="74"/>
      <c r="P11" s="74"/>
      <c r="Q11" s="74"/>
      <c r="R11" s="74"/>
      <c r="S11" s="74"/>
      <c r="T11" s="74"/>
      <c r="U11" s="54"/>
      <c r="V11" s="54"/>
      <c r="W11" s="54"/>
      <c r="X11" s="54"/>
      <c r="Y11" s="54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2"/>
      <c r="BE11" s="52"/>
      <c r="BF11" s="51"/>
      <c r="BG11" s="76"/>
      <c r="BH11" s="67"/>
      <c r="BI11" s="50"/>
    </row>
    <row r="12" spans="1:61" s="9" customFormat="1" ht="15" customHeight="1">
      <c r="B12" s="1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44"/>
      <c r="BE12" s="44"/>
      <c r="BF12" s="43"/>
      <c r="BG12" s="43"/>
      <c r="BH12" s="43"/>
      <c r="BI12" s="43"/>
    </row>
    <row r="13" spans="1:61" s="9" customFormat="1" ht="15" customHeight="1">
      <c r="B13" s="11"/>
      <c r="C13" s="21"/>
      <c r="D13" s="21"/>
      <c r="E13" s="21"/>
      <c r="F13" s="21"/>
      <c r="G13" s="21"/>
      <c r="H13" s="21"/>
      <c r="I13" s="21"/>
      <c r="J13" s="7" t="s">
        <v>0</v>
      </c>
      <c r="K13" s="8"/>
      <c r="L13" s="8"/>
      <c r="M13" s="21"/>
      <c r="N13" s="7" t="s">
        <v>20</v>
      </c>
      <c r="O13" s="8"/>
      <c r="P13" s="8"/>
      <c r="Q13" s="8"/>
      <c r="R13" s="8"/>
      <c r="S13" s="8"/>
      <c r="T13" s="8"/>
      <c r="U13" s="7" t="s">
        <v>19</v>
      </c>
      <c r="V13" s="8"/>
      <c r="W13" s="8"/>
      <c r="X13" s="8"/>
      <c r="Y13" s="8"/>
      <c r="Z13" s="7"/>
      <c r="AA13" s="8"/>
      <c r="AB13" s="8"/>
      <c r="AC13" s="21"/>
      <c r="AD13" s="7"/>
      <c r="AE13" s="8"/>
      <c r="AF13" s="8"/>
      <c r="AG13" s="8"/>
      <c r="AH13" s="8"/>
      <c r="AI13" s="8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44"/>
      <c r="BE13" s="26"/>
      <c r="BF13" s="49"/>
      <c r="BG13" s="48" t="s">
        <v>18</v>
      </c>
      <c r="BH13" s="43"/>
      <c r="BI13" s="43"/>
    </row>
    <row r="14" spans="1:61" s="9" customFormat="1" ht="7.5" customHeight="1">
      <c r="B14" s="11"/>
      <c r="C14" s="21"/>
      <c r="D14" s="21"/>
      <c r="E14" s="21"/>
      <c r="F14" s="21"/>
      <c r="G14" s="21"/>
      <c r="H14" s="21"/>
      <c r="I14" s="21"/>
      <c r="J14" s="90"/>
      <c r="K14" s="91"/>
      <c r="L14" s="92"/>
      <c r="M14" s="21"/>
      <c r="N14" s="77"/>
      <c r="O14" s="78"/>
      <c r="P14" s="78"/>
      <c r="Q14" s="78"/>
      <c r="R14" s="78"/>
      <c r="S14" s="79"/>
      <c r="T14" s="7"/>
      <c r="U14" s="77"/>
      <c r="V14" s="78"/>
      <c r="W14" s="79"/>
      <c r="X14" s="7"/>
      <c r="Y14" s="8"/>
      <c r="Z14" s="7"/>
      <c r="AA14" s="7"/>
      <c r="AB14" s="7"/>
      <c r="AC14" s="21"/>
      <c r="AD14" s="7"/>
      <c r="AE14" s="7"/>
      <c r="AF14" s="7"/>
      <c r="AG14" s="7"/>
      <c r="AH14" s="7"/>
      <c r="AI14" s="7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44"/>
      <c r="BE14" s="44"/>
      <c r="BF14" s="45"/>
      <c r="BG14" s="68"/>
      <c r="BH14" s="71" t="e">
        <f>IF(#REF!="02",1,0)</f>
        <v>#REF!</v>
      </c>
      <c r="BI14" s="43"/>
    </row>
    <row r="15" spans="1:61" s="9" customFormat="1" ht="22.5" customHeight="1">
      <c r="B15" s="47" t="s">
        <v>17</v>
      </c>
      <c r="C15" s="21"/>
      <c r="D15" s="21"/>
      <c r="E15" s="21"/>
      <c r="F15" s="21"/>
      <c r="G15" s="21"/>
      <c r="H15" s="21"/>
      <c r="I15" s="21"/>
      <c r="J15" s="93"/>
      <c r="K15" s="94"/>
      <c r="L15" s="95"/>
      <c r="M15" s="21"/>
      <c r="N15" s="80"/>
      <c r="O15" s="81"/>
      <c r="P15" s="81"/>
      <c r="Q15" s="81"/>
      <c r="R15" s="81"/>
      <c r="S15" s="82"/>
      <c r="T15" s="7"/>
      <c r="U15" s="80"/>
      <c r="V15" s="81"/>
      <c r="W15" s="82"/>
      <c r="X15" s="7"/>
      <c r="Y15" s="8"/>
      <c r="Z15" s="7"/>
      <c r="AA15" s="7"/>
      <c r="AB15" s="7"/>
      <c r="AC15" s="21"/>
      <c r="AD15" s="7"/>
      <c r="AE15" s="7"/>
      <c r="AF15" s="7"/>
      <c r="AG15" s="7"/>
      <c r="AH15" s="7"/>
      <c r="AI15" s="7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44"/>
      <c r="BE15" s="44"/>
      <c r="BF15" s="45"/>
      <c r="BG15" s="69"/>
      <c r="BH15" s="72"/>
      <c r="BI15" s="43"/>
    </row>
    <row r="16" spans="1:61" s="9" customFormat="1" ht="7.5" customHeight="1">
      <c r="B16" s="46"/>
      <c r="C16" s="21"/>
      <c r="D16" s="21"/>
      <c r="E16" s="21"/>
      <c r="F16" s="21"/>
      <c r="G16" s="21"/>
      <c r="H16" s="21"/>
      <c r="I16" s="21"/>
      <c r="J16" s="96"/>
      <c r="K16" s="97"/>
      <c r="L16" s="98"/>
      <c r="M16" s="21"/>
      <c r="N16" s="83"/>
      <c r="O16" s="84"/>
      <c r="P16" s="84"/>
      <c r="Q16" s="84"/>
      <c r="R16" s="84"/>
      <c r="S16" s="85"/>
      <c r="T16" s="7"/>
      <c r="U16" s="83"/>
      <c r="V16" s="84"/>
      <c r="W16" s="85"/>
      <c r="X16" s="7"/>
      <c r="Y16" s="8"/>
      <c r="Z16" s="7"/>
      <c r="AA16" s="7"/>
      <c r="AB16" s="7"/>
      <c r="AC16" s="21"/>
      <c r="AD16" s="7"/>
      <c r="AE16" s="7"/>
      <c r="AF16" s="7"/>
      <c r="AG16" s="7"/>
      <c r="AH16" s="7"/>
      <c r="AI16" s="7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44"/>
      <c r="BE16" s="44"/>
      <c r="BF16" s="45"/>
      <c r="BG16" s="70"/>
      <c r="BH16" s="73"/>
      <c r="BI16" s="43"/>
    </row>
    <row r="17" spans="2:61" s="9" customFormat="1" ht="15.75">
      <c r="B17" s="1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44"/>
      <c r="BE17" s="44"/>
      <c r="BF17" s="43"/>
      <c r="BG17" s="43"/>
      <c r="BH17" s="43"/>
      <c r="BI17" s="43"/>
    </row>
    <row r="18" spans="2:61" s="9" customFormat="1" ht="15.75">
      <c r="B18" s="11"/>
      <c r="D18"/>
      <c r="E18" s="33" t="s">
        <v>13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42"/>
      <c r="BF18" s="33"/>
      <c r="BG18" s="33"/>
      <c r="BH18" s="33"/>
      <c r="BI18" s="33"/>
    </row>
    <row r="19" spans="2:61" s="9" customFormat="1" ht="15" customHeight="1">
      <c r="B19" s="11"/>
      <c r="D19" s="75" t="s">
        <v>16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41"/>
      <c r="U19" s="41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39"/>
      <c r="BG19" s="33"/>
      <c r="BH19" s="33" t="s">
        <v>13</v>
      </c>
      <c r="BI19" s="33"/>
    </row>
    <row r="20" spans="2:61" s="9" customFormat="1" ht="15" customHeight="1">
      <c r="B20" s="11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41"/>
      <c r="U20" s="41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39"/>
      <c r="BG20" s="33"/>
      <c r="BH20"/>
      <c r="BI20"/>
    </row>
    <row r="21" spans="2:61" s="9" customFormat="1" ht="15.6" customHeight="1">
      <c r="B21" s="11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41"/>
      <c r="U21" s="41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39"/>
      <c r="BG21" s="33"/>
      <c r="BH21"/>
      <c r="BI21"/>
    </row>
    <row r="22" spans="2:61" s="9" customFormat="1" ht="15.75">
      <c r="B22" s="1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</row>
    <row r="23" spans="2:61" s="9" customFormat="1" ht="15.75">
      <c r="B23" s="1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</row>
    <row r="24" spans="2:61" s="9" customFormat="1" ht="7.5" customHeight="1">
      <c r="B24" s="11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 t="s">
        <v>15</v>
      </c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</row>
    <row r="25" spans="2:61" s="9" customFormat="1" ht="15.75">
      <c r="B25" s="1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8"/>
      <c r="S25" s="33"/>
      <c r="T25" s="33"/>
      <c r="U25" s="33"/>
      <c r="V25" s="33"/>
      <c r="W25" s="33"/>
      <c r="X25" s="33"/>
      <c r="Y25" s="33"/>
      <c r="Z25" s="33"/>
      <c r="AA25" s="33"/>
      <c r="AB25" s="33" t="s">
        <v>14</v>
      </c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</row>
    <row r="26" spans="2:61" s="9" customFormat="1" ht="15.75">
      <c r="B26" s="1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</row>
    <row r="27" spans="2:61" s="9" customFormat="1" ht="15.75">
      <c r="B27" s="11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 t="s">
        <v>14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</row>
    <row r="28" spans="2:61" s="9" customFormat="1" ht="15.75">
      <c r="B28" s="11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 t="s">
        <v>13</v>
      </c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</row>
    <row r="29" spans="2:61" s="9" customFormat="1" ht="15.75">
      <c r="B29" s="1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8"/>
      <c r="BF29" s="33"/>
      <c r="BG29" s="33"/>
      <c r="BH29" s="33"/>
      <c r="BI29" s="33"/>
    </row>
    <row r="30" spans="2:61" s="9" customFormat="1" ht="28.5">
      <c r="B30" s="11"/>
      <c r="D30" s="3"/>
      <c r="E30" s="34"/>
      <c r="F30" s="37"/>
      <c r="G30" s="36" t="s">
        <v>12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0"/>
      <c r="BF30" s="33"/>
      <c r="BG30" s="33"/>
      <c r="BH30" s="33"/>
      <c r="BI30" s="33"/>
    </row>
    <row r="31" spans="2:61" s="9" customFormat="1" ht="15.75">
      <c r="B31" s="11"/>
      <c r="D31" s="4"/>
      <c r="E31" s="34"/>
      <c r="F31" s="35"/>
      <c r="G31" s="35" t="s">
        <v>11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0"/>
      <c r="BF31" s="33"/>
      <c r="BG31" s="33"/>
      <c r="BH31" s="33"/>
      <c r="BI31" s="33"/>
    </row>
    <row r="32" spans="2:61" s="9" customFormat="1" ht="7.5" customHeight="1">
      <c r="B32" s="11"/>
      <c r="D32" s="5"/>
      <c r="E32" s="34"/>
      <c r="F32" s="34"/>
      <c r="G32" s="34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0"/>
      <c r="BF32" s="33"/>
      <c r="BG32" s="33"/>
      <c r="BH32" s="33"/>
      <c r="BI32" s="33"/>
    </row>
    <row r="33" spans="1:61" s="9" customFormat="1" ht="15.75">
      <c r="B33" s="11"/>
      <c r="D33" s="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0"/>
      <c r="BF33" s="33"/>
      <c r="BG33" s="33"/>
      <c r="BH33" s="33"/>
      <c r="BI33" s="33"/>
    </row>
    <row r="34" spans="1:61" s="9" customFormat="1" ht="15.75">
      <c r="B34" s="11"/>
      <c r="D34" s="5"/>
      <c r="E34" s="21"/>
      <c r="F34" s="21"/>
      <c r="G34" s="21"/>
      <c r="H34" s="7" t="s">
        <v>10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0"/>
      <c r="BF34" s="33"/>
      <c r="BG34" s="33"/>
      <c r="BH34" s="33"/>
      <c r="BI34" s="33"/>
    </row>
    <row r="35" spans="1:61" s="9" customFormat="1" ht="15.75" customHeight="1">
      <c r="B35" s="11"/>
      <c r="D35" s="5"/>
      <c r="E35" s="21"/>
      <c r="F35" s="21"/>
      <c r="G35" s="21"/>
      <c r="H35" s="65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64" t="s">
        <v>4</v>
      </c>
      <c r="BB35" s="64"/>
      <c r="BC35" s="64"/>
      <c r="BD35" s="64"/>
      <c r="BE35" s="20"/>
      <c r="BF35" s="33"/>
      <c r="BG35" s="33"/>
      <c r="BH35" s="33"/>
      <c r="BI35" s="33"/>
    </row>
    <row r="36" spans="1:61" s="9" customFormat="1" ht="15.75" customHeight="1">
      <c r="B36" s="11"/>
      <c r="D36" s="5"/>
      <c r="E36" s="21"/>
      <c r="F36" s="21"/>
      <c r="G36" s="21"/>
      <c r="H36" s="66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64"/>
      <c r="BB36" s="64"/>
      <c r="BC36" s="64"/>
      <c r="BD36" s="64"/>
      <c r="BE36" s="20"/>
      <c r="BF36" s="33"/>
      <c r="BG36" s="33"/>
      <c r="BH36" s="33"/>
      <c r="BI36" s="33"/>
    </row>
    <row r="37" spans="1:61" s="9" customFormat="1" ht="15.75" customHeight="1">
      <c r="B37" s="11"/>
      <c r="D37" s="5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0"/>
      <c r="BF37" s="33"/>
      <c r="BG37" s="33"/>
      <c r="BH37" s="33"/>
      <c r="BI37" s="33"/>
    </row>
    <row r="38" spans="1:61" s="9" customFormat="1" ht="15.75">
      <c r="B38" s="11"/>
      <c r="D38" s="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8"/>
      <c r="BF38" s="33"/>
      <c r="BG38" s="33"/>
      <c r="BH38" s="33"/>
      <c r="BI38" s="33"/>
    </row>
    <row r="39" spans="1:61" s="9" customFormat="1" ht="15.75">
      <c r="B39" s="11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ht="15.75" hidden="1">
      <c r="B40" s="11"/>
      <c r="F40" s="30" t="s">
        <v>9</v>
      </c>
      <c r="G40" s="30"/>
      <c r="H40" s="30" t="s">
        <v>8</v>
      </c>
      <c r="I40" s="30" t="s">
        <v>7</v>
      </c>
      <c r="J40" s="30"/>
      <c r="K40" s="30"/>
      <c r="L40" s="30"/>
      <c r="M40" s="30"/>
      <c r="N40" s="30"/>
      <c r="O40" s="30" t="e">
        <f>IF(#REF!&lt;&gt;"","Atual",IF(#REF!&lt;&gt;"","Solicitado",""))</f>
        <v>#REF!</v>
      </c>
      <c r="P40" s="30" t="e">
        <f>IF(#REF!&lt;&gt;"","Atual",IF(#REF!&lt;&gt;"","Solicitado",""))</f>
        <v>#REF!</v>
      </c>
      <c r="Q40" s="32" t="e">
        <f>IF(#REF!&lt;&gt;"","Atual",IF(#REF!&lt;&gt;"","Solicitado",""))</f>
        <v>#REF!</v>
      </c>
      <c r="R40" s="30" t="e">
        <f>IF(#REF!&lt;&gt;"","Atual",IF(#REF!&lt;&gt;"","Solicitado",""))</f>
        <v>#REF!</v>
      </c>
      <c r="S40" s="30" t="e">
        <f>IF(#REF!&lt;&gt;"","Atual",IF(#REF!&lt;&gt;"","Solicitado",""))</f>
        <v>#REF!</v>
      </c>
      <c r="T40" s="30" t="e">
        <f>IF(#REF!&lt;&gt;"","Atual",IF(#REF!&lt;&gt;"","Solicitado",""))</f>
        <v>#REF!</v>
      </c>
      <c r="U40" s="30" t="e">
        <f>IF(#REF!&lt;&gt;"","Atual",IF(#REF!&lt;&gt;"","Solicitado",""))</f>
        <v>#REF!</v>
      </c>
      <c r="V40" s="30" t="e">
        <f>IF(#REF!&lt;&gt;"","Atual",IF(#REF!&lt;&gt;"","Solicitado",""))</f>
        <v>#REF!</v>
      </c>
      <c r="W40" s="30" t="e">
        <f>IF(#REF!&lt;&gt;"","Atual",IF(#REF!&lt;&gt;"","Solicitado",""))</f>
        <v>#REF!</v>
      </c>
      <c r="X40" s="30" t="e">
        <f>IF(#REF!&lt;&gt;"","Atual",IF(#REF!&lt;&gt;"","Solicitado",""))</f>
        <v>#REF!</v>
      </c>
      <c r="Y40" s="30" t="e">
        <f>IF(#REF!&lt;&gt;"","Atual",IF(#REF!&lt;&gt;"","Solicitado",""))</f>
        <v>#REF!</v>
      </c>
      <c r="Z40" s="30" t="e">
        <f>IF(#REF!&lt;&gt;"","Atual",IF(#REF!&lt;&gt;"","Solicitado",""))</f>
        <v>#REF!</v>
      </c>
      <c r="AA40" s="30" t="e">
        <f>IF(#REF!&lt;&gt;"","Atual",IF(#REF!&lt;&gt;"","Solicitado",""))</f>
        <v>#REF!</v>
      </c>
      <c r="AB40" s="30" t="e">
        <f>IF(#REF!&lt;&gt;"","Atual",IF(#REF!&lt;&gt;"","Solicitado",""))</f>
        <v>#REF!</v>
      </c>
      <c r="AC40" s="30" t="e">
        <f>IF(#REF!&lt;&gt;"","Atual",IF(#REF!&lt;&gt;"","Solicitado",""))</f>
        <v>#REF!</v>
      </c>
      <c r="AD40" s="30" t="e">
        <f>IF(#REF!&lt;&gt;"","Atual",IF(#REF!&lt;&gt;"","Solicitado",""))</f>
        <v>#REF!</v>
      </c>
      <c r="AE40" s="30" t="e">
        <f>IF(#REF!&lt;&gt;"","Atual",IF(#REF!&lt;&gt;"","Solicitado",""))</f>
        <v>#REF!</v>
      </c>
      <c r="AF40" s="30" t="e">
        <f>IF(#REF!&lt;&gt;"","Atual",IF(#REF!&lt;&gt;"","Solicitado",""))</f>
        <v>#REF!</v>
      </c>
      <c r="AG40" s="30" t="e">
        <f>IF(#REF!&lt;&gt;"","Atual",IF(#REF!&lt;&gt;"","Solicitado",""))</f>
        <v>#REF!</v>
      </c>
      <c r="AH40" s="30" t="e">
        <f>IF(#REF!&lt;&gt;"","Atual",IF(#REF!&lt;&gt;"","Solicitado",""))</f>
        <v>#REF!</v>
      </c>
      <c r="AI40" s="30" t="e">
        <f>IF(#REF!&lt;&gt;"","Atual",IF(#REF!&lt;&gt;"","Solicitado",""))</f>
        <v>#REF!</v>
      </c>
      <c r="AJ40" s="30" t="e">
        <f>IF(#REF!&lt;&gt;"","Atual",IF(#REF!&lt;&gt;"","Solicitado",""))</f>
        <v>#REF!</v>
      </c>
      <c r="AK40" s="30" t="e">
        <f>IF(#REF!&lt;&gt;"","Atual",IF(#REF!&lt;&gt;"","Solicitado",""))</f>
        <v>#REF!</v>
      </c>
      <c r="AL40" s="30" t="e">
        <f>IF(#REF!&lt;&gt;"","Atual",IF(#REF!&lt;&gt;"","Solicitado",""))</f>
        <v>#REF!</v>
      </c>
      <c r="AM40" s="30" t="e">
        <f>IF(#REF!&lt;&gt;"","Atual",IF(#REF!&lt;&gt;"","Solicitado",""))</f>
        <v>#REF!</v>
      </c>
      <c r="AN40" s="30" t="e">
        <f>IF(#REF!&lt;&gt;"","Atual",IF(#REF!&lt;&gt;"","Solicitado",""))</f>
        <v>#REF!</v>
      </c>
      <c r="AO40" s="30" t="e">
        <f>IF(#REF!&lt;&gt;"","Atual",IF(#REF!&lt;&gt;"","Solicitado",""))</f>
        <v>#REF!</v>
      </c>
      <c r="AP40" s="30" t="e">
        <f>IF(#REF!&lt;&gt;"","Atual",IF(#REF!&lt;&gt;"","Solicitado",""))</f>
        <v>#REF!</v>
      </c>
      <c r="AQ40" s="30" t="e">
        <f>IF(#REF!&lt;&gt;"","Atual",IF(#REF!&lt;&gt;"","Solicitado",""))</f>
        <v>#REF!</v>
      </c>
      <c r="AR40" s="30" t="e">
        <f>IF(#REF!&lt;&gt;"","Atual",IF(#REF!&lt;&gt;"","Solicitado",""))</f>
        <v>#REF!</v>
      </c>
      <c r="AS40" s="30" t="e">
        <f>IF(#REF!&lt;&gt;"","Atual",IF(#REF!&lt;&gt;"","Solicitado",""))</f>
        <v>#REF!</v>
      </c>
      <c r="AT40" s="30" t="e">
        <f>IF(#REF!&lt;&gt;"","Atual",IF(#REF!&lt;&gt;"","Solicitado",""))</f>
        <v>#REF!</v>
      </c>
      <c r="AU40" s="30" t="e">
        <f>IF(#REF!&lt;&gt;"","Atual",IF(#REF!&lt;&gt;"","Solicitado",""))</f>
        <v>#REF!</v>
      </c>
      <c r="AV40" s="30" t="e">
        <f>IF(#REF!&lt;&gt;"","Atual",IF(#REF!&lt;&gt;"","Solicitado",""))</f>
        <v>#REF!</v>
      </c>
      <c r="AW40" s="30" t="e">
        <f>IF(#REF!&lt;&gt;"","Atual",IF(#REF!&lt;&gt;"","Solicitado",""))</f>
        <v>#REF!</v>
      </c>
      <c r="AX40" s="30" t="e">
        <f>IF(#REF!&lt;&gt;"","Atual",IF(#REF!&lt;&gt;"","Solicitado",""))</f>
        <v>#REF!</v>
      </c>
      <c r="AY40" s="30" t="e">
        <f>IF(#REF!&lt;&gt;"","Atual",IF(#REF!&lt;&gt;"","Solicitado",""))</f>
        <v>#REF!</v>
      </c>
      <c r="AZ40" s="30" t="e">
        <f>IF(#REF!&lt;&gt;"","Atual",IF(#REF!&lt;&gt;"","Solicitado",""))</f>
        <v>#REF!</v>
      </c>
      <c r="BA40" s="30" t="e">
        <f>IF(#REF!&lt;&gt;"","Atual",IF(#REF!&lt;&gt;"","Solicitado",""))</f>
        <v>#REF!</v>
      </c>
      <c r="BB40" s="30" t="e">
        <f>IF(#REF!&lt;&gt;"","Atual",IF(#REF!&lt;&gt;"","Solicitado",""))</f>
        <v>#REF!</v>
      </c>
      <c r="BC40" s="30" t="e">
        <f>IF(#REF!&lt;&gt;"","Atual",IF(#REF!&lt;&gt;"","Solicitado",""))</f>
        <v>#REF!</v>
      </c>
      <c r="BD40" s="30" t="e">
        <f>IF(#REF!&lt;&gt;"","Atual",IF(#REF!&lt;&gt;"","Solicitado",""))</f>
        <v>#REF!</v>
      </c>
    </row>
    <row r="41" spans="1:61" ht="15.75" hidden="1">
      <c r="B41" s="11"/>
      <c r="O41" s="30" t="e">
        <f>IF(#REF!&lt;&gt;"",#REF!,IF(#REF!&lt;&gt;"",#REF!,""))</f>
        <v>#REF!</v>
      </c>
      <c r="P41" s="30" t="e">
        <f>IF(#REF!&lt;&gt;"",#REF!,IF(#REF!&lt;&gt;"",#REF!,""))</f>
        <v>#REF!</v>
      </c>
      <c r="Q41" s="31" t="e">
        <f>IF(#REF!&lt;&gt;"",#REF!,IF(#REF!&lt;&gt;"",#REF!,""))</f>
        <v>#REF!</v>
      </c>
      <c r="R41" s="30" t="e">
        <f>IF(#REF!&lt;&gt;"",#REF!,IF(#REF!&lt;&gt;"",#REF!,""))</f>
        <v>#REF!</v>
      </c>
      <c r="S41" s="30" t="e">
        <f>IF(#REF!&lt;&gt;"",#REF!,IF(#REF!&lt;&gt;"",#REF!,""))</f>
        <v>#REF!</v>
      </c>
      <c r="T41" s="30" t="e">
        <f>IF(#REF!&lt;&gt;"",#REF!,IF(#REF!&lt;&gt;"",#REF!,""))</f>
        <v>#REF!</v>
      </c>
      <c r="U41" s="30" t="e">
        <f>IF(#REF!&lt;&gt;"",#REF!,IF(#REF!&lt;&gt;"",#REF!,""))</f>
        <v>#REF!</v>
      </c>
      <c r="V41" s="30" t="e">
        <f>IF(#REF!&lt;&gt;"",#REF!,IF(#REF!&lt;&gt;"",#REF!,""))</f>
        <v>#REF!</v>
      </c>
      <c r="W41" s="30" t="e">
        <f>IF(#REF!&lt;&gt;"",#REF!,IF(#REF!&lt;&gt;"",#REF!,""))</f>
        <v>#REF!</v>
      </c>
      <c r="X41" s="30" t="e">
        <f>IF(#REF!&lt;&gt;"",#REF!,IF(#REF!&lt;&gt;"",#REF!,""))</f>
        <v>#REF!</v>
      </c>
      <c r="Y41" s="30" t="e">
        <f>IF(#REF!&lt;&gt;"",#REF!,IF(#REF!&lt;&gt;"",#REF!,""))</f>
        <v>#REF!</v>
      </c>
      <c r="Z41" s="30" t="e">
        <f>IF(#REF!&lt;&gt;"",#REF!,IF(#REF!&lt;&gt;"",#REF!,""))</f>
        <v>#REF!</v>
      </c>
      <c r="AA41" s="30" t="e">
        <f>IF(#REF!&lt;&gt;"",#REF!,IF(#REF!&lt;&gt;"",#REF!,""))</f>
        <v>#REF!</v>
      </c>
      <c r="AB41" s="30" t="e">
        <f>IF(#REF!&lt;&gt;"",#REF!,IF(#REF!&lt;&gt;"",#REF!,""))</f>
        <v>#REF!</v>
      </c>
      <c r="AC41" s="30" t="e">
        <f>IF(#REF!&lt;&gt;"",#REF!,IF(#REF!&lt;&gt;"",#REF!,""))</f>
        <v>#REF!</v>
      </c>
      <c r="AD41" s="30" t="e">
        <f>IF(#REF!&lt;&gt;"",#REF!,IF(#REF!&lt;&gt;"",#REF!,""))</f>
        <v>#REF!</v>
      </c>
      <c r="AE41" s="30" t="e">
        <f>IF(#REF!&lt;&gt;"",#REF!,IF(#REF!&lt;&gt;"",#REF!,""))</f>
        <v>#REF!</v>
      </c>
      <c r="AF41" s="30" t="e">
        <f>IF(#REF!&lt;&gt;"",#REF!,IF(#REF!&lt;&gt;"",#REF!,""))</f>
        <v>#REF!</v>
      </c>
      <c r="AG41" s="30" t="e">
        <f>IF(#REF!&lt;&gt;"",#REF!,IF(#REF!&lt;&gt;"",#REF!,""))</f>
        <v>#REF!</v>
      </c>
      <c r="AH41" s="30" t="e">
        <f>IF(#REF!&lt;&gt;"",#REF!,IF(#REF!&lt;&gt;"",#REF!,""))</f>
        <v>#REF!</v>
      </c>
      <c r="AI41" s="30" t="e">
        <f>IF(#REF!&lt;&gt;"",#REF!,IF(#REF!&lt;&gt;"",#REF!,""))</f>
        <v>#REF!</v>
      </c>
      <c r="AJ41" s="30" t="e">
        <f>IF(#REF!&lt;&gt;"",#REF!,IF(#REF!&lt;&gt;"",#REF!,""))</f>
        <v>#REF!</v>
      </c>
      <c r="AK41" s="30" t="e">
        <f>IF(#REF!&lt;&gt;"",#REF!,IF(#REF!&lt;&gt;"",#REF!,""))</f>
        <v>#REF!</v>
      </c>
      <c r="AL41" s="30" t="e">
        <f>IF(#REF!&lt;&gt;"",#REF!,IF(#REF!&lt;&gt;"",#REF!,""))</f>
        <v>#REF!</v>
      </c>
      <c r="AM41" s="30" t="e">
        <f>IF(#REF!&lt;&gt;"",#REF!,IF(#REF!&lt;&gt;"",#REF!,""))</f>
        <v>#REF!</v>
      </c>
      <c r="AN41" s="30" t="e">
        <f>IF(#REF!&lt;&gt;"",#REF!,IF(#REF!&lt;&gt;"",#REF!,""))</f>
        <v>#REF!</v>
      </c>
      <c r="AO41" s="30" t="e">
        <f>IF(#REF!&lt;&gt;"",#REF!,IF(#REF!&lt;&gt;"",#REF!,""))</f>
        <v>#REF!</v>
      </c>
      <c r="AP41" s="30" t="e">
        <f>IF(#REF!&lt;&gt;"",#REF!,IF(#REF!&lt;&gt;"",#REF!,""))</f>
        <v>#REF!</v>
      </c>
      <c r="AQ41" s="30" t="e">
        <f>IF(#REF!&lt;&gt;"",#REF!,IF(#REF!&lt;&gt;"",#REF!,""))</f>
        <v>#REF!</v>
      </c>
      <c r="AR41" s="30" t="e">
        <f>IF(#REF!&lt;&gt;"",#REF!,IF(#REF!&lt;&gt;"",#REF!,""))</f>
        <v>#REF!</v>
      </c>
      <c r="AS41" s="30" t="e">
        <f>IF(#REF!&lt;&gt;"",#REF!,IF(#REF!&lt;&gt;"",#REF!,""))</f>
        <v>#REF!</v>
      </c>
      <c r="AT41" s="30" t="e">
        <f>IF(#REF!&lt;&gt;"",#REF!,IF(#REF!&lt;&gt;"",#REF!,""))</f>
        <v>#REF!</v>
      </c>
      <c r="AU41" s="30" t="e">
        <f>IF(#REF!&lt;&gt;"",#REF!,IF(#REF!&lt;&gt;"",#REF!,""))</f>
        <v>#REF!</v>
      </c>
      <c r="AV41" s="30" t="e">
        <f>IF(#REF!&lt;&gt;"",#REF!,IF(#REF!&lt;&gt;"",#REF!,""))</f>
        <v>#REF!</v>
      </c>
      <c r="AW41" s="30" t="e">
        <f>IF(#REF!&lt;&gt;"",#REF!,IF(#REF!&lt;&gt;"",#REF!,""))</f>
        <v>#REF!</v>
      </c>
      <c r="AX41" s="30" t="e">
        <f>IF(#REF!&lt;&gt;"",#REF!,IF(#REF!&lt;&gt;"",#REF!,""))</f>
        <v>#REF!</v>
      </c>
      <c r="AY41" s="30" t="e">
        <f>IF(#REF!&lt;&gt;"",#REF!,IF(#REF!&lt;&gt;"",#REF!,""))</f>
        <v>#REF!</v>
      </c>
      <c r="AZ41" s="30" t="e">
        <f>IF(#REF!&lt;&gt;"",#REF!,IF(#REF!&lt;&gt;"",#REF!,""))</f>
        <v>#REF!</v>
      </c>
      <c r="BA41" s="30" t="e">
        <f>IF(#REF!&lt;&gt;"",#REF!,IF(#REF!&lt;&gt;"",#REF!,""))</f>
        <v>#REF!</v>
      </c>
      <c r="BB41" s="30" t="e">
        <f>IF(#REF!&lt;&gt;"",#REF!,IF(#REF!&lt;&gt;"",#REF!,""))</f>
        <v>#REF!</v>
      </c>
      <c r="BC41" s="30" t="e">
        <f>IF(#REF!&lt;&gt;"",#REF!,IF(#REF!&lt;&gt;"",#REF!,""))</f>
        <v>#REF!</v>
      </c>
      <c r="BD41" s="30" t="e">
        <f>IF(#REF!&lt;&gt;"",#REF!,IF(#REF!&lt;&gt;"",#REF!,""))</f>
        <v>#REF!</v>
      </c>
    </row>
    <row r="42" spans="1:61" ht="15.75">
      <c r="B42" s="1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8"/>
    </row>
    <row r="43" spans="1:61" ht="15.75">
      <c r="B43" s="11"/>
      <c r="D43" s="5"/>
      <c r="E43" s="21"/>
      <c r="F43" s="21"/>
      <c r="G43" s="21"/>
      <c r="H43" s="26" t="s">
        <v>6</v>
      </c>
      <c r="I43" s="26" t="s">
        <v>5</v>
      </c>
      <c r="J43" s="26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0"/>
    </row>
    <row r="44" spans="1:61" ht="15.75">
      <c r="A44">
        <f>1</f>
        <v>1</v>
      </c>
      <c r="B44" s="11"/>
      <c r="D44" s="5"/>
      <c r="E44" s="25" t="e">
        <f>_xll.TM1RPTROW($D$4,"GCAM:GIM.Item.Sku","","","",0,$E$9)</f>
        <v>#VALUE!</v>
      </c>
      <c r="F44" s="24" t="e">
        <f>_xll.DBRW($D$4,$E$6,$E$7,$E44,$E$8,F$40)</f>
        <v>#VALUE!</v>
      </c>
      <c r="G44" s="23" t="e">
        <f>IF($F44="Sim",1,0)</f>
        <v>#VALUE!</v>
      </c>
      <c r="H44" s="22"/>
      <c r="I44" s="60"/>
      <c r="J44" s="61"/>
      <c r="K44" s="61"/>
      <c r="L44" s="61"/>
      <c r="M44" s="61"/>
      <c r="N44" s="6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0"/>
    </row>
    <row r="45" spans="1:61" ht="15.75">
      <c r="B45" s="11"/>
      <c r="D45" s="5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0"/>
    </row>
    <row r="46" spans="1:61" ht="15.75">
      <c r="B46" s="11"/>
      <c r="D46" s="5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0"/>
    </row>
    <row r="47" spans="1:61" ht="15.75">
      <c r="B47" s="11"/>
      <c r="D47" s="5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64" t="s">
        <v>4</v>
      </c>
      <c r="BB47" s="64"/>
      <c r="BC47" s="64"/>
      <c r="BD47" s="64"/>
      <c r="BE47" s="20"/>
    </row>
    <row r="48" spans="1:61" ht="15.75">
      <c r="B48" s="11"/>
      <c r="D48" s="5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64"/>
      <c r="BB48" s="64"/>
      <c r="BC48" s="64"/>
      <c r="BD48" s="64"/>
      <c r="BE48" s="20"/>
    </row>
    <row r="49" spans="2:61" ht="15.75">
      <c r="B49" s="11"/>
      <c r="D49" s="5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0"/>
    </row>
    <row r="50" spans="2:61" ht="15.75">
      <c r="B50" s="11"/>
      <c r="D50" s="6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8"/>
    </row>
    <row r="51" spans="2:61" ht="15.75">
      <c r="B51" s="11"/>
    </row>
    <row r="52" spans="2:61" ht="15.75">
      <c r="B52" s="11"/>
    </row>
    <row r="53" spans="2:61" s="9" customFormat="1" ht="15.75"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</row>
    <row r="54" spans="2:61" s="9" customFormat="1" ht="15.75"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</row>
    <row r="55" spans="2:61" s="9" customFormat="1" ht="31.5">
      <c r="B55" s="11"/>
      <c r="C55" s="10"/>
      <c r="D55" s="17" t="s">
        <v>3</v>
      </c>
      <c r="E55" s="10"/>
      <c r="F55" s="16"/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0"/>
      <c r="BF55" s="10"/>
      <c r="BG55" s="10"/>
      <c r="BH55" s="10"/>
      <c r="BI55" s="10"/>
    </row>
    <row r="56" spans="2:61" s="9" customFormat="1" ht="15.75">
      <c r="B56" s="11"/>
      <c r="C56" s="10"/>
      <c r="D56" s="15" t="s">
        <v>2</v>
      </c>
      <c r="E56" s="10"/>
      <c r="F56" s="14"/>
      <c r="G56" s="1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3"/>
      <c r="BB56" s="12"/>
      <c r="BC56" s="14"/>
      <c r="BD56" s="13" t="s">
        <v>1</v>
      </c>
      <c r="BE56" s="12">
        <f ca="1">DATE(YEAR(NOW()),MONTH(NOW()),DAY(NOW()))</f>
        <v>44396</v>
      </c>
      <c r="BF56" s="12"/>
      <c r="BG56" s="10"/>
      <c r="BH56" s="10"/>
      <c r="BI56" s="10"/>
    </row>
    <row r="57" spans="2:61" s="9" customFormat="1" ht="15.75"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</row>
    <row r="58" spans="2:61" s="9" customFormat="1" ht="15.75"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</row>
    <row r="132"/>
    <row r="133"/>
    <row r="134"/>
    <row r="135"/>
    <row r="136"/>
    <row r="137"/>
    <row r="138"/>
    <row r="139"/>
    <row r="140"/>
  </sheetData>
  <sheetProtection selectLockedCells="1"/>
  <mergeCells count="15">
    <mergeCell ref="BH10:BH11"/>
    <mergeCell ref="BG14:BG16"/>
    <mergeCell ref="BH14:BH16"/>
    <mergeCell ref="D10:H11"/>
    <mergeCell ref="D19:S21"/>
    <mergeCell ref="BG10:BG11"/>
    <mergeCell ref="N14:S16"/>
    <mergeCell ref="U14:W16"/>
    <mergeCell ref="O10:T11"/>
    <mergeCell ref="I2:N2"/>
    <mergeCell ref="I44:N44"/>
    <mergeCell ref="I10:M11"/>
    <mergeCell ref="BA47:BD48"/>
    <mergeCell ref="H35:H36"/>
    <mergeCell ref="BA35:BD36"/>
  </mergeCells>
  <conditionalFormatting sqref="O42:BD42">
    <cfRule type="cellIs" dxfId="85" priority="86" operator="equal">
      <formula>"Solicitação"</formula>
    </cfRule>
    <cfRule type="cellIs" dxfId="84" priority="87" operator="equal">
      <formula>"Atual"</formula>
    </cfRule>
  </conditionalFormatting>
  <conditionalFormatting sqref="O2">
    <cfRule type="expression" dxfId="83" priority="84">
      <formula>O$40="Atual"</formula>
    </cfRule>
  </conditionalFormatting>
  <conditionalFormatting sqref="P2">
    <cfRule type="expression" dxfId="82" priority="83">
      <formula>P$40="Atual"</formula>
    </cfRule>
  </conditionalFormatting>
  <conditionalFormatting sqref="Q2">
    <cfRule type="expression" dxfId="81" priority="82">
      <formula>Q$40="Atual"</formula>
    </cfRule>
  </conditionalFormatting>
  <conditionalFormatting sqref="R2">
    <cfRule type="expression" dxfId="80" priority="81">
      <formula>R$40="Atual"</formula>
    </cfRule>
  </conditionalFormatting>
  <conditionalFormatting sqref="S2">
    <cfRule type="expression" dxfId="79" priority="80">
      <formula>S$40="Atual"</formula>
    </cfRule>
  </conditionalFormatting>
  <conditionalFormatting sqref="T2">
    <cfRule type="expression" dxfId="78" priority="79">
      <formula>T$40="Atual"</formula>
    </cfRule>
  </conditionalFormatting>
  <conditionalFormatting sqref="U2">
    <cfRule type="expression" dxfId="77" priority="78">
      <formula>U$40="Atual"</formula>
    </cfRule>
  </conditionalFormatting>
  <conditionalFormatting sqref="BC2">
    <cfRule type="expression" dxfId="76" priority="44">
      <formula>BC$40="Atual"</formula>
    </cfRule>
  </conditionalFormatting>
  <conditionalFormatting sqref="BB2">
    <cfRule type="expression" dxfId="75" priority="45">
      <formula>BB$40="Atual"</formula>
    </cfRule>
  </conditionalFormatting>
  <conditionalFormatting sqref="BD2">
    <cfRule type="expression" dxfId="74" priority="43">
      <formula>BD$40="Atual"</formula>
    </cfRule>
  </conditionalFormatting>
  <conditionalFormatting sqref="V2">
    <cfRule type="expression" dxfId="73" priority="77">
      <formula>V$40="Atual"</formula>
    </cfRule>
  </conditionalFormatting>
  <conditionalFormatting sqref="W2">
    <cfRule type="expression" dxfId="72" priority="76">
      <formula>W$40="Atual"</formula>
    </cfRule>
  </conditionalFormatting>
  <conditionalFormatting sqref="X2">
    <cfRule type="expression" dxfId="71" priority="75">
      <formula>X$40="Atual"</formula>
    </cfRule>
  </conditionalFormatting>
  <conditionalFormatting sqref="Y2">
    <cfRule type="expression" dxfId="70" priority="74">
      <formula>Y$40="Atual"</formula>
    </cfRule>
  </conditionalFormatting>
  <conditionalFormatting sqref="Z2">
    <cfRule type="expression" dxfId="69" priority="73">
      <formula>Z$40="Atual"</formula>
    </cfRule>
  </conditionalFormatting>
  <conditionalFormatting sqref="AA2">
    <cfRule type="expression" dxfId="68" priority="72">
      <formula>AA$40="Atual"</formula>
    </cfRule>
  </conditionalFormatting>
  <conditionalFormatting sqref="AB2">
    <cfRule type="expression" dxfId="67" priority="71">
      <formula>AB$40="Atual"</formula>
    </cfRule>
  </conditionalFormatting>
  <conditionalFormatting sqref="AC2">
    <cfRule type="expression" dxfId="66" priority="70">
      <formula>AC$40="Atual"</formula>
    </cfRule>
  </conditionalFormatting>
  <conditionalFormatting sqref="AD2">
    <cfRule type="expression" dxfId="65" priority="69">
      <formula>AD$40="Atual"</formula>
    </cfRule>
  </conditionalFormatting>
  <conditionalFormatting sqref="AE2">
    <cfRule type="expression" dxfId="64" priority="68">
      <formula>AE$40="Atual"</formula>
    </cfRule>
  </conditionalFormatting>
  <conditionalFormatting sqref="AF2">
    <cfRule type="expression" dxfId="63" priority="67">
      <formula>AF$40="Atual"</formula>
    </cfRule>
  </conditionalFormatting>
  <conditionalFormatting sqref="AG2">
    <cfRule type="expression" dxfId="62" priority="66">
      <formula>AG$40="Atual"</formula>
    </cfRule>
  </conditionalFormatting>
  <conditionalFormatting sqref="AH2">
    <cfRule type="expression" dxfId="61" priority="65">
      <formula>AH$40="Atual"</formula>
    </cfRule>
  </conditionalFormatting>
  <conditionalFormatting sqref="AI2">
    <cfRule type="expression" dxfId="60" priority="64">
      <formula>AI$40="Atual"</formula>
    </cfRule>
  </conditionalFormatting>
  <conditionalFormatting sqref="AJ2">
    <cfRule type="expression" dxfId="59" priority="63">
      <formula>AJ$40="Atual"</formula>
    </cfRule>
  </conditionalFormatting>
  <conditionalFormatting sqref="AK2">
    <cfRule type="expression" dxfId="58" priority="62">
      <formula>AK$40="Atual"</formula>
    </cfRule>
  </conditionalFormatting>
  <conditionalFormatting sqref="AL2">
    <cfRule type="expression" dxfId="57" priority="61">
      <formula>AL$40="Atual"</formula>
    </cfRule>
  </conditionalFormatting>
  <conditionalFormatting sqref="AM2">
    <cfRule type="expression" dxfId="56" priority="60">
      <formula>AM$40="Atual"</formula>
    </cfRule>
  </conditionalFormatting>
  <conditionalFormatting sqref="AN2">
    <cfRule type="expression" dxfId="55" priority="59">
      <formula>AN$40="Atual"</formula>
    </cfRule>
  </conditionalFormatting>
  <conditionalFormatting sqref="AO2">
    <cfRule type="expression" dxfId="54" priority="58">
      <formula>AO$40="Atual"</formula>
    </cfRule>
  </conditionalFormatting>
  <conditionalFormatting sqref="AP2">
    <cfRule type="expression" dxfId="53" priority="57">
      <formula>AP$40="Atual"</formula>
    </cfRule>
  </conditionalFormatting>
  <conditionalFormatting sqref="AQ2">
    <cfRule type="expression" dxfId="52" priority="56">
      <formula>AQ$40="Atual"</formula>
    </cfRule>
  </conditionalFormatting>
  <conditionalFormatting sqref="AR2">
    <cfRule type="expression" dxfId="51" priority="55">
      <formula>AR$40="Atual"</formula>
    </cfRule>
  </conditionalFormatting>
  <conditionalFormatting sqref="AS2">
    <cfRule type="expression" dxfId="50" priority="54">
      <formula>AS$40="Atual"</formula>
    </cfRule>
  </conditionalFormatting>
  <conditionalFormatting sqref="AT2">
    <cfRule type="expression" dxfId="49" priority="53">
      <formula>AT$40="Atual"</formula>
    </cfRule>
  </conditionalFormatting>
  <conditionalFormatting sqref="AU2">
    <cfRule type="expression" dxfId="48" priority="52">
      <formula>AU$40="Atual"</formula>
    </cfRule>
  </conditionalFormatting>
  <conditionalFormatting sqref="AV2">
    <cfRule type="expression" dxfId="47" priority="51">
      <formula>AV$40="Atual"</formula>
    </cfRule>
  </conditionalFormatting>
  <conditionalFormatting sqref="AW2">
    <cfRule type="expression" dxfId="46" priority="50">
      <formula>AW$40="Atual"</formula>
    </cfRule>
  </conditionalFormatting>
  <conditionalFormatting sqref="AX2">
    <cfRule type="expression" dxfId="45" priority="49">
      <formula>AX$40="Atual"</formula>
    </cfRule>
  </conditionalFormatting>
  <conditionalFormatting sqref="AY2">
    <cfRule type="expression" dxfId="44" priority="48">
      <formula>AY$40="Atual"</formula>
    </cfRule>
  </conditionalFormatting>
  <conditionalFormatting sqref="AZ2">
    <cfRule type="expression" dxfId="43" priority="47">
      <formula>AZ$40="Atual"</formula>
    </cfRule>
  </conditionalFormatting>
  <conditionalFormatting sqref="BA2">
    <cfRule type="expression" dxfId="42" priority="46">
      <formula>BA$40="Atual"</formula>
    </cfRule>
  </conditionalFormatting>
  <conditionalFormatting sqref="O44">
    <cfRule type="expression" dxfId="41" priority="42">
      <formula>O$40="Atual"</formula>
    </cfRule>
  </conditionalFormatting>
  <conditionalFormatting sqref="P44">
    <cfRule type="expression" dxfId="40" priority="41">
      <formula>P$40="Atual"</formula>
    </cfRule>
  </conditionalFormatting>
  <conditionalFormatting sqref="Q44">
    <cfRule type="expression" dxfId="39" priority="40">
      <formula>Q$40="Atual"</formula>
    </cfRule>
  </conditionalFormatting>
  <conditionalFormatting sqref="R44">
    <cfRule type="expression" dxfId="38" priority="39">
      <formula>R$40="Atual"</formula>
    </cfRule>
  </conditionalFormatting>
  <conditionalFormatting sqref="S44">
    <cfRule type="expression" dxfId="37" priority="38">
      <formula>S$40="Atual"</formula>
    </cfRule>
  </conditionalFormatting>
  <conditionalFormatting sqref="T44">
    <cfRule type="expression" dxfId="36" priority="37">
      <formula>T$40="Atual"</formula>
    </cfRule>
  </conditionalFormatting>
  <conditionalFormatting sqref="U44">
    <cfRule type="expression" dxfId="35" priority="36">
      <formula>U$40="Atual"</formula>
    </cfRule>
  </conditionalFormatting>
  <conditionalFormatting sqref="BC44">
    <cfRule type="expression" dxfId="34" priority="2">
      <formula>BC$40="Atual"</formula>
    </cfRule>
  </conditionalFormatting>
  <conditionalFormatting sqref="BB44">
    <cfRule type="expression" dxfId="33" priority="3">
      <formula>BB$40="Atual"</formula>
    </cfRule>
  </conditionalFormatting>
  <conditionalFormatting sqref="BD44">
    <cfRule type="expression" dxfId="32" priority="1">
      <formula>BD$40="Atual"</formula>
    </cfRule>
  </conditionalFormatting>
  <conditionalFormatting sqref="V44">
    <cfRule type="expression" dxfId="31" priority="35">
      <formula>V$40="Atual"</formula>
    </cfRule>
  </conditionalFormatting>
  <conditionalFormatting sqref="W44">
    <cfRule type="expression" dxfId="30" priority="34">
      <formula>W$40="Atual"</formula>
    </cfRule>
  </conditionalFormatting>
  <conditionalFormatting sqref="X44">
    <cfRule type="expression" dxfId="29" priority="33">
      <formula>X$40="Atual"</formula>
    </cfRule>
  </conditionalFormatting>
  <conditionalFormatting sqref="Y44">
    <cfRule type="expression" dxfId="28" priority="32">
      <formula>Y$40="Atual"</formula>
    </cfRule>
  </conditionalFormatting>
  <conditionalFormatting sqref="Z44">
    <cfRule type="expression" dxfId="27" priority="31">
      <formula>Z$40="Atual"</formula>
    </cfRule>
  </conditionalFormatting>
  <conditionalFormatting sqref="AA44">
    <cfRule type="expression" dxfId="26" priority="30">
      <formula>AA$40="Atual"</formula>
    </cfRule>
  </conditionalFormatting>
  <conditionalFormatting sqref="AB44">
    <cfRule type="expression" dxfId="25" priority="29">
      <formula>AB$40="Atual"</formula>
    </cfRule>
  </conditionalFormatting>
  <conditionalFormatting sqref="AC44">
    <cfRule type="expression" dxfId="24" priority="28">
      <formula>AC$40="Atual"</formula>
    </cfRule>
  </conditionalFormatting>
  <conditionalFormatting sqref="AD44">
    <cfRule type="expression" dxfId="23" priority="27">
      <formula>AD$40="Atual"</formula>
    </cfRule>
  </conditionalFormatting>
  <conditionalFormatting sqref="AE44">
    <cfRule type="expression" dxfId="22" priority="26">
      <formula>AE$40="Atual"</formula>
    </cfRule>
  </conditionalFormatting>
  <conditionalFormatting sqref="AF44">
    <cfRule type="expression" dxfId="21" priority="25">
      <formula>AF$40="Atual"</formula>
    </cfRule>
  </conditionalFormatting>
  <conditionalFormatting sqref="AG44">
    <cfRule type="expression" dxfId="20" priority="24">
      <formula>AG$40="Atual"</formula>
    </cfRule>
  </conditionalFormatting>
  <conditionalFormatting sqref="AH44">
    <cfRule type="expression" dxfId="19" priority="23">
      <formula>AH$40="Atual"</formula>
    </cfRule>
  </conditionalFormatting>
  <conditionalFormatting sqref="AI44">
    <cfRule type="expression" dxfId="18" priority="22">
      <formula>AI$40="Atual"</formula>
    </cfRule>
  </conditionalFormatting>
  <conditionalFormatting sqref="AJ44">
    <cfRule type="expression" dxfId="17" priority="21">
      <formula>AJ$40="Atual"</formula>
    </cfRule>
  </conditionalFormatting>
  <conditionalFormatting sqref="AK44">
    <cfRule type="expression" dxfId="16" priority="20">
      <formula>AK$40="Atual"</formula>
    </cfRule>
  </conditionalFormatting>
  <conditionalFormatting sqref="AL44">
    <cfRule type="expression" dxfId="15" priority="19">
      <formula>AL$40="Atual"</formula>
    </cfRule>
  </conditionalFormatting>
  <conditionalFormatting sqref="AM44">
    <cfRule type="expression" dxfId="14" priority="18">
      <formula>AM$40="Atual"</formula>
    </cfRule>
  </conditionalFormatting>
  <conditionalFormatting sqref="AN44">
    <cfRule type="expression" dxfId="13" priority="17">
      <formula>AN$40="Atual"</formula>
    </cfRule>
  </conditionalFormatting>
  <conditionalFormatting sqref="AO44">
    <cfRule type="expression" dxfId="12" priority="16">
      <formula>AO$40="Atual"</formula>
    </cfRule>
  </conditionalFormatting>
  <conditionalFormatting sqref="AP44">
    <cfRule type="expression" dxfId="11" priority="15">
      <formula>AP$40="Atual"</formula>
    </cfRule>
  </conditionalFormatting>
  <conditionalFormatting sqref="AQ44">
    <cfRule type="expression" dxfId="10" priority="14">
      <formula>AQ$40="Atual"</formula>
    </cfRule>
  </conditionalFormatting>
  <conditionalFormatting sqref="AR44">
    <cfRule type="expression" dxfId="9" priority="13">
      <formula>AR$40="Atual"</formula>
    </cfRule>
  </conditionalFormatting>
  <conditionalFormatting sqref="AS44">
    <cfRule type="expression" dxfId="8" priority="12">
      <formula>AS$40="Atual"</formula>
    </cfRule>
  </conditionalFormatting>
  <conditionalFormatting sqref="AT44">
    <cfRule type="expression" dxfId="7" priority="11">
      <formula>AT$40="Atual"</formula>
    </cfRule>
  </conditionalFormatting>
  <conditionalFormatting sqref="AU44">
    <cfRule type="expression" dxfId="6" priority="10">
      <formula>AU$40="Atual"</formula>
    </cfRule>
  </conditionalFormatting>
  <conditionalFormatting sqref="AV44">
    <cfRule type="expression" dxfId="5" priority="9">
      <formula>AV$40="Atual"</formula>
    </cfRule>
  </conditionalFormatting>
  <conditionalFormatting sqref="AW44">
    <cfRule type="expression" dxfId="4" priority="8">
      <formula>AW$40="Atual"</formula>
    </cfRule>
  </conditionalFormatting>
  <conditionalFormatting sqref="AX44">
    <cfRule type="expression" dxfId="3" priority="7">
      <formula>AX$40="Atual"</formula>
    </cfRule>
  </conditionalFormatting>
  <conditionalFormatting sqref="AY44">
    <cfRule type="expression" dxfId="2" priority="6">
      <formula>AY$40="Atual"</formula>
    </cfRule>
  </conditionalFormatting>
  <conditionalFormatting sqref="AZ44">
    <cfRule type="expression" dxfId="1" priority="5">
      <formula>AZ$40="Atual"</formula>
    </cfRule>
  </conditionalFormatting>
  <conditionalFormatting sqref="BA44">
    <cfRule type="expression" dxfId="0" priority="4">
      <formula>BA$40="Atual"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autoPict="0" r:id="rId5">
            <anchor moveWithCells="1">
              <from>
                <xdr:col>8</xdr:col>
                <xdr:colOff>76200</xdr:colOff>
                <xdr:row>34</xdr:row>
                <xdr:rowOff>9525</xdr:rowOff>
              </from>
              <to>
                <xdr:col>8</xdr:col>
                <xdr:colOff>457200</xdr:colOff>
                <xdr:row>35</xdr:row>
                <xdr:rowOff>180975</xdr:rowOff>
              </to>
            </anchor>
          </controlPr>
        </control>
      </mc:Choice>
      <mc:Fallback>
        <control shapeId="2049" r:id="rId4" name="TIButton1"/>
      </mc:Fallback>
    </mc:AlternateContent>
    <mc:AlternateContent xmlns:mc="http://schemas.openxmlformats.org/markup-compatibility/2006">
      <mc:Choice Requires="x14">
        <control shapeId="2050" r:id="rId6" name="TIButton2">
          <controlPr defaultSize="0" print="0" autoLine="0" r:id="rId7">
            <anchor moveWithCells="1">
              <from>
                <xdr:col>52</xdr:col>
                <xdr:colOff>0</xdr:colOff>
                <xdr:row>45</xdr:row>
                <xdr:rowOff>190500</xdr:rowOff>
              </from>
              <to>
                <xdr:col>56</xdr:col>
                <xdr:colOff>0</xdr:colOff>
                <xdr:row>48</xdr:row>
                <xdr:rowOff>0</xdr:rowOff>
              </to>
            </anchor>
          </controlPr>
        </control>
      </mc:Choice>
      <mc:Fallback>
        <control shapeId="2050" r:id="rId6" name="TIButton2"/>
      </mc:Fallback>
    </mc:AlternateContent>
    <mc:AlternateContent xmlns:mc="http://schemas.openxmlformats.org/markup-compatibility/2006">
      <mc:Choice Requires="x14">
        <control shapeId="2051" r:id="rId8" name="TIButton3">
          <controlPr defaultSize="0" print="0" autoLine="0" autoPict="0" r:id="rId9">
            <anchor moveWithCells="1">
              <from>
                <xdr:col>52</xdr:col>
                <xdr:colOff>0</xdr:colOff>
                <xdr:row>34</xdr:row>
                <xdr:rowOff>0</xdr:rowOff>
              </from>
              <to>
                <xdr:col>56</xdr:col>
                <xdr:colOff>0</xdr:colOff>
                <xdr:row>36</xdr:row>
                <xdr:rowOff>9525</xdr:rowOff>
              </to>
            </anchor>
          </controlPr>
        </control>
      </mc:Choice>
      <mc:Fallback>
        <control shapeId="2051" r:id="rId8" name="TIButton3"/>
      </mc:Fallback>
    </mc:AlternateContent>
    <mc:AlternateContent xmlns:mc="http://schemas.openxmlformats.org/markup-compatibility/2006">
      <mc:Choice Requires="x14">
        <control shapeId="2052" r:id="rId10" name="TIButton4">
          <controlPr defaultSize="0" print="0" autoLine="0" r:id="rId11">
            <anchor moveWithCells="1">
              <from>
                <xdr:col>1</xdr:col>
                <xdr:colOff>342900</xdr:colOff>
                <xdr:row>9</xdr:row>
                <xdr:rowOff>123825</xdr:rowOff>
              </from>
              <to>
                <xdr:col>1</xdr:col>
                <xdr:colOff>542925</xdr:colOff>
                <xdr:row>10</xdr:row>
                <xdr:rowOff>133350</xdr:rowOff>
              </to>
            </anchor>
          </controlPr>
        </control>
      </mc:Choice>
      <mc:Fallback>
        <control shapeId="2052" r:id="rId10" name="TIButton4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8" id="{3386206E-13AE-4F4D-95C0-3444A5C648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BH14</xm:sqref>
        </x14:conditionalFormatting>
        <x14:conditionalFormatting xmlns:xm="http://schemas.microsoft.com/office/excel/2006/main">
          <x14:cfRule type="iconSet" priority="85" id="{71E09021-4280-4C33-A276-5AEB6A42455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G2</xm:sqref>
        </x14:conditionalFormatting>
        <x14:conditionalFormatting xmlns:xm="http://schemas.microsoft.com/office/excel/2006/main">
          <x14:cfRule type="iconSet" priority="89" id="{0CDCE8D6-05AA-47EB-8B73-6BAED245B37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G44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B9E5-E4C7-480C-8542-4C6B1E15E833}">
  <dimension ref="B1:B5"/>
  <sheetViews>
    <sheetView workbookViewId="0"/>
  </sheetViews>
  <sheetFormatPr defaultRowHeight="15"/>
  <sheetData>
    <row r="1" spans="2:2">
      <c r="B1" t="s">
        <v>75</v>
      </c>
    </row>
    <row r="2" spans="2:2">
      <c r="B2" s="88" t="s">
        <v>71</v>
      </c>
    </row>
    <row r="3" spans="2:2">
      <c r="B3" s="88" t="s">
        <v>72</v>
      </c>
    </row>
    <row r="4" spans="2:2">
      <c r="B4" s="88" t="s">
        <v>73</v>
      </c>
    </row>
    <row r="5" spans="2:2">
      <c r="B5" s="88" t="s">
        <v>74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782C-7CC3-48D2-9990-AC5FDA98720B}">
  <dimension ref="A1:N35"/>
  <sheetViews>
    <sheetView showGridLines="0" tabSelected="1" topLeftCell="A2" workbookViewId="0"/>
  </sheetViews>
  <sheetFormatPr defaultRowHeight="15"/>
  <cols>
    <col min="1" max="1" width="1.42578125" customWidth="1"/>
    <col min="2" max="2" width="16" bestFit="1" customWidth="1"/>
    <col min="3" max="14" width="15.7109375" customWidth="1"/>
  </cols>
  <sheetData>
    <row r="1" spans="1:14" hidden="1">
      <c r="B1" s="86" t="str">
        <f>_xll.VIEW("smartco:Revenue",$B$8,$H$4,"!","!",$E$4,$E$8,$B$4)</f>
        <v>smartco:Revenue</v>
      </c>
      <c r="C1" s="87"/>
    </row>
    <row r="2" spans="1:14" ht="15.7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 ht="15.75">
      <c r="A3" s="21"/>
      <c r="B3" s="7" t="s">
        <v>32</v>
      </c>
      <c r="C3" s="21"/>
      <c r="D3" s="21"/>
      <c r="E3" s="7" t="s">
        <v>34</v>
      </c>
      <c r="F3" s="21"/>
      <c r="G3" s="21"/>
      <c r="H3" s="21" t="s">
        <v>33</v>
      </c>
      <c r="I3" s="21"/>
      <c r="J3" s="21"/>
      <c r="K3" s="21"/>
      <c r="L3" s="21"/>
      <c r="M3" s="21"/>
      <c r="N3" s="21"/>
    </row>
    <row r="4" spans="1:14" ht="7.5" customHeight="1">
      <c r="A4" s="21"/>
      <c r="B4" s="99" t="s">
        <v>70</v>
      </c>
      <c r="C4" s="101"/>
      <c r="D4" s="21"/>
      <c r="E4" s="99" t="str">
        <f>_xll.SUBNM("smartco:Year","Default","2020","Caption_Default")</f>
        <v>2020</v>
      </c>
      <c r="F4" s="101"/>
      <c r="G4" s="21"/>
      <c r="H4" s="99" t="s">
        <v>73</v>
      </c>
      <c r="I4" s="101"/>
      <c r="J4" s="21"/>
      <c r="K4" s="21"/>
      <c r="L4" s="21"/>
      <c r="M4" s="21"/>
      <c r="N4" s="21"/>
    </row>
    <row r="5" spans="1:14" ht="15" customHeight="1">
      <c r="A5" s="21"/>
      <c r="B5" s="100"/>
      <c r="C5" s="102"/>
      <c r="D5" s="21"/>
      <c r="E5" s="100"/>
      <c r="F5" s="102"/>
      <c r="G5" s="21"/>
      <c r="H5" s="100"/>
      <c r="I5" s="102"/>
      <c r="J5" s="21"/>
      <c r="K5" s="21"/>
      <c r="L5" s="21"/>
      <c r="M5" s="21"/>
      <c r="N5" s="21"/>
    </row>
    <row r="6" spans="1:14" ht="7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ht="15.75" customHeight="1">
      <c r="A7" s="21"/>
      <c r="B7" s="7" t="s">
        <v>31</v>
      </c>
      <c r="C7" s="21"/>
      <c r="D7" s="21"/>
      <c r="E7" s="21" t="s">
        <v>35</v>
      </c>
      <c r="F7" s="21"/>
      <c r="G7" s="21"/>
      <c r="H7" s="21"/>
      <c r="I7" s="21"/>
      <c r="J7" s="21"/>
      <c r="K7" s="21"/>
      <c r="L7" s="21"/>
      <c r="M7" s="21"/>
      <c r="N7" s="21"/>
    </row>
    <row r="8" spans="1:14" ht="7.5" customHeight="1">
      <c r="A8" s="21"/>
      <c r="B8" s="99" t="str">
        <f>_xll.SUBNM("smartco:organization","Workflow","Total Company","Caption_Default")</f>
        <v>Total Company</v>
      </c>
      <c r="C8" s="101"/>
      <c r="D8" s="21"/>
      <c r="E8" s="99" t="str">
        <f>_xll.SUBNM("smartco:Version","Current","Budget","Caption_Default")</f>
        <v>Budget</v>
      </c>
      <c r="F8" s="101"/>
      <c r="G8" s="21"/>
      <c r="H8" s="21"/>
      <c r="I8" s="21"/>
      <c r="J8" s="21"/>
      <c r="K8" s="21"/>
      <c r="L8" s="21"/>
      <c r="M8" s="21"/>
      <c r="N8" s="21"/>
    </row>
    <row r="9" spans="1:14" ht="15" customHeight="1">
      <c r="A9" s="21"/>
      <c r="B9" s="100"/>
      <c r="C9" s="102"/>
      <c r="D9" s="21"/>
      <c r="E9" s="100"/>
      <c r="F9" s="102"/>
      <c r="G9" s="21"/>
      <c r="H9" s="21"/>
      <c r="I9" s="21"/>
      <c r="J9" s="21"/>
      <c r="K9" s="21"/>
      <c r="L9" s="21"/>
      <c r="M9" s="21"/>
      <c r="N9" s="21"/>
    </row>
    <row r="10" spans="1:14" ht="7.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7.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3" spans="1:14" ht="15.75">
      <c r="B13" s="1"/>
      <c r="C13" s="106" t="s">
        <v>36</v>
      </c>
      <c r="D13" s="106" t="s">
        <v>37</v>
      </c>
      <c r="E13" s="106" t="s">
        <v>38</v>
      </c>
      <c r="F13" s="106" t="s">
        <v>39</v>
      </c>
      <c r="G13" s="106" t="s">
        <v>40</v>
      </c>
      <c r="H13" s="106" t="s">
        <v>41</v>
      </c>
      <c r="I13" s="106" t="s">
        <v>42</v>
      </c>
      <c r="J13" s="106" t="s">
        <v>43</v>
      </c>
      <c r="K13" s="106" t="s">
        <v>44</v>
      </c>
      <c r="L13" s="106" t="s">
        <v>45</v>
      </c>
      <c r="M13" s="106" t="s">
        <v>46</v>
      </c>
      <c r="N13" s="106" t="s">
        <v>47</v>
      </c>
    </row>
    <row r="14" spans="1:14" ht="15.75">
      <c r="B14" s="89" t="s">
        <v>48</v>
      </c>
      <c r="C14" s="103">
        <f>_xll.DBRW($B$1,$B$8,$H$4,$B14,C$13,$E$4,$E$8,$B$4)</f>
        <v>4223612.25</v>
      </c>
      <c r="D14" s="103">
        <f>_xll.DBRW($B$1,$B$8,$H$4,$B14,D$13,$E$4,$E$8,$B$4)</f>
        <v>3714072.1882530684</v>
      </c>
      <c r="E14" s="103">
        <f>_xll.DBRW($B$1,$B$8,$H$4,$B14,E$13,$E$4,$E$8,$B$4)</f>
        <v>3479350.0795005383</v>
      </c>
      <c r="F14" s="103">
        <f>_xll.DBRW($B$1,$B$8,$H$4,$B14,F$13,$E$4,$E$8,$B$4)</f>
        <v>3396920.3270203765</v>
      </c>
      <c r="G14" s="103">
        <f>_xll.DBRW($B$1,$B$8,$H$4,$B14,G$13,$E$4,$E$8,$B$4)</f>
        <v>3205231.2315308456</v>
      </c>
      <c r="H14" s="103">
        <f>_xll.DBRW($B$1,$B$8,$H$4,$B14,H$13,$E$4,$E$8,$B$4)</f>
        <v>3904617.4184704106</v>
      </c>
      <c r="I14" s="103">
        <f>_xll.DBRW($B$1,$B$8,$H$4,$B14,I$13,$E$4,$E$8,$B$4)</f>
        <v>3661291.8248757301</v>
      </c>
      <c r="J14" s="103">
        <f>_xll.DBRW($B$1,$B$8,$H$4,$B14,J$13,$E$4,$E$8,$B$4)</f>
        <v>3609664.0235296884</v>
      </c>
      <c r="K14" s="103">
        <f>_xll.DBRW($B$1,$B$8,$H$4,$B14,K$13,$E$4,$E$8,$B$4)</f>
        <v>3796996.7655503261</v>
      </c>
      <c r="L14" s="103">
        <f>_xll.DBRW($B$1,$B$8,$H$4,$B14,L$13,$E$4,$E$8,$B$4)</f>
        <v>3824337.951183802</v>
      </c>
      <c r="M14" s="103">
        <f>_xll.DBRW($B$1,$B$8,$H$4,$B14,M$13,$E$4,$E$8,$B$4)</f>
        <v>4160199.4748258041</v>
      </c>
      <c r="N14" s="103">
        <f>_xll.DBRW($B$1,$B$8,$H$4,$B14,N$13,$E$4,$E$8,$B$4)</f>
        <v>5004476.6660429928</v>
      </c>
    </row>
    <row r="15" spans="1:14" ht="15.75">
      <c r="B15" s="104" t="s">
        <v>49</v>
      </c>
      <c r="C15" s="105">
        <f>_xll.DBRW($B$1,$B$8,$H$4,$B15,C$13,$E$4,$E$8,$B$4)</f>
        <v>0</v>
      </c>
      <c r="D15" s="105">
        <f>_xll.DBRW($B$1,$B$8,$H$4,$B15,D$13,$E$4,$E$8,$B$4)</f>
        <v>0</v>
      </c>
      <c r="E15" s="105">
        <f>_xll.DBRW($B$1,$B$8,$H$4,$B15,E$13,$E$4,$E$8,$B$4)</f>
        <v>0</v>
      </c>
      <c r="F15" s="105">
        <f>_xll.DBRW($B$1,$B$8,$H$4,$B15,F$13,$E$4,$E$8,$B$4)</f>
        <v>0</v>
      </c>
      <c r="G15" s="105">
        <f>_xll.DBRW($B$1,$B$8,$H$4,$B15,G$13,$E$4,$E$8,$B$4)</f>
        <v>0</v>
      </c>
      <c r="H15" s="105">
        <f>_xll.DBRW($B$1,$B$8,$H$4,$B15,H$13,$E$4,$E$8,$B$4)</f>
        <v>0</v>
      </c>
      <c r="I15" s="105">
        <f>_xll.DBRW($B$1,$B$8,$H$4,$B15,I$13,$E$4,$E$8,$B$4)</f>
        <v>0</v>
      </c>
      <c r="J15" s="105">
        <f>_xll.DBRW($B$1,$B$8,$H$4,$B15,J$13,$E$4,$E$8,$B$4)</f>
        <v>0</v>
      </c>
      <c r="K15" s="105">
        <f>_xll.DBRW($B$1,$B$8,$H$4,$B15,K$13,$E$4,$E$8,$B$4)</f>
        <v>0</v>
      </c>
      <c r="L15" s="105">
        <f>_xll.DBRW($B$1,$B$8,$H$4,$B15,L$13,$E$4,$E$8,$B$4)</f>
        <v>0</v>
      </c>
      <c r="M15" s="105">
        <f>_xll.DBRW($B$1,$B$8,$H$4,$B15,M$13,$E$4,$E$8,$B$4)</f>
        <v>0</v>
      </c>
      <c r="N15" s="105">
        <f>_xll.DBRW($B$1,$B$8,$H$4,$B15,N$13,$E$4,$E$8,$B$4)</f>
        <v>0</v>
      </c>
    </row>
    <row r="16" spans="1:14" ht="15.75">
      <c r="B16" s="89" t="s">
        <v>50</v>
      </c>
      <c r="C16" s="103">
        <f>_xll.DBRW($B$1,$B$8,$H$4,$B16,C$13,$E$4,$E$8,$B$4)</f>
        <v>4475639.290909091</v>
      </c>
      <c r="D16" s="103">
        <f>_xll.DBRW($B$1,$B$8,$H$4,$B16,D$13,$E$4,$E$8,$B$4)</f>
        <v>4417330.3393525295</v>
      </c>
      <c r="E16" s="103">
        <f>_xll.DBRW($B$1,$B$8,$H$4,$B16,E$13,$E$4,$E$8,$B$4)</f>
        <v>4512981.1763544586</v>
      </c>
      <c r="F16" s="103">
        <f>_xll.DBRW($B$1,$B$8,$H$4,$B16,F$13,$E$4,$E$8,$B$4)</f>
        <v>4153239.4760791445</v>
      </c>
      <c r="G16" s="103">
        <f>_xll.DBRW($B$1,$B$8,$H$4,$B16,G$13,$E$4,$E$8,$B$4)</f>
        <v>3614556.7239778293</v>
      </c>
      <c r="H16" s="103">
        <f>_xll.DBRW($B$1,$B$8,$H$4,$B16,H$13,$E$4,$E$8,$B$4)</f>
        <v>4572187.8388011744</v>
      </c>
      <c r="I16" s="103">
        <f>_xll.DBRW($B$1,$B$8,$H$4,$B16,I$13,$E$4,$E$8,$B$4)</f>
        <v>4634078.8302207952</v>
      </c>
      <c r="J16" s="103">
        <f>_xll.DBRW($B$1,$B$8,$H$4,$B16,J$13,$E$4,$E$8,$B$4)</f>
        <v>4623071.0753366984</v>
      </c>
      <c r="K16" s="103">
        <f>_xll.DBRW($B$1,$B$8,$H$4,$B16,K$13,$E$4,$E$8,$B$4)</f>
        <v>4672994.6811685935</v>
      </c>
      <c r="L16" s="103">
        <f>_xll.DBRW($B$1,$B$8,$H$4,$B16,L$13,$E$4,$E$8,$B$4)</f>
        <v>4405510.579508774</v>
      </c>
      <c r="M16" s="103">
        <f>_xll.DBRW($B$1,$B$8,$H$4,$B16,M$13,$E$4,$E$8,$B$4)</f>
        <v>5241723.4829126857</v>
      </c>
      <c r="N16" s="103">
        <f>_xll.DBRW($B$1,$B$8,$H$4,$B16,N$13,$E$4,$E$8,$B$4)</f>
        <v>6127035.6563749332</v>
      </c>
    </row>
    <row r="17" spans="2:14" ht="15.75">
      <c r="B17" s="104" t="s">
        <v>51</v>
      </c>
      <c r="C17" s="105">
        <f>_xll.DBRW($B$1,$B$8,$H$4,$B17,C$13,$E$4,$E$8,$B$4)</f>
        <v>4369408.5426136367</v>
      </c>
      <c r="D17" s="105">
        <f>_xll.DBRW($B$1,$B$8,$H$4,$B17,D$13,$E$4,$E$8,$B$4)</f>
        <v>4160216.609557142</v>
      </c>
      <c r="E17" s="105">
        <f>_xll.DBRW($B$1,$B$8,$H$4,$B17,E$13,$E$4,$E$8,$B$4)</f>
        <v>4008097.5558691802</v>
      </c>
      <c r="F17" s="105">
        <f>_xll.DBRW($B$1,$B$8,$H$4,$B17,F$13,$E$4,$E$8,$B$4)</f>
        <v>3997073.8622302874</v>
      </c>
      <c r="G17" s="105">
        <f>_xll.DBRW($B$1,$B$8,$H$4,$B17,G$13,$E$4,$E$8,$B$4)</f>
        <v>3505027.6246902668</v>
      </c>
      <c r="H17" s="105">
        <f>_xll.DBRW($B$1,$B$8,$H$4,$B17,H$13,$E$4,$E$8,$B$4)</f>
        <v>3994744.9224007577</v>
      </c>
      <c r="I17" s="105">
        <f>_xll.DBRW($B$1,$B$8,$H$4,$B17,I$13,$E$4,$E$8,$B$4)</f>
        <v>3926377.1733532911</v>
      </c>
      <c r="J17" s="105">
        <f>_xll.DBRW($B$1,$B$8,$H$4,$B17,J$13,$E$4,$E$8,$B$4)</f>
        <v>4288016.9874189626</v>
      </c>
      <c r="K17" s="105">
        <f>_xll.DBRW($B$1,$B$8,$H$4,$B17,K$13,$E$4,$E$8,$B$4)</f>
        <v>3886513.3633679058</v>
      </c>
      <c r="L17" s="105">
        <f>_xll.DBRW($B$1,$B$8,$H$4,$B17,L$13,$E$4,$E$8,$B$4)</f>
        <v>4151596.0440853997</v>
      </c>
      <c r="M17" s="105">
        <f>_xll.DBRW($B$1,$B$8,$H$4,$B17,M$13,$E$4,$E$8,$B$4)</f>
        <v>4746135.892500273</v>
      </c>
      <c r="N17" s="105">
        <f>_xll.DBRW($B$1,$B$8,$H$4,$B17,N$13,$E$4,$E$8,$B$4)</f>
        <v>5257588.8439462511</v>
      </c>
    </row>
    <row r="18" spans="2:14" ht="15.75">
      <c r="B18" s="89" t="s">
        <v>52</v>
      </c>
      <c r="C18" s="103">
        <f>_xll.DBRW($B$1,$B$8,$H$4,$B18,C$13,$E$4,$E$8,$B$4)</f>
        <v>17170048.636363633</v>
      </c>
      <c r="D18" s="103">
        <f>_xll.DBRW($B$1,$B$8,$H$4,$B18,D$13,$E$4,$E$8,$B$4)</f>
        <v>23120386.640975475</v>
      </c>
      <c r="E18" s="103">
        <f>_xll.DBRW($B$1,$B$8,$H$4,$B18,E$13,$E$4,$E$8,$B$4)</f>
        <v>19620990.911997911</v>
      </c>
      <c r="F18" s="103">
        <f>_xll.DBRW($B$1,$B$8,$H$4,$B18,F$13,$E$4,$E$8,$B$4)</f>
        <v>19005054.276742719</v>
      </c>
      <c r="G18" s="103">
        <f>_xll.DBRW($B$1,$B$8,$H$4,$B18,G$13,$E$4,$E$8,$B$4)</f>
        <v>17938447.676715057</v>
      </c>
      <c r="H18" s="103">
        <f>_xll.DBRW($B$1,$B$8,$H$4,$B18,H$13,$E$4,$E$8,$B$4)</f>
        <v>24739320.397973448</v>
      </c>
      <c r="I18" s="103">
        <f>_xll.DBRW($B$1,$B$8,$H$4,$B18,I$13,$E$4,$E$8,$B$4)</f>
        <v>21744312.600736953</v>
      </c>
      <c r="J18" s="103">
        <f>_xll.DBRW($B$1,$B$8,$H$4,$B18,J$13,$E$4,$E$8,$B$4)</f>
        <v>21180316.267778613</v>
      </c>
      <c r="K18" s="103">
        <f>_xll.DBRW($B$1,$B$8,$H$4,$B18,K$13,$E$4,$E$8,$B$4)</f>
        <v>21096928.77101887</v>
      </c>
      <c r="L18" s="103">
        <f>_xll.DBRW($B$1,$B$8,$H$4,$B18,L$13,$E$4,$E$8,$B$4)</f>
        <v>21698279.375433825</v>
      </c>
      <c r="M18" s="103">
        <f>_xll.DBRW($B$1,$B$8,$H$4,$B18,M$13,$E$4,$E$8,$B$4)</f>
        <v>23599295.957719442</v>
      </c>
      <c r="N18" s="103">
        <f>_xll.DBRW($B$1,$B$8,$H$4,$B18,N$13,$E$4,$E$8,$B$4)</f>
        <v>29766535.473924268</v>
      </c>
    </row>
    <row r="19" spans="2:14" ht="15.75">
      <c r="B19" s="104" t="s">
        <v>53</v>
      </c>
      <c r="C19" s="105">
        <f>_xll.DBRW($B$1,$B$8,$H$4,$B19,C$13,$E$4,$E$8,$B$4)</f>
        <v>17717682.27272727</v>
      </c>
      <c r="D19" s="105">
        <f>_xll.DBRW($B$1,$B$8,$H$4,$B19,D$13,$E$4,$E$8,$B$4)</f>
        <v>22301644.809208959</v>
      </c>
      <c r="E19" s="105">
        <f>_xll.DBRW($B$1,$B$8,$H$4,$B19,E$13,$E$4,$E$8,$B$4)</f>
        <v>18478674.211181801</v>
      </c>
      <c r="F19" s="105">
        <f>_xll.DBRW($B$1,$B$8,$H$4,$B19,F$13,$E$4,$E$8,$B$4)</f>
        <v>18459641.602260627</v>
      </c>
      <c r="G19" s="105">
        <f>_xll.DBRW($B$1,$B$8,$H$4,$B19,G$13,$E$4,$E$8,$B$4)</f>
        <v>16474615.626834907</v>
      </c>
      <c r="H19" s="105">
        <f>_xll.DBRW($B$1,$B$8,$H$4,$B19,H$13,$E$4,$E$8,$B$4)</f>
        <v>20867636.450637743</v>
      </c>
      <c r="I19" s="105">
        <f>_xll.DBRW($B$1,$B$8,$H$4,$B19,I$13,$E$4,$E$8,$B$4)</f>
        <v>21346048.420612656</v>
      </c>
      <c r="J19" s="105">
        <f>_xll.DBRW($B$1,$B$8,$H$4,$B19,J$13,$E$4,$E$8,$B$4)</f>
        <v>20477703.274627555</v>
      </c>
      <c r="K19" s="105">
        <f>_xll.DBRW($B$1,$B$8,$H$4,$B19,K$13,$E$4,$E$8,$B$4)</f>
        <v>21629557.627793327</v>
      </c>
      <c r="L19" s="105">
        <f>_xll.DBRW($B$1,$B$8,$H$4,$B19,L$13,$E$4,$E$8,$B$4)</f>
        <v>20717004.857386488</v>
      </c>
      <c r="M19" s="105">
        <f>_xll.DBRW($B$1,$B$8,$H$4,$B19,M$13,$E$4,$E$8,$B$4)</f>
        <v>23733602.163263053</v>
      </c>
      <c r="N19" s="105">
        <f>_xll.DBRW($B$1,$B$8,$H$4,$B19,N$13,$E$4,$E$8,$B$4)</f>
        <v>33395245.797910482</v>
      </c>
    </row>
    <row r="20" spans="2:14" ht="15.75">
      <c r="B20" s="89" t="s">
        <v>54</v>
      </c>
      <c r="C20" s="103">
        <f>_xll.DBRW($B$1,$B$8,$H$4,$B20,C$13,$E$4,$E$8,$B$4)</f>
        <v>10094014.409638301</v>
      </c>
      <c r="D20" s="103">
        <f>_xll.DBRW($B$1,$B$8,$H$4,$B20,D$13,$E$4,$E$8,$B$4)</f>
        <v>8861462.3323835116</v>
      </c>
      <c r="E20" s="103">
        <f>_xll.DBRW($B$1,$B$8,$H$4,$B20,E$13,$E$4,$E$8,$B$4)</f>
        <v>8973942.147781929</v>
      </c>
      <c r="F20" s="103">
        <f>_xll.DBRW($B$1,$B$8,$H$4,$B20,F$13,$E$4,$E$8,$B$4)</f>
        <v>9211931.0627263654</v>
      </c>
      <c r="G20" s="103">
        <f>_xll.DBRW($B$1,$B$8,$H$4,$B20,G$13,$E$4,$E$8,$B$4)</f>
        <v>8330538.5280827032</v>
      </c>
      <c r="H20" s="103">
        <f>_xll.DBRW($B$1,$B$8,$H$4,$B20,H$13,$E$4,$E$8,$B$4)</f>
        <v>9668126.3112154026</v>
      </c>
      <c r="I20" s="103">
        <f>_xll.DBRW($B$1,$B$8,$H$4,$B20,I$13,$E$4,$E$8,$B$4)</f>
        <v>9746975.0910619218</v>
      </c>
      <c r="J20" s="103">
        <f>_xll.DBRW($B$1,$B$8,$H$4,$B20,J$13,$E$4,$E$8,$B$4)</f>
        <v>10207888.991396084</v>
      </c>
      <c r="K20" s="103">
        <f>_xll.DBRW($B$1,$B$8,$H$4,$B20,K$13,$E$4,$E$8,$B$4)</f>
        <v>10151141.222051246</v>
      </c>
      <c r="L20" s="103">
        <f>_xll.DBRW($B$1,$B$8,$H$4,$B20,L$13,$E$4,$E$8,$B$4)</f>
        <v>10731575.813585656</v>
      </c>
      <c r="M20" s="103">
        <f>_xll.DBRW($B$1,$B$8,$H$4,$B20,M$13,$E$4,$E$8,$B$4)</f>
        <v>12266758.018374989</v>
      </c>
      <c r="N20" s="103">
        <f>_xll.DBRW($B$1,$B$8,$H$4,$B20,N$13,$E$4,$E$8,$B$4)</f>
        <v>15861409.128546286</v>
      </c>
    </row>
    <row r="21" spans="2:14" ht="15.75">
      <c r="B21" s="104" t="s">
        <v>55</v>
      </c>
      <c r="C21" s="105">
        <f>_xll.DBRW($B$1,$B$8,$H$4,$B21,C$13,$E$4,$E$8,$B$4)</f>
        <v>358613386.36363637</v>
      </c>
      <c r="D21" s="105">
        <f>_xll.DBRW($B$1,$B$8,$H$4,$B21,D$13,$E$4,$E$8,$B$4)</f>
        <v>163068447.83097804</v>
      </c>
      <c r="E21" s="105">
        <f>_xll.DBRW($B$1,$B$8,$H$4,$B21,E$13,$E$4,$E$8,$B$4)</f>
        <v>232449223.41483</v>
      </c>
      <c r="F21" s="105">
        <f>_xll.DBRW($B$1,$B$8,$H$4,$B21,F$13,$E$4,$E$8,$B$4)</f>
        <v>351980569.14621919</v>
      </c>
      <c r="G21" s="105">
        <f>_xll.DBRW($B$1,$B$8,$H$4,$B21,G$13,$E$4,$E$8,$B$4)</f>
        <v>344308422.93500435</v>
      </c>
      <c r="H21" s="105">
        <f>_xll.DBRW($B$1,$B$8,$H$4,$B21,H$13,$E$4,$E$8,$B$4)</f>
        <v>210126147.28968444</v>
      </c>
      <c r="I21" s="105">
        <f>_xll.DBRW($B$1,$B$8,$H$4,$B21,I$13,$E$4,$E$8,$B$4)</f>
        <v>312824007.46635562</v>
      </c>
      <c r="J21" s="105">
        <f>_xll.DBRW($B$1,$B$8,$H$4,$B21,J$13,$E$4,$E$8,$B$4)</f>
        <v>264178873.12804198</v>
      </c>
      <c r="K21" s="105">
        <f>_xll.DBRW($B$1,$B$8,$H$4,$B21,K$13,$E$4,$E$8,$B$4)</f>
        <v>286683410.71259016</v>
      </c>
      <c r="L21" s="105">
        <f>_xll.DBRW($B$1,$B$8,$H$4,$B21,L$13,$E$4,$E$8,$B$4)</f>
        <v>356125047.67810577</v>
      </c>
      <c r="M21" s="105">
        <f>_xll.DBRW($B$1,$B$8,$H$4,$B21,M$13,$E$4,$E$8,$B$4)</f>
        <v>366447222.42430401</v>
      </c>
      <c r="N21" s="105">
        <f>_xll.DBRW($B$1,$B$8,$H$4,$B21,N$13,$E$4,$E$8,$B$4)</f>
        <v>318809172.84303701</v>
      </c>
    </row>
    <row r="22" spans="2:14" ht="15.75">
      <c r="B22" s="89" t="s">
        <v>56</v>
      </c>
      <c r="C22" s="103">
        <f>_xll.DBRW($B$1,$B$8,$H$4,$B22,C$13,$E$4,$E$8,$B$4)</f>
        <v>480353181.81818181</v>
      </c>
      <c r="D22" s="103">
        <f>_xll.DBRW($B$1,$B$8,$H$4,$B22,D$13,$E$4,$E$8,$B$4)</f>
        <v>235964196.43692183</v>
      </c>
      <c r="E22" s="103">
        <f>_xll.DBRW($B$1,$B$8,$H$4,$B22,E$13,$E$4,$E$8,$B$4)</f>
        <v>323673897.86229074</v>
      </c>
      <c r="F22" s="103">
        <f>_xll.DBRW($B$1,$B$8,$H$4,$B22,F$13,$E$4,$E$8,$B$4)</f>
        <v>483091401.51731229</v>
      </c>
      <c r="G22" s="103">
        <f>_xll.DBRW($B$1,$B$8,$H$4,$B22,G$13,$E$4,$E$8,$B$4)</f>
        <v>489599196.68216813</v>
      </c>
      <c r="H22" s="103">
        <f>_xll.DBRW($B$1,$B$8,$H$4,$B22,H$13,$E$4,$E$8,$B$4)</f>
        <v>313964395.82242978</v>
      </c>
      <c r="I22" s="103">
        <f>_xll.DBRW($B$1,$B$8,$H$4,$B22,I$13,$E$4,$E$8,$B$4)</f>
        <v>429158706.37591684</v>
      </c>
      <c r="J22" s="103">
        <f>_xll.DBRW($B$1,$B$8,$H$4,$B22,J$13,$E$4,$E$8,$B$4)</f>
        <v>371531897.14782321</v>
      </c>
      <c r="K22" s="103">
        <f>_xll.DBRW($B$1,$B$8,$H$4,$B22,K$13,$E$4,$E$8,$B$4)</f>
        <v>394707892.60584557</v>
      </c>
      <c r="L22" s="103">
        <f>_xll.DBRW($B$1,$B$8,$H$4,$B22,L$13,$E$4,$E$8,$B$4)</f>
        <v>482834396.98046768</v>
      </c>
      <c r="M22" s="103">
        <f>_xll.DBRW($B$1,$B$8,$H$4,$B22,M$13,$E$4,$E$8,$B$4)</f>
        <v>491983996.28939867</v>
      </c>
      <c r="N22" s="103">
        <f>_xll.DBRW($B$1,$B$8,$H$4,$B22,N$13,$E$4,$E$8,$B$4)</f>
        <v>435590296.66458797</v>
      </c>
    </row>
    <row r="23" spans="2:14" ht="15.75">
      <c r="B23" s="104" t="s">
        <v>57</v>
      </c>
      <c r="C23" s="105">
        <f>_xll.DBRW($B$1,$B$8,$H$4,$B23,C$13,$E$4,$E$8,$B$4)</f>
        <v>596036477.27272725</v>
      </c>
      <c r="D23" s="105">
        <f>_xll.DBRW($B$1,$B$8,$H$4,$B23,D$13,$E$4,$E$8,$B$4)</f>
        <v>277525746.41155261</v>
      </c>
      <c r="E23" s="105">
        <f>_xll.DBRW($B$1,$B$8,$H$4,$B23,E$13,$E$4,$E$8,$B$4)</f>
        <v>396242497.57881856</v>
      </c>
      <c r="F23" s="105">
        <f>_xll.DBRW($B$1,$B$8,$H$4,$B23,F$13,$E$4,$E$8,$B$4)</f>
        <v>586358560.28766406</v>
      </c>
      <c r="G23" s="105">
        <f>_xll.DBRW($B$1,$B$8,$H$4,$B23,G$13,$E$4,$E$8,$B$4)</f>
        <v>580680745.88446081</v>
      </c>
      <c r="H23" s="105">
        <f>_xll.DBRW($B$1,$B$8,$H$4,$B23,H$13,$E$4,$E$8,$B$4)</f>
        <v>365219494.34463316</v>
      </c>
      <c r="I23" s="105">
        <f>_xll.DBRW($B$1,$B$8,$H$4,$B23,I$13,$E$4,$E$8,$B$4)</f>
        <v>505100984.20623136</v>
      </c>
      <c r="J23" s="105">
        <f>_xll.DBRW($B$1,$B$8,$H$4,$B23,J$13,$E$4,$E$8,$B$4)</f>
        <v>425127371.9759475</v>
      </c>
      <c r="K23" s="105">
        <f>_xll.DBRW($B$1,$B$8,$H$4,$B23,K$13,$E$4,$E$8,$B$4)</f>
        <v>468195993.66995955</v>
      </c>
      <c r="L23" s="105">
        <f>_xll.DBRW($B$1,$B$8,$H$4,$B23,L$13,$E$4,$E$8,$B$4)</f>
        <v>572924370.92989707</v>
      </c>
      <c r="M23" s="105">
        <f>_xll.DBRW($B$1,$B$8,$H$4,$B23,M$13,$E$4,$E$8,$B$4)</f>
        <v>603642871.39145422</v>
      </c>
      <c r="N23" s="105">
        <f>_xll.DBRW($B$1,$B$8,$H$4,$B23,N$13,$E$4,$E$8,$B$4)</f>
        <v>508441246.33694643</v>
      </c>
    </row>
    <row r="24" spans="2:14" ht="15.75">
      <c r="B24" s="89" t="s">
        <v>58</v>
      </c>
      <c r="C24" s="103">
        <f>_xll.DBRW($B$1,$B$8,$H$4,$B24,C$13,$E$4,$E$8,$B$4)</f>
        <v>222811090.90909091</v>
      </c>
      <c r="D24" s="103">
        <f>_xll.DBRW($B$1,$B$8,$H$4,$B24,D$13,$E$4,$E$8,$B$4)</f>
        <v>190131561.22424123</v>
      </c>
      <c r="E24" s="103">
        <f>_xll.DBRW($B$1,$B$8,$H$4,$B24,E$13,$E$4,$E$8,$B$4)</f>
        <v>178707502.88579106</v>
      </c>
      <c r="F24" s="103">
        <f>_xll.DBRW($B$1,$B$8,$H$4,$B24,F$13,$E$4,$E$8,$B$4)</f>
        <v>202454049.93972921</v>
      </c>
      <c r="G24" s="103">
        <f>_xll.DBRW($B$1,$B$8,$H$4,$B24,G$13,$E$4,$E$8,$B$4)</f>
        <v>199216769.09585333</v>
      </c>
      <c r="H24" s="103">
        <f>_xll.DBRW($B$1,$B$8,$H$4,$B24,H$13,$E$4,$E$8,$B$4)</f>
        <v>202960382.42846042</v>
      </c>
      <c r="I24" s="103">
        <f>_xll.DBRW($B$1,$B$8,$H$4,$B24,I$13,$E$4,$E$8,$B$4)</f>
        <v>197636997.28461799</v>
      </c>
      <c r="J24" s="103">
        <f>_xll.DBRW($B$1,$B$8,$H$4,$B24,J$13,$E$4,$E$8,$B$4)</f>
        <v>184716257.81711149</v>
      </c>
      <c r="K24" s="103">
        <f>_xll.DBRW($B$1,$B$8,$H$4,$B24,K$13,$E$4,$E$8,$B$4)</f>
        <v>182960866.8952086</v>
      </c>
      <c r="L24" s="103">
        <f>_xll.DBRW($B$1,$B$8,$H$4,$B24,L$13,$E$4,$E$8,$B$4)</f>
        <v>107185345.76286179</v>
      </c>
      <c r="M24" s="103">
        <f>_xll.DBRW($B$1,$B$8,$H$4,$B24,M$13,$E$4,$E$8,$B$4)</f>
        <v>182257106.52442575</v>
      </c>
      <c r="N24" s="103">
        <f>_xll.DBRW($B$1,$B$8,$H$4,$B24,N$13,$E$4,$E$8,$B$4)</f>
        <v>114620479.23768446</v>
      </c>
    </row>
    <row r="25" spans="2:14" ht="15.75">
      <c r="B25" s="104" t="s">
        <v>59</v>
      </c>
      <c r="C25" s="105">
        <f>_xll.DBRW($B$1,$B$8,$H$4,$B25,C$13,$E$4,$E$8,$B$4)</f>
        <v>262514509.09090909</v>
      </c>
      <c r="D25" s="105">
        <f>_xll.DBRW($B$1,$B$8,$H$4,$B25,D$13,$E$4,$E$8,$B$4)</f>
        <v>237990645.11443222</v>
      </c>
      <c r="E25" s="105">
        <f>_xll.DBRW($B$1,$B$8,$H$4,$B25,E$13,$E$4,$E$8,$B$4)</f>
        <v>224895166.72359818</v>
      </c>
      <c r="F25" s="105">
        <f>_xll.DBRW($B$1,$B$8,$H$4,$B25,F$13,$E$4,$E$8,$B$4)</f>
        <v>257983317.97947645</v>
      </c>
      <c r="G25" s="105">
        <f>_xll.DBRW($B$1,$B$8,$H$4,$B25,G$13,$E$4,$E$8,$B$4)</f>
        <v>246102971.14880463</v>
      </c>
      <c r="H25" s="105">
        <f>_xll.DBRW($B$1,$B$8,$H$4,$B25,H$13,$E$4,$E$8,$B$4)</f>
        <v>236626140.53691864</v>
      </c>
      <c r="I25" s="105">
        <f>_xll.DBRW($B$1,$B$8,$H$4,$B25,I$13,$E$4,$E$8,$B$4)</f>
        <v>248125548.32488847</v>
      </c>
      <c r="J25" s="105">
        <f>_xll.DBRW($B$1,$B$8,$H$4,$B25,J$13,$E$4,$E$8,$B$4)</f>
        <v>227387635.13562655</v>
      </c>
      <c r="K25" s="105">
        <f>_xll.DBRW($B$1,$B$8,$H$4,$B25,K$13,$E$4,$E$8,$B$4)</f>
        <v>226793966.55627602</v>
      </c>
      <c r="L25" s="105">
        <f>_xll.DBRW($B$1,$B$8,$H$4,$B25,L$13,$E$4,$E$8,$B$4)</f>
        <v>129680949.25146705</v>
      </c>
      <c r="M25" s="105">
        <f>_xll.DBRW($B$1,$B$8,$H$4,$B25,M$13,$E$4,$E$8,$B$4)</f>
        <v>220065270.62637556</v>
      </c>
      <c r="N25" s="105">
        <f>_xll.DBRW($B$1,$B$8,$H$4,$B25,N$13,$E$4,$E$8,$B$4)</f>
        <v>153427055.10308927</v>
      </c>
    </row>
    <row r="26" spans="2:14" ht="15.75">
      <c r="B26" s="89" t="s">
        <v>60</v>
      </c>
      <c r="C26" s="103">
        <f>_xll.DBRW($B$1,$B$8,$H$4,$B26,C$13,$E$4,$E$8,$B$4)</f>
        <v>440508181.81818181</v>
      </c>
      <c r="D26" s="103">
        <f>_xll.DBRW($B$1,$B$8,$H$4,$B26,D$13,$E$4,$E$8,$B$4)</f>
        <v>423844735.50583678</v>
      </c>
      <c r="E26" s="103">
        <f>_xll.DBRW($B$1,$B$8,$H$4,$B26,E$13,$E$4,$E$8,$B$4)</f>
        <v>371152653.52472925</v>
      </c>
      <c r="F26" s="103">
        <f>_xll.DBRW($B$1,$B$8,$H$4,$B26,F$13,$E$4,$E$8,$B$4)</f>
        <v>444853828.21247733</v>
      </c>
      <c r="G26" s="103">
        <f>_xll.DBRW($B$1,$B$8,$H$4,$B26,G$13,$E$4,$E$8,$B$4)</f>
        <v>414309104.0598554</v>
      </c>
      <c r="H26" s="103">
        <f>_xll.DBRW($B$1,$B$8,$H$4,$B26,H$13,$E$4,$E$8,$B$4)</f>
        <v>430638851.75823283</v>
      </c>
      <c r="I26" s="103">
        <f>_xll.DBRW($B$1,$B$8,$H$4,$B26,I$13,$E$4,$E$8,$B$4)</f>
        <v>424056151.34433788</v>
      </c>
      <c r="J26" s="103">
        <f>_xll.DBRW($B$1,$B$8,$H$4,$B26,J$13,$E$4,$E$8,$B$4)</f>
        <v>409374286.70334756</v>
      </c>
      <c r="K26" s="103">
        <f>_xll.DBRW($B$1,$B$8,$H$4,$B26,K$13,$E$4,$E$8,$B$4)</f>
        <v>418263180.2835995</v>
      </c>
      <c r="L26" s="103">
        <f>_xll.DBRW($B$1,$B$8,$H$4,$B26,L$13,$E$4,$E$8,$B$4)</f>
        <v>229679606.78253794</v>
      </c>
      <c r="M26" s="103">
        <f>_xll.DBRW($B$1,$B$8,$H$4,$B26,M$13,$E$4,$E$8,$B$4)</f>
        <v>391904246.99929225</v>
      </c>
      <c r="N26" s="103">
        <f>_xll.DBRW($B$1,$B$8,$H$4,$B26,N$13,$E$4,$E$8,$B$4)</f>
        <v>278430739.43396735</v>
      </c>
    </row>
    <row r="27" spans="2:14" ht="15.75">
      <c r="B27" s="104" t="s">
        <v>61</v>
      </c>
      <c r="C27" s="105">
        <f>_xll.DBRW($B$1,$B$8,$H$4,$B27,C$13,$E$4,$E$8,$B$4)</f>
        <v>218696181.81818181</v>
      </c>
      <c r="D27" s="105">
        <f>_xll.DBRW($B$1,$B$8,$H$4,$B27,D$13,$E$4,$E$8,$B$4)</f>
        <v>459660994.36809421</v>
      </c>
      <c r="E27" s="105">
        <f>_xll.DBRW($B$1,$B$8,$H$4,$B27,E$13,$E$4,$E$8,$B$4)</f>
        <v>365905297.65495753</v>
      </c>
      <c r="F27" s="105">
        <f>_xll.DBRW($B$1,$B$8,$H$4,$B27,F$13,$E$4,$E$8,$B$4)</f>
        <v>401269053.29173148</v>
      </c>
      <c r="G27" s="105">
        <f>_xll.DBRW($B$1,$B$8,$H$4,$B27,G$13,$E$4,$E$8,$B$4)</f>
        <v>455915197.48297232</v>
      </c>
      <c r="H27" s="105">
        <f>_xll.DBRW($B$1,$B$8,$H$4,$B27,H$13,$E$4,$E$8,$B$4)</f>
        <v>233682197.29340693</v>
      </c>
      <c r="I27" s="105">
        <f>_xll.DBRW($B$1,$B$8,$H$4,$B27,I$13,$E$4,$E$8,$B$4)</f>
        <v>446926346.73212457</v>
      </c>
      <c r="J27" s="105">
        <f>_xll.DBRW($B$1,$B$8,$H$4,$B27,J$13,$E$4,$E$8,$B$4)</f>
        <v>465120897.75030327</v>
      </c>
      <c r="K27" s="105">
        <f>_xll.DBRW($B$1,$B$8,$H$4,$B27,K$13,$E$4,$E$8,$B$4)</f>
        <v>494015346.22490185</v>
      </c>
      <c r="L27" s="105">
        <f>_xll.DBRW($B$1,$B$8,$H$4,$B27,L$13,$E$4,$E$8,$B$4)</f>
        <v>477745396.91978174</v>
      </c>
      <c r="M27" s="105">
        <f>_xll.DBRW($B$1,$B$8,$H$4,$B27,M$13,$E$4,$E$8,$B$4)</f>
        <v>387389997.86598194</v>
      </c>
      <c r="N27" s="105">
        <f>_xll.DBRW($B$1,$B$8,$H$4,$B27,N$13,$E$4,$E$8,$B$4)</f>
        <v>514821447.17738414</v>
      </c>
    </row>
    <row r="28" spans="2:14" ht="15.75">
      <c r="B28" s="89" t="s">
        <v>62</v>
      </c>
      <c r="C28" s="103">
        <f>_xll.DBRW($B$1,$B$8,$H$4,$B28,C$13,$E$4,$E$8,$B$4)</f>
        <v>348685772.72727275</v>
      </c>
      <c r="D28" s="103">
        <f>_xll.DBRW($B$1,$B$8,$H$4,$B28,D$13,$E$4,$E$8,$B$4)</f>
        <v>675311690.50408888</v>
      </c>
      <c r="E28" s="103">
        <f>_xll.DBRW($B$1,$B$8,$H$4,$B28,E$13,$E$4,$E$8,$B$4)</f>
        <v>563097146.26208997</v>
      </c>
      <c r="F28" s="103">
        <f>_xll.DBRW($B$1,$B$8,$H$4,$B28,F$13,$E$4,$E$8,$B$4)</f>
        <v>634977008.25760329</v>
      </c>
      <c r="G28" s="103">
        <f>_xll.DBRW($B$1,$B$8,$H$4,$B28,G$13,$E$4,$E$8,$B$4)</f>
        <v>720019944.67124248</v>
      </c>
      <c r="H28" s="103">
        <f>_xll.DBRW($B$1,$B$8,$H$4,$B28,H$13,$E$4,$E$8,$B$4)</f>
        <v>356445594.5979501</v>
      </c>
      <c r="I28" s="103">
        <f>_xll.DBRW($B$1,$B$8,$H$4,$B28,I$13,$E$4,$E$8,$B$4)</f>
        <v>676465404.38910913</v>
      </c>
      <c r="J28" s="103">
        <f>_xll.DBRW($B$1,$B$8,$H$4,$B28,J$13,$E$4,$E$8,$B$4)</f>
        <v>679383894.36033642</v>
      </c>
      <c r="K28" s="103">
        <f>_xll.DBRW($B$1,$B$8,$H$4,$B28,K$13,$E$4,$E$8,$B$4)</f>
        <v>697704909.32492936</v>
      </c>
      <c r="L28" s="103">
        <f>_xll.DBRW($B$1,$B$8,$H$4,$B28,L$13,$E$4,$E$8,$B$4)</f>
        <v>694092145.35273933</v>
      </c>
      <c r="M28" s="103">
        <f>_xll.DBRW($B$1,$B$8,$H$4,$B28,M$13,$E$4,$E$8,$B$4)</f>
        <v>591948894.99753881</v>
      </c>
      <c r="N28" s="103">
        <f>_xll.DBRW($B$1,$B$8,$H$4,$B28,N$13,$E$4,$E$8,$B$4)</f>
        <v>819617218.89654255</v>
      </c>
    </row>
    <row r="29" spans="2:14" ht="15.75">
      <c r="B29" s="104" t="s">
        <v>63</v>
      </c>
      <c r="C29" s="105">
        <f>_xll.DBRW($B$1,$B$8,$H$4,$B29,C$13,$E$4,$E$8,$B$4)</f>
        <v>450570363.63636363</v>
      </c>
      <c r="D29" s="105">
        <f>_xll.DBRW($B$1,$B$8,$H$4,$B29,D$13,$E$4,$E$8,$B$4)</f>
        <v>860592788.38033104</v>
      </c>
      <c r="E29" s="105">
        <f>_xll.DBRW($B$1,$B$8,$H$4,$B29,E$13,$E$4,$E$8,$B$4)</f>
        <v>748739394.9640677</v>
      </c>
      <c r="F29" s="105">
        <f>_xll.DBRW($B$1,$B$8,$H$4,$B29,F$13,$E$4,$E$8,$B$4)</f>
        <v>800544993.36084223</v>
      </c>
      <c r="G29" s="105">
        <f>_xll.DBRW($B$1,$B$8,$H$4,$B29,G$13,$E$4,$E$8,$B$4)</f>
        <v>920791594.96644509</v>
      </c>
      <c r="H29" s="105">
        <f>_xll.DBRW($B$1,$B$8,$H$4,$B29,H$13,$E$4,$E$8,$B$4)</f>
        <v>475870793.57179457</v>
      </c>
      <c r="I29" s="105">
        <f>_xll.DBRW($B$1,$B$8,$H$4,$B29,I$13,$E$4,$E$8,$B$4)</f>
        <v>876167353.98686147</v>
      </c>
      <c r="J29" s="105">
        <f>_xll.DBRW($B$1,$B$8,$H$4,$B29,J$13,$E$4,$E$8,$B$4)</f>
        <v>903690795.13086021</v>
      </c>
      <c r="K29" s="105">
        <f>_xll.DBRW($B$1,$B$8,$H$4,$B29,K$13,$E$4,$E$8,$B$4)</f>
        <v>915358958.4344399</v>
      </c>
      <c r="L29" s="105">
        <f>_xll.DBRW($B$1,$B$8,$H$4,$B29,L$13,$E$4,$E$8,$B$4)</f>
        <v>953272394.26148725</v>
      </c>
      <c r="M29" s="105">
        <f>_xll.DBRW($B$1,$B$8,$H$4,$B29,M$13,$E$4,$E$8,$B$4)</f>
        <v>802313994.82980788</v>
      </c>
      <c r="N29" s="105">
        <f>_xll.DBRW($B$1,$B$8,$H$4,$B29,N$13,$E$4,$E$8,$B$4)</f>
        <v>896633793.59869659</v>
      </c>
    </row>
    <row r="30" spans="2:14" ht="15.75">
      <c r="B30" s="89" t="s">
        <v>64</v>
      </c>
      <c r="C30" s="103">
        <f>_xll.DBRW($B$1,$B$8,$H$4,$B30,C$13,$E$4,$E$8,$B$4)</f>
        <v>7837045.4545454532</v>
      </c>
      <c r="D30" s="103">
        <f>_xll.DBRW($B$1,$B$8,$H$4,$B30,D$13,$E$4,$E$8,$B$4)</f>
        <v>8438500</v>
      </c>
      <c r="E30" s="103">
        <f>_xll.DBRW($B$1,$B$8,$H$4,$B30,E$13,$E$4,$E$8,$B$4)</f>
        <v>8645000</v>
      </c>
      <c r="F30" s="103">
        <f>_xll.DBRW($B$1,$B$8,$H$4,$B30,F$13,$E$4,$E$8,$B$4)</f>
        <v>8440490.0755000003</v>
      </c>
      <c r="G30" s="103">
        <f>_xll.DBRW($B$1,$B$8,$H$4,$B30,G$13,$E$4,$E$8,$B$4)</f>
        <v>8829250</v>
      </c>
      <c r="H30" s="103">
        <f>_xll.DBRW($B$1,$B$8,$H$4,$B30,H$13,$E$4,$E$8,$B$4)</f>
        <v>10212500</v>
      </c>
      <c r="I30" s="103">
        <f>_xll.DBRW($B$1,$B$8,$H$4,$B30,I$13,$E$4,$E$8,$B$4)</f>
        <v>9407425</v>
      </c>
      <c r="J30" s="103">
        <f>_xll.DBRW($B$1,$B$8,$H$4,$B30,J$13,$E$4,$E$8,$B$4)</f>
        <v>9557750</v>
      </c>
      <c r="K30" s="103">
        <f>_xll.DBRW($B$1,$B$8,$H$4,$B30,K$13,$E$4,$E$8,$B$4)</f>
        <v>9575966.2598092239</v>
      </c>
      <c r="L30" s="103">
        <f>_xll.DBRW($B$1,$B$8,$H$4,$B30,L$13,$E$4,$E$8,$B$4)</f>
        <v>9805250</v>
      </c>
      <c r="M30" s="103">
        <f>_xll.DBRW($B$1,$B$8,$H$4,$B30,M$13,$E$4,$E$8,$B$4)</f>
        <v>10065250</v>
      </c>
      <c r="N30" s="103">
        <f>_xll.DBRW($B$1,$B$8,$H$4,$B30,N$13,$E$4,$E$8,$B$4)</f>
        <v>10491500</v>
      </c>
    </row>
    <row r="31" spans="2:14" ht="15.75">
      <c r="B31" s="104" t="s">
        <v>65</v>
      </c>
      <c r="C31" s="105">
        <f>_xll.DBRW($B$1,$B$8,$H$4,$B31,C$13,$E$4,$E$8,$B$4)</f>
        <v>8570150</v>
      </c>
      <c r="D31" s="105">
        <f>_xll.DBRW($B$1,$B$8,$H$4,$B31,D$13,$E$4,$E$8,$B$4)</f>
        <v>9179225</v>
      </c>
      <c r="E31" s="105">
        <f>_xll.DBRW($B$1,$B$8,$H$4,$B31,E$13,$E$4,$E$8,$B$4)</f>
        <v>8635550</v>
      </c>
      <c r="F31" s="105">
        <f>_xll.DBRW($B$1,$B$8,$H$4,$B31,F$13,$E$4,$E$8,$B$4)</f>
        <v>8442818.8449000008</v>
      </c>
      <c r="G31" s="105">
        <f>_xll.DBRW($B$1,$B$8,$H$4,$B31,G$13,$E$4,$E$8,$B$4)</f>
        <v>9389050</v>
      </c>
      <c r="H31" s="105">
        <f>_xll.DBRW($B$1,$B$8,$H$4,$B31,H$13,$E$4,$E$8,$B$4)</f>
        <v>10426625</v>
      </c>
      <c r="I31" s="105">
        <f>_xll.DBRW($B$1,$B$8,$H$4,$B31,I$13,$E$4,$E$8,$B$4)</f>
        <v>10184680</v>
      </c>
      <c r="J31" s="105">
        <f>_xll.DBRW($B$1,$B$8,$H$4,$B31,J$13,$E$4,$E$8,$B$4)</f>
        <v>10124400</v>
      </c>
      <c r="K31" s="105">
        <f>_xll.DBRW($B$1,$B$8,$H$4,$B31,K$13,$E$4,$E$8,$B$4)</f>
        <v>9998417.6012451723</v>
      </c>
      <c r="L31" s="105">
        <f>_xll.DBRW($B$1,$B$8,$H$4,$B31,L$13,$E$4,$E$8,$B$4)</f>
        <v>11132275</v>
      </c>
      <c r="M31" s="105">
        <f>_xll.DBRW($B$1,$B$8,$H$4,$B31,M$13,$E$4,$E$8,$B$4)</f>
        <v>10642225</v>
      </c>
      <c r="N31" s="105">
        <f>_xll.DBRW($B$1,$B$8,$H$4,$B31,N$13,$E$4,$E$8,$B$4)</f>
        <v>11689975</v>
      </c>
    </row>
    <row r="32" spans="2:14" ht="15.75">
      <c r="B32" s="89" t="s">
        <v>66</v>
      </c>
      <c r="C32" s="103">
        <f>_xll.DBRW($B$1,$B$8,$H$4,$B32,C$13,$E$4,$E$8,$B$4)</f>
        <v>21525709.090909086</v>
      </c>
      <c r="D32" s="103">
        <f>_xll.DBRW($B$1,$B$8,$H$4,$B32,D$13,$E$4,$E$8,$B$4)</f>
        <v>24455400</v>
      </c>
      <c r="E32" s="103">
        <f>_xll.DBRW($B$1,$B$8,$H$4,$B32,E$13,$E$4,$E$8,$B$4)</f>
        <v>22200000</v>
      </c>
      <c r="F32" s="103">
        <f>_xll.DBRW($B$1,$B$8,$H$4,$B32,F$13,$E$4,$E$8,$B$4)</f>
        <v>23087285.9208</v>
      </c>
      <c r="G32" s="103">
        <f>_xll.DBRW($B$1,$B$8,$H$4,$B32,G$13,$E$4,$E$8,$B$4)</f>
        <v>23550000</v>
      </c>
      <c r="H32" s="103">
        <f>_xll.DBRW($B$1,$B$8,$H$4,$B32,H$13,$E$4,$E$8,$B$4)</f>
        <v>26616600</v>
      </c>
      <c r="I32" s="103">
        <f>_xll.DBRW($B$1,$B$8,$H$4,$B32,I$13,$E$4,$E$8,$B$4)</f>
        <v>25130100</v>
      </c>
      <c r="J32" s="103">
        <f>_xll.DBRW($B$1,$B$8,$H$4,$B32,J$13,$E$4,$E$8,$B$4)</f>
        <v>26757000</v>
      </c>
      <c r="K32" s="103">
        <f>_xll.DBRW($B$1,$B$8,$H$4,$B32,K$13,$E$4,$E$8,$B$4)</f>
        <v>24331985.029651754</v>
      </c>
      <c r="L32" s="103">
        <f>_xll.DBRW($B$1,$B$8,$H$4,$B32,L$13,$E$4,$E$8,$B$4)</f>
        <v>27052800</v>
      </c>
      <c r="M32" s="103">
        <f>_xll.DBRW($B$1,$B$8,$H$4,$B32,M$13,$E$4,$E$8,$B$4)</f>
        <v>26393400</v>
      </c>
      <c r="N32" s="103">
        <f>_xll.DBRW($B$1,$B$8,$H$4,$B32,N$13,$E$4,$E$8,$B$4)</f>
        <v>25888200</v>
      </c>
    </row>
    <row r="33" spans="2:14" ht="15.75">
      <c r="B33" s="104" t="s">
        <v>67</v>
      </c>
      <c r="C33" s="105">
        <f>_xll.DBRW($B$1,$B$8,$H$4,$B33,C$13,$E$4,$E$8,$B$4)</f>
        <v>6965636.3636363633</v>
      </c>
      <c r="D33" s="105">
        <f>_xll.DBRW($B$1,$B$8,$H$4,$B33,D$13,$E$4,$E$8,$B$4)</f>
        <v>6894200</v>
      </c>
      <c r="E33" s="105">
        <f>_xll.DBRW($B$1,$B$8,$H$4,$B33,E$13,$E$4,$E$8,$B$4)</f>
        <v>7403800</v>
      </c>
      <c r="F33" s="105">
        <f>_xll.DBRW($B$1,$B$8,$H$4,$B33,F$13,$E$4,$E$8,$B$4)</f>
        <v>6641579.0519999992</v>
      </c>
      <c r="G33" s="105">
        <f>_xll.DBRW($B$1,$B$8,$H$4,$B33,G$13,$E$4,$E$8,$B$4)</f>
        <v>7459600</v>
      </c>
      <c r="H33" s="105">
        <f>_xll.DBRW($B$1,$B$8,$H$4,$B33,H$13,$E$4,$E$8,$B$4)</f>
        <v>8145000</v>
      </c>
      <c r="I33" s="105">
        <f>_xll.DBRW($B$1,$B$8,$H$4,$B33,I$13,$E$4,$E$8,$B$4)</f>
        <v>8134940</v>
      </c>
      <c r="J33" s="105">
        <f>_xll.DBRW($B$1,$B$8,$H$4,$B33,J$13,$E$4,$E$8,$B$4)</f>
        <v>7367000</v>
      </c>
      <c r="K33" s="105">
        <f>_xll.DBRW($B$1,$B$8,$H$4,$B33,K$13,$E$4,$E$8,$B$4)</f>
        <v>7869628.5374482162</v>
      </c>
      <c r="L33" s="105">
        <f>_xll.DBRW($B$1,$B$8,$H$4,$B33,L$13,$E$4,$E$8,$B$4)</f>
        <v>8216200</v>
      </c>
      <c r="M33" s="105">
        <f>_xll.DBRW($B$1,$B$8,$H$4,$B33,M$13,$E$4,$E$8,$B$4)</f>
        <v>8089200</v>
      </c>
      <c r="N33" s="105">
        <f>_xll.DBRW($B$1,$B$8,$H$4,$B33,N$13,$E$4,$E$8,$B$4)</f>
        <v>9000800</v>
      </c>
    </row>
    <row r="34" spans="2:14" ht="15.75">
      <c r="B34" s="89" t="s">
        <v>68</v>
      </c>
      <c r="C34" s="103">
        <f>_xll.DBRW($B$1,$B$8,$H$4,$B34,C$13,$E$4,$E$8,$B$4)</f>
        <v>9609954.5454545431</v>
      </c>
      <c r="D34" s="103">
        <f>_xll.DBRW($B$1,$B$8,$H$4,$B34,D$13,$E$4,$E$8,$B$4)</f>
        <v>11274600</v>
      </c>
      <c r="E34" s="103">
        <f>_xll.DBRW($B$1,$B$8,$H$4,$B34,E$13,$E$4,$E$8,$B$4)</f>
        <v>9552300</v>
      </c>
      <c r="F34" s="103">
        <f>_xll.DBRW($B$1,$B$8,$H$4,$B34,F$13,$E$4,$E$8,$B$4)</f>
        <v>10114651.899599999</v>
      </c>
      <c r="G34" s="103">
        <f>_xll.DBRW($B$1,$B$8,$H$4,$B34,G$13,$E$4,$E$8,$B$4)</f>
        <v>11442300</v>
      </c>
      <c r="H34" s="103">
        <f>_xll.DBRW($B$1,$B$8,$H$4,$B34,H$13,$E$4,$E$8,$B$4)</f>
        <v>12165900</v>
      </c>
      <c r="I34" s="103">
        <f>_xll.DBRW($B$1,$B$8,$H$4,$B34,I$13,$E$4,$E$8,$B$4)</f>
        <v>11166270</v>
      </c>
      <c r="J34" s="103">
        <f>_xll.DBRW($B$1,$B$8,$H$4,$B34,J$13,$E$4,$E$8,$B$4)</f>
        <v>11810400</v>
      </c>
      <c r="K34" s="103">
        <f>_xll.DBRW($B$1,$B$8,$H$4,$B34,K$13,$E$4,$E$8,$B$4)</f>
        <v>11049114.45696738</v>
      </c>
      <c r="L34" s="103">
        <f>_xll.DBRW($B$1,$B$8,$H$4,$B34,L$13,$E$4,$E$8,$B$4)</f>
        <v>12465600</v>
      </c>
      <c r="M34" s="103">
        <f>_xll.DBRW($B$1,$B$8,$H$4,$B34,M$13,$E$4,$E$8,$B$4)</f>
        <v>12536400</v>
      </c>
      <c r="N34" s="103">
        <f>_xll.DBRW($B$1,$B$8,$H$4,$B34,N$13,$E$4,$E$8,$B$4)</f>
        <v>12783300</v>
      </c>
    </row>
    <row r="35" spans="2:14" ht="15.75">
      <c r="B35" s="104" t="s">
        <v>69</v>
      </c>
      <c r="C35" s="105">
        <f>_xll.DBRW($B$1,$B$8,$H$4,$B35,C$13,$E$4,$E$8,$B$4)</f>
        <v>12572472.727272727</v>
      </c>
      <c r="D35" s="105">
        <f>_xll.DBRW($B$1,$B$8,$H$4,$B35,D$13,$E$4,$E$8,$B$4)</f>
        <v>15181200</v>
      </c>
      <c r="E35" s="105">
        <f>_xll.DBRW($B$1,$B$8,$H$4,$B35,E$13,$E$4,$E$8,$B$4)</f>
        <v>13419200</v>
      </c>
      <c r="F35" s="105">
        <f>_xll.DBRW($B$1,$B$8,$H$4,$B35,F$13,$E$4,$E$8,$B$4)</f>
        <v>14424069.377599999</v>
      </c>
      <c r="G35" s="105">
        <f>_xll.DBRW($B$1,$B$8,$H$4,$B35,G$13,$E$4,$E$8,$B$4)</f>
        <v>13761600</v>
      </c>
      <c r="H35" s="105">
        <f>_xll.DBRW($B$1,$B$8,$H$4,$B35,H$13,$E$4,$E$8,$B$4)</f>
        <v>16168400</v>
      </c>
      <c r="I35" s="105">
        <f>_xll.DBRW($B$1,$B$8,$H$4,$B35,I$13,$E$4,$E$8,$B$4)</f>
        <v>16530440</v>
      </c>
      <c r="J35" s="105">
        <f>_xll.DBRW($B$1,$B$8,$H$4,$B35,J$13,$E$4,$E$8,$B$4)</f>
        <v>15768800</v>
      </c>
      <c r="K35" s="105">
        <f>_xll.DBRW($B$1,$B$8,$H$4,$B35,K$13,$E$4,$E$8,$B$4)</f>
        <v>16014619.969028521</v>
      </c>
      <c r="L35" s="105">
        <f>_xll.DBRW($B$1,$B$8,$H$4,$B35,L$13,$E$4,$E$8,$B$4)</f>
        <v>15657200</v>
      </c>
      <c r="M35" s="105">
        <f>_xll.DBRW($B$1,$B$8,$H$4,$B35,M$13,$E$4,$E$8,$B$4)</f>
        <v>16243200</v>
      </c>
      <c r="N35" s="105">
        <f>_xll.DBRW($B$1,$B$8,$H$4,$B35,N$13,$E$4,$E$8,$B$4)</f>
        <v>15434400</v>
      </c>
    </row>
  </sheetData>
  <mergeCells count="5">
    <mergeCell ref="H4:I5"/>
    <mergeCell ref="B4:C5"/>
    <mergeCell ref="B8:C9"/>
    <mergeCell ref="E4:F5"/>
    <mergeCell ref="E8:F9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COR_LastLabelRowStart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Detalhamento</vt:lpstr>
      <vt:lpstr>Planilha2</vt:lpstr>
      <vt:lpstr>Detalhamento!TM1RPTDATARNG1</vt:lpstr>
      <vt:lpstr>Detalhamento!TM1RPTFMTIDCOL</vt:lpstr>
      <vt:lpstr>Detalhamento!TM1RPTFMTRNG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Miranda</dc:creator>
  <cp:lastModifiedBy>Felipe Miranda</cp:lastModifiedBy>
  <dcterms:created xsi:type="dcterms:W3CDTF">2021-07-19T19:23:33Z</dcterms:created>
  <dcterms:modified xsi:type="dcterms:W3CDTF">2021-07-19T19:51:58Z</dcterms:modified>
</cp:coreProperties>
</file>