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xr:revisionPtr revIDLastSave="0" documentId="8_{D86F83C3-2E65-478F-9948-4DF1377E36C0}" xr6:coauthVersionLast="47" xr6:coauthVersionMax="47" xr10:uidLastSave="{00000000-0000-0000-0000-000000000000}"/>
  <bookViews>
    <workbookView xWindow="-108" yWindow="-108" windowWidth="23256" windowHeight="12456" firstSheet="1" activeTab="2" xr2:uid="{77EA443A-61A4-46AA-8AA2-7C48689801C7}"/>
  </bookViews>
  <sheets>
    <sheet name="Cognos_Office_Connection_Cache" sheetId="2" state="veryHidden" r:id="rId1"/>
    <sheet name="Planilha5" sheetId="5" r:id="rId2"/>
    <sheet name="Planilha6" sheetId="6" r:id="rId3"/>
    <sheet name="Planilha4" sheetId="4" r:id="rId4"/>
  </sheets>
  <definedNames>
    <definedName name="cafe_validation_temp" hidden="1">Cognos_Office_Connection_Cache!$B$2:$B$6</definedName>
    <definedName name="ID" localSheetId="0" hidden="1">"d1282269-d7eb-4d5b-9ec0-c3f716372805"</definedName>
    <definedName name="ID" localSheetId="3" hidden="1">"aea1e16c-3c4a-4903-ab83-31228f17ce84"</definedName>
    <definedName name="ID" localSheetId="1" hidden="1">"2b5401ec-676b-4a25-98fd-0de3bc65e8a3"</definedName>
    <definedName name="ID" localSheetId="2" hidden="1">"576737f3-1963-42e4-8836-7d93b84506ae"</definedName>
    <definedName name="TM1RPTDATARNG19609113" localSheetId="1">Planilha5!$22:$28</definedName>
    <definedName name="TM1RPTDATARNG4187912" localSheetId="2">Planilha6!$21:$23</definedName>
    <definedName name="TM1RPTFMTIDCOL19609113" localSheetId="1">Planilha5!$A$1:$A$10</definedName>
    <definedName name="TM1RPTFMTIDCOL4187912" localSheetId="2">Planilha6!$A$1:$A$10</definedName>
    <definedName name="TM1RPTFMTRNG19609113" localSheetId="1">Planilha5!$B$1:$O$10</definedName>
    <definedName name="TM1RPTFMTRNG4187912" localSheetId="2">Planilha6!$B$1:$G$10</definedName>
    <definedName name="TM1RPTQRYRNG19609113" localSheetId="1">Planilha5!$B$11</definedName>
    <definedName name="TM1RPTQRYRNG4187912" localSheetId="2">Planilha6!$B$11</definedName>
    <definedName name="TM1RPTVIEWRNG19609113" localSheetId="1">Planilha5!$B$12</definedName>
    <definedName name="TM1RPTVIEWRNG4187912" localSheetId="2">Planilha6!$B$12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6" l="1"/>
  <c r="C24" i="6"/>
  <c r="C17" i="6"/>
  <c r="A23" i="6"/>
  <c r="A22" i="6"/>
  <c r="C16" i="6"/>
  <c r="C15" i="6"/>
  <c r="C14" i="6"/>
  <c r="A21" i="6"/>
  <c r="B12" i="6"/>
  <c r="A28" i="5"/>
  <c r="A26" i="5"/>
  <c r="A24" i="5"/>
  <c r="A27" i="5"/>
  <c r="A25" i="5"/>
  <c r="A23" i="5"/>
  <c r="C15" i="5"/>
  <c r="C14" i="5"/>
  <c r="A22" i="5"/>
  <c r="C18" i="5"/>
  <c r="C17" i="5"/>
  <c r="C16" i="5"/>
  <c r="B12" i="5"/>
  <c r="B22" i="5"/>
  <c r="L22" i="5"/>
  <c r="M22" i="5"/>
  <c r="C22" i="5"/>
  <c r="D22" i="5"/>
  <c r="N22" i="5"/>
  <c r="O22" i="5"/>
  <c r="I22" i="5"/>
  <c r="E22" i="5"/>
  <c r="K22" i="5"/>
  <c r="G22" i="5"/>
  <c r="H22" i="5"/>
  <c r="M23" i="5"/>
  <c r="C27" i="5"/>
  <c r="I24" i="5"/>
  <c r="D27" i="5"/>
  <c r="L23" i="5"/>
  <c r="G24" i="5"/>
  <c r="L25" i="5"/>
  <c r="G26" i="5"/>
  <c r="L27" i="5"/>
  <c r="G28" i="5"/>
  <c r="M25" i="5"/>
  <c r="N27" i="5"/>
  <c r="E23" i="5"/>
  <c r="O23" i="5"/>
  <c r="K24" i="5"/>
  <c r="E25" i="5"/>
  <c r="O25" i="5"/>
  <c r="K26" i="5"/>
  <c r="E27" i="5"/>
  <c r="O27" i="5"/>
  <c r="K28" i="5"/>
  <c r="C23" i="5"/>
  <c r="H28" i="5"/>
  <c r="N23" i="5"/>
  <c r="I28" i="5"/>
  <c r="G23" i="5"/>
  <c r="L24" i="5"/>
  <c r="G25" i="5"/>
  <c r="L26" i="5"/>
  <c r="G27" i="5"/>
  <c r="L28" i="5"/>
  <c r="C25" i="5"/>
  <c r="D23" i="5"/>
  <c r="I26" i="5"/>
  <c r="H23" i="5"/>
  <c r="C24" i="5"/>
  <c r="M24" i="5"/>
  <c r="H25" i="5"/>
  <c r="C26" i="5"/>
  <c r="M26" i="5"/>
  <c r="H27" i="5"/>
  <c r="C28" i="5"/>
  <c r="M28" i="5"/>
  <c r="M27" i="5"/>
  <c r="D25" i="5"/>
  <c r="I23" i="5"/>
  <c r="D24" i="5"/>
  <c r="N24" i="5"/>
  <c r="I25" i="5"/>
  <c r="D26" i="5"/>
  <c r="N26" i="5"/>
  <c r="I27" i="5"/>
  <c r="D28" i="5"/>
  <c r="N28" i="5"/>
  <c r="H24" i="5"/>
  <c r="H26" i="5"/>
  <c r="N25" i="5"/>
  <c r="K23" i="5"/>
  <c r="E24" i="5"/>
  <c r="O24" i="5"/>
  <c r="K25" i="5"/>
  <c r="E26" i="5"/>
  <c r="O26" i="5"/>
  <c r="K27" i="5"/>
  <c r="E28" i="5"/>
  <c r="O28" i="5"/>
  <c r="B21" i="6"/>
  <c r="D21" i="6"/>
  <c r="E21" i="6"/>
  <c r="C21" i="6"/>
  <c r="F21" i="6"/>
  <c r="G21" i="6"/>
  <c r="C22" i="6"/>
  <c r="E23" i="6"/>
  <c r="D22" i="6"/>
  <c r="F23" i="6"/>
  <c r="C23" i="6"/>
  <c r="E22" i="6"/>
  <c r="G23" i="6"/>
  <c r="D23" i="6"/>
  <c r="F22" i="6"/>
  <c r="G22" i="6"/>
</calcChain>
</file>

<file path=xl/sharedStrings.xml><?xml version="1.0" encoding="utf-8"?>
<sst xmlns="http://schemas.openxmlformats.org/spreadsheetml/2006/main" count="105" uniqueCount="71">
  <si>
    <t>Phones</t>
  </si>
  <si>
    <t>3G Smart Phones</t>
  </si>
  <si>
    <t>3G 32Gb</t>
  </si>
  <si>
    <t>3G 128Gb</t>
  </si>
  <si>
    <t>3G 16Gb</t>
  </si>
  <si>
    <t>3G 64Gb</t>
  </si>
  <si>
    <t>4G Smart Phones</t>
  </si>
  <si>
    <t>4G 16Gb</t>
  </si>
  <si>
    <t>4G 32Gb</t>
  </si>
  <si>
    <t>Phone Only</t>
  </si>
  <si>
    <t>L40</t>
  </si>
  <si>
    <t>Unit Net Sales Price</t>
  </si>
  <si>
    <t>Gross Revenue</t>
  </si>
  <si>
    <t>Unit Direct Cost</t>
  </si>
  <si>
    <t>Total Cost of Goods Sold</t>
  </si>
  <si>
    <t>Gross Margin</t>
  </si>
  <si>
    <t>Gross Margin %</t>
  </si>
  <si>
    <t>Sistema:</t>
  </si>
  <si>
    <t>CTI VENDAS: smartco</t>
  </si>
  <si>
    <t>Pacote:</t>
  </si>
  <si>
    <t>Revenue</t>
  </si>
  <si>
    <t>Criado em:</t>
  </si>
  <si>
    <t>Modificado em:</t>
  </si>
  <si>
    <t>Linhas:</t>
  </si>
  <si>
    <t>Colunas:</t>
  </si>
  <si>
    <t>Product: Phones</t>
  </si>
  <si>
    <t>Contexto:</t>
  </si>
  <si>
    <t>Linhas de filtro:</t>
  </si>
  <si>
    <t>Filtrar colunas:</t>
  </si>
  <si>
    <t>[Begin Format Range]</t>
  </si>
  <si>
    <t>Default</t>
  </si>
  <si>
    <t>Leaf</t>
  </si>
  <si>
    <t>[End Format Range]</t>
  </si>
  <si>
    <t>Nome do elemento</t>
  </si>
  <si>
    <t>Organization</t>
  </si>
  <si>
    <t>Month</t>
  </si>
  <si>
    <t>Channel</t>
  </si>
  <si>
    <t>Year</t>
  </si>
  <si>
    <t>Version</t>
  </si>
  <si>
    <t>17/08/2023 15:58:33</t>
  </si>
  <si>
    <t>Total Company</t>
  </si>
  <si>
    <t>East Region</t>
  </si>
  <si>
    <t>Massachusetts</t>
  </si>
  <si>
    <t>Maryland</t>
  </si>
  <si>
    <t>Florida</t>
  </si>
  <si>
    <t>Central Region</t>
  </si>
  <si>
    <t>Michigan</t>
  </si>
  <si>
    <t>Illinois</t>
  </si>
  <si>
    <t>West Region</t>
  </si>
  <si>
    <t>California</t>
  </si>
  <si>
    <t>Washington</t>
  </si>
  <si>
    <t>Canada</t>
  </si>
  <si>
    <t>Ontario</t>
  </si>
  <si>
    <t>Quebec</t>
  </si>
  <si>
    <t>British Columbia</t>
  </si>
  <si>
    <t>Organization: Workflow</t>
  </si>
  <si>
    <t>17/08/2023 15:58:45</t>
  </si>
  <si>
    <t>Revenue: Units Sold, Month: Year, Channel: Channel Total, Year: Y2, Version: Version 1</t>
  </si>
  <si>
    <t>Currency Calc</t>
  </si>
  <si>
    <t>Prior Year Actual</t>
  </si>
  <si>
    <t>Target</t>
  </si>
  <si>
    <t>Budget</t>
  </si>
  <si>
    <t>Variance</t>
  </si>
  <si>
    <t>Variance%</t>
  </si>
  <si>
    <t>5999 Cost of Sales</t>
  </si>
  <si>
    <t>[Pasta2]Planilha6!C17</t>
  </si>
  <si>
    <t>2017</t>
  </si>
  <si>
    <t>2018</t>
  </si>
  <si>
    <t>2019</t>
  </si>
  <si>
    <t>2020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</si>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</sst>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\+\ @"/>
    <numFmt numFmtId="168" formatCode="#,##0;\(#,##0\)"/>
  </numFmts>
  <fonts count="11" x14ac:knownFonts="1">
    <font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6">
    <xf numFmtId="0" fontId="0" fillId="0" borderId="0"/>
    <xf numFmtId="0" fontId="1" fillId="0" borderId="1" applyNumberFormat="0" applyFill="0" applyProtection="0">
      <alignment horizontal="center" vertical="center"/>
    </xf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2" fillId="0" borderId="2" applyFon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3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0" fontId="1" fillId="0" borderId="1" applyNumberFormat="0" applyFill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0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3" fontId="2" fillId="0" borderId="2" applyNumberFormat="0" applyBorder="0" applyAlignment="0" applyProtection="0"/>
    <xf numFmtId="0" fontId="2" fillId="0" borderId="2" applyNumberFormat="0" applyFill="0" applyAlignment="0" applyProtection="0"/>
    <xf numFmtId="0" fontId="2" fillId="0" borderId="2" applyNumberFormat="0" applyFill="0" applyAlignment="0" applyProtection="0"/>
    <xf numFmtId="0" fontId="2" fillId="0" borderId="2">
      <alignment horizontal="right" vertical="center"/>
    </xf>
    <xf numFmtId="3" fontId="2" fillId="2" borderId="2">
      <alignment horizontal="center" vertical="center"/>
    </xf>
    <xf numFmtId="0" fontId="2" fillId="2" borderId="2">
      <alignment horizontal="right" vertical="center"/>
    </xf>
    <xf numFmtId="0" fontId="1" fillId="0" borderId="3">
      <alignment horizontal="left" vertical="center"/>
    </xf>
    <xf numFmtId="0" fontId="1" fillId="0" borderId="4">
      <alignment horizontal="center" vertical="center"/>
    </xf>
    <xf numFmtId="0" fontId="3" fillId="0" borderId="5">
      <alignment horizontal="center" vertical="center"/>
    </xf>
    <xf numFmtId="0" fontId="2" fillId="3" borderId="2"/>
    <xf numFmtId="3" fontId="4" fillId="0" borderId="2"/>
    <xf numFmtId="3" fontId="5" fillId="0" borderId="2"/>
    <xf numFmtId="0" fontId="1" fillId="0" borderId="4">
      <alignment horizontal="left" vertical="top"/>
    </xf>
    <xf numFmtId="0" fontId="6" fillId="0" borderId="2"/>
    <xf numFmtId="0" fontId="1" fillId="0" borderId="4">
      <alignment horizontal="left" vertical="center"/>
    </xf>
    <xf numFmtId="0" fontId="2" fillId="2" borderId="6"/>
    <xf numFmtId="3" fontId="2" fillId="0" borderId="2">
      <alignment horizontal="right" vertical="center"/>
    </xf>
    <xf numFmtId="0" fontId="1" fillId="0" borderId="4">
      <alignment horizontal="right" vertical="center"/>
    </xf>
    <xf numFmtId="0" fontId="2" fillId="0" borderId="5">
      <alignment horizontal="center" vertical="center"/>
    </xf>
    <xf numFmtId="3" fontId="2" fillId="0" borderId="2"/>
    <xf numFmtId="3" fontId="2" fillId="0" borderId="2"/>
    <xf numFmtId="0" fontId="2" fillId="0" borderId="5">
      <alignment horizontal="center" vertical="center" wrapText="1"/>
    </xf>
    <xf numFmtId="0" fontId="7" fillId="0" borderId="5">
      <alignment horizontal="left" vertical="center" indent="1"/>
    </xf>
    <xf numFmtId="0" fontId="8" fillId="0" borderId="2"/>
    <xf numFmtId="0" fontId="1" fillId="0" borderId="3">
      <alignment horizontal="left" vertical="center"/>
    </xf>
    <xf numFmtId="3" fontId="2" fillId="0" borderId="2">
      <alignment horizontal="center" vertical="center"/>
    </xf>
    <xf numFmtId="0" fontId="1" fillId="0" borderId="4">
      <alignment horizontal="center" vertical="center"/>
    </xf>
    <xf numFmtId="0" fontId="1" fillId="0" borderId="4">
      <alignment horizontal="center" vertical="center"/>
    </xf>
    <xf numFmtId="0" fontId="1" fillId="0" borderId="3">
      <alignment horizontal="left" vertical="center"/>
    </xf>
    <xf numFmtId="0" fontId="1" fillId="0" borderId="3">
      <alignment horizontal="left" vertical="center"/>
    </xf>
    <xf numFmtId="0" fontId="9" fillId="0" borderId="2"/>
  </cellStyleXfs>
  <cellXfs count="47">
    <xf numFmtId="0" fontId="0" fillId="0" borderId="0" xfId="0"/>
    <xf numFmtId="49" fontId="1" fillId="0" borderId="4" xfId="32" applyNumberFormat="1">
      <alignment horizontal="center" vertical="center"/>
    </xf>
    <xf numFmtId="0" fontId="2" fillId="0" borderId="5" xfId="43" applyAlignment="1">
      <alignment horizontal="center" vertical="center"/>
    </xf>
    <xf numFmtId="49" fontId="1" fillId="0" borderId="3" xfId="49" applyNumberFormat="1" applyAlignment="1">
      <alignment horizontal="left" vertical="center"/>
    </xf>
    <xf numFmtId="49" fontId="1" fillId="0" borderId="3" xfId="49" applyNumberFormat="1" applyAlignment="1">
      <alignment horizontal="left" vertical="center" indent="2"/>
    </xf>
    <xf numFmtId="49" fontId="1" fillId="0" borderId="3" xfId="49" applyNumberFormat="1" applyAlignment="1">
      <alignment horizontal="left" vertical="center" indent="1"/>
    </xf>
    <xf numFmtId="0" fontId="10" fillId="0" borderId="0" xfId="0" applyFont="1" applyAlignment="1">
      <alignment horizontal="left" indent="2"/>
    </xf>
    <xf numFmtId="0" fontId="10" fillId="0" borderId="0" xfId="0" quotePrefix="1" applyFont="1" applyAlignment="1">
      <alignment horizontal="left" indent="2"/>
    </xf>
    <xf numFmtId="0" fontId="10" fillId="4" borderId="0" xfId="0" applyFont="1" applyFill="1" applyAlignment="1">
      <alignment horizontal="left" indent="2"/>
    </xf>
    <xf numFmtId="0" fontId="0" fillId="0" borderId="0" xfId="0" quotePrefix="1"/>
    <xf numFmtId="0" fontId="2" fillId="0" borderId="0" xfId="19" applyNumberFormat="1"/>
    <xf numFmtId="0" fontId="1" fillId="0" borderId="1" xfId="11" applyNumberFormat="1"/>
    <xf numFmtId="3" fontId="2" fillId="0" borderId="2" xfId="3"/>
    <xf numFmtId="0" fontId="2" fillId="0" borderId="0" xfId="20" applyNumberFormat="1"/>
    <xf numFmtId="0" fontId="1" fillId="0" borderId="1" xfId="12" applyNumberFormat="1"/>
    <xf numFmtId="3" fontId="2" fillId="0" borderId="2" xfId="4"/>
    <xf numFmtId="0" fontId="2" fillId="0" borderId="0" xfId="21" applyNumberFormat="1"/>
    <xf numFmtId="0" fontId="1" fillId="0" borderId="1" xfId="13" applyNumberFormat="1"/>
    <xf numFmtId="3" fontId="2" fillId="0" borderId="2" xfId="5"/>
    <xf numFmtId="0" fontId="2" fillId="0" borderId="0" xfId="22" applyNumberFormat="1"/>
    <xf numFmtId="0" fontId="1" fillId="0" borderId="1" xfId="14" applyNumberFormat="1"/>
    <xf numFmtId="3" fontId="2" fillId="0" borderId="2" xfId="6"/>
    <xf numFmtId="0" fontId="2" fillId="0" borderId="0" xfId="23" applyNumberFormat="1" applyBorder="1"/>
    <xf numFmtId="0" fontId="1" fillId="0" borderId="1" xfId="15" applyNumberFormat="1"/>
    <xf numFmtId="3" fontId="2" fillId="0" borderId="2" xfId="7"/>
    <xf numFmtId="0" fontId="2" fillId="0" borderId="0" xfId="24" applyNumberFormat="1" applyBorder="1"/>
    <xf numFmtId="0" fontId="1" fillId="0" borderId="1" xfId="16" applyNumberFormat="1"/>
    <xf numFmtId="3" fontId="2" fillId="0" borderId="2" xfId="8"/>
    <xf numFmtId="0" fontId="2" fillId="0" borderId="0" xfId="18" quotePrefix="1" applyNumberFormat="1"/>
    <xf numFmtId="0" fontId="2" fillId="0" borderId="0" xfId="18" applyNumberFormat="1"/>
    <xf numFmtId="0" fontId="1" fillId="0" borderId="1" xfId="10" applyNumberFormat="1"/>
    <xf numFmtId="3" fontId="2" fillId="0" borderId="2" xfId="2"/>
    <xf numFmtId="0" fontId="2" fillId="0" borderId="0" xfId="25" quotePrefix="1" applyNumberFormat="1" applyBorder="1"/>
    <xf numFmtId="0" fontId="2" fillId="0" borderId="0" xfId="25" applyNumberFormat="1" applyBorder="1"/>
    <xf numFmtId="0" fontId="1" fillId="0" borderId="1" xfId="17" applyNumberFormat="1"/>
    <xf numFmtId="3" fontId="2" fillId="0" borderId="2" xfId="9"/>
    <xf numFmtId="0" fontId="2" fillId="0" borderId="2" xfId="27" quotePrefix="1"/>
    <xf numFmtId="0" fontId="2" fillId="0" borderId="2" xfId="26"/>
    <xf numFmtId="0" fontId="1" fillId="0" borderId="1" xfId="1" quotePrefix="1">
      <alignment horizontal="center" vertical="center"/>
    </xf>
    <xf numFmtId="49" fontId="1" fillId="0" borderId="1" xfId="17" applyNumberFormat="1" applyAlignment="1"/>
    <xf numFmtId="167" fontId="1" fillId="0" borderId="1" xfId="11" applyNumberFormat="1" applyAlignment="1"/>
    <xf numFmtId="168" fontId="2" fillId="0" borderId="2" xfId="45" applyNumberFormat="1"/>
    <xf numFmtId="49" fontId="1" fillId="0" borderId="1" xfId="17" quotePrefix="1" applyNumberFormat="1" applyAlignment="1"/>
    <xf numFmtId="167" fontId="1" fillId="0" borderId="1" xfId="11" quotePrefix="1" applyNumberFormat="1" applyAlignment="1"/>
    <xf numFmtId="0" fontId="2" fillId="0" borderId="2" xfId="26" applyNumberFormat="1"/>
    <xf numFmtId="3" fontId="0" fillId="0" borderId="0" xfId="0" applyNumberFormat="1"/>
    <xf numFmtId="9" fontId="0" fillId="0" borderId="0" xfId="0" applyNumberFormat="1"/>
  </cellXfs>
  <cellStyles count="56">
    <cellStyle name="AF Column - IBM Cognos" xfId="1" xr:uid="{BCDC83F7-6C91-4CE3-8F5F-5F5202D66329}"/>
    <cellStyle name="AF Data - IBM Cognos" xfId="2" xr:uid="{AA0C7C1D-29FA-4DF9-8DC2-9ACC0ED9397C}"/>
    <cellStyle name="AF Data 0 - IBM Cognos" xfId="3" xr:uid="{A8C92D95-B387-49A4-84BA-FEF01E5C9690}"/>
    <cellStyle name="AF Data 1 - IBM Cognos" xfId="4" xr:uid="{A329B206-467E-4CAC-991A-E3B838DDB7FF}"/>
    <cellStyle name="AF Data 2 - IBM Cognos" xfId="5" xr:uid="{B2CB75D0-4F85-4959-BF0F-E51EFE92482E}"/>
    <cellStyle name="AF Data 3 - IBM Cognos" xfId="6" xr:uid="{ED19B7C1-FAB8-4EBD-8ED2-ACF3E676843A}"/>
    <cellStyle name="AF Data 4 - IBM Cognos" xfId="7" xr:uid="{69AAB804-D388-4BA1-8707-81F9D8918F12}"/>
    <cellStyle name="AF Data 5 - IBM Cognos" xfId="8" xr:uid="{444F9520-4328-42FA-A329-1F61070C2C66}"/>
    <cellStyle name="AF Data Leaf - IBM Cognos" xfId="9" xr:uid="{1F7A3941-650B-49F8-A49F-BE7F8BA42439}"/>
    <cellStyle name="AF Header - IBM Cognos" xfId="10" xr:uid="{91C82381-F85F-49BB-B99E-473D2EE30DFB}"/>
    <cellStyle name="AF Header 0 - IBM Cognos" xfId="11" xr:uid="{90E1595B-112A-4E36-8A53-4491E511A0AA}"/>
    <cellStyle name="AF Header 1 - IBM Cognos" xfId="12" xr:uid="{B3E0E4E5-FCCC-455B-A794-6517183970B5}"/>
    <cellStyle name="AF Header 2 - IBM Cognos" xfId="13" xr:uid="{E256E376-266D-41D1-A4D8-A6417B113DE0}"/>
    <cellStyle name="AF Header 3 - IBM Cognos" xfId="14" xr:uid="{C8E79FDD-3B4C-400A-A213-9E5A24E6AF6D}"/>
    <cellStyle name="AF Header 4 - IBM Cognos" xfId="15" xr:uid="{D18A620F-0A00-447E-A490-E852B81938E7}"/>
    <cellStyle name="AF Header 5 - IBM Cognos" xfId="16" xr:uid="{80A3F8C4-B0AB-4DE1-899D-117FE5FE3206}"/>
    <cellStyle name="AF Header Leaf - IBM Cognos" xfId="17" xr:uid="{9E724F35-D9A2-4223-B030-D8B5FEF103D2}"/>
    <cellStyle name="AF Row - IBM Cognos" xfId="18" xr:uid="{A1E32596-E864-4448-BFA3-F7396ED174F8}"/>
    <cellStyle name="AF Row 0 - IBM Cognos" xfId="19" xr:uid="{12E212F3-5065-4F4C-88F7-37C11C4703B5}"/>
    <cellStyle name="AF Row 1 - IBM Cognos" xfId="20" xr:uid="{5C4E1712-6121-4A38-9CDB-E228E4525A78}"/>
    <cellStyle name="AF Row 2 - IBM Cognos" xfId="21" xr:uid="{22AE8359-4B83-49EB-99FB-997D8DE2551D}"/>
    <cellStyle name="AF Row 3 - IBM Cognos" xfId="22" xr:uid="{67CE8028-6612-4A4E-8C27-E780C4EAA440}"/>
    <cellStyle name="AF Row 4 - IBM Cognos" xfId="23" xr:uid="{8EA9B6B1-2A23-4771-8CC2-3993AB31D241}"/>
    <cellStyle name="AF Row 5 - IBM Cognos" xfId="24" xr:uid="{6340A20F-5944-49F7-84BE-9288BE1E617E}"/>
    <cellStyle name="AF Row Leaf - IBM Cognos" xfId="25" xr:uid="{A3036DB3-989D-45BC-BFCE-F80F3403BB73}"/>
    <cellStyle name="AF Subnm - IBM Cognos" xfId="26" xr:uid="{33B2652C-47A7-4CD3-A593-417C5DE1BA25}"/>
    <cellStyle name="AF Title - IBM Cognos" xfId="27" xr:uid="{22DBEDD9-79E0-4F3B-BB9E-EBCA562C06C5}"/>
    <cellStyle name="Calculated Column - IBM Cognos" xfId="28" xr:uid="{9BF77020-B21C-4907-B460-C9FF0DC574B4}"/>
    <cellStyle name="Calculated Column Name - IBM Cognos" xfId="29" xr:uid="{4185207E-6876-4775-B135-889F3BD8DE5D}"/>
    <cellStyle name="Calculated Row - IBM Cognos" xfId="30" xr:uid="{434D988E-25FF-4B72-BBA9-F73200C02DAD}"/>
    <cellStyle name="Calculated Row Name - IBM Cognos" xfId="31" xr:uid="{EA21074C-1FB0-4735-8983-098860508AF6}"/>
    <cellStyle name="Column Name - IBM Cognos" xfId="32" xr:uid="{EB95A32A-2698-413A-A60A-2EC27A497BDB}"/>
    <cellStyle name="Column Template - IBM Cognos" xfId="33" xr:uid="{E4105C93-3A86-4F10-9AF5-A453610FA481}"/>
    <cellStyle name="Differs From Base - IBM Cognos" xfId="34" xr:uid="{AB7D2773-91DD-425E-9749-A8441D298039}"/>
    <cellStyle name="Edit - IBM Cognos" xfId="35" xr:uid="{7DEA9A81-076B-4FB5-86E5-75B4860D623F}"/>
    <cellStyle name="Formula - IBM Cognos" xfId="36" xr:uid="{207AA319-E998-4017-B1D5-40836528C95F}"/>
    <cellStyle name="Group Name - IBM Cognos" xfId="37" xr:uid="{3191528C-2201-4070-B559-E7489D185760}"/>
    <cellStyle name="Hold Values - IBM Cognos" xfId="38" xr:uid="{E0F57910-A68F-4B14-A8A4-074B215B75EF}"/>
    <cellStyle name="List Name - IBM Cognos" xfId="39" xr:uid="{E38C6070-1F6D-46A6-8A55-FC0E9676BF18}"/>
    <cellStyle name="Locked - IBM Cognos" xfId="40" xr:uid="{335267C9-88DA-48EC-B043-5A4F42A1ED86}"/>
    <cellStyle name="Measure - IBM Cognos" xfId="41" xr:uid="{97F3440C-19DF-42C6-9020-9F3737785EF4}"/>
    <cellStyle name="Measure Header - IBM Cognos" xfId="42" xr:uid="{10661076-C630-4818-AE9D-B436ED8EB0B6}"/>
    <cellStyle name="Measure Name - IBM Cognos" xfId="43" xr:uid="{6CC99AEE-A15E-4617-A07F-320057E364D8}"/>
    <cellStyle name="Measure Summary - IBM Cognos" xfId="44" xr:uid="{779ADABD-B317-4CE6-9706-5CE55BCFA3FD}"/>
    <cellStyle name="Measure Summary TM1 - IBM Cognos" xfId="45" xr:uid="{2AFB6F0E-C6A1-4778-8180-BBC7FBA2B41C}"/>
    <cellStyle name="Measure Template - IBM Cognos" xfId="46" xr:uid="{7A47FC1C-24C8-433F-82F0-0F5C0F8FDC9B}"/>
    <cellStyle name="More - IBM Cognos" xfId="47" xr:uid="{7CB12FE7-CA0F-4BFF-A328-F1EBDEE2D560}"/>
    <cellStyle name="Normal" xfId="0" builtinId="0" customBuiltin="1"/>
    <cellStyle name="Pending Change - IBM Cognos" xfId="48" xr:uid="{F30243C5-A86B-4BDC-9F8D-92FEB47640C8}"/>
    <cellStyle name="Row Name - IBM Cognos" xfId="49" xr:uid="{4F7B5159-2CB0-4824-9EA3-0182FBDE4B2E}"/>
    <cellStyle name="Row Template - IBM Cognos" xfId="50" xr:uid="{B4139FE0-874B-47C0-86BD-B64F98F515C6}"/>
    <cellStyle name="Summary Column Name - IBM Cognos" xfId="51" xr:uid="{9FB6849E-4129-4DFE-BE24-C94303A8CE8E}"/>
    <cellStyle name="Summary Column Name TM1 - IBM Cognos" xfId="52" xr:uid="{0F35CD3D-FD14-4EB1-BBCA-875022F98457}"/>
    <cellStyle name="Summary Row Name - IBM Cognos" xfId="53" xr:uid="{A2A609FE-0108-41E1-BD4B-06ED62925356}"/>
    <cellStyle name="Summary Row Name TM1 - IBM Cognos" xfId="54" xr:uid="{9719A584-F20D-44DA-A272-5B9D94400DA7}"/>
    <cellStyle name="Unsaved Change - IBM Cognos" xfId="55" xr:uid="{71210684-3AE5-456C-AAFD-5AE3FDD8B9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9.bin"/><Relationship Id="rId13" Type="http://schemas.openxmlformats.org/officeDocument/2006/relationships/customProperty" Target="../customProperty14.bin"/><Relationship Id="rId18" Type="http://schemas.openxmlformats.org/officeDocument/2006/relationships/customProperty" Target="../customProperty19.bin"/><Relationship Id="rId3" Type="http://schemas.openxmlformats.org/officeDocument/2006/relationships/customProperty" Target="../customProperty4.bin"/><Relationship Id="rId21" Type="http://schemas.openxmlformats.org/officeDocument/2006/relationships/customProperty" Target="../customProperty22.bin"/><Relationship Id="rId7" Type="http://schemas.openxmlformats.org/officeDocument/2006/relationships/customProperty" Target="../customProperty8.bin"/><Relationship Id="rId12" Type="http://schemas.openxmlformats.org/officeDocument/2006/relationships/customProperty" Target="../customProperty13.bin"/><Relationship Id="rId17" Type="http://schemas.openxmlformats.org/officeDocument/2006/relationships/customProperty" Target="../customProperty18.bin"/><Relationship Id="rId2" Type="http://schemas.openxmlformats.org/officeDocument/2006/relationships/customProperty" Target="../customProperty3.bin"/><Relationship Id="rId16" Type="http://schemas.openxmlformats.org/officeDocument/2006/relationships/customProperty" Target="../customProperty17.bin"/><Relationship Id="rId20" Type="http://schemas.openxmlformats.org/officeDocument/2006/relationships/customProperty" Target="../customProperty21.bin"/><Relationship Id="rId1" Type="http://schemas.openxmlformats.org/officeDocument/2006/relationships/customProperty" Target="../customProperty2.bin"/><Relationship Id="rId6" Type="http://schemas.openxmlformats.org/officeDocument/2006/relationships/customProperty" Target="../customProperty7.bin"/><Relationship Id="rId11" Type="http://schemas.openxmlformats.org/officeDocument/2006/relationships/customProperty" Target="../customProperty12.bin"/><Relationship Id="rId5" Type="http://schemas.openxmlformats.org/officeDocument/2006/relationships/customProperty" Target="../customProperty6.bin"/><Relationship Id="rId15" Type="http://schemas.openxmlformats.org/officeDocument/2006/relationships/customProperty" Target="../customProperty16.bin"/><Relationship Id="rId10" Type="http://schemas.openxmlformats.org/officeDocument/2006/relationships/customProperty" Target="../customProperty11.bin"/><Relationship Id="rId19" Type="http://schemas.openxmlformats.org/officeDocument/2006/relationships/customProperty" Target="../customProperty20.bin"/><Relationship Id="rId4" Type="http://schemas.openxmlformats.org/officeDocument/2006/relationships/customProperty" Target="../customProperty5.bin"/><Relationship Id="rId9" Type="http://schemas.openxmlformats.org/officeDocument/2006/relationships/customProperty" Target="../customProperty10.bin"/><Relationship Id="rId14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BFF7-D2F2-47EA-9F69-CDE1537471CB}">
  <dimension ref="B1:B6"/>
  <sheetViews>
    <sheetView workbookViewId="0"/>
  </sheetViews>
  <sheetFormatPr defaultRowHeight="14.4" x14ac:dyDescent="0.3"/>
  <sheetData>
    <row r="1" spans="2:2" x14ac:dyDescent="0.3">
      <c r="B1" t="s">
        <v>65</v>
      </c>
    </row>
    <row r="2" spans="2:2" x14ac:dyDescent="0.3">
      <c r="B2" s="9" t="s">
        <v>66</v>
      </c>
    </row>
    <row r="3" spans="2:2" x14ac:dyDescent="0.3">
      <c r="B3" s="9" t="s">
        <v>67</v>
      </c>
    </row>
    <row r="4" spans="2:2" x14ac:dyDescent="0.3">
      <c r="B4" s="9" t="s">
        <v>68</v>
      </c>
    </row>
    <row r="5" spans="2:2" x14ac:dyDescent="0.3">
      <c r="B5" s="9" t="s">
        <v>69</v>
      </c>
    </row>
    <row r="6" spans="2:2" x14ac:dyDescent="0.3">
      <c r="B6" s="9" t="s">
        <v>70</v>
      </c>
    </row>
  </sheetData>
  <pageMargins left="0.511811024" right="0.511811024" top="0.78740157499999996" bottom="0.78740157499999996" header="0.31496062000000002" footer="0.31496062000000002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6F9B-D162-4AE2-85C8-B5516DEF7A82}">
  <dimension ref="A1:O28"/>
  <sheetViews>
    <sheetView topLeftCell="B13" workbookViewId="0">
      <selection activeCell="I25" sqref="I25"/>
    </sheetView>
  </sheetViews>
  <sheetFormatPr defaultRowHeight="14.4" x14ac:dyDescent="0.3"/>
  <cols>
    <col min="1" max="1" width="25.77734375" hidden="1" customWidth="1"/>
    <col min="2" max="2" width="25.77734375" customWidth="1"/>
    <col min="3" max="3" width="10.109375" bestFit="1" customWidth="1"/>
    <col min="4" max="4" width="15.44140625" bestFit="1" customWidth="1"/>
    <col min="5" max="5" width="9.109375" bestFit="1" customWidth="1"/>
    <col min="6" max="6" width="9.109375" customWidth="1"/>
    <col min="7" max="9" width="9.109375" bestFit="1" customWidth="1"/>
    <col min="10" max="10" width="9.109375" customWidth="1"/>
    <col min="11" max="11" width="15.44140625" bestFit="1" customWidth="1"/>
    <col min="12" max="12" width="9.77734375" bestFit="1" customWidth="1"/>
    <col min="13" max="13" width="9.109375" bestFit="1" customWidth="1"/>
    <col min="14" max="14" width="10.77734375" bestFit="1" customWidth="1"/>
    <col min="15" max="15" width="9.109375" bestFit="1" customWidth="1"/>
  </cols>
  <sheetData>
    <row r="1" spans="1:15" hidden="1" x14ac:dyDescent="0.3">
      <c r="A1" s="9" t="s">
        <v>29</v>
      </c>
    </row>
    <row r="2" spans="1:15" s="10" customFormat="1" ht="15" hidden="1" thickBot="1" x14ac:dyDescent="0.35">
      <c r="A2" s="10">
        <v>0</v>
      </c>
      <c r="B2" s="11" t="s">
        <v>33</v>
      </c>
      <c r="C2" s="12">
        <v>123.456789</v>
      </c>
      <c r="D2" s="12">
        <v>123.456789</v>
      </c>
      <c r="E2" s="12">
        <v>123.456789</v>
      </c>
      <c r="F2" s="12"/>
      <c r="G2" s="12">
        <v>123.456789</v>
      </c>
      <c r="H2" s="12">
        <v>123.456789</v>
      </c>
      <c r="I2" s="12">
        <v>123.456789</v>
      </c>
      <c r="J2" s="12"/>
      <c r="K2" s="12">
        <v>123.456789</v>
      </c>
      <c r="L2" s="12">
        <v>123.456789</v>
      </c>
      <c r="M2" s="12">
        <v>123.456789</v>
      </c>
      <c r="N2" s="12">
        <v>123.456789</v>
      </c>
      <c r="O2" s="12">
        <v>123.456789</v>
      </c>
    </row>
    <row r="3" spans="1:15" s="13" customFormat="1" ht="15" hidden="1" thickBot="1" x14ac:dyDescent="0.35">
      <c r="A3" s="13">
        <v>1</v>
      </c>
      <c r="B3" s="14" t="s">
        <v>33</v>
      </c>
      <c r="C3" s="15">
        <v>123.456789</v>
      </c>
      <c r="D3" s="15">
        <v>123.456789</v>
      </c>
      <c r="E3" s="15">
        <v>123.456789</v>
      </c>
      <c r="F3" s="15"/>
      <c r="G3" s="15">
        <v>123.456789</v>
      </c>
      <c r="H3" s="15">
        <v>123.456789</v>
      </c>
      <c r="I3" s="15">
        <v>123.456789</v>
      </c>
      <c r="J3" s="15"/>
      <c r="K3" s="15">
        <v>123.456789</v>
      </c>
      <c r="L3" s="15">
        <v>123.456789</v>
      </c>
      <c r="M3" s="15">
        <v>123.456789</v>
      </c>
      <c r="N3" s="15">
        <v>123.456789</v>
      </c>
      <c r="O3" s="15">
        <v>123.456789</v>
      </c>
    </row>
    <row r="4" spans="1:15" s="16" customFormat="1" ht="15" hidden="1" thickBot="1" x14ac:dyDescent="0.35">
      <c r="A4" s="16">
        <v>2</v>
      </c>
      <c r="B4" s="17" t="s">
        <v>33</v>
      </c>
      <c r="C4" s="18">
        <v>123.456789</v>
      </c>
      <c r="D4" s="18">
        <v>123.456789</v>
      </c>
      <c r="E4" s="18">
        <v>123.456789</v>
      </c>
      <c r="F4" s="18"/>
      <c r="G4" s="18">
        <v>123.456789</v>
      </c>
      <c r="H4" s="18">
        <v>123.456789</v>
      </c>
      <c r="I4" s="18">
        <v>123.456789</v>
      </c>
      <c r="J4" s="18"/>
      <c r="K4" s="18">
        <v>123.456789</v>
      </c>
      <c r="L4" s="18">
        <v>123.456789</v>
      </c>
      <c r="M4" s="18">
        <v>123.456789</v>
      </c>
      <c r="N4" s="18">
        <v>123.456789</v>
      </c>
      <c r="O4" s="18">
        <v>123.456789</v>
      </c>
    </row>
    <row r="5" spans="1:15" s="19" customFormat="1" ht="15" hidden="1" thickBot="1" x14ac:dyDescent="0.35">
      <c r="A5" s="19">
        <v>3</v>
      </c>
      <c r="B5" s="20" t="s">
        <v>33</v>
      </c>
      <c r="C5" s="21">
        <v>123.456789</v>
      </c>
      <c r="D5" s="21">
        <v>123.456789</v>
      </c>
      <c r="E5" s="21">
        <v>123.456789</v>
      </c>
      <c r="F5" s="21"/>
      <c r="G5" s="21">
        <v>123.456789</v>
      </c>
      <c r="H5" s="21">
        <v>123.456789</v>
      </c>
      <c r="I5" s="21">
        <v>123.456789</v>
      </c>
      <c r="J5" s="21"/>
      <c r="K5" s="21">
        <v>123.456789</v>
      </c>
      <c r="L5" s="21">
        <v>123.456789</v>
      </c>
      <c r="M5" s="21">
        <v>123.456789</v>
      </c>
      <c r="N5" s="21">
        <v>123.456789</v>
      </c>
      <c r="O5" s="21">
        <v>123.456789</v>
      </c>
    </row>
    <row r="6" spans="1:15" s="22" customFormat="1" ht="15" hidden="1" thickBot="1" x14ac:dyDescent="0.35">
      <c r="A6" s="22">
        <v>4</v>
      </c>
      <c r="B6" s="23" t="s">
        <v>33</v>
      </c>
      <c r="C6" s="24">
        <v>123.456789</v>
      </c>
      <c r="D6" s="24">
        <v>123.456789</v>
      </c>
      <c r="E6" s="24">
        <v>123.456789</v>
      </c>
      <c r="F6" s="24"/>
      <c r="G6" s="24">
        <v>123.456789</v>
      </c>
      <c r="H6" s="24">
        <v>123.456789</v>
      </c>
      <c r="I6" s="24">
        <v>123.456789</v>
      </c>
      <c r="J6" s="24"/>
      <c r="K6" s="24">
        <v>123.456789</v>
      </c>
      <c r="L6" s="24">
        <v>123.456789</v>
      </c>
      <c r="M6" s="24">
        <v>123.456789</v>
      </c>
      <c r="N6" s="24">
        <v>123.456789</v>
      </c>
      <c r="O6" s="24">
        <v>123.456789</v>
      </c>
    </row>
    <row r="7" spans="1:15" s="25" customFormat="1" ht="15" hidden="1" thickBot="1" x14ac:dyDescent="0.35">
      <c r="A7" s="25">
        <v>5</v>
      </c>
      <c r="B7" s="26" t="s">
        <v>33</v>
      </c>
      <c r="C7" s="27">
        <v>123.456789</v>
      </c>
      <c r="D7" s="27">
        <v>123.456789</v>
      </c>
      <c r="E7" s="27">
        <v>123.456789</v>
      </c>
      <c r="F7" s="27"/>
      <c r="G7" s="27">
        <v>123.456789</v>
      </c>
      <c r="H7" s="27">
        <v>123.456789</v>
      </c>
      <c r="I7" s="27">
        <v>123.456789</v>
      </c>
      <c r="J7" s="27"/>
      <c r="K7" s="27">
        <v>123.456789</v>
      </c>
      <c r="L7" s="27">
        <v>123.456789</v>
      </c>
      <c r="M7" s="27">
        <v>123.456789</v>
      </c>
      <c r="N7" s="27">
        <v>123.456789</v>
      </c>
      <c r="O7" s="27">
        <v>123.456789</v>
      </c>
    </row>
    <row r="8" spans="1:15" s="29" customFormat="1" ht="15" hidden="1" thickBot="1" x14ac:dyDescent="0.35">
      <c r="A8" s="28" t="s">
        <v>30</v>
      </c>
      <c r="B8" s="30" t="s">
        <v>33</v>
      </c>
      <c r="C8" s="31">
        <v>123.456789</v>
      </c>
      <c r="D8" s="31">
        <v>123.456789</v>
      </c>
      <c r="E8" s="31">
        <v>123.456789</v>
      </c>
      <c r="F8" s="31"/>
      <c r="G8" s="31">
        <v>123.456789</v>
      </c>
      <c r="H8" s="31">
        <v>123.456789</v>
      </c>
      <c r="I8" s="31">
        <v>123.456789</v>
      </c>
      <c r="J8" s="31"/>
      <c r="K8" s="31">
        <v>123.456789</v>
      </c>
      <c r="L8" s="31">
        <v>123.456789</v>
      </c>
      <c r="M8" s="31">
        <v>123.456789</v>
      </c>
      <c r="N8" s="31">
        <v>123.456789</v>
      </c>
      <c r="O8" s="31">
        <v>123.456789</v>
      </c>
    </row>
    <row r="9" spans="1:15" s="33" customFormat="1" ht="15" hidden="1" thickBot="1" x14ac:dyDescent="0.35">
      <c r="A9" s="32" t="s">
        <v>31</v>
      </c>
      <c r="B9" s="34" t="s">
        <v>33</v>
      </c>
      <c r="C9" s="35">
        <v>123.456789</v>
      </c>
      <c r="D9" s="35">
        <v>123.456789</v>
      </c>
      <c r="E9" s="35">
        <v>123.456789</v>
      </c>
      <c r="F9" s="35"/>
      <c r="G9" s="35">
        <v>123.456789</v>
      </c>
      <c r="H9" s="35">
        <v>123.456789</v>
      </c>
      <c r="I9" s="35">
        <v>123.456789</v>
      </c>
      <c r="J9" s="35"/>
      <c r="K9" s="35">
        <v>123.456789</v>
      </c>
      <c r="L9" s="35">
        <v>123.456789</v>
      </c>
      <c r="M9" s="35">
        <v>123.456789</v>
      </c>
      <c r="N9" s="35">
        <v>123.456789</v>
      </c>
      <c r="O9" s="35">
        <v>123.456789</v>
      </c>
    </row>
    <row r="10" spans="1:15" hidden="1" x14ac:dyDescent="0.3">
      <c r="A10" s="9" t="s">
        <v>32</v>
      </c>
    </row>
    <row r="11" spans="1:15" hidden="1" x14ac:dyDescent="0.3"/>
    <row r="12" spans="1:15" hidden="1" x14ac:dyDescent="0.3">
      <c r="B12" t="str">
        <f>_xll.TM1RPTVIEW("smartco:Revenue:19609113",0,_xll.TM1RPTTITLE("smartco:organization",$C$14),_xll.TM1RPTTITLE("smartco:Month",$C$15),_xll.TM1RPTTITLE("smartco:Channel",$C$16),_xll.TM1RPTTITLE("smartco:Year",$C$17),_xll.TM1RPTTITLE("smartco:Version",$C$18),TM1RPTFMTRNG19609113,TM1RPTFMTIDCOL19609113)</f>
        <v>smartco:Revenue:19609113</v>
      </c>
    </row>
    <row r="14" spans="1:15" x14ac:dyDescent="0.3">
      <c r="B14" s="36" t="s">
        <v>34</v>
      </c>
      <c r="C14" s="37" t="str">
        <f>_xll.SUBNM("smartco:organization","Workflow","Total Company","Caption_Default")</f>
        <v>Total Company</v>
      </c>
    </row>
    <row r="15" spans="1:15" x14ac:dyDescent="0.3">
      <c r="B15" s="36" t="s">
        <v>35</v>
      </c>
      <c r="C15" s="37" t="str">
        <f>_xll.SUBNM("smartco:Month","MY","Year")</f>
        <v>Year</v>
      </c>
    </row>
    <row r="16" spans="1:15" x14ac:dyDescent="0.3">
      <c r="B16" s="36" t="s">
        <v>36</v>
      </c>
      <c r="C16" s="37" t="str">
        <f>_xll.SUBNM("smartco:Channel","Default","Channel Total","Caption_Default")</f>
        <v>Channel Total</v>
      </c>
    </row>
    <row r="17" spans="1:15" x14ac:dyDescent="0.3">
      <c r="B17" s="36" t="s">
        <v>37</v>
      </c>
      <c r="C17" s="37" t="str">
        <f>_xll.SUBNM("smartco:Year","Default","2020","Caption_Default")</f>
        <v>2020</v>
      </c>
    </row>
    <row r="18" spans="1:15" x14ac:dyDescent="0.3">
      <c r="B18" s="36" t="s">
        <v>38</v>
      </c>
      <c r="C18" s="37" t="str">
        <f>_xll.SUBNM("smartco:Version","Current","Budget","Caption_Default")</f>
        <v>Budget</v>
      </c>
    </row>
    <row r="20" spans="1:15" ht="15" thickBot="1" x14ac:dyDescent="0.35"/>
    <row r="21" spans="1:15" ht="15" thickBot="1" x14ac:dyDescent="0.35">
      <c r="C21" s="38" t="s">
        <v>0</v>
      </c>
      <c r="D21" s="38" t="s">
        <v>1</v>
      </c>
      <c r="E21" s="38" t="s">
        <v>2</v>
      </c>
      <c r="F21" s="38"/>
      <c r="G21" s="38" t="s">
        <v>3</v>
      </c>
      <c r="H21" s="38" t="s">
        <v>4</v>
      </c>
      <c r="I21" s="38" t="s">
        <v>5</v>
      </c>
      <c r="J21" s="38"/>
      <c r="K21" s="38" t="s">
        <v>6</v>
      </c>
      <c r="L21" s="38" t="s">
        <v>7</v>
      </c>
      <c r="M21" s="38" t="s">
        <v>8</v>
      </c>
      <c r="N21" s="38" t="s">
        <v>9</v>
      </c>
      <c r="O21" s="38" t="s">
        <v>10</v>
      </c>
    </row>
    <row r="22" spans="1:15" s="33" customFormat="1" ht="15" thickBot="1" x14ac:dyDescent="0.35">
      <c r="A22" s="32" t="str">
        <f>IF(_xll.TM1RPTELISCONSOLIDATED($B$22,$B22),IF(_xll.TM1RPTELLEV($B$22,$B22)&lt;=5,_xll.TM1RPTELLEV($B$22,$B22),"Default"),"Leaf")</f>
        <v>Leaf</v>
      </c>
      <c r="B22" s="39" t="str">
        <f>_xll.TM1RPTROW($B$12,"smartco:Revenue","Report",,"Caption_Default")</f>
        <v>Volume - Units</v>
      </c>
      <c r="C22" s="35">
        <f>_xll.DBRW($B$12,$C$14,$C$16,C$21,$C$15,$C$17,$C$18,$B22)</f>
        <v>94205.805354499869</v>
      </c>
      <c r="D22" s="35">
        <f>_xll.DBRW($B$12,$C$14,$C$16,D$21,$C$15,$C$17,$C$18,$B22)</f>
        <v>53535.347989632282</v>
      </c>
      <c r="E22" s="35">
        <f>_xll.DBRW($B$12,$C$14,$C$16,E$21,$C$15,$C$17,$C$18,$B22)</f>
        <v>13629.102659843918</v>
      </c>
      <c r="F22" s="35"/>
      <c r="G22" s="35">
        <f>_xll.DBRW($B$12,$C$14,$C$16,G$21,$C$15,$C$17,$C$18,$B22)</f>
        <v>10899.9250812627</v>
      </c>
      <c r="H22" s="35">
        <f>_xll.DBRW($B$12,$C$14,$C$16,H$21,$C$15,$C$17,$C$18,$B22)</f>
        <v>14171.994291026991</v>
      </c>
      <c r="I22" s="35">
        <f>_xll.DBRW($B$12,$C$14,$C$16,I$21,$C$15,$C$17,$C$18,$B22)</f>
        <v>14834.325957498677</v>
      </c>
      <c r="J22" s="35"/>
      <c r="K22" s="35">
        <f>_xll.DBRW($B$12,$C$14,$C$16,K$21,$C$15,$C$17,$C$18,$B22)</f>
        <v>27776.423892489813</v>
      </c>
      <c r="L22" s="35">
        <f>_xll.DBRW($B$12,$C$14,$C$16,L$21,$C$15,$C$17,$C$18,$B22)</f>
        <v>13189.192733078333</v>
      </c>
      <c r="M22" s="35">
        <f>_xll.DBRW($B$12,$C$14,$C$16,M$21,$C$15,$C$17,$C$18,$B22)</f>
        <v>14587.23115941148</v>
      </c>
      <c r="N22" s="35">
        <f>_xll.DBRW($B$12,$C$14,$C$16,N$21,$C$15,$C$17,$C$18,$B22)</f>
        <v>12894.033472377771</v>
      </c>
      <c r="O22" s="35">
        <f>_xll.DBRW($B$12,$C$14,$C$16,O$21,$C$15,$C$17,$C$18,$B22)</f>
        <v>12894.033472377771</v>
      </c>
    </row>
    <row r="23" spans="1:15" s="33" customFormat="1" ht="15" thickBot="1" x14ac:dyDescent="0.35">
      <c r="A23" s="32" t="str">
        <f>IF(_xll.TM1RPTELISCONSOLIDATED($B$22,$B23),IF(_xll.TM1RPTELLEV($B$22,$B23)&lt;=5,_xll.TM1RPTELLEV($B$22,$B23),"Default"),"Leaf")</f>
        <v>Leaf</v>
      </c>
      <c r="B23" s="42" t="s">
        <v>11</v>
      </c>
      <c r="C23" s="35">
        <f>_xll.DBRW($B$12,$C$14,$C$16,C$21,$C$15,$C$17,$C$18,$B23)</f>
        <v>209.03273310287381</v>
      </c>
      <c r="D23" s="35">
        <f>_xll.DBRW($B$12,$C$14,$C$16,D$21,$C$15,$C$17,$C$18,$B23)</f>
        <v>118.82554660262424</v>
      </c>
      <c r="E23" s="35">
        <f>_xll.DBRW($B$12,$C$14,$C$16,E$21,$C$15,$C$17,$C$18,$B23)</f>
        <v>104.82895545351974</v>
      </c>
      <c r="F23" s="35"/>
      <c r="G23" s="35">
        <f>_xll.DBRW($B$12,$C$14,$C$16,G$21,$C$15,$C$17,$C$18,$B23)</f>
        <v>153.51016292623828</v>
      </c>
      <c r="H23" s="35">
        <f>_xll.DBRW($B$12,$C$14,$C$16,H$21,$C$15,$C$17,$C$18,$B23)</f>
        <v>117.43880961546462</v>
      </c>
      <c r="I23" s="35">
        <f>_xll.DBRW($B$12,$C$14,$C$16,I$21,$C$15,$C$17,$C$18,$B23)</f>
        <v>107.5243311948018</v>
      </c>
      <c r="J23" s="35"/>
      <c r="K23" s="35">
        <f>_xll.DBRW($B$12,$C$14,$C$16,K$21,$C$15,$C$17,$C$18,$B23)</f>
        <v>370.16711898966855</v>
      </c>
      <c r="L23" s="35">
        <f>_xll.DBRW($B$12,$C$14,$C$16,L$21,$C$15,$C$17,$C$18,$B23)</f>
        <v>264.56115988247456</v>
      </c>
      <c r="M23" s="35">
        <f>_xll.DBRW($B$12,$C$14,$C$16,M$21,$C$15,$C$17,$C$18,$B23)</f>
        <v>465.65181606514608</v>
      </c>
      <c r="N23" s="35">
        <f>_xll.DBRW($B$12,$C$14,$C$16,N$21,$C$15,$C$17,$C$18,$B23)</f>
        <v>236.45131512891257</v>
      </c>
      <c r="O23" s="35">
        <f>_xll.DBRW($B$12,$C$14,$C$16,O$21,$C$15,$C$17,$C$18,$B23)</f>
        <v>236.45131512891257</v>
      </c>
    </row>
    <row r="24" spans="1:15" s="33" customFormat="1" ht="15" thickBot="1" x14ac:dyDescent="0.35">
      <c r="A24" s="32" t="str">
        <f>IF(_xll.TM1RPTELISCONSOLIDATED($B$22,$B24),IF(_xll.TM1RPTELLEV($B$22,$B24)&lt;=5,_xll.TM1RPTELLEV($B$22,$B24),"Default"),"Leaf")</f>
        <v>Leaf</v>
      </c>
      <c r="B24" s="42" t="s">
        <v>12</v>
      </c>
      <c r="C24" s="35">
        <f>_xll.DBRW($B$12,$C$14,$C$16,C$21,$C$15,$C$17,$C$18,$B24)</f>
        <v>19692096.967408452</v>
      </c>
      <c r="D24" s="35">
        <f>_xll.DBRW($B$12,$C$14,$C$16,D$21,$C$15,$C$17,$C$18,$B24)</f>
        <v>6361366.9874297567</v>
      </c>
      <c r="E24" s="35">
        <f>_xll.DBRW($B$12,$C$14,$C$16,E$21,$C$15,$C$17,$C$18,$B24)</f>
        <v>1428724.5956002255</v>
      </c>
      <c r="F24" s="35"/>
      <c r="G24" s="35">
        <f>_xll.DBRW($B$12,$C$14,$C$16,G$21,$C$15,$C$17,$C$18,$B24)</f>
        <v>1673249.275108428</v>
      </c>
      <c r="H24" s="35">
        <f>_xll.DBRW($B$12,$C$14,$C$16,H$21,$C$15,$C$17,$C$18,$B24)</f>
        <v>1664342.1394153703</v>
      </c>
      <c r="I24" s="35">
        <f>_xll.DBRW($B$12,$C$14,$C$16,I$21,$C$15,$C$17,$C$18,$B24)</f>
        <v>1595050.9773057331</v>
      </c>
      <c r="J24" s="35"/>
      <c r="K24" s="35">
        <f>_xll.DBRW($B$12,$C$14,$C$16,K$21,$C$15,$C$17,$C$18,$B24)</f>
        <v>10281918.808118751</v>
      </c>
      <c r="L24" s="35">
        <f>_xll.DBRW($B$12,$C$14,$C$16,L$21,$C$15,$C$17,$C$18,$B24)</f>
        <v>3489348.1273767087</v>
      </c>
      <c r="M24" s="35">
        <f>_xll.DBRW($B$12,$C$14,$C$16,M$21,$C$15,$C$17,$C$18,$B24)</f>
        <v>6792570.6807420421</v>
      </c>
      <c r="N24" s="35">
        <f>_xll.DBRW($B$12,$C$14,$C$16,N$21,$C$15,$C$17,$C$18,$B24)</f>
        <v>3048811.1718599428</v>
      </c>
      <c r="O24" s="35">
        <f>_xll.DBRW($B$12,$C$14,$C$16,O$21,$C$15,$C$17,$C$18,$B24)</f>
        <v>3048811.1718599428</v>
      </c>
    </row>
    <row r="25" spans="1:15" s="33" customFormat="1" ht="15" thickBot="1" x14ac:dyDescent="0.35">
      <c r="A25" s="32" t="str">
        <f>IF(_xll.TM1RPTELISCONSOLIDATED($B$22,$B25),IF(_xll.TM1RPTELLEV($B$22,$B25)&lt;=5,_xll.TM1RPTELLEV($B$22,$B25),"Default"),"Leaf")</f>
        <v>Leaf</v>
      </c>
      <c r="B25" s="42" t="s">
        <v>13</v>
      </c>
      <c r="C25" s="35">
        <f>_xll.DBRW($B$12,$C$14,$C$16,C$21,$C$15,$C$17,$C$18,$B25)</f>
        <v>139.02524862498223</v>
      </c>
      <c r="D25" s="35">
        <f>_xll.DBRW($B$12,$C$14,$C$16,D$21,$C$15,$C$17,$C$18,$B25)</f>
        <v>67.785715588052255</v>
      </c>
      <c r="E25" s="35">
        <f>_xll.DBRW($B$12,$C$14,$C$16,E$21,$C$15,$C$17,$C$18,$B25)</f>
        <v>90.105670720595299</v>
      </c>
      <c r="F25" s="35"/>
      <c r="G25" s="35">
        <f>_xll.DBRW($B$12,$C$14,$C$16,G$21,$C$15,$C$17,$C$18,$B25)</f>
        <v>0</v>
      </c>
      <c r="H25" s="35">
        <f>_xll.DBRW($B$12,$C$14,$C$16,H$21,$C$15,$C$17,$C$18,$B25)</f>
        <v>79.372745678188565</v>
      </c>
      <c r="I25" s="35">
        <f>_xll.DBRW($B$12,$C$14,$C$16,I$21,$C$15,$C$17,$C$18,$B25)</f>
        <v>86.016873384671413</v>
      </c>
      <c r="J25" s="35"/>
      <c r="K25" s="35">
        <f>_xll.DBRW($B$12,$C$14,$C$16,K$21,$C$15,$C$17,$C$18,$B25)</f>
        <v>289.4360359236282</v>
      </c>
      <c r="L25" s="35">
        <f>_xll.DBRW($B$12,$C$14,$C$16,L$21,$C$15,$C$17,$C$18,$B25)</f>
        <v>360.55835846793332</v>
      </c>
      <c r="M25" s="35">
        <f>_xll.DBRW($B$12,$C$14,$C$16,M$21,$C$15,$C$17,$C$18,$B25)</f>
        <v>225.13006795685695</v>
      </c>
      <c r="N25" s="35">
        <f>_xll.DBRW($B$12,$C$14,$C$16,N$21,$C$15,$C$17,$C$18,$B25)</f>
        <v>110.79198902943138</v>
      </c>
      <c r="O25" s="35">
        <f>_xll.DBRW($B$12,$C$14,$C$16,O$21,$C$15,$C$17,$C$18,$B25)</f>
        <v>110.79198902943138</v>
      </c>
    </row>
    <row r="26" spans="1:15" s="10" customFormat="1" ht="15" thickBot="1" x14ac:dyDescent="0.35">
      <c r="A26" s="10">
        <f>IF(_xll.TM1RPTELISCONSOLIDATED($B$22,$B26),IF(_xll.TM1RPTELLEV($B$22,$B26)&lt;=5,_xll.TM1RPTELLEV($B$22,$B26),"Default"),"Leaf")</f>
        <v>0</v>
      </c>
      <c r="B26" s="43" t="s">
        <v>14</v>
      </c>
      <c r="C26" s="12">
        <f>_xll.DBRW($B$12,$C$14,$C$16,C$21,$C$15,$C$17,$C$18,$B26)</f>
        <v>13096985.511326026</v>
      </c>
      <c r="D26" s="12">
        <f>_xll.DBRW($B$12,$C$14,$C$16,D$21,$C$15,$C$17,$C$18,$B26)</f>
        <v>3628931.8727326193</v>
      </c>
      <c r="E26" s="12">
        <f>_xll.DBRW($B$12,$C$14,$C$16,E$21,$C$15,$C$17,$C$18,$B26)</f>
        <v>1228059.4364850856</v>
      </c>
      <c r="F26" s="12"/>
      <c r="G26" s="12">
        <f>_xll.DBRW($B$12,$C$14,$C$16,G$21,$C$15,$C$17,$C$18,$B26)</f>
        <v>0</v>
      </c>
      <c r="H26" s="12">
        <f>_xll.DBRW($B$12,$C$14,$C$16,H$21,$C$15,$C$17,$C$18,$B26)</f>
        <v>1124870.0986144256</v>
      </c>
      <c r="I26" s="12">
        <f>_xll.DBRW($B$12,$C$14,$C$16,I$21,$C$15,$C$17,$C$18,$B26)</f>
        <v>1276002.3376331083</v>
      </c>
      <c r="J26" s="12"/>
      <c r="K26" s="12">
        <f>_xll.DBRW($B$12,$C$14,$C$16,K$21,$C$15,$C$17,$C$18,$B26)</f>
        <v>8039498.0235766061</v>
      </c>
      <c r="L26" s="12">
        <f>_xll.DBRW($B$12,$C$14,$C$16,L$21,$C$15,$C$17,$C$18,$B26)</f>
        <v>4755473.6813559188</v>
      </c>
      <c r="M26" s="12">
        <f>_xll.DBRW($B$12,$C$14,$C$16,M$21,$C$15,$C$17,$C$18,$B26)</f>
        <v>3284024.3422206878</v>
      </c>
      <c r="N26" s="12">
        <f>_xll.DBRW($B$12,$C$14,$C$16,N$21,$C$15,$C$17,$C$18,$B26)</f>
        <v>1428555.615016799</v>
      </c>
      <c r="O26" s="12">
        <f>_xll.DBRW($B$12,$C$14,$C$16,O$21,$C$15,$C$17,$C$18,$B26)</f>
        <v>1428555.615016799</v>
      </c>
    </row>
    <row r="27" spans="1:15" s="10" customFormat="1" ht="15" thickBot="1" x14ac:dyDescent="0.35">
      <c r="A27" s="10">
        <f>IF(_xll.TM1RPTELISCONSOLIDATED($B$22,$B27),IF(_xll.TM1RPTELLEV($B$22,$B27)&lt;=5,_xll.TM1RPTELLEV($B$22,$B27),"Default"),"Leaf")</f>
        <v>0</v>
      </c>
      <c r="B27" s="43" t="s">
        <v>15</v>
      </c>
      <c r="C27" s="12">
        <f>_xll.DBRW($B$12,$C$14,$C$16,C$21,$C$15,$C$17,$C$18,$B27)</f>
        <v>6595111.456082426</v>
      </c>
      <c r="D27" s="12">
        <f>_xll.DBRW($B$12,$C$14,$C$16,D$21,$C$15,$C$17,$C$18,$B27)</f>
        <v>2732435.1146971378</v>
      </c>
      <c r="E27" s="12">
        <f>_xll.DBRW($B$12,$C$14,$C$16,E$21,$C$15,$C$17,$C$18,$B27)</f>
        <v>200665.15911513986</v>
      </c>
      <c r="F27" s="12"/>
      <c r="G27" s="12">
        <f>_xll.DBRW($B$12,$C$14,$C$16,G$21,$C$15,$C$17,$C$18,$B27)</f>
        <v>1673249.275108428</v>
      </c>
      <c r="H27" s="12">
        <f>_xll.DBRW($B$12,$C$14,$C$16,H$21,$C$15,$C$17,$C$18,$B27)</f>
        <v>539472.04080094467</v>
      </c>
      <c r="I27" s="12">
        <f>_xll.DBRW($B$12,$C$14,$C$16,I$21,$C$15,$C$17,$C$18,$B27)</f>
        <v>319048.63967262488</v>
      </c>
      <c r="J27" s="12"/>
      <c r="K27" s="12">
        <f>_xll.DBRW($B$12,$C$14,$C$16,K$21,$C$15,$C$17,$C$18,$B27)</f>
        <v>2242420.7845421438</v>
      </c>
      <c r="L27" s="12">
        <f>_xll.DBRW($B$12,$C$14,$C$16,L$21,$C$15,$C$17,$C$18,$B27)</f>
        <v>-1266125.5539792101</v>
      </c>
      <c r="M27" s="12">
        <f>_xll.DBRW($B$12,$C$14,$C$16,M$21,$C$15,$C$17,$C$18,$B27)</f>
        <v>3508546.3385213544</v>
      </c>
      <c r="N27" s="12">
        <f>_xll.DBRW($B$12,$C$14,$C$16,N$21,$C$15,$C$17,$C$18,$B27)</f>
        <v>1620255.5568431439</v>
      </c>
      <c r="O27" s="12">
        <f>_xll.DBRW($B$12,$C$14,$C$16,O$21,$C$15,$C$17,$C$18,$B27)</f>
        <v>1620255.5568431439</v>
      </c>
    </row>
    <row r="28" spans="1:15" s="10" customFormat="1" ht="15" thickBot="1" x14ac:dyDescent="0.35">
      <c r="A28" s="10">
        <f>IF(_xll.TM1RPTELISCONSOLIDATED($B$22,$B28),IF(_xll.TM1RPTELLEV($B$22,$B28)&lt;=5,_xll.TM1RPTELLEV($B$22,$B28),"Default"),"Leaf")</f>
        <v>0</v>
      </c>
      <c r="B28" s="43" t="s">
        <v>16</v>
      </c>
      <c r="C28" s="12">
        <f>_xll.DBRW($B$12,$C$14,$C$16,C$21,$C$15,$C$17,$C$18,$B28)</f>
        <v>33.491158747581387</v>
      </c>
      <c r="D28" s="12">
        <f>_xll.DBRW($B$12,$C$14,$C$16,D$21,$C$15,$C$17,$C$18,$B28)</f>
        <v>42.953584034634495</v>
      </c>
      <c r="E28" s="12">
        <f>_xll.DBRW($B$12,$C$14,$C$16,E$21,$C$15,$C$17,$C$18,$B28)</f>
        <v>14.045055270490241</v>
      </c>
      <c r="F28" s="12"/>
      <c r="G28" s="12">
        <f>_xll.DBRW($B$12,$C$14,$C$16,G$21,$C$15,$C$17,$C$18,$B28)</f>
        <v>100</v>
      </c>
      <c r="H28" s="12">
        <f>_xll.DBRW($B$12,$C$14,$C$16,H$21,$C$15,$C$17,$C$18,$B28)</f>
        <v>32.413530128513344</v>
      </c>
      <c r="I28" s="12">
        <f>_xll.DBRW($B$12,$C$14,$C$16,I$21,$C$15,$C$17,$C$18,$B28)</f>
        <v>20.002410218358236</v>
      </c>
      <c r="J28" s="12"/>
      <c r="K28" s="12">
        <f>_xll.DBRW($B$12,$C$14,$C$16,K$21,$C$15,$C$17,$C$18,$B28)</f>
        <v>21.809360941184412</v>
      </c>
      <c r="L28" s="12">
        <f>_xll.DBRW($B$12,$C$14,$C$16,L$21,$C$15,$C$17,$C$18,$B28)</f>
        <v>-36.285446672558955</v>
      </c>
      <c r="M28" s="12">
        <f>_xll.DBRW($B$12,$C$14,$C$16,M$21,$C$15,$C$17,$C$18,$B28)</f>
        <v>51.652702686901883</v>
      </c>
      <c r="N28" s="12">
        <f>_xll.DBRW($B$12,$C$14,$C$16,N$21,$C$15,$C$17,$C$18,$B28)</f>
        <v>53.14384740510836</v>
      </c>
      <c r="O28" s="12">
        <f>_xll.DBRW($B$12,$C$14,$C$16,O$21,$C$15,$C$17,$C$18,$B28)</f>
        <v>53.14384740510836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3A265-4F1C-47BE-AB91-028EF7BD8789}">
  <dimension ref="A1:G25"/>
  <sheetViews>
    <sheetView tabSelected="1" topLeftCell="B13" workbookViewId="0"/>
  </sheetViews>
  <sheetFormatPr defaultRowHeight="14.4" x14ac:dyDescent="0.3"/>
  <cols>
    <col min="1" max="1" width="25.77734375" hidden="1" customWidth="1"/>
    <col min="2" max="2" width="25.77734375" customWidth="1"/>
    <col min="3" max="3" width="15" bestFit="1" customWidth="1"/>
    <col min="4" max="4" width="13.77734375" bestFit="1" customWidth="1"/>
    <col min="5" max="5" width="10.109375" bestFit="1" customWidth="1"/>
    <col min="6" max="6" width="8.33203125" bestFit="1" customWidth="1"/>
    <col min="7" max="7" width="9.77734375" bestFit="1" customWidth="1"/>
  </cols>
  <sheetData>
    <row r="1" spans="1:7" hidden="1" x14ac:dyDescent="0.3">
      <c r="A1" s="9" t="s">
        <v>29</v>
      </c>
    </row>
    <row r="2" spans="1:7" s="10" customFormat="1" ht="15" hidden="1" thickBot="1" x14ac:dyDescent="0.35">
      <c r="A2" s="10">
        <v>0</v>
      </c>
      <c r="B2" s="11" t="s">
        <v>33</v>
      </c>
      <c r="C2" s="12">
        <v>123.456789</v>
      </c>
      <c r="D2" s="12">
        <v>123.456789</v>
      </c>
      <c r="E2" s="12">
        <v>123.456789</v>
      </c>
      <c r="F2" s="12">
        <v>123.456789</v>
      </c>
      <c r="G2" s="12">
        <v>123.456789</v>
      </c>
    </row>
    <row r="3" spans="1:7" s="13" customFormat="1" ht="15" hidden="1" thickBot="1" x14ac:dyDescent="0.35">
      <c r="A3" s="13">
        <v>1</v>
      </c>
      <c r="B3" s="14" t="s">
        <v>33</v>
      </c>
      <c r="C3" s="15">
        <v>123.456789</v>
      </c>
      <c r="D3" s="15">
        <v>123.456789</v>
      </c>
      <c r="E3" s="15">
        <v>123.456789</v>
      </c>
      <c r="F3" s="15">
        <v>123.456789</v>
      </c>
      <c r="G3" s="15">
        <v>123.456789</v>
      </c>
    </row>
    <row r="4" spans="1:7" s="16" customFormat="1" ht="15" hidden="1" thickBot="1" x14ac:dyDescent="0.35">
      <c r="A4" s="16">
        <v>2</v>
      </c>
      <c r="B4" s="17" t="s">
        <v>33</v>
      </c>
      <c r="C4" s="18">
        <v>123.456789</v>
      </c>
      <c r="D4" s="18">
        <v>123.456789</v>
      </c>
      <c r="E4" s="18">
        <v>123.456789</v>
      </c>
      <c r="F4" s="18">
        <v>123.456789</v>
      </c>
      <c r="G4" s="18">
        <v>123.456789</v>
      </c>
    </row>
    <row r="5" spans="1:7" s="19" customFormat="1" ht="15" hidden="1" thickBot="1" x14ac:dyDescent="0.35">
      <c r="A5" s="19">
        <v>3</v>
      </c>
      <c r="B5" s="20" t="s">
        <v>33</v>
      </c>
      <c r="C5" s="21">
        <v>123.456789</v>
      </c>
      <c r="D5" s="21">
        <v>123.456789</v>
      </c>
      <c r="E5" s="21">
        <v>123.456789</v>
      </c>
      <c r="F5" s="21">
        <v>123.456789</v>
      </c>
      <c r="G5" s="21">
        <v>123.456789</v>
      </c>
    </row>
    <row r="6" spans="1:7" s="22" customFormat="1" ht="15" hidden="1" thickBot="1" x14ac:dyDescent="0.35">
      <c r="A6" s="22">
        <v>4</v>
      </c>
      <c r="B6" s="23" t="s">
        <v>33</v>
      </c>
      <c r="C6" s="24">
        <v>123.456789</v>
      </c>
      <c r="D6" s="24">
        <v>123.456789</v>
      </c>
      <c r="E6" s="24">
        <v>123.456789</v>
      </c>
      <c r="F6" s="24">
        <v>123.456789</v>
      </c>
      <c r="G6" s="24">
        <v>123.456789</v>
      </c>
    </row>
    <row r="7" spans="1:7" s="25" customFormat="1" ht="15" hidden="1" thickBot="1" x14ac:dyDescent="0.35">
      <c r="A7" s="25">
        <v>5</v>
      </c>
      <c r="B7" s="26" t="s">
        <v>33</v>
      </c>
      <c r="C7" s="27">
        <v>123.456789</v>
      </c>
      <c r="D7" s="27">
        <v>123.456789</v>
      </c>
      <c r="E7" s="27">
        <v>123.456789</v>
      </c>
      <c r="F7" s="27">
        <v>123.456789</v>
      </c>
      <c r="G7" s="27">
        <v>123.456789</v>
      </c>
    </row>
    <row r="8" spans="1:7" s="29" customFormat="1" ht="15" hidden="1" thickBot="1" x14ac:dyDescent="0.35">
      <c r="A8" s="28" t="s">
        <v>30</v>
      </c>
      <c r="B8" s="30" t="s">
        <v>33</v>
      </c>
      <c r="C8" s="31">
        <v>123.456789</v>
      </c>
      <c r="D8" s="31">
        <v>123.456789</v>
      </c>
      <c r="E8" s="31">
        <v>123.456789</v>
      </c>
      <c r="F8" s="31">
        <v>123.456789</v>
      </c>
      <c r="G8" s="31">
        <v>123.456789</v>
      </c>
    </row>
    <row r="9" spans="1:7" s="33" customFormat="1" ht="15" hidden="1" thickBot="1" x14ac:dyDescent="0.35">
      <c r="A9" s="32" t="s">
        <v>31</v>
      </c>
      <c r="B9" s="34" t="s">
        <v>33</v>
      </c>
      <c r="C9" s="35">
        <v>123.456789</v>
      </c>
      <c r="D9" s="35">
        <v>123.456789</v>
      </c>
      <c r="E9" s="35">
        <v>123.456789</v>
      </c>
      <c r="F9" s="35">
        <v>123.456789</v>
      </c>
      <c r="G9" s="35">
        <v>123.456789</v>
      </c>
    </row>
    <row r="10" spans="1:7" hidden="1" x14ac:dyDescent="0.3">
      <c r="A10" s="9" t="s">
        <v>32</v>
      </c>
    </row>
    <row r="11" spans="1:7" hidden="1" x14ac:dyDescent="0.3"/>
    <row r="12" spans="1:7" hidden="1" x14ac:dyDescent="0.3">
      <c r="B12" t="str">
        <f>_xll.TM1RPTVIEW("smartco:Income Statement:4187912",0,_xll.TM1RPTTITLE("smartco:organization",$C$14),_xll.TM1RPTTITLE("smartco:Currency Calc",$C$15),_xll.TM1RPTTITLE("smartco:Month",$C$16),_xll.TM1RPTTITLE("smartco:Year",$C$17),TM1RPTFMTRNG4187912,TM1RPTFMTIDCOL4187912)</f>
        <v>smartco:Income Statement:4187912</v>
      </c>
    </row>
    <row r="14" spans="1:7" x14ac:dyDescent="0.3">
      <c r="B14" s="36" t="s">
        <v>34</v>
      </c>
      <c r="C14" s="37" t="str">
        <f>_xll.SUBNM("smartco:organization","Workflow","Massachusetts","Caption_Default")</f>
        <v>Massachusetts</v>
      </c>
    </row>
    <row r="15" spans="1:7" x14ac:dyDescent="0.3">
      <c r="B15" s="36" t="s">
        <v>58</v>
      </c>
      <c r="C15" s="37" t="str">
        <f>_xll.SUBNM("smartco:Currency Calc",,"Local")</f>
        <v>Local</v>
      </c>
    </row>
    <row r="16" spans="1:7" x14ac:dyDescent="0.3">
      <c r="B16" s="36" t="s">
        <v>35</v>
      </c>
      <c r="C16" s="37" t="str">
        <f>_xll.SUBNM("smartco:Month","MY","Year")</f>
        <v>Year</v>
      </c>
    </row>
    <row r="17" spans="1:7" x14ac:dyDescent="0.3">
      <c r="B17" s="36" t="s">
        <v>37</v>
      </c>
      <c r="C17" s="44" t="str">
        <f>_xll.SUBNM("smartco:Year","Default","2020","Caption_Default")</f>
        <v>2020</v>
      </c>
    </row>
    <row r="19" spans="1:7" ht="15" thickBot="1" x14ac:dyDescent="0.35"/>
    <row r="20" spans="1:7" ht="15" thickBot="1" x14ac:dyDescent="0.35">
      <c r="C20" s="38" t="s">
        <v>59</v>
      </c>
      <c r="D20" s="38" t="s">
        <v>60</v>
      </c>
      <c r="E20" s="38" t="s">
        <v>61</v>
      </c>
      <c r="F20" s="38" t="s">
        <v>62</v>
      </c>
      <c r="G20" s="38" t="s">
        <v>63</v>
      </c>
    </row>
    <row r="21" spans="1:7" s="33" customFormat="1" ht="15" thickBot="1" x14ac:dyDescent="0.35">
      <c r="A21" s="32" t="str">
        <f>IF(_xll.TM1RPTELISCONSOLIDATED($B$21,$B21),IF(_xll.TM1RPTELLEV($B$21,$B21)&lt;=5,_xll.TM1RPTELLEV($B$21,$B21),"Default"),"Leaf")</f>
        <v>Leaf</v>
      </c>
      <c r="B21" s="39" t="str">
        <f>_xll.TM1RPTROW($B$12,"smartco:Account","Default",,"Caption_Default")</f>
        <v>4999 Gross Revenue</v>
      </c>
      <c r="C21" s="35">
        <f>_xll.DBRW($B$12,$C$15,$C$14,$C$17,$C$16,$B21,C$20)</f>
        <v>15768656.438290818</v>
      </c>
      <c r="D21" s="35">
        <f>_xll.DBRW($B$12,$C$15,$C$14,$C$17,$C$16,$B21,D$20)</f>
        <v>13194638714.974264</v>
      </c>
      <c r="E21" s="35">
        <f>_xll.DBRW($B$12,$C$15,$C$14,$C$17,$C$16,$B21,E$20)</f>
        <v>16279702.051834114</v>
      </c>
      <c r="F21" s="35">
        <f>_xll.DBRW($B$12,$C$15,$C$14,$C$17,$C$16,$B21,F$20)</f>
        <v>396743.75695199706</v>
      </c>
      <c r="G21" s="35">
        <f>_xll.DBRW($B$12,$C$15,$C$14,$C$17,$C$16,$B21,G$20)</f>
        <v>2.4370455656299859</v>
      </c>
    </row>
    <row r="22" spans="1:7" s="33" customFormat="1" ht="15" thickBot="1" x14ac:dyDescent="0.35">
      <c r="A22" s="32" t="str">
        <f>IF(_xll.TM1RPTELISCONSOLIDATED($B$21,$B22),IF(_xll.TM1RPTELLEV($B$21,$B22)&lt;=5,_xll.TM1RPTELLEV($B$21,$B22),"Default"),"Leaf")</f>
        <v>Leaf</v>
      </c>
      <c r="B22" s="39" t="s">
        <v>64</v>
      </c>
      <c r="C22" s="35">
        <f>_xll.DBRW($B$12,$C$15,$C$14,$C$17,$C$16,$B22,C$20)</f>
        <v>12644240.400963169</v>
      </c>
      <c r="D22" s="35">
        <f>_xll.DBRW($B$12,$C$15,$C$14,$C$17,$C$16,$B22,D$20)</f>
        <v>9783262166.6594162</v>
      </c>
      <c r="E22" s="35">
        <f>_xll.DBRW($B$12,$C$15,$C$14,$C$17,$C$16,$B22,E$20)</f>
        <v>12748166.249415774</v>
      </c>
      <c r="F22" s="35">
        <f>_xll.DBRW($B$12,$C$15,$C$14,$C$17,$C$16,$B22,F$20)</f>
        <v>-1092397.3712595738</v>
      </c>
      <c r="G22" s="35">
        <f>_xll.DBRW($B$12,$C$15,$C$14,$C$17,$C$16,$B22,G$20)</f>
        <v>-8.5690549518024728</v>
      </c>
    </row>
    <row r="23" spans="1:7" s="10" customFormat="1" ht="15" thickBot="1" x14ac:dyDescent="0.35">
      <c r="A23" s="10">
        <f>IF(_xll.TM1RPTELISCONSOLIDATED($B$21,$B23),IF(_xll.TM1RPTELLEV($B$21,$B23)&lt;=5,_xll.TM1RPTELLEV($B$21,$B23),"Default"),"Leaf")</f>
        <v>0</v>
      </c>
      <c r="B23" s="40" t="s">
        <v>15</v>
      </c>
      <c r="C23" s="12">
        <f>_xll.DBRW($B$12,$C$15,$C$14,$C$17,$C$16,$B23,C$20)</f>
        <v>3124416.0373276491</v>
      </c>
      <c r="D23" s="12">
        <f>_xll.DBRW($B$12,$C$15,$C$14,$C$17,$C$16,$B23,D$20)</f>
        <v>3411376548.3148479</v>
      </c>
      <c r="E23" s="12">
        <f>_xll.DBRW($B$12,$C$15,$C$14,$C$17,$C$16,$B23,E$20)</f>
        <v>3531535.80241834</v>
      </c>
      <c r="F23" s="12">
        <f>_xll.DBRW($B$12,$C$15,$C$14,$C$17,$C$16,$B23,F$20)</f>
        <v>-695653.61430757679</v>
      </c>
      <c r="G23" s="12">
        <f>_xll.DBRW($B$12,$C$15,$C$14,$C$17,$C$16,$B23,G$20)</f>
        <v>-19.698331072594652</v>
      </c>
    </row>
    <row r="24" spans="1:7" x14ac:dyDescent="0.3">
      <c r="C24" s="45">
        <f>C21-C23</f>
        <v>12644240.400963169</v>
      </c>
    </row>
    <row r="25" spans="1:7" x14ac:dyDescent="0.3">
      <c r="C25" s="46">
        <f>C24/C21</f>
        <v>0.80185908358427604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64E2-44E7-44A8-8D34-07198D9A3528}">
  <sheetPr>
    <tabColor rgb="FF808080"/>
  </sheetPr>
  <dimension ref="B3:M28"/>
  <sheetViews>
    <sheetView workbookViewId="0">
      <selection activeCell="G17" sqref="G17"/>
    </sheetView>
  </sheetViews>
  <sheetFormatPr defaultRowHeight="14.4" x14ac:dyDescent="0.3"/>
  <cols>
    <col min="1" max="1" width="2.77734375" customWidth="1"/>
    <col min="2" max="2" width="17.5546875" customWidth="1"/>
    <col min="3" max="3" width="7.21875" bestFit="1" customWidth="1"/>
    <col min="4" max="4" width="15.44140625" bestFit="1" customWidth="1"/>
    <col min="5" max="5" width="8" bestFit="1" customWidth="1"/>
    <col min="6" max="6" width="9" bestFit="1" customWidth="1"/>
    <col min="7" max="8" width="8" bestFit="1" customWidth="1"/>
    <col min="9" max="9" width="15.44140625" bestFit="1" customWidth="1"/>
    <col min="10" max="11" width="8" bestFit="1" customWidth="1"/>
    <col min="12" max="12" width="10.77734375" bestFit="1" customWidth="1"/>
    <col min="13" max="13" width="6.5546875" bestFit="1" customWidth="1"/>
    <col min="14" max="16" width="9.109375" bestFit="1" customWidth="1"/>
    <col min="17" max="17" width="14.77734375" bestFit="1" customWidth="1"/>
  </cols>
  <sheetData>
    <row r="3" spans="2:13" hidden="1" x14ac:dyDescent="0.3">
      <c r="B3" s="8" t="s">
        <v>17</v>
      </c>
      <c r="C3" s="6" t="s">
        <v>18</v>
      </c>
    </row>
    <row r="4" spans="2:13" hidden="1" x14ac:dyDescent="0.3">
      <c r="B4" s="8" t="s">
        <v>19</v>
      </c>
      <c r="C4" s="6" t="s">
        <v>20</v>
      </c>
    </row>
    <row r="5" spans="2:13" hidden="1" x14ac:dyDescent="0.3">
      <c r="B5" s="8" t="s">
        <v>21</v>
      </c>
      <c r="C5" s="7" t="s">
        <v>39</v>
      </c>
    </row>
    <row r="6" spans="2:13" hidden="1" x14ac:dyDescent="0.3">
      <c r="B6" s="8" t="s">
        <v>22</v>
      </c>
      <c r="C6" s="7" t="s">
        <v>56</v>
      </c>
    </row>
    <row r="7" spans="2:13" hidden="1" x14ac:dyDescent="0.3">
      <c r="B7" s="8" t="s">
        <v>23</v>
      </c>
      <c r="C7" s="6" t="s">
        <v>55</v>
      </c>
    </row>
    <row r="8" spans="2:13" hidden="1" x14ac:dyDescent="0.3">
      <c r="B8" s="8" t="s">
        <v>24</v>
      </c>
      <c r="C8" s="6" t="s">
        <v>25</v>
      </c>
    </row>
    <row r="9" spans="2:13" hidden="1" x14ac:dyDescent="0.3">
      <c r="B9" s="8" t="s">
        <v>26</v>
      </c>
      <c r="C9" s="6" t="s">
        <v>57</v>
      </c>
    </row>
    <row r="10" spans="2:13" hidden="1" x14ac:dyDescent="0.3">
      <c r="B10" s="8" t="s">
        <v>27</v>
      </c>
      <c r="C10" s="6"/>
    </row>
    <row r="11" spans="2:13" hidden="1" x14ac:dyDescent="0.3">
      <c r="B11" s="8" t="s">
        <v>28</v>
      </c>
      <c r="C11" s="6"/>
    </row>
    <row r="12" spans="2:13" hidden="1" x14ac:dyDescent="0.3"/>
    <row r="13" spans="2:13" ht="15" thickBot="1" x14ac:dyDescent="0.35">
      <c r="B13" s="2"/>
      <c r="C13" s="1" t="s">
        <v>0</v>
      </c>
      <c r="D13" s="1" t="s">
        <v>1</v>
      </c>
      <c r="E13" s="1" t="s">
        <v>2</v>
      </c>
      <c r="F13" s="1" t="s">
        <v>3</v>
      </c>
      <c r="G13" s="1" t="s">
        <v>4</v>
      </c>
      <c r="H13" s="1" t="s">
        <v>5</v>
      </c>
      <c r="I13" s="1" t="s">
        <v>6</v>
      </c>
      <c r="J13" s="1" t="s">
        <v>7</v>
      </c>
      <c r="K13" s="1" t="s">
        <v>8</v>
      </c>
      <c r="L13" s="1" t="s">
        <v>9</v>
      </c>
      <c r="M13" s="1" t="s">
        <v>10</v>
      </c>
    </row>
    <row r="14" spans="2:13" x14ac:dyDescent="0.3">
      <c r="B14" s="3" t="s">
        <v>40</v>
      </c>
      <c r="C14" s="41">
        <v>94205.805354499855</v>
      </c>
      <c r="D14" s="41">
        <v>53535.347989632268</v>
      </c>
      <c r="E14" s="41">
        <v>13629.102659843913</v>
      </c>
      <c r="F14" s="41">
        <v>10899.925081262701</v>
      </c>
      <c r="G14" s="41">
        <v>14171.994291026989</v>
      </c>
      <c r="H14" s="41">
        <v>14834.325957498679</v>
      </c>
      <c r="I14" s="41">
        <v>27776.42389248982</v>
      </c>
      <c r="J14" s="41">
        <v>13189.192733078338</v>
      </c>
      <c r="K14" s="41">
        <v>14587.231159411478</v>
      </c>
      <c r="L14" s="41">
        <v>12894.033472377769</v>
      </c>
      <c r="M14" s="41">
        <v>12894.033472377769</v>
      </c>
    </row>
    <row r="15" spans="2:13" x14ac:dyDescent="0.3">
      <c r="B15" s="5" t="s">
        <v>41</v>
      </c>
      <c r="C15" s="41">
        <v>28964.766885190063</v>
      </c>
      <c r="D15" s="41">
        <v>16931.656248641131</v>
      </c>
      <c r="E15" s="41">
        <v>3954.1930182266606</v>
      </c>
      <c r="F15" s="41">
        <v>4272.0289408136505</v>
      </c>
      <c r="G15" s="41">
        <v>4114.0110170002517</v>
      </c>
      <c r="H15" s="41">
        <v>4591.4232726005666</v>
      </c>
      <c r="I15" s="41">
        <v>8018.948517696379</v>
      </c>
      <c r="J15" s="41">
        <v>3911.2230221401824</v>
      </c>
      <c r="K15" s="41">
        <v>4107.7254955561957</v>
      </c>
      <c r="L15" s="41">
        <v>4014.1621188525532</v>
      </c>
      <c r="M15" s="41">
        <v>4014.1621188525532</v>
      </c>
    </row>
    <row r="16" spans="2:13" x14ac:dyDescent="0.3">
      <c r="B16" s="4" t="s">
        <v>42</v>
      </c>
      <c r="C16" s="41">
        <v>9468.4123795375908</v>
      </c>
      <c r="D16" s="41">
        <v>5476.5760757544822</v>
      </c>
      <c r="E16" s="41">
        <v>1416.389633574707</v>
      </c>
      <c r="F16" s="41">
        <v>1460.5694683280826</v>
      </c>
      <c r="G16" s="41">
        <v>1282.4831215409911</v>
      </c>
      <c r="H16" s="41">
        <v>1317.1338523107017</v>
      </c>
      <c r="I16" s="41">
        <v>2615.0454303784654</v>
      </c>
      <c r="J16" s="41">
        <v>1365.8911048541602</v>
      </c>
      <c r="K16" s="41">
        <v>1249.1543255243052</v>
      </c>
      <c r="L16" s="41">
        <v>1376.7908734046428</v>
      </c>
      <c r="M16" s="41">
        <v>1376.7908734046428</v>
      </c>
    </row>
    <row r="17" spans="2:13" x14ac:dyDescent="0.3">
      <c r="B17" s="4" t="s">
        <v>43</v>
      </c>
      <c r="C17" s="41">
        <v>9604.1801909930582</v>
      </c>
      <c r="D17" s="41">
        <v>5640.8377779359198</v>
      </c>
      <c r="E17" s="41">
        <v>1192.9895074653336</v>
      </c>
      <c r="F17" s="41">
        <v>1455.7544302254259</v>
      </c>
      <c r="G17" s="41">
        <v>1251.4112194626625</v>
      </c>
      <c r="H17" s="41">
        <v>1740.6826207824979</v>
      </c>
      <c r="I17" s="41">
        <v>2611.5743684413878</v>
      </c>
      <c r="J17" s="41">
        <v>1330.9516112201388</v>
      </c>
      <c r="K17" s="41">
        <v>1280.622757221249</v>
      </c>
      <c r="L17" s="41">
        <v>1351.7680446157508</v>
      </c>
      <c r="M17" s="41">
        <v>1351.7680446157508</v>
      </c>
    </row>
    <row r="18" spans="2:13" x14ac:dyDescent="0.3">
      <c r="B18" s="4" t="s">
        <v>44</v>
      </c>
      <c r="C18" s="41">
        <v>9892.1743146594126</v>
      </c>
      <c r="D18" s="41">
        <v>5814.2423949507283</v>
      </c>
      <c r="E18" s="41">
        <v>1344.8138771866199</v>
      </c>
      <c r="F18" s="41">
        <v>1355.7050422601421</v>
      </c>
      <c r="G18" s="41">
        <v>1580.1166759965979</v>
      </c>
      <c r="H18" s="41">
        <v>1533.6067995073677</v>
      </c>
      <c r="I18" s="41">
        <v>2792.3287188765248</v>
      </c>
      <c r="J18" s="41">
        <v>1214.3803060658834</v>
      </c>
      <c r="K18" s="41">
        <v>1577.9484128106415</v>
      </c>
      <c r="L18" s="41">
        <v>1285.6032008321599</v>
      </c>
      <c r="M18" s="41">
        <v>1285.6032008321599</v>
      </c>
    </row>
    <row r="19" spans="2:13" x14ac:dyDescent="0.3">
      <c r="B19" s="5" t="s">
        <v>45</v>
      </c>
      <c r="C19" s="41">
        <v>18671.145856695573</v>
      </c>
      <c r="D19" s="41">
        <v>10417.864677407882</v>
      </c>
      <c r="E19" s="41">
        <v>2724.522435801985</v>
      </c>
      <c r="F19" s="41">
        <v>1935.4499245854067</v>
      </c>
      <c r="G19" s="41">
        <v>2643.6881205671598</v>
      </c>
      <c r="H19" s="41">
        <v>3114.204196453331</v>
      </c>
      <c r="I19" s="41">
        <v>5643.5376514569771</v>
      </c>
      <c r="J19" s="41">
        <v>2679.6690683532152</v>
      </c>
      <c r="K19" s="41">
        <v>2963.8685831037619</v>
      </c>
      <c r="L19" s="41">
        <v>2609.7435278307148</v>
      </c>
      <c r="M19" s="41">
        <v>2609.7435278307148</v>
      </c>
    </row>
    <row r="20" spans="2:13" x14ac:dyDescent="0.3">
      <c r="B20" s="4" t="s">
        <v>46</v>
      </c>
      <c r="C20" s="41">
        <v>9148.8959892037346</v>
      </c>
      <c r="D20" s="41">
        <v>5115.0091697534754</v>
      </c>
      <c r="E20" s="41">
        <v>1368.213406322735</v>
      </c>
      <c r="F20" s="41">
        <v>759.57540921640214</v>
      </c>
      <c r="G20" s="41">
        <v>1465.8365827008095</v>
      </c>
      <c r="H20" s="41">
        <v>1521.3837715135287</v>
      </c>
      <c r="I20" s="41">
        <v>2732.7204748426084</v>
      </c>
      <c r="J20" s="41">
        <v>1446.434906307795</v>
      </c>
      <c r="K20" s="41">
        <v>1286.2855685348134</v>
      </c>
      <c r="L20" s="41">
        <v>1301.16634460765</v>
      </c>
      <c r="M20" s="41">
        <v>1301.16634460765</v>
      </c>
    </row>
    <row r="21" spans="2:13" x14ac:dyDescent="0.3">
      <c r="B21" s="4" t="s">
        <v>47</v>
      </c>
      <c r="C21" s="41">
        <v>9522.2498674918406</v>
      </c>
      <c r="D21" s="41">
        <v>5302.8555076544071</v>
      </c>
      <c r="E21" s="41">
        <v>1356.3090294792503</v>
      </c>
      <c r="F21" s="41">
        <v>1175.8745153690045</v>
      </c>
      <c r="G21" s="41">
        <v>1177.8515378663501</v>
      </c>
      <c r="H21" s="41">
        <v>1592.820424939802</v>
      </c>
      <c r="I21" s="41">
        <v>2910.8171766143687</v>
      </c>
      <c r="J21" s="41">
        <v>1233.2341620454199</v>
      </c>
      <c r="K21" s="41">
        <v>1677.5830145689486</v>
      </c>
      <c r="L21" s="41">
        <v>1308.577183223065</v>
      </c>
      <c r="M21" s="41">
        <v>1308.577183223065</v>
      </c>
    </row>
    <row r="22" spans="2:13" x14ac:dyDescent="0.3">
      <c r="B22" s="5" t="s">
        <v>48</v>
      </c>
      <c r="C22" s="41">
        <v>18590.885891220481</v>
      </c>
      <c r="D22" s="41">
        <v>10516.620757814182</v>
      </c>
      <c r="E22" s="41">
        <v>2845.5773631741417</v>
      </c>
      <c r="F22" s="41">
        <v>1936.2701835817106</v>
      </c>
      <c r="G22" s="41">
        <v>3102.4673777369617</v>
      </c>
      <c r="H22" s="41">
        <v>2632.3058333213667</v>
      </c>
      <c r="I22" s="41">
        <v>5457.8618999061819</v>
      </c>
      <c r="J22" s="41">
        <v>2549.3310851108299</v>
      </c>
      <c r="K22" s="41">
        <v>2908.5308147953519</v>
      </c>
      <c r="L22" s="41">
        <v>2616.4032335001152</v>
      </c>
      <c r="M22" s="41">
        <v>2616.4032335001152</v>
      </c>
    </row>
    <row r="23" spans="2:13" x14ac:dyDescent="0.3">
      <c r="B23" s="4" t="s">
        <v>49</v>
      </c>
      <c r="C23" s="41">
        <v>9088.4202652547574</v>
      </c>
      <c r="D23" s="41">
        <v>4941.2693010966796</v>
      </c>
      <c r="E23" s="41">
        <v>1394.8156919500329</v>
      </c>
      <c r="F23" s="41">
        <v>999.85797768426994</v>
      </c>
      <c r="G23" s="41">
        <v>1418.8864808352639</v>
      </c>
      <c r="H23" s="41">
        <v>1127.7091506271122</v>
      </c>
      <c r="I23" s="41">
        <v>2781.7649353268725</v>
      </c>
      <c r="J23" s="41">
        <v>1319.9679125196667</v>
      </c>
      <c r="K23" s="41">
        <v>1461.7970228072058</v>
      </c>
      <c r="L23" s="41">
        <v>1365.3860288312044</v>
      </c>
      <c r="M23" s="41">
        <v>1365.3860288312044</v>
      </c>
    </row>
    <row r="24" spans="2:13" x14ac:dyDescent="0.3">
      <c r="B24" s="4" t="s">
        <v>50</v>
      </c>
      <c r="C24" s="41">
        <v>9502.4656259657222</v>
      </c>
      <c r="D24" s="41">
        <v>5575.3514567175016</v>
      </c>
      <c r="E24" s="41">
        <v>1450.7616712241088</v>
      </c>
      <c r="F24" s="41">
        <v>936.41220589744057</v>
      </c>
      <c r="G24" s="41">
        <v>1683.580896901698</v>
      </c>
      <c r="H24" s="41">
        <v>1504.5966826942542</v>
      </c>
      <c r="I24" s="41">
        <v>2676.0969645793093</v>
      </c>
      <c r="J24" s="41">
        <v>1229.3631725911632</v>
      </c>
      <c r="K24" s="41">
        <v>1446.7337919881461</v>
      </c>
      <c r="L24" s="41">
        <v>1251.0172046689108</v>
      </c>
      <c r="M24" s="41">
        <v>1251.0172046689108</v>
      </c>
    </row>
    <row r="25" spans="2:13" x14ac:dyDescent="0.3">
      <c r="B25" s="5" t="s">
        <v>51</v>
      </c>
      <c r="C25" s="41">
        <v>27979.006721393755</v>
      </c>
      <c r="D25" s="41">
        <v>15669.206305769088</v>
      </c>
      <c r="E25" s="41">
        <v>4104.8098426411252</v>
      </c>
      <c r="F25" s="41">
        <v>2756.1760322819346</v>
      </c>
      <c r="G25" s="41">
        <v>4311.827775722616</v>
      </c>
      <c r="H25" s="41">
        <v>4496.3926551234144</v>
      </c>
      <c r="I25" s="41">
        <v>8656.0758234302793</v>
      </c>
      <c r="J25" s="41">
        <v>4048.9695574741113</v>
      </c>
      <c r="K25" s="41">
        <v>4607.1062659561676</v>
      </c>
      <c r="L25" s="41">
        <v>3653.7245921943841</v>
      </c>
      <c r="M25" s="41">
        <v>3653.7245921943841</v>
      </c>
    </row>
    <row r="26" spans="2:13" x14ac:dyDescent="0.3">
      <c r="B26" s="4" t="s">
        <v>52</v>
      </c>
      <c r="C26" s="41">
        <v>9377.9408102884154</v>
      </c>
      <c r="D26" s="41">
        <v>5356.364877805584</v>
      </c>
      <c r="E26" s="41">
        <v>1237.3718866181114</v>
      </c>
      <c r="F26" s="41">
        <v>1064.285441885364</v>
      </c>
      <c r="G26" s="41">
        <v>1481.1619468448728</v>
      </c>
      <c r="H26" s="41">
        <v>1573.5456024572361</v>
      </c>
      <c r="I26" s="41">
        <v>2837.1814964684481</v>
      </c>
      <c r="J26" s="41">
        <v>1390.5970744317597</v>
      </c>
      <c r="K26" s="41">
        <v>1446.5844220366885</v>
      </c>
      <c r="L26" s="41">
        <v>1184.3944360143823</v>
      </c>
      <c r="M26" s="41">
        <v>1184.3944360143823</v>
      </c>
    </row>
    <row r="27" spans="2:13" x14ac:dyDescent="0.3">
      <c r="B27" s="4" t="s">
        <v>53</v>
      </c>
      <c r="C27" s="41">
        <v>9047.1138984202971</v>
      </c>
      <c r="D27" s="41">
        <v>4872.4652877614999</v>
      </c>
      <c r="E27" s="41">
        <v>1336.8538711320598</v>
      </c>
      <c r="F27" s="41">
        <v>727.81932413056563</v>
      </c>
      <c r="G27" s="41">
        <v>1286.9664535690206</v>
      </c>
      <c r="H27" s="41">
        <v>1520.8256389298538</v>
      </c>
      <c r="I27" s="41">
        <v>2824.3317594435493</v>
      </c>
      <c r="J27" s="41">
        <v>1255.0427161758716</v>
      </c>
      <c r="K27" s="41">
        <v>1569.2890432676775</v>
      </c>
      <c r="L27" s="41">
        <v>1350.3168512152479</v>
      </c>
      <c r="M27" s="41">
        <v>1350.3168512152479</v>
      </c>
    </row>
    <row r="28" spans="2:13" x14ac:dyDescent="0.3">
      <c r="B28" s="4" t="s">
        <v>54</v>
      </c>
      <c r="C28" s="41">
        <v>9553.9520126850421</v>
      </c>
      <c r="D28" s="41">
        <v>5440.3761402020054</v>
      </c>
      <c r="E28" s="41">
        <v>1530.5840848909534</v>
      </c>
      <c r="F28" s="41">
        <v>964.07126626600495</v>
      </c>
      <c r="G28" s="41">
        <v>1543.6993753087224</v>
      </c>
      <c r="H28" s="41">
        <v>1402.0214137363248</v>
      </c>
      <c r="I28" s="41">
        <v>2994.5625675182819</v>
      </c>
      <c r="J28" s="41">
        <v>1403.32976686648</v>
      </c>
      <c r="K28" s="41">
        <v>1591.2328006518021</v>
      </c>
      <c r="L28" s="41">
        <v>1119.0133049647541</v>
      </c>
      <c r="M28" s="41">
        <v>1119.0133049647541</v>
      </c>
    </row>
  </sheetData>
  <pageMargins left="0.511811024" right="0.511811024" top="0.78740157499999996" bottom="0.78740157499999996" header="0.31496062000000002" footer="0.31496062000000002"/>
  <customProperties>
    <customPr name="###COLSTART###" r:id="rId1"/>
    <customPr name="###DATECREATED###" r:id="rId2"/>
    <customPr name="###LASTCOLSTART###" r:id="rId3"/>
    <customPr name="###LASTROWSTART###" r:id="rId4"/>
    <customPr name="###MOREALL###" r:id="rId5"/>
    <customPr name="###ROWSTART###" r:id="rId6"/>
    <customPr name="###UNCOMMITTEDCHANGES###" r:id="rId7"/>
    <customPr name="###WORKSHEETCLEARED###" r:id="rId8"/>
    <customPr name="COR_DataSourceDriver" r:id="rId9"/>
    <customPr name="COR_DefaultExpandDirection" r:id="rId10"/>
    <customPr name="COR_ExplorationBounds" r:id="rId11"/>
    <customPr name="COR_GroupingOption" r:id="rId12"/>
    <customPr name="COR_LastLabelRowStart" r:id="rId13"/>
    <customPr name="COR_LastRequestFormat" r:id="rId14"/>
    <customPr name="COR_PackageSearchPath" r:id="rId15"/>
    <customPr name="COR_Report" r:id="rId16"/>
    <customPr name="COR_RequestFormat" r:id="rId17"/>
    <customPr name="COR_ResultSet" r:id="rId18"/>
    <customPr name="COR_Server" r:id="rId19"/>
    <customPr name="COR_SHEET_TYPE" r:id="rId20"/>
    <customPr name="COR_STATE" r:id="rId2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Planilha5</vt:lpstr>
      <vt:lpstr>Planilha6</vt:lpstr>
      <vt:lpstr>Planilha4</vt:lpstr>
      <vt:lpstr>Planilha5!TM1RPTDATARNG19609113</vt:lpstr>
      <vt:lpstr>Planilha6!TM1RPTDATARNG4187912</vt:lpstr>
      <vt:lpstr>Planilha5!TM1RPTFMTIDCOL19609113</vt:lpstr>
      <vt:lpstr>Planilha6!TM1RPTFMTIDCOL4187912</vt:lpstr>
      <vt:lpstr>Planilha5!TM1RPTFMTRNG19609113</vt:lpstr>
      <vt:lpstr>Planilha6!TM1RPTFMTRNG4187912</vt:lpstr>
      <vt:lpstr>Planilha5!TM1RPTQRYRNG19609113</vt:lpstr>
      <vt:lpstr>Planilha6!TM1RPTQRYRNG4187912</vt:lpstr>
      <vt:lpstr>Planilha5!TM1RPTVIEWRNG19609113</vt:lpstr>
      <vt:lpstr>Planilha6!TM1RPTVIEWRNG4187912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 Carvalho</dc:creator>
  <cp:lastModifiedBy>Artur  Carvalho</cp:lastModifiedBy>
  <dcterms:created xsi:type="dcterms:W3CDTF">2023-08-17T18:09:54Z</dcterms:created>
  <dcterms:modified xsi:type="dcterms:W3CDTF">2023-08-17T19:01:38Z</dcterms:modified>
</cp:coreProperties>
</file>