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ticonsultores-my.sharepoint.com/personal/acarvalho_ctiglobal_com/Documents/Ambiente de Trabalho/"/>
    </mc:Choice>
  </mc:AlternateContent>
  <xr:revisionPtr revIDLastSave="0" documentId="8_{B64F4971-C5F0-4103-A377-189E15078AC9}" xr6:coauthVersionLast="47" xr6:coauthVersionMax="47" xr10:uidLastSave="{00000000-0000-0000-0000-000000000000}"/>
  <bookViews>
    <workbookView xWindow="-108" yWindow="-108" windowWidth="23256" windowHeight="12456" firstSheet="1" activeTab="1" xr2:uid="{FD633640-4692-4135-955D-209BC278F29A}"/>
  </bookViews>
  <sheets>
    <sheet name="Cognos_Office_Connection_Cache" sheetId="2" state="veryHidden" r:id="rId1"/>
    <sheet name="VISÃO" sheetId="4" r:id="rId2"/>
    <sheet name="Planilha2" sheetId="3" r:id="rId3"/>
    <sheet name="Planilha1" sheetId="1" r:id="rId4"/>
  </sheets>
  <definedNames>
    <definedName name="cafe_validation_temp" hidden="1">Cognos_Office_Connection_Cache!$B$2:$B$8</definedName>
    <definedName name="ID" localSheetId="0" hidden="1">"6fffe3ec-106a-4684-a131-ef3f58655ea7"</definedName>
    <definedName name="ID" localSheetId="3" hidden="1">"b16571d8-25d1-4d92-9a6b-1fc2b00a8eda"</definedName>
    <definedName name="ID" localSheetId="2" hidden="1">"9cee9671-7e10-44f2-8d73-56f17b95614e"</definedName>
    <definedName name="ID" localSheetId="1" hidden="1">"d81897e9-fc29-48f3-a757-f1afc48e849c"</definedName>
    <definedName name="tm1\\_0_C">Planilha2!$B$12:$N$12</definedName>
    <definedName name="tm1\\_0_H">"{ ""server"" : ""http://192.168.112.35:9580/"", ""cube"" : ""{ \""server\"" : \""smartco\"", \""cube\"" : \""Revenue\""}""}"</definedName>
    <definedName name="tm1\\_0_L">Planilha2!$A$5:$A$10</definedName>
    <definedName name="tm1\\_0_R">Planilha2!$A$13:$A$16</definedName>
    <definedName name="tm1\\_0_S">Planilha2!$B$5:$B$10</definedName>
    <definedName name="tm1\\_0_T">Planilha2!$A$1:$B$3</definedName>
    <definedName name="TM1RPTDATARNG136549" localSheetId="1">VISÃO!$22:$25</definedName>
    <definedName name="TM1RPTFMTIDCOL136549" localSheetId="1">VISÃO!$A$1:$A$10</definedName>
    <definedName name="TM1RPTFMTRNG136549" localSheetId="1">VISÃO!$B$1:$C$10</definedName>
    <definedName name="TM1RPTQRYRNG136549" localSheetId="1">VISÃO!$B$11</definedName>
    <definedName name="TM1RPTVIEWRNG136549" localSheetId="1">VISÃO!$B$12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" l="1"/>
  <c r="C16" i="4"/>
  <c r="D20" i="4"/>
  <c r="A23" i="4"/>
  <c r="A24" i="4"/>
  <c r="A25" i="4"/>
  <c r="C17" i="4"/>
  <c r="C18" i="4"/>
  <c r="C20" i="4"/>
  <c r="A22" i="4"/>
  <c r="B12" i="4"/>
  <c r="B22" i="4"/>
  <c r="C22" i="4"/>
  <c r="C23" i="4"/>
  <c r="C25" i="4"/>
  <c r="C24" i="4"/>
  <c r="D22" i="4"/>
  <c r="D23" i="4"/>
  <c r="D24" i="4"/>
  <c r="D25" i="4"/>
  <c r="E24" i="4" l="1"/>
  <c r="F24" i="4" s="1"/>
  <c r="E25" i="4"/>
  <c r="F25" i="4" s="1"/>
  <c r="E23" i="4"/>
  <c r="F23" i="4" s="1"/>
  <c r="E22" i="4"/>
  <c r="F22" i="4" s="1"/>
</calcChain>
</file>

<file path=xl/sharedStrings.xml><?xml version="1.0" encoding="utf-8"?>
<sst xmlns="http://schemas.openxmlformats.org/spreadsheetml/2006/main" count="170" uniqueCount="75">
  <si>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</si>
  <si>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</si>
  <si>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</si>
  <si>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</si>
  <si>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</si>
  <si>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</si>
  <si>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</si>
  <si>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</si>
  <si>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</si>
  <si>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</si>
  <si>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</si>
  <si>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</si>
  <si>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</si>
  <si>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Channel Total</t>
  </si>
  <si>
    <t>Retail</t>
  </si>
  <si>
    <t>Internet</t>
  </si>
  <si>
    <t>Distribution</t>
  </si>
  <si>
    <t>Sistema:</t>
  </si>
  <si>
    <t>CTI VENDAS: smartco</t>
  </si>
  <si>
    <t>Pacote:</t>
  </si>
  <si>
    <t>Revenue</t>
  </si>
  <si>
    <t>Criado em:</t>
  </si>
  <si>
    <t>14/03/2023 09:29:11</t>
  </si>
  <si>
    <t>Modificado em:</t>
  </si>
  <si>
    <t>Linhas:</t>
  </si>
  <si>
    <t>Colunas:</t>
  </si>
  <si>
    <t>Month: MY</t>
  </si>
  <si>
    <t>Contexto:</t>
  </si>
  <si>
    <t>Linhas de filtro:</t>
  </si>
  <si>
    <t>Filtrar colunas:</t>
  </si>
  <si>
    <t>Total Company</t>
  </si>
  <si>
    <t>East Region</t>
  </si>
  <si>
    <t>Massachusetts</t>
  </si>
  <si>
    <t>Maryland</t>
  </si>
  <si>
    <t>Florida</t>
  </si>
  <si>
    <t>Central Region</t>
  </si>
  <si>
    <t>Michigan</t>
  </si>
  <si>
    <t>Illinois</t>
  </si>
  <si>
    <t>West Region</t>
  </si>
  <si>
    <t>California</t>
  </si>
  <si>
    <t>Washington</t>
  </si>
  <si>
    <t>Canada</t>
  </si>
  <si>
    <t>Ontario</t>
  </si>
  <si>
    <t>Quebec</t>
  </si>
  <si>
    <t>British Columbia</t>
  </si>
  <si>
    <t>14/03/2023 09:30:26</t>
  </si>
  <si>
    <t>Organization: Workflow, Channel: Default</t>
  </si>
  <si>
    <t>Revenue: Units Sold, Product: Product Total, Year: Y2, Version: Version 1</t>
  </si>
  <si>
    <t>Host</t>
  </si>
  <si>
    <t>http://192.168.112.35:9580/</t>
  </si>
  <si>
    <t>Servidor TM1</t>
  </si>
  <si>
    <t>smartco</t>
  </si>
  <si>
    <t>Cubo</t>
  </si>
  <si>
    <t>organization</t>
  </si>
  <si>
    <t>product</t>
  </si>
  <si>
    <t>Version</t>
  </si>
  <si>
    <t>[Base]</t>
  </si>
  <si>
    <t>Volume - Units</t>
  </si>
  <si>
    <t>Product Total</t>
  </si>
  <si>
    <t>2020</t>
  </si>
  <si>
    <t>Budget</t>
  </si>
  <si>
    <t>[Begin Format Range]</t>
  </si>
  <si>
    <t>Default</t>
  </si>
  <si>
    <t>Leaf</t>
  </si>
  <si>
    <t>[End Format Range]</t>
  </si>
  <si>
    <t>Nome do elemento</t>
  </si>
  <si>
    <t>Compartivo</t>
  </si>
  <si>
    <t>%</t>
  </si>
  <si>
    <t>[Pasta2]VISÃO!C15</t>
  </si>
  <si>
    <t>Unit Net Sales Price</t>
  </si>
  <si>
    <t>Gross Revenue</t>
  </si>
  <si>
    <t>Unit Direct Cost</t>
  </si>
  <si>
    <t>Total Cost of Goods Sold</t>
  </si>
  <si>
    <t>Gross Margin</t>
  </si>
  <si>
    <t>Gross Margin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</si>
</sst>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\-\ @"/>
  </numFmts>
  <fonts count="15" x14ac:knownFonts="1">
    <font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b/>
      <sz val="9"/>
      <color theme="1"/>
      <name val="Calibri"/>
      <family val="2"/>
      <scheme val="minor"/>
    </font>
    <font>
      <b/>
      <sz val="14"/>
      <color theme="1" tint="0.24994659260841701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</font>
    <font>
      <b/>
      <sz val="14"/>
      <color rgb="FF165D8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2060"/>
        <bgColor indexed="64"/>
      </patternFill>
    </fill>
  </fills>
  <borders count="15">
    <border>
      <left/>
      <right/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medium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/>
      <diagonal/>
    </border>
  </borders>
  <cellStyleXfs count="56">
    <xf numFmtId="0" fontId="0" fillId="0" borderId="0"/>
    <xf numFmtId="0" fontId="1" fillId="0" borderId="1" applyNumberFormat="0" applyFill="0" applyProtection="0">
      <alignment horizontal="center" vertical="center"/>
    </xf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1" fillId="0" borderId="1" applyNumberFormat="0" applyFill="0" applyAlignment="0" applyProtection="0"/>
    <xf numFmtId="0" fontId="1" fillId="0" borderId="1" applyNumberFormat="0" applyFill="0" applyAlignment="0" applyProtection="0"/>
    <xf numFmtId="3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2" applyNumberFormat="0" applyBorder="0" applyAlignment="0" applyProtection="0"/>
    <xf numFmtId="3" fontId="2" fillId="0" borderId="2" applyNumberFormat="0" applyBorder="0" applyAlignment="0" applyProtection="0"/>
    <xf numFmtId="3" fontId="2" fillId="0" borderId="2" applyNumberFormat="0" applyBorder="0" applyAlignment="0" applyProtection="0"/>
    <xf numFmtId="0" fontId="2" fillId="0" borderId="2" applyNumberFormat="0" applyFill="0" applyAlignment="0" applyProtection="0"/>
    <xf numFmtId="0" fontId="2" fillId="0" borderId="2" applyNumberFormat="0" applyFill="0" applyAlignment="0" applyProtection="0"/>
    <xf numFmtId="0" fontId="2" fillId="0" borderId="2">
      <alignment horizontal="right" vertical="center"/>
    </xf>
    <xf numFmtId="3" fontId="2" fillId="2" borderId="2">
      <alignment horizontal="center" vertical="center"/>
    </xf>
    <xf numFmtId="0" fontId="2" fillId="2" borderId="2">
      <alignment horizontal="right" vertical="center"/>
    </xf>
    <xf numFmtId="0" fontId="1" fillId="0" borderId="3">
      <alignment horizontal="left" vertical="center"/>
    </xf>
    <xf numFmtId="0" fontId="1" fillId="0" borderId="4">
      <alignment horizontal="center" vertical="center"/>
    </xf>
    <xf numFmtId="0" fontId="3" fillId="0" borderId="5">
      <alignment horizontal="center" vertical="center"/>
    </xf>
    <xf numFmtId="0" fontId="2" fillId="3" borderId="2"/>
    <xf numFmtId="3" fontId="4" fillId="0" borderId="2"/>
    <xf numFmtId="3" fontId="5" fillId="0" borderId="2"/>
    <xf numFmtId="0" fontId="1" fillId="0" borderId="4">
      <alignment horizontal="left" vertical="top"/>
    </xf>
    <xf numFmtId="0" fontId="6" fillId="0" borderId="2"/>
    <xf numFmtId="0" fontId="1" fillId="0" borderId="4">
      <alignment horizontal="left" vertical="center"/>
    </xf>
    <xf numFmtId="0" fontId="2" fillId="2" borderId="6"/>
    <xf numFmtId="3" fontId="2" fillId="0" borderId="2">
      <alignment horizontal="right" vertical="center"/>
    </xf>
    <xf numFmtId="0" fontId="1" fillId="0" borderId="4">
      <alignment horizontal="right" vertical="center"/>
    </xf>
    <xf numFmtId="0" fontId="2" fillId="0" borderId="5">
      <alignment horizontal="center" vertical="center"/>
    </xf>
    <xf numFmtId="3" fontId="2" fillId="0" borderId="2"/>
    <xf numFmtId="3" fontId="2" fillId="0" borderId="2"/>
    <xf numFmtId="0" fontId="2" fillId="0" borderId="5">
      <alignment horizontal="center" vertical="center" wrapText="1"/>
    </xf>
    <xf numFmtId="0" fontId="7" fillId="0" borderId="5">
      <alignment horizontal="left" vertical="center" indent="1"/>
    </xf>
    <xf numFmtId="0" fontId="8" fillId="0" borderId="2"/>
    <xf numFmtId="0" fontId="1" fillId="0" borderId="3">
      <alignment horizontal="left" vertical="center"/>
    </xf>
    <xf numFmtId="3" fontId="2" fillId="0" borderId="2">
      <alignment horizontal="center" vertical="center"/>
    </xf>
    <xf numFmtId="0" fontId="1" fillId="0" borderId="4">
      <alignment horizontal="center" vertical="center"/>
    </xf>
    <xf numFmtId="0" fontId="1" fillId="0" borderId="4">
      <alignment horizontal="center" vertical="center"/>
    </xf>
    <xf numFmtId="0" fontId="1" fillId="0" borderId="3">
      <alignment horizontal="left" vertical="center"/>
    </xf>
    <xf numFmtId="0" fontId="1" fillId="0" borderId="3">
      <alignment horizontal="left" vertical="center"/>
    </xf>
    <xf numFmtId="0" fontId="9" fillId="0" borderId="2"/>
  </cellStyleXfs>
  <cellXfs count="70">
    <xf numFmtId="0" fontId="0" fillId="0" borderId="0" xfId="0"/>
    <xf numFmtId="3" fontId="2" fillId="0" borderId="2" xfId="45"/>
    <xf numFmtId="0" fontId="2" fillId="0" borderId="5" xfId="43">
      <alignment horizontal="center" vertical="center"/>
    </xf>
    <xf numFmtId="49" fontId="1" fillId="0" borderId="4" xfId="32" applyNumberFormat="1">
      <alignment horizontal="center" vertical="center"/>
    </xf>
    <xf numFmtId="164" fontId="2" fillId="0" borderId="2" xfId="45" applyNumberFormat="1"/>
    <xf numFmtId="49" fontId="1" fillId="0" borderId="3" xfId="49" applyNumberFormat="1" applyAlignment="1">
      <alignment horizontal="left" vertical="center"/>
    </xf>
    <xf numFmtId="49" fontId="1" fillId="0" borderId="3" xfId="49" applyNumberFormat="1" applyAlignment="1">
      <alignment horizontal="left" vertical="center" indent="1"/>
    </xf>
    <xf numFmtId="0" fontId="10" fillId="0" borderId="0" xfId="0" applyFont="1" applyAlignment="1">
      <alignment horizontal="left" indent="2"/>
    </xf>
    <xf numFmtId="0" fontId="10" fillId="0" borderId="0" xfId="0" quotePrefix="1" applyFont="1" applyAlignment="1">
      <alignment horizontal="left" indent="2"/>
    </xf>
    <xf numFmtId="0" fontId="10" fillId="4" borderId="0" xfId="0" applyFont="1" applyFill="1" applyAlignment="1">
      <alignment horizontal="left" indent="2"/>
    </xf>
    <xf numFmtId="49" fontId="1" fillId="0" borderId="7" xfId="49" applyNumberFormat="1" applyBorder="1" applyAlignment="1">
      <alignment horizontal="left" vertical="center"/>
    </xf>
    <xf numFmtId="49" fontId="1" fillId="0" borderId="8" xfId="49" applyNumberFormat="1" applyBorder="1" applyAlignment="1">
      <alignment horizontal="left" vertical="center"/>
    </xf>
    <xf numFmtId="49" fontId="1" fillId="0" borderId="9" xfId="49" applyNumberFormat="1" applyBorder="1" applyAlignment="1">
      <alignment horizontal="left" vertical="center"/>
    </xf>
    <xf numFmtId="49" fontId="1" fillId="0" borderId="7" xfId="49" applyNumberFormat="1" applyBorder="1" applyAlignment="1">
      <alignment horizontal="left" vertical="center" indent="1"/>
    </xf>
    <xf numFmtId="49" fontId="1" fillId="0" borderId="8" xfId="49" applyNumberFormat="1" applyBorder="1" applyAlignment="1">
      <alignment horizontal="left" vertical="center" indent="1"/>
    </xf>
    <xf numFmtId="49" fontId="1" fillId="0" borderId="9" xfId="49" applyNumberFormat="1" applyBorder="1" applyAlignment="1">
      <alignment horizontal="left" vertical="center" indent="1"/>
    </xf>
    <xf numFmtId="49" fontId="1" fillId="0" borderId="7" xfId="49" applyNumberFormat="1" applyBorder="1" applyAlignment="1">
      <alignment horizontal="left" vertical="center" indent="2"/>
    </xf>
    <xf numFmtId="49" fontId="1" fillId="0" borderId="8" xfId="49" applyNumberFormat="1" applyBorder="1" applyAlignment="1">
      <alignment horizontal="left" vertical="center" indent="2"/>
    </xf>
    <xf numFmtId="49" fontId="1" fillId="0" borderId="9" xfId="49" applyNumberFormat="1" applyBorder="1" applyAlignment="1">
      <alignment horizontal="left" vertical="center" indent="2"/>
    </xf>
    <xf numFmtId="0" fontId="2" fillId="0" borderId="10" xfId="43" applyBorder="1" applyAlignment="1">
      <alignment horizontal="center" vertical="center"/>
    </xf>
    <xf numFmtId="0" fontId="2" fillId="0" borderId="11" xfId="43" applyBorder="1" applyAlignment="1">
      <alignment horizontal="center" vertical="center"/>
    </xf>
    <xf numFmtId="0" fontId="2" fillId="0" borderId="2" xfId="27"/>
    <xf numFmtId="0" fontId="2" fillId="0" borderId="2" xfId="26"/>
    <xf numFmtId="0" fontId="2" fillId="0" borderId="2" xfId="26" quotePrefix="1"/>
    <xf numFmtId="0" fontId="1" fillId="0" borderId="4" xfId="32" quotePrefix="1">
      <alignment horizontal="center" vertical="center"/>
    </xf>
    <xf numFmtId="0" fontId="1" fillId="0" borderId="3" xfId="49" quotePrefix="1" applyAlignment="1">
      <alignment horizontal="left" vertical="center"/>
    </xf>
    <xf numFmtId="0" fontId="1" fillId="0" borderId="3" xfId="49" quotePrefix="1" applyAlignment="1">
      <alignment horizontal="left" vertical="center" indent="1"/>
    </xf>
    <xf numFmtId="0" fontId="0" fillId="0" borderId="0" xfId="0" quotePrefix="1"/>
    <xf numFmtId="0" fontId="2" fillId="0" borderId="0" xfId="19" applyNumberFormat="1"/>
    <xf numFmtId="0" fontId="1" fillId="0" borderId="1" xfId="11" applyNumberFormat="1"/>
    <xf numFmtId="3" fontId="2" fillId="0" borderId="2" xfId="3"/>
    <xf numFmtId="0" fontId="2" fillId="0" borderId="0" xfId="20" applyNumberFormat="1"/>
    <xf numFmtId="0" fontId="1" fillId="0" borderId="1" xfId="12" applyNumberFormat="1"/>
    <xf numFmtId="3" fontId="2" fillId="0" borderId="2" xfId="4"/>
    <xf numFmtId="0" fontId="2" fillId="0" borderId="0" xfId="21" applyNumberFormat="1"/>
    <xf numFmtId="0" fontId="1" fillId="0" borderId="1" xfId="13" applyNumberFormat="1"/>
    <xf numFmtId="3" fontId="2" fillId="0" borderId="2" xfId="5"/>
    <xf numFmtId="0" fontId="2" fillId="0" borderId="0" xfId="22" applyNumberFormat="1"/>
    <xf numFmtId="0" fontId="1" fillId="0" borderId="1" xfId="14" applyNumberFormat="1"/>
    <xf numFmtId="3" fontId="2" fillId="0" borderId="2" xfId="6"/>
    <xf numFmtId="0" fontId="2" fillId="0" borderId="0" xfId="23" applyNumberFormat="1" applyBorder="1"/>
    <xf numFmtId="0" fontId="1" fillId="0" borderId="1" xfId="15" applyNumberFormat="1"/>
    <xf numFmtId="3" fontId="2" fillId="0" borderId="2" xfId="7"/>
    <xf numFmtId="0" fontId="2" fillId="0" borderId="0" xfId="24" applyNumberFormat="1" applyBorder="1"/>
    <xf numFmtId="0" fontId="1" fillId="0" borderId="1" xfId="16" applyNumberFormat="1"/>
    <xf numFmtId="3" fontId="2" fillId="0" borderId="2" xfId="8"/>
    <xf numFmtId="0" fontId="2" fillId="0" borderId="0" xfId="18" quotePrefix="1" applyNumberFormat="1"/>
    <xf numFmtId="0" fontId="2" fillId="0" borderId="0" xfId="18" applyNumberFormat="1"/>
    <xf numFmtId="0" fontId="1" fillId="0" borderId="1" xfId="10" applyNumberFormat="1"/>
    <xf numFmtId="3" fontId="2" fillId="0" borderId="2" xfId="2"/>
    <xf numFmtId="0" fontId="2" fillId="0" borderId="0" xfId="25" quotePrefix="1" applyNumberFormat="1" applyBorder="1"/>
    <xf numFmtId="0" fontId="2" fillId="0" borderId="0" xfId="25" applyNumberFormat="1" applyBorder="1"/>
    <xf numFmtId="0" fontId="1" fillId="0" borderId="1" xfId="17" applyNumberFormat="1"/>
    <xf numFmtId="3" fontId="2" fillId="0" borderId="2" xfId="9"/>
    <xf numFmtId="0" fontId="2" fillId="0" borderId="2" xfId="27" quotePrefix="1"/>
    <xf numFmtId="0" fontId="11" fillId="0" borderId="2" xfId="27" quotePrefix="1" applyFont="1"/>
    <xf numFmtId="0" fontId="11" fillId="0" borderId="2" xfId="26" applyFont="1"/>
    <xf numFmtId="0" fontId="12" fillId="0" borderId="0" xfId="0" applyFont="1"/>
    <xf numFmtId="0" fontId="11" fillId="0" borderId="2" xfId="26" applyNumberFormat="1" applyFont="1"/>
    <xf numFmtId="0" fontId="11" fillId="0" borderId="2" xfId="26" applyFont="1" applyAlignment="1">
      <alignment horizontal="center"/>
    </xf>
    <xf numFmtId="0" fontId="11" fillId="0" borderId="2" xfId="26" applyNumberFormat="1" applyFont="1" applyAlignment="1">
      <alignment horizontal="center"/>
    </xf>
    <xf numFmtId="0" fontId="13" fillId="5" borderId="14" xfId="1" quotePrefix="1" applyFont="1" applyFill="1" applyBorder="1">
      <alignment horizontal="center" vertical="center"/>
    </xf>
    <xf numFmtId="165" fontId="14" fillId="0" borderId="13" xfId="11" applyNumberFormat="1" applyFont="1" applyBorder="1" applyAlignment="1"/>
    <xf numFmtId="3" fontId="11" fillId="0" borderId="12" xfId="3" applyFont="1" applyBorder="1" applyAlignment="1">
      <alignment horizontal="center"/>
    </xf>
    <xf numFmtId="3" fontId="11" fillId="0" borderId="12" xfId="19" applyNumberFormat="1" applyFont="1" applyBorder="1" applyAlignment="1">
      <alignment horizontal="center"/>
    </xf>
    <xf numFmtId="10" fontId="11" fillId="0" borderId="12" xfId="19" applyNumberFormat="1" applyFont="1" applyBorder="1" applyAlignment="1">
      <alignment horizontal="center"/>
    </xf>
    <xf numFmtId="0" fontId="11" fillId="0" borderId="0" xfId="19" applyNumberFormat="1" applyFont="1"/>
    <xf numFmtId="49" fontId="14" fillId="0" borderId="13" xfId="17" quotePrefix="1" applyNumberFormat="1" applyFont="1" applyBorder="1" applyAlignment="1">
      <alignment horizontal="left" indent="1"/>
    </xf>
    <xf numFmtId="3" fontId="11" fillId="0" borderId="12" xfId="9" applyFont="1" applyBorder="1" applyAlignment="1">
      <alignment horizontal="center"/>
    </xf>
    <xf numFmtId="0" fontId="11" fillId="0" borderId="0" xfId="25" applyNumberFormat="1" applyFont="1" applyBorder="1"/>
  </cellXfs>
  <cellStyles count="56">
    <cellStyle name="AF Column - IBM Cognos" xfId="1" xr:uid="{38B4877D-EF3D-4156-8F71-E97DC60423DF}"/>
    <cellStyle name="AF Data - IBM Cognos" xfId="2" xr:uid="{2E3953FA-1249-437F-995C-A933CB31000E}"/>
    <cellStyle name="AF Data 0 - IBM Cognos" xfId="3" xr:uid="{05FB9720-F467-4242-858D-4FC366BD9C3D}"/>
    <cellStyle name="AF Data 1 - IBM Cognos" xfId="4" xr:uid="{3A43DA88-8277-4B71-AA2A-8C7F859282BB}"/>
    <cellStyle name="AF Data 2 - IBM Cognos" xfId="5" xr:uid="{E887DCF4-E61D-4B2D-B11A-C4EB8087315F}"/>
    <cellStyle name="AF Data 3 - IBM Cognos" xfId="6" xr:uid="{C2B1B920-F89B-4C30-BE26-9EBC944D9818}"/>
    <cellStyle name="AF Data 4 - IBM Cognos" xfId="7" xr:uid="{B5C87A1B-82F5-4D91-8AC8-78BC0F87F4DE}"/>
    <cellStyle name="AF Data 5 - IBM Cognos" xfId="8" xr:uid="{58A8A669-D9CB-4341-B7C1-D6E1B2CB8F7F}"/>
    <cellStyle name="AF Data Leaf - IBM Cognos" xfId="9" xr:uid="{A1C2A355-3C7E-4A24-9CB0-EC95848A2EC6}"/>
    <cellStyle name="AF Header - IBM Cognos" xfId="10" xr:uid="{1769F4C8-CAEE-478D-9CD9-A89C8D618A5A}"/>
    <cellStyle name="AF Header 0 - IBM Cognos" xfId="11" xr:uid="{90CAC850-E27D-4090-B4C6-83D7C34C0536}"/>
    <cellStyle name="AF Header 1 - IBM Cognos" xfId="12" xr:uid="{3B2023CC-F7E2-4921-B993-8E9F69B25A58}"/>
    <cellStyle name="AF Header 2 - IBM Cognos" xfId="13" xr:uid="{A9AC945C-DB78-4728-9A14-1ED4A61345EC}"/>
    <cellStyle name="AF Header 3 - IBM Cognos" xfId="14" xr:uid="{EB65E065-3D6D-4612-BCA9-2E6FF56D2E74}"/>
    <cellStyle name="AF Header 4 - IBM Cognos" xfId="15" xr:uid="{2E631D28-164E-4D13-829D-B5E7E21A515F}"/>
    <cellStyle name="AF Header 5 - IBM Cognos" xfId="16" xr:uid="{EF5F0167-C9A7-437A-B053-0BB6BDB5BEC1}"/>
    <cellStyle name="AF Header Leaf - IBM Cognos" xfId="17" xr:uid="{89340860-D54B-427E-9E3A-027CCBF5FDC2}"/>
    <cellStyle name="AF Row - IBM Cognos" xfId="18" xr:uid="{A00140C2-81FD-40E0-9D1F-332773A63636}"/>
    <cellStyle name="AF Row 0 - IBM Cognos" xfId="19" xr:uid="{B4E3F477-B104-4811-8D7A-07D99F52F82A}"/>
    <cellStyle name="AF Row 1 - IBM Cognos" xfId="20" xr:uid="{83EE7AF8-FDC3-4918-9C4F-822E6EBE8979}"/>
    <cellStyle name="AF Row 2 - IBM Cognos" xfId="21" xr:uid="{D3A374AF-7BD6-4750-9664-4F56D718EAB3}"/>
    <cellStyle name="AF Row 3 - IBM Cognos" xfId="22" xr:uid="{B9D06A95-285E-4DF9-87C2-EDC3444CAC07}"/>
    <cellStyle name="AF Row 4 - IBM Cognos" xfId="23" xr:uid="{33A48B0D-38EF-471F-AB72-FB74050FCC76}"/>
    <cellStyle name="AF Row 5 - IBM Cognos" xfId="24" xr:uid="{1F9C9767-CE79-4DA4-988B-700F6907A121}"/>
    <cellStyle name="AF Row Leaf - IBM Cognos" xfId="25" xr:uid="{F93D9B94-CCED-47A2-8F1E-0F17239B963B}"/>
    <cellStyle name="AF Subnm - IBM Cognos" xfId="26" xr:uid="{7D91BDF5-31EE-465B-9714-2244D7D02F3F}"/>
    <cellStyle name="AF Title - IBM Cognos" xfId="27" xr:uid="{E1C6E4B7-AFC0-4CF5-A7E9-FFDDCDE1DC45}"/>
    <cellStyle name="Calculated Column - IBM Cognos" xfId="28" xr:uid="{CC83B0E0-D106-4563-920E-2D9F3E0EFB56}"/>
    <cellStyle name="Calculated Column Name - IBM Cognos" xfId="29" xr:uid="{8D36EB47-84E8-4F1E-BD62-916DE84FA666}"/>
    <cellStyle name="Calculated Row - IBM Cognos" xfId="30" xr:uid="{63E0AE7D-DE24-4E00-84FD-45214AC4AA25}"/>
    <cellStyle name="Calculated Row Name - IBM Cognos" xfId="31" xr:uid="{F80C8457-CC77-4653-89AA-45356AC4333C}"/>
    <cellStyle name="Column Name - IBM Cognos" xfId="32" xr:uid="{A1766142-F343-452D-91B0-404AA3A204DE}"/>
    <cellStyle name="Column Template - IBM Cognos" xfId="33" xr:uid="{7D31A339-FBA9-4F71-B854-DE6A40AD4280}"/>
    <cellStyle name="Differs From Base - IBM Cognos" xfId="34" xr:uid="{B1B0F676-C408-4BEB-9284-8C7FA93CFB52}"/>
    <cellStyle name="Edit - IBM Cognos" xfId="35" xr:uid="{196B672F-86B7-4355-98D7-0ACD8B494A10}"/>
    <cellStyle name="Formula - IBM Cognos" xfId="36" xr:uid="{A6B6BF8F-CAE5-48FB-809B-791961A97D7B}"/>
    <cellStyle name="Group Name - IBM Cognos" xfId="37" xr:uid="{7D6D213F-C640-40E5-AF8E-A5E49DF0BE41}"/>
    <cellStyle name="Hold Values - IBM Cognos" xfId="38" xr:uid="{6FEE3BD4-B951-4885-A447-1FF9151E52A5}"/>
    <cellStyle name="List Name - IBM Cognos" xfId="39" xr:uid="{1B3CC3D2-A4CA-487D-8004-CAA4F45E3AE8}"/>
    <cellStyle name="Locked - IBM Cognos" xfId="40" xr:uid="{280E77F7-E19B-4CF4-91E1-E151E2DD2042}"/>
    <cellStyle name="Measure - IBM Cognos" xfId="41" xr:uid="{3F8F127B-6505-47CC-BC58-2007DF9432BB}"/>
    <cellStyle name="Measure Header - IBM Cognos" xfId="42" xr:uid="{A8E450C5-1E14-41CF-8B71-D712736BC4BB}"/>
    <cellStyle name="Measure Name - IBM Cognos" xfId="43" xr:uid="{FCB9A1E2-07D9-42FD-BF52-C0FC6DC1FF8D}"/>
    <cellStyle name="Measure Summary - IBM Cognos" xfId="44" xr:uid="{549574A3-E39D-45DC-BAE2-C7B8BB84891B}"/>
    <cellStyle name="Measure Summary TM1 - IBM Cognos" xfId="45" xr:uid="{B0566BE2-0C1E-4281-B46C-DDE110395175}"/>
    <cellStyle name="Measure Template - IBM Cognos" xfId="46" xr:uid="{3CB50E5B-F1A2-4B10-BA12-F159B25D4B91}"/>
    <cellStyle name="More - IBM Cognos" xfId="47" xr:uid="{27899225-ABCB-44C6-A85E-66A279A7F9ED}"/>
    <cellStyle name="Normal" xfId="0" builtinId="0" customBuiltin="1"/>
    <cellStyle name="Pending Change - IBM Cognos" xfId="48" xr:uid="{7CC3AB50-6461-47EB-B4D6-F5B5252B8CF2}"/>
    <cellStyle name="Row Name - IBM Cognos" xfId="49" xr:uid="{1756A412-A746-4446-ABFA-90754BB37C7B}"/>
    <cellStyle name="Row Template - IBM Cognos" xfId="50" xr:uid="{71804529-8FA5-4FED-AED4-A8D5F0BD0C44}"/>
    <cellStyle name="Summary Column Name - IBM Cognos" xfId="51" xr:uid="{02915E94-A683-4F3E-A646-EC6FE6C0C4E7}"/>
    <cellStyle name="Summary Column Name TM1 - IBM Cognos" xfId="52" xr:uid="{92FFF5D3-2AD1-4214-838D-5C4E9FCDC1BF}"/>
    <cellStyle name="Summary Row Name - IBM Cognos" xfId="53" xr:uid="{F24BACBF-9FEC-458E-8D80-FEC977B374C2}"/>
    <cellStyle name="Summary Row Name TM1 - IBM Cognos" xfId="54" xr:uid="{273D339F-11C7-4A02-A32C-1170D0E059D7}"/>
    <cellStyle name="Unsaved Change - IBM Cognos" xfId="55" xr:uid="{FF868365-2654-40D2-83C7-81AC4E0BFD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11.bin"/><Relationship Id="rId13" Type="http://schemas.openxmlformats.org/officeDocument/2006/relationships/customProperty" Target="../customProperty16.bin"/><Relationship Id="rId18" Type="http://schemas.openxmlformats.org/officeDocument/2006/relationships/customProperty" Target="../customProperty21.bin"/><Relationship Id="rId3" Type="http://schemas.openxmlformats.org/officeDocument/2006/relationships/customProperty" Target="../customProperty6.bin"/><Relationship Id="rId21" Type="http://schemas.openxmlformats.org/officeDocument/2006/relationships/customProperty" Target="../customProperty24.bin"/><Relationship Id="rId7" Type="http://schemas.openxmlformats.org/officeDocument/2006/relationships/customProperty" Target="../customProperty10.bin"/><Relationship Id="rId12" Type="http://schemas.openxmlformats.org/officeDocument/2006/relationships/customProperty" Target="../customProperty15.bin"/><Relationship Id="rId17" Type="http://schemas.openxmlformats.org/officeDocument/2006/relationships/customProperty" Target="../customProperty20.bin"/><Relationship Id="rId2" Type="http://schemas.openxmlformats.org/officeDocument/2006/relationships/customProperty" Target="../customProperty5.bin"/><Relationship Id="rId16" Type="http://schemas.openxmlformats.org/officeDocument/2006/relationships/customProperty" Target="../customProperty19.bin"/><Relationship Id="rId20" Type="http://schemas.openxmlformats.org/officeDocument/2006/relationships/customProperty" Target="../customProperty23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9.bin"/><Relationship Id="rId11" Type="http://schemas.openxmlformats.org/officeDocument/2006/relationships/customProperty" Target="../customProperty14.bin"/><Relationship Id="rId5" Type="http://schemas.openxmlformats.org/officeDocument/2006/relationships/customProperty" Target="../customProperty8.bin"/><Relationship Id="rId15" Type="http://schemas.openxmlformats.org/officeDocument/2006/relationships/customProperty" Target="../customProperty18.bin"/><Relationship Id="rId10" Type="http://schemas.openxmlformats.org/officeDocument/2006/relationships/customProperty" Target="../customProperty13.bin"/><Relationship Id="rId19" Type="http://schemas.openxmlformats.org/officeDocument/2006/relationships/customProperty" Target="../customProperty22.bin"/><Relationship Id="rId4" Type="http://schemas.openxmlformats.org/officeDocument/2006/relationships/customProperty" Target="../customProperty7.bin"/><Relationship Id="rId9" Type="http://schemas.openxmlformats.org/officeDocument/2006/relationships/customProperty" Target="../customProperty12.bin"/><Relationship Id="rId14" Type="http://schemas.openxmlformats.org/officeDocument/2006/relationships/customProperty" Target="../customProperty17.bin"/><Relationship Id="rId22" Type="http://schemas.openxmlformats.org/officeDocument/2006/relationships/customProperty" Target="../customProperty2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83B78-AECB-4509-88E3-7555CAC04D38}">
  <dimension ref="B1:B8"/>
  <sheetViews>
    <sheetView workbookViewId="0"/>
  </sheetViews>
  <sheetFormatPr defaultRowHeight="14.4" x14ac:dyDescent="0.3"/>
  <sheetData>
    <row r="1" spans="2:2" x14ac:dyDescent="0.3">
      <c r="B1" t="s">
        <v>68</v>
      </c>
    </row>
    <row r="2" spans="2:2" x14ac:dyDescent="0.3">
      <c r="B2" s="27" t="s">
        <v>69</v>
      </c>
    </row>
    <row r="3" spans="2:2" x14ac:dyDescent="0.3">
      <c r="B3" s="27" t="s">
        <v>57</v>
      </c>
    </row>
    <row r="4" spans="2:2" x14ac:dyDescent="0.3">
      <c r="B4" s="27" t="s">
        <v>70</v>
      </c>
    </row>
    <row r="5" spans="2:2" x14ac:dyDescent="0.3">
      <c r="B5" s="27" t="s">
        <v>71</v>
      </c>
    </row>
    <row r="6" spans="2:2" x14ac:dyDescent="0.3">
      <c r="B6" s="27" t="s">
        <v>72</v>
      </c>
    </row>
    <row r="7" spans="2:2" x14ac:dyDescent="0.3">
      <c r="B7" s="27" t="s">
        <v>73</v>
      </c>
    </row>
    <row r="8" spans="2:2" x14ac:dyDescent="0.3">
      <c r="B8" s="27" t="s">
        <v>74</v>
      </c>
    </row>
  </sheetData>
  <pageMargins left="0.511811024" right="0.511811024" top="0.78740157499999996" bottom="0.78740157499999996" header="0.31496062000000002" footer="0.31496062000000002"/>
  <customProperties>
    <customPr name="CafeStyleVersion" r:id="rId1"/>
    <customPr name="LastTupleSet_0" r:id="rId2"/>
    <customPr name="LastTupleSet_COR_Mappings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DBDE7-9C19-4406-89BE-03B4337B3E5C}">
  <dimension ref="A1:H28"/>
  <sheetViews>
    <sheetView showGridLines="0" tabSelected="1" topLeftCell="B13" workbookViewId="0"/>
  </sheetViews>
  <sheetFormatPr defaultRowHeight="14.4" x14ac:dyDescent="0.3"/>
  <cols>
    <col min="1" max="1" width="25.77734375" hidden="1" customWidth="1"/>
    <col min="2" max="2" width="25.77734375" customWidth="1"/>
    <col min="3" max="3" width="20.5546875" customWidth="1"/>
    <col min="4" max="4" width="17.6640625" customWidth="1"/>
    <col min="5" max="5" width="16.44140625" customWidth="1"/>
    <col min="6" max="6" width="13.21875" customWidth="1"/>
  </cols>
  <sheetData>
    <row r="1" spans="1:8" hidden="1" x14ac:dyDescent="0.3">
      <c r="A1" s="27" t="s">
        <v>61</v>
      </c>
    </row>
    <row r="2" spans="1:8" s="28" customFormat="1" ht="15" hidden="1" thickBot="1" x14ac:dyDescent="0.35">
      <c r="A2" s="28">
        <v>0</v>
      </c>
      <c r="B2" s="29" t="s">
        <v>65</v>
      </c>
      <c r="C2" s="30">
        <v>123.456789</v>
      </c>
    </row>
    <row r="3" spans="1:8" s="31" customFormat="1" ht="15" hidden="1" thickBot="1" x14ac:dyDescent="0.35">
      <c r="A3" s="31">
        <v>1</v>
      </c>
      <c r="B3" s="32" t="s">
        <v>65</v>
      </c>
      <c r="C3" s="33">
        <v>123.456789</v>
      </c>
    </row>
    <row r="4" spans="1:8" s="34" customFormat="1" ht="15" hidden="1" thickBot="1" x14ac:dyDescent="0.35">
      <c r="A4" s="34">
        <v>2</v>
      </c>
      <c r="B4" s="35" t="s">
        <v>65</v>
      </c>
      <c r="C4" s="36">
        <v>123.456789</v>
      </c>
    </row>
    <row r="5" spans="1:8" s="37" customFormat="1" ht="15" hidden="1" thickBot="1" x14ac:dyDescent="0.35">
      <c r="A5" s="37">
        <v>3</v>
      </c>
      <c r="B5" s="38" t="s">
        <v>65</v>
      </c>
      <c r="C5" s="39">
        <v>123.456789</v>
      </c>
    </row>
    <row r="6" spans="1:8" s="40" customFormat="1" ht="15" hidden="1" thickBot="1" x14ac:dyDescent="0.35">
      <c r="A6" s="40">
        <v>4</v>
      </c>
      <c r="B6" s="41" t="s">
        <v>65</v>
      </c>
      <c r="C6" s="42">
        <v>123.456789</v>
      </c>
    </row>
    <row r="7" spans="1:8" s="43" customFormat="1" ht="15" hidden="1" thickBot="1" x14ac:dyDescent="0.35">
      <c r="A7" s="43">
        <v>5</v>
      </c>
      <c r="B7" s="44" t="s">
        <v>65</v>
      </c>
      <c r="C7" s="45">
        <v>123.456789</v>
      </c>
    </row>
    <row r="8" spans="1:8" s="47" customFormat="1" ht="15" hidden="1" thickBot="1" x14ac:dyDescent="0.35">
      <c r="A8" s="46" t="s">
        <v>62</v>
      </c>
      <c r="B8" s="48" t="s">
        <v>65</v>
      </c>
      <c r="C8" s="49">
        <v>123.456789</v>
      </c>
    </row>
    <row r="9" spans="1:8" s="51" customFormat="1" ht="15" hidden="1" thickBot="1" x14ac:dyDescent="0.35">
      <c r="A9" s="50" t="s">
        <v>63</v>
      </c>
      <c r="B9" s="52" t="s">
        <v>65</v>
      </c>
      <c r="C9" s="53">
        <v>123.456789</v>
      </c>
    </row>
    <row r="10" spans="1:8" hidden="1" x14ac:dyDescent="0.3">
      <c r="A10" s="27" t="s">
        <v>64</v>
      </c>
    </row>
    <row r="11" spans="1:8" hidden="1" x14ac:dyDescent="0.3"/>
    <row r="12" spans="1:8" hidden="1" x14ac:dyDescent="0.3">
      <c r="B12" t="str">
        <f>_xll.TM1RPTVIEW("smartco:Revenue:136549",0,_xll.TM1RPTTITLE("smartco:organization",$C$20),_xll.TM1RPTTITLE("smartco:Revenue",$C$15),_xll.TM1RPTTITLE("smartco:product",$C$16),_xll.TM1RPTTITLE("smartco:Year",$C$17),_xll.TM1RPTTITLE("smartco:Version",$C$18),TM1RPTFMTRNG136549,TM1RPTFMTIDCOL136549)</f>
        <v>smartco:Revenue:136549</v>
      </c>
    </row>
    <row r="14" spans="1:8" hidden="1" x14ac:dyDescent="0.3">
      <c r="B14" s="54" t="s">
        <v>53</v>
      </c>
    </row>
    <row r="15" spans="1:8" ht="18" x14ac:dyDescent="0.35">
      <c r="B15" s="55" t="s">
        <v>20</v>
      </c>
      <c r="C15" s="58" t="str">
        <f>_xll.SUBNM("smartco:Revenue","Default","Gross Margin","Caption_Default")</f>
        <v>Gross Margin</v>
      </c>
      <c r="D15" s="57"/>
      <c r="E15" s="57"/>
      <c r="F15" s="57"/>
      <c r="G15" s="57"/>
      <c r="H15" s="57"/>
    </row>
    <row r="16" spans="1:8" ht="18" x14ac:dyDescent="0.35">
      <c r="B16" s="55" t="s">
        <v>54</v>
      </c>
      <c r="C16" s="58" t="str">
        <f>_xll.SUBNM("smartco:product","All Members","Phones","Caption_Default")</f>
        <v>Phones</v>
      </c>
      <c r="D16" s="57"/>
      <c r="E16" s="57"/>
      <c r="F16" s="57"/>
      <c r="G16" s="57"/>
      <c r="H16" s="57"/>
    </row>
    <row r="17" spans="1:8" ht="18" x14ac:dyDescent="0.35">
      <c r="B17" s="55" t="s">
        <v>12</v>
      </c>
      <c r="C17" s="56" t="str">
        <f>_xll.SUBNM("smartco:Year","Default","2020","Caption_Default")</f>
        <v>2020</v>
      </c>
      <c r="D17" s="57"/>
      <c r="E17" s="57"/>
      <c r="F17" s="57"/>
      <c r="G17" s="57"/>
      <c r="H17" s="57"/>
    </row>
    <row r="18" spans="1:8" ht="18" x14ac:dyDescent="0.35">
      <c r="B18" s="55" t="s">
        <v>55</v>
      </c>
      <c r="C18" s="56" t="str">
        <f>_xll.SUBNM("smartco:Version","Current","Budget","Caption_Default")</f>
        <v>Budget</v>
      </c>
      <c r="D18" s="57"/>
      <c r="E18" s="57"/>
      <c r="F18" s="57"/>
      <c r="G18" s="57"/>
      <c r="H18" s="57"/>
    </row>
    <row r="19" spans="1:8" ht="18" x14ac:dyDescent="0.35">
      <c r="B19" s="57"/>
      <c r="C19" s="57"/>
      <c r="D19" s="57"/>
      <c r="E19" s="57"/>
      <c r="F19" s="57"/>
      <c r="G19" s="57"/>
      <c r="H19" s="57"/>
    </row>
    <row r="20" spans="1:8" ht="18.600000000000001" thickBot="1" x14ac:dyDescent="0.4">
      <c r="B20" s="57"/>
      <c r="C20" s="59" t="str">
        <f>_xll.SUBNM("smartco:organization","Workflow","Massachusetts","Caption_Default")</f>
        <v>Massachusetts</v>
      </c>
      <c r="D20" s="60" t="str">
        <f>_xll.SUBNM("smartco:organization","Workflow","Maryland","Caption_Default")</f>
        <v>Maryland</v>
      </c>
      <c r="E20" s="57"/>
      <c r="F20" s="57"/>
      <c r="G20" s="57"/>
      <c r="H20" s="57"/>
    </row>
    <row r="21" spans="1:8" ht="18.600000000000001" thickBot="1" x14ac:dyDescent="0.4">
      <c r="B21" s="57"/>
      <c r="C21" s="61" t="s">
        <v>12</v>
      </c>
      <c r="D21" s="61" t="s">
        <v>12</v>
      </c>
      <c r="E21" s="61" t="s">
        <v>66</v>
      </c>
      <c r="F21" s="61" t="s">
        <v>67</v>
      </c>
      <c r="G21" s="57"/>
      <c r="H21" s="57"/>
    </row>
    <row r="22" spans="1:8" s="28" customFormat="1" ht="18.600000000000001" thickBot="1" x14ac:dyDescent="0.4">
      <c r="A22" s="28">
        <f>IF(_xll.TM1RPTELISCONSOLIDATED($B$22,$B22),IF(_xll.TM1RPTELLEV($B$22,$B22)&lt;=5,_xll.TM1RPTELLEV($B$22,$B22),"Default"),"Leaf")</f>
        <v>0</v>
      </c>
      <c r="B22" s="62" t="str">
        <f>_xll.TM1RPTROW($B$12,"smartco:Channel","Default",,"Caption_Default")</f>
        <v>Channel Total</v>
      </c>
      <c r="C22" s="63">
        <f>_xll.DBRW($B$12,$C$20,$B22,$C$16,C$21,$C$17,$C$18,$C$15)</f>
        <v>10744587.55037564</v>
      </c>
      <c r="D22" s="63">
        <f>_xll.DBRW($B$12,$D$20,$B22,$C$16,D$21,$C$17,$C$18,$C$15)</f>
        <v>10964623.309101522</v>
      </c>
      <c r="E22" s="64">
        <f>C22-D22</f>
        <v>-220035.75872588158</v>
      </c>
      <c r="F22" s="65">
        <f>E22/C22</f>
        <v>-2.0478753390416455E-2</v>
      </c>
      <c r="G22" s="66"/>
      <c r="H22" s="66"/>
    </row>
    <row r="23" spans="1:8" s="51" customFormat="1" ht="18.600000000000001" thickBot="1" x14ac:dyDescent="0.4">
      <c r="A23" s="50" t="str">
        <f>IF(_xll.TM1RPTELISCONSOLIDATED($B$22,$B23),IF(_xll.TM1RPTELLEV($B$22,$B23)&lt;=5,_xll.TM1RPTELLEV($B$22,$B23),"Default"),"Leaf")</f>
        <v>Leaf</v>
      </c>
      <c r="B23" s="67" t="s">
        <v>14</v>
      </c>
      <c r="C23" s="68">
        <f>_xll.DBRW($B$12,$C$20,$B23,$C$16,C$21,$C$17,$C$18,$C$15)</f>
        <v>4890673.0592125375</v>
      </c>
      <c r="D23" s="68">
        <f>_xll.DBRW($B$12,$D$20,$B23,$C$16,D$21,$C$17,$C$18,$C$15)</f>
        <v>4173532.2077125851</v>
      </c>
      <c r="E23" s="64">
        <f t="shared" ref="E23:E25" si="0">C23-D23</f>
        <v>717140.85149995238</v>
      </c>
      <c r="F23" s="65">
        <f t="shared" ref="F23:F25" si="1">E23/C23</f>
        <v>0.14663438811332472</v>
      </c>
      <c r="G23" s="69"/>
      <c r="H23" s="69"/>
    </row>
    <row r="24" spans="1:8" s="51" customFormat="1" ht="18.600000000000001" thickBot="1" x14ac:dyDescent="0.4">
      <c r="A24" s="50" t="str">
        <f>IF(_xll.TM1RPTELISCONSOLIDATED($B$22,$B24),IF(_xll.TM1RPTELLEV($B$22,$B24)&lt;=5,_xll.TM1RPTELLEV($B$22,$B24),"Default"),"Leaf")</f>
        <v>Leaf</v>
      </c>
      <c r="B24" s="67" t="s">
        <v>15</v>
      </c>
      <c r="C24" s="68">
        <f>_xll.DBRW($B$12,$C$20,$B24,$C$16,C$21,$C$17,$C$18,$C$15)</f>
        <v>3608056.3187854122</v>
      </c>
      <c r="D24" s="68">
        <f>_xll.DBRW($B$12,$D$20,$B24,$C$16,D$21,$C$17,$C$18,$C$15)</f>
        <v>4227973.1005429812</v>
      </c>
      <c r="E24" s="64">
        <f t="shared" si="0"/>
        <v>-619916.78175756894</v>
      </c>
      <c r="F24" s="65">
        <f t="shared" si="1"/>
        <v>-0.17181460791783118</v>
      </c>
      <c r="G24" s="69"/>
      <c r="H24" s="69"/>
    </row>
    <row r="25" spans="1:8" s="51" customFormat="1" ht="18.600000000000001" thickBot="1" x14ac:dyDescent="0.4">
      <c r="A25" s="50" t="str">
        <f>IF(_xll.TM1RPTELISCONSOLIDATED($B$22,$B25),IF(_xll.TM1RPTELLEV($B$22,$B25)&lt;=5,_xll.TM1RPTELLEV($B$22,$B25),"Default"),"Leaf")</f>
        <v>Leaf</v>
      </c>
      <c r="B25" s="67" t="s">
        <v>16</v>
      </c>
      <c r="C25" s="68">
        <f>_xll.DBRW($B$12,$C$20,$B25,$C$16,C$21,$C$17,$C$18,$C$15)</f>
        <v>2245858.1723776949</v>
      </c>
      <c r="D25" s="68">
        <f>_xll.DBRW($B$12,$D$20,$B25,$C$16,D$21,$C$17,$C$18,$C$15)</f>
        <v>2563118.0008459548</v>
      </c>
      <c r="E25" s="64">
        <f t="shared" si="0"/>
        <v>-317259.82846825989</v>
      </c>
      <c r="F25" s="65">
        <f t="shared" si="1"/>
        <v>-0.14126440946730676</v>
      </c>
      <c r="G25" s="69"/>
      <c r="H25" s="69"/>
    </row>
    <row r="26" spans="1:8" ht="18" x14ac:dyDescent="0.35">
      <c r="B26" s="57"/>
      <c r="C26" s="57"/>
      <c r="D26" s="57"/>
      <c r="E26" s="57"/>
      <c r="F26" s="57"/>
      <c r="G26" s="57"/>
      <c r="H26" s="57"/>
    </row>
    <row r="27" spans="1:8" ht="18" x14ac:dyDescent="0.35">
      <c r="B27" s="57"/>
      <c r="C27" s="57"/>
      <c r="D27" s="57"/>
      <c r="E27" s="57"/>
      <c r="F27" s="57"/>
      <c r="G27" s="57"/>
      <c r="H27" s="57"/>
    </row>
    <row r="28" spans="1:8" ht="18" x14ac:dyDescent="0.35">
      <c r="B28" s="57"/>
      <c r="C28" s="57"/>
      <c r="D28" s="57"/>
      <c r="E28" s="57"/>
      <c r="F28" s="57"/>
      <c r="G28" s="57"/>
      <c r="H28" s="57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0B81B-A09A-4A72-BFF1-643E8B8255E7}">
  <dimension ref="A1:N16"/>
  <sheetViews>
    <sheetView workbookViewId="0">
      <selection activeCell="B9" sqref="B9"/>
    </sheetView>
  </sheetViews>
  <sheetFormatPr defaultRowHeight="14.4" x14ac:dyDescent="0.3"/>
  <cols>
    <col min="1" max="1" width="12.5546875" bestFit="1" customWidth="1"/>
    <col min="2" max="2" width="25.44140625" bestFit="1" customWidth="1"/>
    <col min="3" max="13" width="7.5546875" bestFit="1" customWidth="1"/>
    <col min="14" max="14" width="9.109375" bestFit="1" customWidth="1"/>
  </cols>
  <sheetData>
    <row r="1" spans="1:14" x14ac:dyDescent="0.3">
      <c r="A1" s="21" t="s">
        <v>48</v>
      </c>
      <c r="B1" s="21" t="s">
        <v>49</v>
      </c>
    </row>
    <row r="2" spans="1:14" x14ac:dyDescent="0.3">
      <c r="A2" s="21" t="s">
        <v>50</v>
      </c>
      <c r="B2" s="21" t="s">
        <v>51</v>
      </c>
    </row>
    <row r="3" spans="1:14" x14ac:dyDescent="0.3">
      <c r="A3" s="21" t="s">
        <v>52</v>
      </c>
      <c r="B3" s="21" t="s">
        <v>20</v>
      </c>
    </row>
    <row r="5" spans="1:14" x14ac:dyDescent="0.3">
      <c r="A5" s="21"/>
      <c r="B5" s="22" t="s">
        <v>56</v>
      </c>
    </row>
    <row r="6" spans="1:14" x14ac:dyDescent="0.3">
      <c r="A6" s="21" t="s">
        <v>53</v>
      </c>
      <c r="B6" s="23" t="s">
        <v>32</v>
      </c>
    </row>
    <row r="7" spans="1:14" x14ac:dyDescent="0.3">
      <c r="A7" s="21" t="s">
        <v>20</v>
      </c>
      <c r="B7" s="23" t="s">
        <v>57</v>
      </c>
    </row>
    <row r="8" spans="1:14" x14ac:dyDescent="0.3">
      <c r="A8" s="21" t="s">
        <v>54</v>
      </c>
      <c r="B8" s="23" t="s">
        <v>58</v>
      </c>
    </row>
    <row r="9" spans="1:14" x14ac:dyDescent="0.3">
      <c r="A9" s="21" t="s">
        <v>12</v>
      </c>
      <c r="B9" s="23" t="s">
        <v>59</v>
      </c>
    </row>
    <row r="10" spans="1:14" x14ac:dyDescent="0.3">
      <c r="A10" s="21" t="s">
        <v>55</v>
      </c>
      <c r="B10" s="23" t="s">
        <v>60</v>
      </c>
    </row>
    <row r="12" spans="1:14" ht="15" thickBot="1" x14ac:dyDescent="0.35">
      <c r="A12" s="2"/>
      <c r="B12" s="24" t="s">
        <v>0</v>
      </c>
      <c r="C12" s="24" t="s">
        <v>1</v>
      </c>
      <c r="D12" s="24" t="s">
        <v>2</v>
      </c>
      <c r="E12" s="24" t="s">
        <v>3</v>
      </c>
      <c r="F12" s="24" t="s">
        <v>4</v>
      </c>
      <c r="G12" s="24" t="s">
        <v>5</v>
      </c>
      <c r="H12" s="24" t="s">
        <v>6</v>
      </c>
      <c r="I12" s="24" t="s">
        <v>7</v>
      </c>
      <c r="J12" s="24" t="s">
        <v>8</v>
      </c>
      <c r="K12" s="24" t="s">
        <v>9</v>
      </c>
      <c r="L12" s="24" t="s">
        <v>10</v>
      </c>
      <c r="M12" s="24" t="s">
        <v>11</v>
      </c>
      <c r="N12" s="24" t="s">
        <v>12</v>
      </c>
    </row>
    <row r="13" spans="1:14" x14ac:dyDescent="0.3">
      <c r="A13" s="25" t="s">
        <v>13</v>
      </c>
      <c r="B13" s="1">
        <v>115902.48118929355</v>
      </c>
      <c r="C13" s="1">
        <v>128396.63604381942</v>
      </c>
      <c r="D13" s="1">
        <v>131533.27837528003</v>
      </c>
      <c r="E13" s="1">
        <v>139911.60398686634</v>
      </c>
      <c r="F13" s="1">
        <v>140801.18030640151</v>
      </c>
      <c r="G13" s="1">
        <v>115934.96320879026</v>
      </c>
      <c r="H13" s="1">
        <v>135877.30183216606</v>
      </c>
      <c r="I13" s="1">
        <v>126679.83207342605</v>
      </c>
      <c r="J13" s="1">
        <v>119771.02638381862</v>
      </c>
      <c r="K13" s="1">
        <v>135489.02098654074</v>
      </c>
      <c r="L13" s="1">
        <v>130221.01200115104</v>
      </c>
      <c r="M13" s="1">
        <v>151795.95140583281</v>
      </c>
      <c r="N13" s="1">
        <v>1572314.2877933865</v>
      </c>
    </row>
    <row r="14" spans="1:14" x14ac:dyDescent="0.3">
      <c r="A14" s="26" t="s">
        <v>14</v>
      </c>
      <c r="B14" s="1">
        <v>38868.310269345013</v>
      </c>
      <c r="C14" s="1">
        <v>42986.330954258272</v>
      </c>
      <c r="D14" s="1">
        <v>45000</v>
      </c>
      <c r="E14" s="1">
        <v>46702.9975589233</v>
      </c>
      <c r="F14" s="1">
        <v>47148.847873046972</v>
      </c>
      <c r="G14" s="1">
        <v>38875.337336306671</v>
      </c>
      <c r="H14" s="1">
        <v>45523.754762361554</v>
      </c>
      <c r="I14" s="1">
        <v>42424.164259486643</v>
      </c>
      <c r="J14" s="1">
        <v>40123.794230259198</v>
      </c>
      <c r="K14" s="1">
        <v>45373.8175886436</v>
      </c>
      <c r="L14" s="1">
        <v>43634.456393775879</v>
      </c>
      <c r="M14" s="1">
        <v>50861.923567237674</v>
      </c>
      <c r="N14" s="1">
        <v>527523.73479364475</v>
      </c>
    </row>
    <row r="15" spans="1:14" x14ac:dyDescent="0.3">
      <c r="A15" s="26" t="s">
        <v>15</v>
      </c>
      <c r="B15" s="1">
        <v>38517.085459974267</v>
      </c>
      <c r="C15" s="1">
        <v>42705.152544780583</v>
      </c>
      <c r="D15" s="1">
        <v>43266.639187640008</v>
      </c>
      <c r="E15" s="1">
        <v>46845.419880638176</v>
      </c>
      <c r="F15" s="1">
        <v>46826.166216677266</v>
      </c>
      <c r="G15" s="1">
        <v>38529.812936241789</v>
      </c>
      <c r="H15" s="1">
        <v>45176.773534902255</v>
      </c>
      <c r="I15" s="1">
        <v>42127.833906969703</v>
      </c>
      <c r="J15" s="1">
        <v>39823.616076779712</v>
      </c>
      <c r="K15" s="1">
        <v>45057.601698948572</v>
      </c>
      <c r="L15" s="1">
        <v>43293.277803687582</v>
      </c>
      <c r="M15" s="1">
        <v>50467.013919297569</v>
      </c>
      <c r="N15" s="1">
        <v>522636.39316653745</v>
      </c>
    </row>
    <row r="16" spans="1:14" x14ac:dyDescent="0.3">
      <c r="A16" s="26" t="s">
        <v>16</v>
      </c>
      <c r="B16" s="1">
        <v>38517.085459974267</v>
      </c>
      <c r="C16" s="1">
        <v>42705.152544780583</v>
      </c>
      <c r="D16" s="1">
        <v>43266.639187640008</v>
      </c>
      <c r="E16" s="1">
        <v>46363.186547304853</v>
      </c>
      <c r="F16" s="1">
        <v>46826.166216677266</v>
      </c>
      <c r="G16" s="1">
        <v>38529.812936241789</v>
      </c>
      <c r="H16" s="1">
        <v>45176.773534902255</v>
      </c>
      <c r="I16" s="1">
        <v>42127.833906969703</v>
      </c>
      <c r="J16" s="1">
        <v>39823.616076779712</v>
      </c>
      <c r="K16" s="1">
        <v>45057.601698948572</v>
      </c>
      <c r="L16" s="1">
        <v>43293.277803687582</v>
      </c>
      <c r="M16" s="1">
        <v>50467.013919297569</v>
      </c>
      <c r="N16" s="1">
        <v>522154.15983320418</v>
      </c>
    </row>
  </sheetData>
  <pageMargins left="0.511811024" right="0.511811024" top="0.78740157499999996" bottom="0.78740157499999996" header="0.31496062000000002" footer="0.31496062000000002"/>
  <customProperties>
    <customPr name="COR_MapSheets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9D355-4441-4BAE-8821-E0B424CACF3F}">
  <sheetPr>
    <tabColor rgb="FF808080"/>
  </sheetPr>
  <dimension ref="B3:P73"/>
  <sheetViews>
    <sheetView workbookViewId="0">
      <selection activeCell="B13" sqref="B13:C13"/>
    </sheetView>
  </sheetViews>
  <sheetFormatPr defaultRowHeight="14.4" x14ac:dyDescent="0.3"/>
  <cols>
    <col min="1" max="1" width="2.77734375" customWidth="1"/>
    <col min="2" max="2" width="17.5546875" customWidth="1"/>
    <col min="3" max="3" width="12.5546875" bestFit="1" customWidth="1"/>
    <col min="4" max="15" width="9.109375" bestFit="1" customWidth="1"/>
    <col min="16" max="16" width="10.109375" bestFit="1" customWidth="1"/>
  </cols>
  <sheetData>
    <row r="3" spans="2:16" hidden="1" x14ac:dyDescent="0.3">
      <c r="B3" s="9" t="s">
        <v>17</v>
      </c>
      <c r="C3" s="7" t="s">
        <v>18</v>
      </c>
    </row>
    <row r="4" spans="2:16" hidden="1" x14ac:dyDescent="0.3">
      <c r="B4" s="9" t="s">
        <v>19</v>
      </c>
      <c r="C4" s="7" t="s">
        <v>20</v>
      </c>
    </row>
    <row r="5" spans="2:16" hidden="1" x14ac:dyDescent="0.3">
      <c r="B5" s="9" t="s">
        <v>21</v>
      </c>
      <c r="C5" s="8" t="s">
        <v>22</v>
      </c>
    </row>
    <row r="6" spans="2:16" hidden="1" x14ac:dyDescent="0.3">
      <c r="B6" s="9" t="s">
        <v>23</v>
      </c>
      <c r="C6" s="8" t="s">
        <v>45</v>
      </c>
    </row>
    <row r="7" spans="2:16" hidden="1" x14ac:dyDescent="0.3">
      <c r="B7" s="9" t="s">
        <v>24</v>
      </c>
      <c r="C7" s="7" t="s">
        <v>46</v>
      </c>
    </row>
    <row r="8" spans="2:16" hidden="1" x14ac:dyDescent="0.3">
      <c r="B8" s="9" t="s">
        <v>25</v>
      </c>
      <c r="C8" s="7" t="s">
        <v>26</v>
      </c>
    </row>
    <row r="9" spans="2:16" hidden="1" x14ac:dyDescent="0.3">
      <c r="B9" s="9" t="s">
        <v>27</v>
      </c>
      <c r="C9" s="7" t="s">
        <v>47</v>
      </c>
    </row>
    <row r="10" spans="2:16" hidden="1" x14ac:dyDescent="0.3">
      <c r="B10" s="9" t="s">
        <v>28</v>
      </c>
      <c r="C10" s="7"/>
    </row>
    <row r="11" spans="2:16" hidden="1" x14ac:dyDescent="0.3">
      <c r="B11" s="9" t="s">
        <v>29</v>
      </c>
      <c r="C11" s="7"/>
    </row>
    <row r="12" spans="2:16" hidden="1" x14ac:dyDescent="0.3"/>
    <row r="13" spans="2:16" ht="15" thickBot="1" x14ac:dyDescent="0.35">
      <c r="B13" s="19"/>
      <c r="C13" s="20"/>
      <c r="D13" s="3" t="s">
        <v>0</v>
      </c>
      <c r="E13" s="3" t="s">
        <v>1</v>
      </c>
      <c r="F13" s="3" t="s">
        <v>2</v>
      </c>
      <c r="G13" s="3" t="s">
        <v>3</v>
      </c>
      <c r="H13" s="3" t="s">
        <v>4</v>
      </c>
      <c r="I13" s="3" t="s">
        <v>5</v>
      </c>
      <c r="J13" s="3" t="s">
        <v>6</v>
      </c>
      <c r="K13" s="3" t="s">
        <v>7</v>
      </c>
      <c r="L13" s="3" t="s">
        <v>8</v>
      </c>
      <c r="M13" s="3" t="s">
        <v>9</v>
      </c>
      <c r="N13" s="3" t="s">
        <v>10</v>
      </c>
      <c r="O13" s="3" t="s">
        <v>11</v>
      </c>
      <c r="P13" s="3" t="s">
        <v>12</v>
      </c>
    </row>
    <row r="14" spans="2:16" x14ac:dyDescent="0.3">
      <c r="B14" s="10" t="s">
        <v>30</v>
      </c>
      <c r="C14" s="5" t="s">
        <v>13</v>
      </c>
      <c r="D14" s="4">
        <v>1140907.0856953433</v>
      </c>
      <c r="E14" s="4">
        <v>1281435.754752896</v>
      </c>
      <c r="F14" s="4">
        <v>1302550.1208586916</v>
      </c>
      <c r="G14" s="4">
        <v>1391717.6407640981</v>
      </c>
      <c r="H14" s="4">
        <v>1405107.6681566881</v>
      </c>
      <c r="I14" s="4">
        <v>1156239.9124873178</v>
      </c>
      <c r="J14" s="4">
        <v>1355650.1872745277</v>
      </c>
      <c r="K14" s="4">
        <v>1280354.7475616082</v>
      </c>
      <c r="L14" s="4">
        <v>1210827.9604568705</v>
      </c>
      <c r="M14" s="4">
        <v>1368959.7668581516</v>
      </c>
      <c r="N14" s="4">
        <v>1317027.9127007155</v>
      </c>
      <c r="O14" s="4">
        <v>1534381.7272268673</v>
      </c>
      <c r="P14" s="4">
        <v>15745160.484793736</v>
      </c>
    </row>
    <row r="15" spans="2:16" x14ac:dyDescent="0.3">
      <c r="B15" s="11"/>
      <c r="C15" s="6" t="s">
        <v>14</v>
      </c>
      <c r="D15" s="4">
        <v>380536.51177136152</v>
      </c>
      <c r="E15" s="4">
        <v>427332.70385728346</v>
      </c>
      <c r="F15" s="4">
        <v>437217.33710589079</v>
      </c>
      <c r="G15" s="4">
        <v>463971.676484667</v>
      </c>
      <c r="H15" s="4">
        <v>468584.34382314247</v>
      </c>
      <c r="I15" s="4">
        <v>385643.65376248281</v>
      </c>
      <c r="J15" s="4">
        <v>452114.71657648182</v>
      </c>
      <c r="K15" s="4">
        <v>426982.46942221402</v>
      </c>
      <c r="L15" s="4">
        <v>403809.43892127648</v>
      </c>
      <c r="M15" s="4">
        <v>456530.73287918081</v>
      </c>
      <c r="N15" s="4">
        <v>439236.7566269642</v>
      </c>
      <c r="O15" s="4">
        <v>511723.84884091583</v>
      </c>
      <c r="P15" s="4">
        <v>5253684.1900718585</v>
      </c>
    </row>
    <row r="16" spans="2:16" x14ac:dyDescent="0.3">
      <c r="B16" s="11"/>
      <c r="C16" s="6" t="s">
        <v>15</v>
      </c>
      <c r="D16" s="4">
        <v>380185.28696199076</v>
      </c>
      <c r="E16" s="4">
        <v>427051.52544780582</v>
      </c>
      <c r="F16" s="4">
        <v>432666.39187640004</v>
      </c>
      <c r="G16" s="4">
        <v>464114.09880638187</v>
      </c>
      <c r="H16" s="4">
        <v>468261.66216677276</v>
      </c>
      <c r="I16" s="4">
        <v>385298.12936241791</v>
      </c>
      <c r="J16" s="4">
        <v>451767.73534902255</v>
      </c>
      <c r="K16" s="4">
        <v>426686.13906969712</v>
      </c>
      <c r="L16" s="4">
        <v>403509.26076779701</v>
      </c>
      <c r="M16" s="4">
        <v>456214.51698948583</v>
      </c>
      <c r="N16" s="4">
        <v>438895.57803687587</v>
      </c>
      <c r="O16" s="4">
        <v>511328.93919297575</v>
      </c>
      <c r="P16" s="4">
        <v>5245979.2640276207</v>
      </c>
    </row>
    <row r="17" spans="2:16" x14ac:dyDescent="0.3">
      <c r="B17" s="12"/>
      <c r="C17" s="6" t="s">
        <v>16</v>
      </c>
      <c r="D17" s="4">
        <v>380185.28696199076</v>
      </c>
      <c r="E17" s="4">
        <v>427051.52544780582</v>
      </c>
      <c r="F17" s="4">
        <v>432666.39187640004</v>
      </c>
      <c r="G17" s="4">
        <v>463631.86547304853</v>
      </c>
      <c r="H17" s="4">
        <v>468261.66216677276</v>
      </c>
      <c r="I17" s="4">
        <v>385298.12936241791</v>
      </c>
      <c r="J17" s="4">
        <v>451767.73534902255</v>
      </c>
      <c r="K17" s="4">
        <v>426686.13906969712</v>
      </c>
      <c r="L17" s="4">
        <v>403509.26076779701</v>
      </c>
      <c r="M17" s="4">
        <v>456214.51698948583</v>
      </c>
      <c r="N17" s="4">
        <v>438895.57803687587</v>
      </c>
      <c r="O17" s="4">
        <v>511328.93919297575</v>
      </c>
      <c r="P17" s="4">
        <v>5245497.0306942882</v>
      </c>
    </row>
    <row r="18" spans="2:16" x14ac:dyDescent="0.3">
      <c r="B18" s="13" t="s">
        <v>31</v>
      </c>
      <c r="C18" s="5" t="s">
        <v>13</v>
      </c>
      <c r="D18" s="4">
        <v>343681.2821906379</v>
      </c>
      <c r="E18" s="4">
        <v>384627.55131250288</v>
      </c>
      <c r="F18" s="4">
        <v>391133.11350112007</v>
      </c>
      <c r="G18" s="4">
        <v>418090.72327069542</v>
      </c>
      <c r="H18" s="4">
        <v>421758.17760646518</v>
      </c>
      <c r="I18" s="4">
        <v>347113.84082624101</v>
      </c>
      <c r="J18" s="4">
        <v>406937.94304157957</v>
      </c>
      <c r="K18" s="4">
        <v>383052.03551524429</v>
      </c>
      <c r="L18" s="4">
        <v>362228.1228444968</v>
      </c>
      <c r="M18" s="4">
        <v>409593.63118023222</v>
      </c>
      <c r="N18" s="4">
        <v>393955.87882327655</v>
      </c>
      <c r="O18" s="4">
        <v>459037.23492161825</v>
      </c>
      <c r="P18" s="4">
        <v>4721209.5350341098</v>
      </c>
    </row>
    <row r="19" spans="2:16" x14ac:dyDescent="0.3">
      <c r="B19" s="14"/>
      <c r="C19" s="6" t="s">
        <v>14</v>
      </c>
      <c r="D19" s="4">
        <v>114794.57726979314</v>
      </c>
      <c r="E19" s="4">
        <v>128396.63604381942</v>
      </c>
      <c r="F19" s="4">
        <v>131533.27837528003</v>
      </c>
      <c r="G19" s="4">
        <v>139429.370653533</v>
      </c>
      <c r="H19" s="4">
        <v>140801.18030640151</v>
      </c>
      <c r="I19" s="4">
        <v>115934.96320879026</v>
      </c>
      <c r="J19" s="4">
        <v>135877.30183216606</v>
      </c>
      <c r="K19" s="4">
        <v>127881.56540675939</v>
      </c>
      <c r="L19" s="4">
        <v>120942.82638381861</v>
      </c>
      <c r="M19" s="4">
        <v>136742.02098654074</v>
      </c>
      <c r="N19" s="4">
        <v>131546.0786678177</v>
      </c>
      <c r="O19" s="4">
        <v>153275.68473916611</v>
      </c>
      <c r="P19" s="4">
        <v>1577155.4838738858</v>
      </c>
    </row>
    <row r="20" spans="2:16" x14ac:dyDescent="0.3">
      <c r="B20" s="14"/>
      <c r="C20" s="6" t="s">
        <v>15</v>
      </c>
      <c r="D20" s="4">
        <v>114443.35246042238</v>
      </c>
      <c r="E20" s="4">
        <v>128115.45763434176</v>
      </c>
      <c r="F20" s="4">
        <v>129799.91756292002</v>
      </c>
      <c r="G20" s="4">
        <v>139571.7929752479</v>
      </c>
      <c r="H20" s="4">
        <v>140478.4986500318</v>
      </c>
      <c r="I20" s="4">
        <v>115589.43880872536</v>
      </c>
      <c r="J20" s="4">
        <v>135530.32060470677</v>
      </c>
      <c r="K20" s="4">
        <v>127585.23505424245</v>
      </c>
      <c r="L20" s="4">
        <v>120642.64823033912</v>
      </c>
      <c r="M20" s="4">
        <v>136425.80509684572</v>
      </c>
      <c r="N20" s="4">
        <v>131204.9000777294</v>
      </c>
      <c r="O20" s="4">
        <v>152880.77509122604</v>
      </c>
      <c r="P20" s="4">
        <v>1572268.1422467784</v>
      </c>
    </row>
    <row r="21" spans="2:16" x14ac:dyDescent="0.3">
      <c r="B21" s="15"/>
      <c r="C21" s="6" t="s">
        <v>16</v>
      </c>
      <c r="D21" s="4">
        <v>114443.35246042238</v>
      </c>
      <c r="E21" s="4">
        <v>128115.45763434176</v>
      </c>
      <c r="F21" s="4">
        <v>129799.91756292002</v>
      </c>
      <c r="G21" s="4">
        <v>139089.55964191456</v>
      </c>
      <c r="H21" s="4">
        <v>140478.4986500318</v>
      </c>
      <c r="I21" s="4">
        <v>115589.43880872536</v>
      </c>
      <c r="J21" s="4">
        <v>135530.32060470677</v>
      </c>
      <c r="K21" s="4">
        <v>127585.23505424245</v>
      </c>
      <c r="L21" s="4">
        <v>120642.64823033912</v>
      </c>
      <c r="M21" s="4">
        <v>136425.80509684572</v>
      </c>
      <c r="N21" s="4">
        <v>131204.9000777294</v>
      </c>
      <c r="O21" s="4">
        <v>152880.77509122604</v>
      </c>
      <c r="P21" s="4">
        <v>1571785.9089134454</v>
      </c>
    </row>
    <row r="22" spans="2:16" x14ac:dyDescent="0.3">
      <c r="B22" s="16" t="s">
        <v>32</v>
      </c>
      <c r="C22" s="5" t="s">
        <v>13</v>
      </c>
      <c r="D22" s="4">
        <v>115902.48118929355</v>
      </c>
      <c r="E22" s="4">
        <v>128396.63604381942</v>
      </c>
      <c r="F22" s="4">
        <v>131533.27837528003</v>
      </c>
      <c r="G22" s="4">
        <v>139911.60398686634</v>
      </c>
      <c r="H22" s="4">
        <v>140801.18030640151</v>
      </c>
      <c r="I22" s="4">
        <v>115934.96320879026</v>
      </c>
      <c r="J22" s="4">
        <v>135877.30183216606</v>
      </c>
      <c r="K22" s="4">
        <v>126679.83207342605</v>
      </c>
      <c r="L22" s="4">
        <v>119771.02638381862</v>
      </c>
      <c r="M22" s="4">
        <v>135489.02098654074</v>
      </c>
      <c r="N22" s="4">
        <v>130221.01200115104</v>
      </c>
      <c r="O22" s="4">
        <v>151795.95140583281</v>
      </c>
      <c r="P22" s="4">
        <v>1572314.2877933865</v>
      </c>
    </row>
    <row r="23" spans="2:16" x14ac:dyDescent="0.3">
      <c r="B23" s="17"/>
      <c r="C23" s="6" t="s">
        <v>14</v>
      </c>
      <c r="D23" s="4">
        <v>38868.310269345013</v>
      </c>
      <c r="E23" s="4">
        <v>42986.330954258272</v>
      </c>
      <c r="F23" s="4">
        <v>45000</v>
      </c>
      <c r="G23" s="4">
        <v>46702.9975589233</v>
      </c>
      <c r="H23" s="4">
        <v>47148.847873046972</v>
      </c>
      <c r="I23" s="4">
        <v>38875.337336306671</v>
      </c>
      <c r="J23" s="4">
        <v>45523.754762361554</v>
      </c>
      <c r="K23" s="4">
        <v>42424.164259486643</v>
      </c>
      <c r="L23" s="4">
        <v>40123.794230259198</v>
      </c>
      <c r="M23" s="4">
        <v>45373.8175886436</v>
      </c>
      <c r="N23" s="4">
        <v>43634.456393775879</v>
      </c>
      <c r="O23" s="4">
        <v>50861.923567237674</v>
      </c>
      <c r="P23" s="4">
        <v>527523.73479364475</v>
      </c>
    </row>
    <row r="24" spans="2:16" x14ac:dyDescent="0.3">
      <c r="B24" s="17"/>
      <c r="C24" s="6" t="s">
        <v>15</v>
      </c>
      <c r="D24" s="4">
        <v>38517.085459974267</v>
      </c>
      <c r="E24" s="4">
        <v>42705.152544780583</v>
      </c>
      <c r="F24" s="4">
        <v>43266.639187640008</v>
      </c>
      <c r="G24" s="4">
        <v>46845.419880638176</v>
      </c>
      <c r="H24" s="4">
        <v>46826.166216677266</v>
      </c>
      <c r="I24" s="4">
        <v>38529.812936241789</v>
      </c>
      <c r="J24" s="4">
        <v>45176.773534902255</v>
      </c>
      <c r="K24" s="4">
        <v>42127.833906969703</v>
      </c>
      <c r="L24" s="4">
        <v>39823.616076779712</v>
      </c>
      <c r="M24" s="4">
        <v>45057.601698948572</v>
      </c>
      <c r="N24" s="4">
        <v>43293.277803687582</v>
      </c>
      <c r="O24" s="4">
        <v>50467.013919297569</v>
      </c>
      <c r="P24" s="4">
        <v>522636.39316653745</v>
      </c>
    </row>
    <row r="25" spans="2:16" x14ac:dyDescent="0.3">
      <c r="B25" s="18"/>
      <c r="C25" s="6" t="s">
        <v>16</v>
      </c>
      <c r="D25" s="4">
        <v>38517.085459974267</v>
      </c>
      <c r="E25" s="4">
        <v>42705.152544780583</v>
      </c>
      <c r="F25" s="4">
        <v>43266.639187640008</v>
      </c>
      <c r="G25" s="4">
        <v>46363.186547304853</v>
      </c>
      <c r="H25" s="4">
        <v>46826.166216677266</v>
      </c>
      <c r="I25" s="4">
        <v>38529.812936241789</v>
      </c>
      <c r="J25" s="4">
        <v>45176.773534902255</v>
      </c>
      <c r="K25" s="4">
        <v>42127.833906969703</v>
      </c>
      <c r="L25" s="4">
        <v>39823.616076779712</v>
      </c>
      <c r="M25" s="4">
        <v>45057.601698948572</v>
      </c>
      <c r="N25" s="4">
        <v>43293.277803687582</v>
      </c>
      <c r="O25" s="4">
        <v>50467.013919297569</v>
      </c>
      <c r="P25" s="4">
        <v>522154.15983320418</v>
      </c>
    </row>
    <row r="26" spans="2:16" x14ac:dyDescent="0.3">
      <c r="B26" s="16" t="s">
        <v>33</v>
      </c>
      <c r="C26" s="5" t="s">
        <v>13</v>
      </c>
      <c r="D26" s="4">
        <v>113889.40050067217</v>
      </c>
      <c r="E26" s="4">
        <v>128115.45763434176</v>
      </c>
      <c r="F26" s="4">
        <v>129799.91756292002</v>
      </c>
      <c r="G26" s="4">
        <v>139089.55964191456</v>
      </c>
      <c r="H26" s="4">
        <v>140478.4986500318</v>
      </c>
      <c r="I26" s="4">
        <v>115589.43880872536</v>
      </c>
      <c r="J26" s="4">
        <v>135530.32060470677</v>
      </c>
      <c r="K26" s="4">
        <v>128186.10172090912</v>
      </c>
      <c r="L26" s="4">
        <v>121228.54823033912</v>
      </c>
      <c r="M26" s="4">
        <v>137052.30509684572</v>
      </c>
      <c r="N26" s="4">
        <v>131867.43341106275</v>
      </c>
      <c r="O26" s="4">
        <v>153620.64175789268</v>
      </c>
      <c r="P26" s="4">
        <v>1574447.6236203618</v>
      </c>
    </row>
    <row r="27" spans="2:16" x14ac:dyDescent="0.3">
      <c r="B27" s="17"/>
      <c r="C27" s="6" t="s">
        <v>14</v>
      </c>
      <c r="D27" s="4">
        <v>37963.133500224059</v>
      </c>
      <c r="E27" s="4">
        <v>42705.152544780583</v>
      </c>
      <c r="F27" s="4">
        <v>43266.639187640008</v>
      </c>
      <c r="G27" s="4">
        <v>46363.186547304853</v>
      </c>
      <c r="H27" s="4">
        <v>46826.166216677266</v>
      </c>
      <c r="I27" s="4">
        <v>38529.812936241789</v>
      </c>
      <c r="J27" s="4">
        <v>45176.773534902255</v>
      </c>
      <c r="K27" s="4">
        <v>42728.700573636372</v>
      </c>
      <c r="L27" s="4">
        <v>40409.516076779706</v>
      </c>
      <c r="M27" s="4">
        <v>45684.101698948572</v>
      </c>
      <c r="N27" s="4">
        <v>43955.811137020915</v>
      </c>
      <c r="O27" s="4">
        <v>51206.880585964231</v>
      </c>
      <c r="P27" s="4">
        <v>524815.8745401206</v>
      </c>
    </row>
    <row r="28" spans="2:16" x14ac:dyDescent="0.3">
      <c r="B28" s="17"/>
      <c r="C28" s="6" t="s">
        <v>15</v>
      </c>
      <c r="D28" s="4">
        <v>37963.133500224059</v>
      </c>
      <c r="E28" s="4">
        <v>42705.152544780583</v>
      </c>
      <c r="F28" s="4">
        <v>43266.639187640008</v>
      </c>
      <c r="G28" s="4">
        <v>46363.186547304853</v>
      </c>
      <c r="H28" s="4">
        <v>46826.166216677266</v>
      </c>
      <c r="I28" s="4">
        <v>38529.812936241789</v>
      </c>
      <c r="J28" s="4">
        <v>45176.773534902255</v>
      </c>
      <c r="K28" s="4">
        <v>42728.700573636372</v>
      </c>
      <c r="L28" s="4">
        <v>40409.516076779706</v>
      </c>
      <c r="M28" s="4">
        <v>45684.101698948572</v>
      </c>
      <c r="N28" s="4">
        <v>43955.811137020915</v>
      </c>
      <c r="O28" s="4">
        <v>51206.880585964231</v>
      </c>
      <c r="P28" s="4">
        <v>524815.8745401206</v>
      </c>
    </row>
    <row r="29" spans="2:16" x14ac:dyDescent="0.3">
      <c r="B29" s="18"/>
      <c r="C29" s="6" t="s">
        <v>16</v>
      </c>
      <c r="D29" s="4">
        <v>37963.133500224059</v>
      </c>
      <c r="E29" s="4">
        <v>42705.152544780583</v>
      </c>
      <c r="F29" s="4">
        <v>43266.639187640008</v>
      </c>
      <c r="G29" s="4">
        <v>46363.186547304853</v>
      </c>
      <c r="H29" s="4">
        <v>46826.166216677266</v>
      </c>
      <c r="I29" s="4">
        <v>38529.812936241789</v>
      </c>
      <c r="J29" s="4">
        <v>45176.773534902255</v>
      </c>
      <c r="K29" s="4">
        <v>42728.700573636372</v>
      </c>
      <c r="L29" s="4">
        <v>40409.516076779706</v>
      </c>
      <c r="M29" s="4">
        <v>45684.101698948572</v>
      </c>
      <c r="N29" s="4">
        <v>43955.811137020915</v>
      </c>
      <c r="O29" s="4">
        <v>51206.880585964231</v>
      </c>
      <c r="P29" s="4">
        <v>524815.8745401206</v>
      </c>
    </row>
    <row r="30" spans="2:16" x14ac:dyDescent="0.3">
      <c r="B30" s="16" t="s">
        <v>34</v>
      </c>
      <c r="C30" s="5" t="s">
        <v>13</v>
      </c>
      <c r="D30" s="4">
        <v>113889.40050067217</v>
      </c>
      <c r="E30" s="4">
        <v>128115.45763434176</v>
      </c>
      <c r="F30" s="4">
        <v>129799.91756292002</v>
      </c>
      <c r="G30" s="4">
        <v>139089.55964191456</v>
      </c>
      <c r="H30" s="4">
        <v>140478.4986500318</v>
      </c>
      <c r="I30" s="4">
        <v>115589.43880872536</v>
      </c>
      <c r="J30" s="4">
        <v>135530.32060470677</v>
      </c>
      <c r="K30" s="4">
        <v>128186.10172090912</v>
      </c>
      <c r="L30" s="4">
        <v>121228.54823033912</v>
      </c>
      <c r="M30" s="4">
        <v>137052.30509684572</v>
      </c>
      <c r="N30" s="4">
        <v>131867.43341106275</v>
      </c>
      <c r="O30" s="4">
        <v>153620.64175789268</v>
      </c>
      <c r="P30" s="4">
        <v>1574447.6236203618</v>
      </c>
    </row>
    <row r="31" spans="2:16" x14ac:dyDescent="0.3">
      <c r="B31" s="17"/>
      <c r="C31" s="6" t="s">
        <v>14</v>
      </c>
      <c r="D31" s="4">
        <v>37963.133500224059</v>
      </c>
      <c r="E31" s="4">
        <v>42705.152544780583</v>
      </c>
      <c r="F31" s="4">
        <v>43266.639187640008</v>
      </c>
      <c r="G31" s="4">
        <v>46363.186547304853</v>
      </c>
      <c r="H31" s="4">
        <v>46826.166216677266</v>
      </c>
      <c r="I31" s="4">
        <v>38529.812936241789</v>
      </c>
      <c r="J31" s="4">
        <v>45176.773534902255</v>
      </c>
      <c r="K31" s="4">
        <v>42728.700573636372</v>
      </c>
      <c r="L31" s="4">
        <v>40409.516076779706</v>
      </c>
      <c r="M31" s="4">
        <v>45684.101698948572</v>
      </c>
      <c r="N31" s="4">
        <v>43955.811137020915</v>
      </c>
      <c r="O31" s="4">
        <v>51206.880585964231</v>
      </c>
      <c r="P31" s="4">
        <v>524815.8745401206</v>
      </c>
    </row>
    <row r="32" spans="2:16" x14ac:dyDescent="0.3">
      <c r="B32" s="17"/>
      <c r="C32" s="6" t="s">
        <v>15</v>
      </c>
      <c r="D32" s="4">
        <v>37963.133500224059</v>
      </c>
      <c r="E32" s="4">
        <v>42705.152544780583</v>
      </c>
      <c r="F32" s="4">
        <v>43266.639187640008</v>
      </c>
      <c r="G32" s="4">
        <v>46363.186547304853</v>
      </c>
      <c r="H32" s="4">
        <v>46826.166216677266</v>
      </c>
      <c r="I32" s="4">
        <v>38529.812936241789</v>
      </c>
      <c r="J32" s="4">
        <v>45176.773534902255</v>
      </c>
      <c r="K32" s="4">
        <v>42728.700573636372</v>
      </c>
      <c r="L32" s="4">
        <v>40409.516076779706</v>
      </c>
      <c r="M32" s="4">
        <v>45684.101698948572</v>
      </c>
      <c r="N32" s="4">
        <v>43955.811137020915</v>
      </c>
      <c r="O32" s="4">
        <v>51206.880585964231</v>
      </c>
      <c r="P32" s="4">
        <v>524815.8745401206</v>
      </c>
    </row>
    <row r="33" spans="2:16" x14ac:dyDescent="0.3">
      <c r="B33" s="18"/>
      <c r="C33" s="6" t="s">
        <v>16</v>
      </c>
      <c r="D33" s="4">
        <v>37963.133500224059</v>
      </c>
      <c r="E33" s="4">
        <v>42705.152544780583</v>
      </c>
      <c r="F33" s="4">
        <v>43266.639187640008</v>
      </c>
      <c r="G33" s="4">
        <v>46363.186547304853</v>
      </c>
      <c r="H33" s="4">
        <v>46826.166216677266</v>
      </c>
      <c r="I33" s="4">
        <v>38529.812936241789</v>
      </c>
      <c r="J33" s="4">
        <v>45176.773534902255</v>
      </c>
      <c r="K33" s="4">
        <v>42728.700573636372</v>
      </c>
      <c r="L33" s="4">
        <v>40409.516076779706</v>
      </c>
      <c r="M33" s="4">
        <v>45684.101698948572</v>
      </c>
      <c r="N33" s="4">
        <v>43955.811137020915</v>
      </c>
      <c r="O33" s="4">
        <v>51206.880585964231</v>
      </c>
      <c r="P33" s="4">
        <v>524815.8745401206</v>
      </c>
    </row>
    <row r="34" spans="2:16" x14ac:dyDescent="0.3">
      <c r="B34" s="13" t="s">
        <v>35</v>
      </c>
      <c r="C34" s="5" t="s">
        <v>13</v>
      </c>
      <c r="D34" s="4">
        <v>227778.80100134437</v>
      </c>
      <c r="E34" s="4">
        <v>256230.91526868349</v>
      </c>
      <c r="F34" s="4">
        <v>262417.41954297089</v>
      </c>
      <c r="G34" s="4">
        <v>278179.11928382912</v>
      </c>
      <c r="H34" s="4">
        <v>280956.99730006361</v>
      </c>
      <c r="I34" s="4">
        <v>231178.87761745075</v>
      </c>
      <c r="J34" s="4">
        <v>271060.64120941353</v>
      </c>
      <c r="K34" s="4">
        <v>256372.20344181822</v>
      </c>
      <c r="L34" s="4">
        <v>242457.09646067821</v>
      </c>
      <c r="M34" s="4">
        <v>274104.61019369145</v>
      </c>
      <c r="N34" s="4">
        <v>263734.86682212551</v>
      </c>
      <c r="O34" s="4">
        <v>307241.28351578541</v>
      </c>
      <c r="P34" s="4">
        <v>3151712.8316578544</v>
      </c>
    </row>
    <row r="35" spans="2:16" x14ac:dyDescent="0.3">
      <c r="B35" s="14"/>
      <c r="C35" s="6" t="s">
        <v>14</v>
      </c>
      <c r="D35" s="4">
        <v>75926.267000448119</v>
      </c>
      <c r="E35" s="4">
        <v>85410.305089561167</v>
      </c>
      <c r="F35" s="4">
        <v>89350.86279241083</v>
      </c>
      <c r="G35" s="4">
        <v>92726.373094609706</v>
      </c>
      <c r="H35" s="4">
        <v>93652.332433354532</v>
      </c>
      <c r="I35" s="4">
        <v>77059.625872483579</v>
      </c>
      <c r="J35" s="4">
        <v>90353.54706980451</v>
      </c>
      <c r="K35" s="4">
        <v>85457.401147272743</v>
      </c>
      <c r="L35" s="4">
        <v>80819.032153559412</v>
      </c>
      <c r="M35" s="4">
        <v>91368.203397897145</v>
      </c>
      <c r="N35" s="4">
        <v>87911.622274041831</v>
      </c>
      <c r="O35" s="4">
        <v>102413.76117192846</v>
      </c>
      <c r="P35" s="4">
        <v>1052449.333497372</v>
      </c>
    </row>
    <row r="36" spans="2:16" x14ac:dyDescent="0.3">
      <c r="B36" s="14"/>
      <c r="C36" s="6" t="s">
        <v>15</v>
      </c>
      <c r="D36" s="4">
        <v>75926.267000448119</v>
      </c>
      <c r="E36" s="4">
        <v>85410.305089561167</v>
      </c>
      <c r="F36" s="4">
        <v>86533.278375280017</v>
      </c>
      <c r="G36" s="4">
        <v>92726.373094609706</v>
      </c>
      <c r="H36" s="4">
        <v>93652.332433354532</v>
      </c>
      <c r="I36" s="4">
        <v>77059.625872483579</v>
      </c>
      <c r="J36" s="4">
        <v>90353.54706980451</v>
      </c>
      <c r="K36" s="4">
        <v>85457.401147272743</v>
      </c>
      <c r="L36" s="4">
        <v>80819.032153559412</v>
      </c>
      <c r="M36" s="4">
        <v>91368.203397897145</v>
      </c>
      <c r="N36" s="4">
        <v>87911.622274041831</v>
      </c>
      <c r="O36" s="4">
        <v>102413.76117192846</v>
      </c>
      <c r="P36" s="4">
        <v>1049631.7490802412</v>
      </c>
    </row>
    <row r="37" spans="2:16" x14ac:dyDescent="0.3">
      <c r="B37" s="15"/>
      <c r="C37" s="6" t="s">
        <v>16</v>
      </c>
      <c r="D37" s="4">
        <v>75926.267000448119</v>
      </c>
      <c r="E37" s="4">
        <v>85410.305089561167</v>
      </c>
      <c r="F37" s="4">
        <v>86533.278375280017</v>
      </c>
      <c r="G37" s="4">
        <v>92726.373094609706</v>
      </c>
      <c r="H37" s="4">
        <v>93652.332433354532</v>
      </c>
      <c r="I37" s="4">
        <v>77059.625872483579</v>
      </c>
      <c r="J37" s="4">
        <v>90353.54706980451</v>
      </c>
      <c r="K37" s="4">
        <v>85457.401147272743</v>
      </c>
      <c r="L37" s="4">
        <v>80819.032153559412</v>
      </c>
      <c r="M37" s="4">
        <v>91368.203397897145</v>
      </c>
      <c r="N37" s="4">
        <v>87911.622274041831</v>
      </c>
      <c r="O37" s="4">
        <v>102413.76117192846</v>
      </c>
      <c r="P37" s="4">
        <v>1049631.7490802412</v>
      </c>
    </row>
    <row r="38" spans="2:16" x14ac:dyDescent="0.3">
      <c r="B38" s="16" t="s">
        <v>36</v>
      </c>
      <c r="C38" s="5" t="s">
        <v>13</v>
      </c>
      <c r="D38" s="4">
        <v>113889.40050067217</v>
      </c>
      <c r="E38" s="4">
        <v>128115.45763434176</v>
      </c>
      <c r="F38" s="4">
        <v>132617.50198005085</v>
      </c>
      <c r="G38" s="4">
        <v>139089.55964191456</v>
      </c>
      <c r="H38" s="4">
        <v>140478.4986500318</v>
      </c>
      <c r="I38" s="4">
        <v>115589.43880872536</v>
      </c>
      <c r="J38" s="4">
        <v>135530.32060470677</v>
      </c>
      <c r="K38" s="4">
        <v>128186.10172090912</v>
      </c>
      <c r="L38" s="4">
        <v>121228.54823033912</v>
      </c>
      <c r="M38" s="4">
        <v>137052.30509684572</v>
      </c>
      <c r="N38" s="4">
        <v>131867.43341106275</v>
      </c>
      <c r="O38" s="4">
        <v>153620.64175789268</v>
      </c>
      <c r="P38" s="4">
        <v>1577265.2080374926</v>
      </c>
    </row>
    <row r="39" spans="2:16" x14ac:dyDescent="0.3">
      <c r="B39" s="17"/>
      <c r="C39" s="6" t="s">
        <v>14</v>
      </c>
      <c r="D39" s="4">
        <v>37963.133500224059</v>
      </c>
      <c r="E39" s="4">
        <v>42705.152544780583</v>
      </c>
      <c r="F39" s="4">
        <v>46084.223604770821</v>
      </c>
      <c r="G39" s="4">
        <v>46363.186547304853</v>
      </c>
      <c r="H39" s="4">
        <v>46826.166216677266</v>
      </c>
      <c r="I39" s="4">
        <v>38529.812936241789</v>
      </c>
      <c r="J39" s="4">
        <v>45176.773534902255</v>
      </c>
      <c r="K39" s="4">
        <v>42728.700573636372</v>
      </c>
      <c r="L39" s="4">
        <v>40409.516076779706</v>
      </c>
      <c r="M39" s="4">
        <v>45684.101698948572</v>
      </c>
      <c r="N39" s="4">
        <v>43955.811137020915</v>
      </c>
      <c r="O39" s="4">
        <v>51206.880585964231</v>
      </c>
      <c r="P39" s="4">
        <v>527633.45895725139</v>
      </c>
    </row>
    <row r="40" spans="2:16" x14ac:dyDescent="0.3">
      <c r="B40" s="17"/>
      <c r="C40" s="6" t="s">
        <v>15</v>
      </c>
      <c r="D40" s="4">
        <v>37963.133500224059</v>
      </c>
      <c r="E40" s="4">
        <v>42705.152544780583</v>
      </c>
      <c r="F40" s="4">
        <v>43266.639187640008</v>
      </c>
      <c r="G40" s="4">
        <v>46363.186547304853</v>
      </c>
      <c r="H40" s="4">
        <v>46826.166216677266</v>
      </c>
      <c r="I40" s="4">
        <v>38529.812936241789</v>
      </c>
      <c r="J40" s="4">
        <v>45176.773534902255</v>
      </c>
      <c r="K40" s="4">
        <v>42728.700573636372</v>
      </c>
      <c r="L40" s="4">
        <v>40409.516076779706</v>
      </c>
      <c r="M40" s="4">
        <v>45684.101698948572</v>
      </c>
      <c r="N40" s="4">
        <v>43955.811137020915</v>
      </c>
      <c r="O40" s="4">
        <v>51206.880585964231</v>
      </c>
      <c r="P40" s="4">
        <v>524815.8745401206</v>
      </c>
    </row>
    <row r="41" spans="2:16" x14ac:dyDescent="0.3">
      <c r="B41" s="18"/>
      <c r="C41" s="6" t="s">
        <v>16</v>
      </c>
      <c r="D41" s="4">
        <v>37963.133500224059</v>
      </c>
      <c r="E41" s="4">
        <v>42705.152544780583</v>
      </c>
      <c r="F41" s="4">
        <v>43266.639187640008</v>
      </c>
      <c r="G41" s="4">
        <v>46363.186547304853</v>
      </c>
      <c r="H41" s="4">
        <v>46826.166216677266</v>
      </c>
      <c r="I41" s="4">
        <v>38529.812936241789</v>
      </c>
      <c r="J41" s="4">
        <v>45176.773534902255</v>
      </c>
      <c r="K41" s="4">
        <v>42728.700573636372</v>
      </c>
      <c r="L41" s="4">
        <v>40409.516076779706</v>
      </c>
      <c r="M41" s="4">
        <v>45684.101698948572</v>
      </c>
      <c r="N41" s="4">
        <v>43955.811137020915</v>
      </c>
      <c r="O41" s="4">
        <v>51206.880585964231</v>
      </c>
      <c r="P41" s="4">
        <v>524815.8745401206</v>
      </c>
    </row>
    <row r="42" spans="2:16" x14ac:dyDescent="0.3">
      <c r="B42" s="16" t="s">
        <v>37</v>
      </c>
      <c r="C42" s="5" t="s">
        <v>13</v>
      </c>
      <c r="D42" s="4">
        <v>113889.40050067217</v>
      </c>
      <c r="E42" s="4">
        <v>128115.45763434176</v>
      </c>
      <c r="F42" s="4">
        <v>129799.91756292002</v>
      </c>
      <c r="G42" s="4">
        <v>139089.55964191456</v>
      </c>
      <c r="H42" s="4">
        <v>140478.4986500318</v>
      </c>
      <c r="I42" s="4">
        <v>115589.43880872536</v>
      </c>
      <c r="J42" s="4">
        <v>135530.32060470677</v>
      </c>
      <c r="K42" s="4">
        <v>128186.10172090912</v>
      </c>
      <c r="L42" s="4">
        <v>121228.54823033912</v>
      </c>
      <c r="M42" s="4">
        <v>137052.30509684572</v>
      </c>
      <c r="N42" s="4">
        <v>131867.43341106275</v>
      </c>
      <c r="O42" s="4">
        <v>153620.64175789268</v>
      </c>
      <c r="P42" s="4">
        <v>1574447.6236203618</v>
      </c>
    </row>
    <row r="43" spans="2:16" x14ac:dyDescent="0.3">
      <c r="B43" s="17"/>
      <c r="C43" s="6" t="s">
        <v>14</v>
      </c>
      <c r="D43" s="4">
        <v>37963.133500224059</v>
      </c>
      <c r="E43" s="4">
        <v>42705.152544780583</v>
      </c>
      <c r="F43" s="4">
        <v>43266.639187640008</v>
      </c>
      <c r="G43" s="4">
        <v>46363.186547304853</v>
      </c>
      <c r="H43" s="4">
        <v>46826.166216677266</v>
      </c>
      <c r="I43" s="4">
        <v>38529.812936241789</v>
      </c>
      <c r="J43" s="4">
        <v>45176.773534902255</v>
      </c>
      <c r="K43" s="4">
        <v>42728.700573636372</v>
      </c>
      <c r="L43" s="4">
        <v>40409.516076779706</v>
      </c>
      <c r="M43" s="4">
        <v>45684.101698948572</v>
      </c>
      <c r="N43" s="4">
        <v>43955.811137020915</v>
      </c>
      <c r="O43" s="4">
        <v>51206.880585964231</v>
      </c>
      <c r="P43" s="4">
        <v>524815.8745401206</v>
      </c>
    </row>
    <row r="44" spans="2:16" x14ac:dyDescent="0.3">
      <c r="B44" s="17"/>
      <c r="C44" s="6" t="s">
        <v>15</v>
      </c>
      <c r="D44" s="4">
        <v>37963.133500224059</v>
      </c>
      <c r="E44" s="4">
        <v>42705.152544780583</v>
      </c>
      <c r="F44" s="4">
        <v>43266.639187640008</v>
      </c>
      <c r="G44" s="4">
        <v>46363.186547304853</v>
      </c>
      <c r="H44" s="4">
        <v>46826.166216677266</v>
      </c>
      <c r="I44" s="4">
        <v>38529.812936241789</v>
      </c>
      <c r="J44" s="4">
        <v>45176.773534902255</v>
      </c>
      <c r="K44" s="4">
        <v>42728.700573636372</v>
      </c>
      <c r="L44" s="4">
        <v>40409.516076779706</v>
      </c>
      <c r="M44" s="4">
        <v>45684.101698948572</v>
      </c>
      <c r="N44" s="4">
        <v>43955.811137020915</v>
      </c>
      <c r="O44" s="4">
        <v>51206.880585964231</v>
      </c>
      <c r="P44" s="4">
        <v>524815.8745401206</v>
      </c>
    </row>
    <row r="45" spans="2:16" x14ac:dyDescent="0.3">
      <c r="B45" s="18"/>
      <c r="C45" s="6" t="s">
        <v>16</v>
      </c>
      <c r="D45" s="4">
        <v>37963.133500224059</v>
      </c>
      <c r="E45" s="4">
        <v>42705.152544780583</v>
      </c>
      <c r="F45" s="4">
        <v>43266.639187640008</v>
      </c>
      <c r="G45" s="4">
        <v>46363.186547304853</v>
      </c>
      <c r="H45" s="4">
        <v>46826.166216677266</v>
      </c>
      <c r="I45" s="4">
        <v>38529.812936241789</v>
      </c>
      <c r="J45" s="4">
        <v>45176.773534902255</v>
      </c>
      <c r="K45" s="4">
        <v>42728.700573636372</v>
      </c>
      <c r="L45" s="4">
        <v>40409.516076779706</v>
      </c>
      <c r="M45" s="4">
        <v>45684.101698948572</v>
      </c>
      <c r="N45" s="4">
        <v>43955.811137020915</v>
      </c>
      <c r="O45" s="4">
        <v>51206.880585964231</v>
      </c>
      <c r="P45" s="4">
        <v>524815.8745401206</v>
      </c>
    </row>
    <row r="46" spans="2:16" x14ac:dyDescent="0.3">
      <c r="B46" s="13" t="s">
        <v>38</v>
      </c>
      <c r="C46" s="5" t="s">
        <v>13</v>
      </c>
      <c r="D46" s="4">
        <v>227778.80100134437</v>
      </c>
      <c r="E46" s="4">
        <v>256230.91526868349</v>
      </c>
      <c r="F46" s="4">
        <v>259599.83512584007</v>
      </c>
      <c r="G46" s="4">
        <v>278179.11928382912</v>
      </c>
      <c r="H46" s="4">
        <v>280956.99730006361</v>
      </c>
      <c r="I46" s="4">
        <v>231178.87761745075</v>
      </c>
      <c r="J46" s="4">
        <v>271060.64120941353</v>
      </c>
      <c r="K46" s="4">
        <v>256372.20344181822</v>
      </c>
      <c r="L46" s="4">
        <v>242457.09646067821</v>
      </c>
      <c r="M46" s="4">
        <v>274104.61019369145</v>
      </c>
      <c r="N46" s="4">
        <v>263734.86682212551</v>
      </c>
      <c r="O46" s="4">
        <v>307241.28351578541</v>
      </c>
      <c r="P46" s="4">
        <v>3148895.2472407236</v>
      </c>
    </row>
    <row r="47" spans="2:16" x14ac:dyDescent="0.3">
      <c r="B47" s="14"/>
      <c r="C47" s="6" t="s">
        <v>14</v>
      </c>
      <c r="D47" s="4">
        <v>75926.267000448119</v>
      </c>
      <c r="E47" s="4">
        <v>85410.305089561167</v>
      </c>
      <c r="F47" s="4">
        <v>86533.278375280017</v>
      </c>
      <c r="G47" s="4">
        <v>92726.373094609706</v>
      </c>
      <c r="H47" s="4">
        <v>93652.332433354532</v>
      </c>
      <c r="I47" s="4">
        <v>77059.625872483579</v>
      </c>
      <c r="J47" s="4">
        <v>90353.54706980451</v>
      </c>
      <c r="K47" s="4">
        <v>85457.401147272743</v>
      </c>
      <c r="L47" s="4">
        <v>80819.032153559412</v>
      </c>
      <c r="M47" s="4">
        <v>91368.203397897145</v>
      </c>
      <c r="N47" s="4">
        <v>87911.622274041831</v>
      </c>
      <c r="O47" s="4">
        <v>102413.76117192846</v>
      </c>
      <c r="P47" s="4">
        <v>1049631.7490802412</v>
      </c>
    </row>
    <row r="48" spans="2:16" x14ac:dyDescent="0.3">
      <c r="B48" s="14"/>
      <c r="C48" s="6" t="s">
        <v>15</v>
      </c>
      <c r="D48" s="4">
        <v>75926.267000448119</v>
      </c>
      <c r="E48" s="4">
        <v>85410.305089561167</v>
      </c>
      <c r="F48" s="4">
        <v>86533.278375280017</v>
      </c>
      <c r="G48" s="4">
        <v>92726.373094609706</v>
      </c>
      <c r="H48" s="4">
        <v>93652.332433354532</v>
      </c>
      <c r="I48" s="4">
        <v>77059.625872483579</v>
      </c>
      <c r="J48" s="4">
        <v>90353.54706980451</v>
      </c>
      <c r="K48" s="4">
        <v>85457.401147272743</v>
      </c>
      <c r="L48" s="4">
        <v>80819.032153559412</v>
      </c>
      <c r="M48" s="4">
        <v>91368.203397897145</v>
      </c>
      <c r="N48" s="4">
        <v>87911.622274041831</v>
      </c>
      <c r="O48" s="4">
        <v>102413.76117192846</v>
      </c>
      <c r="P48" s="4">
        <v>1049631.7490802412</v>
      </c>
    </row>
    <row r="49" spans="2:16" x14ac:dyDescent="0.3">
      <c r="B49" s="15"/>
      <c r="C49" s="6" t="s">
        <v>16</v>
      </c>
      <c r="D49" s="4">
        <v>75926.267000448119</v>
      </c>
      <c r="E49" s="4">
        <v>85410.305089561167</v>
      </c>
      <c r="F49" s="4">
        <v>86533.278375280017</v>
      </c>
      <c r="G49" s="4">
        <v>92726.373094609706</v>
      </c>
      <c r="H49" s="4">
        <v>93652.332433354532</v>
      </c>
      <c r="I49" s="4">
        <v>77059.625872483579</v>
      </c>
      <c r="J49" s="4">
        <v>90353.54706980451</v>
      </c>
      <c r="K49" s="4">
        <v>85457.401147272743</v>
      </c>
      <c r="L49" s="4">
        <v>80819.032153559412</v>
      </c>
      <c r="M49" s="4">
        <v>91368.203397897145</v>
      </c>
      <c r="N49" s="4">
        <v>87911.622274041831</v>
      </c>
      <c r="O49" s="4">
        <v>102413.76117192846</v>
      </c>
      <c r="P49" s="4">
        <v>1049631.7490802412</v>
      </c>
    </row>
    <row r="50" spans="2:16" x14ac:dyDescent="0.3">
      <c r="B50" s="16" t="s">
        <v>39</v>
      </c>
      <c r="C50" s="5" t="s">
        <v>13</v>
      </c>
      <c r="D50" s="4">
        <v>113889.40050067217</v>
      </c>
      <c r="E50" s="4">
        <v>128115.45763434176</v>
      </c>
      <c r="F50" s="4">
        <v>129799.91756292002</v>
      </c>
      <c r="G50" s="4">
        <v>139089.55964191456</v>
      </c>
      <c r="H50" s="4">
        <v>140478.4986500318</v>
      </c>
      <c r="I50" s="4">
        <v>115589.43880872536</v>
      </c>
      <c r="J50" s="4">
        <v>135530.32060470677</v>
      </c>
      <c r="K50" s="4">
        <v>128186.10172090912</v>
      </c>
      <c r="L50" s="4">
        <v>121228.54823033912</v>
      </c>
      <c r="M50" s="4">
        <v>137052.30509684572</v>
      </c>
      <c r="N50" s="4">
        <v>131867.43341106275</v>
      </c>
      <c r="O50" s="4">
        <v>153620.64175789268</v>
      </c>
      <c r="P50" s="4">
        <v>1574447.6236203618</v>
      </c>
    </row>
    <row r="51" spans="2:16" x14ac:dyDescent="0.3">
      <c r="B51" s="17"/>
      <c r="C51" s="6" t="s">
        <v>14</v>
      </c>
      <c r="D51" s="4">
        <v>37963.133500224059</v>
      </c>
      <c r="E51" s="4">
        <v>42705.152544780583</v>
      </c>
      <c r="F51" s="4">
        <v>43266.639187640008</v>
      </c>
      <c r="G51" s="4">
        <v>46363.186547304853</v>
      </c>
      <c r="H51" s="4">
        <v>46826.166216677266</v>
      </c>
      <c r="I51" s="4">
        <v>38529.812936241789</v>
      </c>
      <c r="J51" s="4">
        <v>45176.773534902255</v>
      </c>
      <c r="K51" s="4">
        <v>42728.700573636372</v>
      </c>
      <c r="L51" s="4">
        <v>40409.516076779706</v>
      </c>
      <c r="M51" s="4">
        <v>45684.101698948572</v>
      </c>
      <c r="N51" s="4">
        <v>43955.811137020915</v>
      </c>
      <c r="O51" s="4">
        <v>51206.880585964231</v>
      </c>
      <c r="P51" s="4">
        <v>524815.8745401206</v>
      </c>
    </row>
    <row r="52" spans="2:16" x14ac:dyDescent="0.3">
      <c r="B52" s="17"/>
      <c r="C52" s="6" t="s">
        <v>15</v>
      </c>
      <c r="D52" s="4">
        <v>37963.133500224059</v>
      </c>
      <c r="E52" s="4">
        <v>42705.152544780583</v>
      </c>
      <c r="F52" s="4">
        <v>43266.639187640008</v>
      </c>
      <c r="G52" s="4">
        <v>46363.186547304853</v>
      </c>
      <c r="H52" s="4">
        <v>46826.166216677266</v>
      </c>
      <c r="I52" s="4">
        <v>38529.812936241789</v>
      </c>
      <c r="J52" s="4">
        <v>45176.773534902255</v>
      </c>
      <c r="K52" s="4">
        <v>42728.700573636372</v>
      </c>
      <c r="L52" s="4">
        <v>40409.516076779706</v>
      </c>
      <c r="M52" s="4">
        <v>45684.101698948572</v>
      </c>
      <c r="N52" s="4">
        <v>43955.811137020915</v>
      </c>
      <c r="O52" s="4">
        <v>51206.880585964231</v>
      </c>
      <c r="P52" s="4">
        <v>524815.8745401206</v>
      </c>
    </row>
    <row r="53" spans="2:16" x14ac:dyDescent="0.3">
      <c r="B53" s="18"/>
      <c r="C53" s="6" t="s">
        <v>16</v>
      </c>
      <c r="D53" s="4">
        <v>37963.133500224059</v>
      </c>
      <c r="E53" s="4">
        <v>42705.152544780583</v>
      </c>
      <c r="F53" s="4">
        <v>43266.639187640008</v>
      </c>
      <c r="G53" s="4">
        <v>46363.186547304853</v>
      </c>
      <c r="H53" s="4">
        <v>46826.166216677266</v>
      </c>
      <c r="I53" s="4">
        <v>38529.812936241789</v>
      </c>
      <c r="J53" s="4">
        <v>45176.773534902255</v>
      </c>
      <c r="K53" s="4">
        <v>42728.700573636372</v>
      </c>
      <c r="L53" s="4">
        <v>40409.516076779706</v>
      </c>
      <c r="M53" s="4">
        <v>45684.101698948572</v>
      </c>
      <c r="N53" s="4">
        <v>43955.811137020915</v>
      </c>
      <c r="O53" s="4">
        <v>51206.880585964231</v>
      </c>
      <c r="P53" s="4">
        <v>524815.8745401206</v>
      </c>
    </row>
    <row r="54" spans="2:16" x14ac:dyDescent="0.3">
      <c r="B54" s="16" t="s">
        <v>40</v>
      </c>
      <c r="C54" s="5" t="s">
        <v>13</v>
      </c>
      <c r="D54" s="4">
        <v>113889.40050067217</v>
      </c>
      <c r="E54" s="4">
        <v>128115.45763434176</v>
      </c>
      <c r="F54" s="4">
        <v>129799.91756292002</v>
      </c>
      <c r="G54" s="4">
        <v>139089.55964191456</v>
      </c>
      <c r="H54" s="4">
        <v>140478.4986500318</v>
      </c>
      <c r="I54" s="4">
        <v>115589.43880872536</v>
      </c>
      <c r="J54" s="4">
        <v>135530.32060470677</v>
      </c>
      <c r="K54" s="4">
        <v>128186.10172090912</v>
      </c>
      <c r="L54" s="4">
        <v>121228.54823033912</v>
      </c>
      <c r="M54" s="4">
        <v>137052.30509684572</v>
      </c>
      <c r="N54" s="4">
        <v>131867.43341106275</v>
      </c>
      <c r="O54" s="4">
        <v>153620.64175789268</v>
      </c>
      <c r="P54" s="4">
        <v>1574447.6236203618</v>
      </c>
    </row>
    <row r="55" spans="2:16" x14ac:dyDescent="0.3">
      <c r="B55" s="17"/>
      <c r="C55" s="6" t="s">
        <v>14</v>
      </c>
      <c r="D55" s="4">
        <v>37963.133500224059</v>
      </c>
      <c r="E55" s="4">
        <v>42705.152544780583</v>
      </c>
      <c r="F55" s="4">
        <v>43266.639187640008</v>
      </c>
      <c r="G55" s="4">
        <v>46363.186547304853</v>
      </c>
      <c r="H55" s="4">
        <v>46826.166216677266</v>
      </c>
      <c r="I55" s="4">
        <v>38529.812936241789</v>
      </c>
      <c r="J55" s="4">
        <v>45176.773534902255</v>
      </c>
      <c r="K55" s="4">
        <v>42728.700573636372</v>
      </c>
      <c r="L55" s="4">
        <v>40409.516076779706</v>
      </c>
      <c r="M55" s="4">
        <v>45684.101698948572</v>
      </c>
      <c r="N55" s="4">
        <v>43955.811137020915</v>
      </c>
      <c r="O55" s="4">
        <v>51206.880585964231</v>
      </c>
      <c r="P55" s="4">
        <v>524815.8745401206</v>
      </c>
    </row>
    <row r="56" spans="2:16" x14ac:dyDescent="0.3">
      <c r="B56" s="17"/>
      <c r="C56" s="6" t="s">
        <v>15</v>
      </c>
      <c r="D56" s="4">
        <v>37963.133500224059</v>
      </c>
      <c r="E56" s="4">
        <v>42705.152544780583</v>
      </c>
      <c r="F56" s="4">
        <v>43266.639187640008</v>
      </c>
      <c r="G56" s="4">
        <v>46363.186547304853</v>
      </c>
      <c r="H56" s="4">
        <v>46826.166216677266</v>
      </c>
      <c r="I56" s="4">
        <v>38529.812936241789</v>
      </c>
      <c r="J56" s="4">
        <v>45176.773534902255</v>
      </c>
      <c r="K56" s="4">
        <v>42728.700573636372</v>
      </c>
      <c r="L56" s="4">
        <v>40409.516076779706</v>
      </c>
      <c r="M56" s="4">
        <v>45684.101698948572</v>
      </c>
      <c r="N56" s="4">
        <v>43955.811137020915</v>
      </c>
      <c r="O56" s="4">
        <v>51206.880585964231</v>
      </c>
      <c r="P56" s="4">
        <v>524815.8745401206</v>
      </c>
    </row>
    <row r="57" spans="2:16" x14ac:dyDescent="0.3">
      <c r="B57" s="18"/>
      <c r="C57" s="6" t="s">
        <v>16</v>
      </c>
      <c r="D57" s="4">
        <v>37963.133500224059</v>
      </c>
      <c r="E57" s="4">
        <v>42705.152544780583</v>
      </c>
      <c r="F57" s="4">
        <v>43266.639187640008</v>
      </c>
      <c r="G57" s="4">
        <v>46363.186547304853</v>
      </c>
      <c r="H57" s="4">
        <v>46826.166216677266</v>
      </c>
      <c r="I57" s="4">
        <v>38529.812936241789</v>
      </c>
      <c r="J57" s="4">
        <v>45176.773534902255</v>
      </c>
      <c r="K57" s="4">
        <v>42728.700573636372</v>
      </c>
      <c r="L57" s="4">
        <v>40409.516076779706</v>
      </c>
      <c r="M57" s="4">
        <v>45684.101698948572</v>
      </c>
      <c r="N57" s="4">
        <v>43955.811137020915</v>
      </c>
      <c r="O57" s="4">
        <v>51206.880585964231</v>
      </c>
      <c r="P57" s="4">
        <v>524815.8745401206</v>
      </c>
    </row>
    <row r="58" spans="2:16" x14ac:dyDescent="0.3">
      <c r="B58" s="13" t="s">
        <v>41</v>
      </c>
      <c r="C58" s="5" t="s">
        <v>13</v>
      </c>
      <c r="D58" s="4">
        <v>341668.20150201651</v>
      </c>
      <c r="E58" s="4">
        <v>384346.37290302524</v>
      </c>
      <c r="F58" s="4">
        <v>389399.75268876005</v>
      </c>
      <c r="G58" s="4">
        <v>417268.67892574368</v>
      </c>
      <c r="H58" s="4">
        <v>421435.49595009547</v>
      </c>
      <c r="I58" s="4">
        <v>346768.31642617611</v>
      </c>
      <c r="J58" s="4">
        <v>406590.9618141203</v>
      </c>
      <c r="K58" s="4">
        <v>384558.30516272737</v>
      </c>
      <c r="L58" s="4">
        <v>363685.64469101728</v>
      </c>
      <c r="M58" s="4">
        <v>411156.91529053723</v>
      </c>
      <c r="N58" s="4">
        <v>395602.30023318832</v>
      </c>
      <c r="O58" s="4">
        <v>460861.92527367815</v>
      </c>
      <c r="P58" s="4">
        <v>4723342.8708610842</v>
      </c>
    </row>
    <row r="59" spans="2:16" x14ac:dyDescent="0.3">
      <c r="B59" s="14"/>
      <c r="C59" s="6" t="s">
        <v>14</v>
      </c>
      <c r="D59" s="4">
        <v>113889.40050067217</v>
      </c>
      <c r="E59" s="4">
        <v>128115.45763434176</v>
      </c>
      <c r="F59" s="4">
        <v>129799.91756292002</v>
      </c>
      <c r="G59" s="4">
        <v>139089.55964191456</v>
      </c>
      <c r="H59" s="4">
        <v>140478.4986500318</v>
      </c>
      <c r="I59" s="4">
        <v>115589.43880872536</v>
      </c>
      <c r="J59" s="4">
        <v>135530.32060470677</v>
      </c>
      <c r="K59" s="4">
        <v>128186.10172090912</v>
      </c>
      <c r="L59" s="4">
        <v>121228.54823033912</v>
      </c>
      <c r="M59" s="4">
        <v>137052.30509684572</v>
      </c>
      <c r="N59" s="4">
        <v>131867.43341106275</v>
      </c>
      <c r="O59" s="4">
        <v>153620.64175789268</v>
      </c>
      <c r="P59" s="4">
        <v>1574447.6236203618</v>
      </c>
    </row>
    <row r="60" spans="2:16" x14ac:dyDescent="0.3">
      <c r="B60" s="14"/>
      <c r="C60" s="6" t="s">
        <v>15</v>
      </c>
      <c r="D60" s="4">
        <v>113889.40050067217</v>
      </c>
      <c r="E60" s="4">
        <v>128115.45763434176</v>
      </c>
      <c r="F60" s="4">
        <v>129799.91756292002</v>
      </c>
      <c r="G60" s="4">
        <v>139089.55964191456</v>
      </c>
      <c r="H60" s="4">
        <v>140478.4986500318</v>
      </c>
      <c r="I60" s="4">
        <v>115589.43880872536</v>
      </c>
      <c r="J60" s="4">
        <v>135530.32060470677</v>
      </c>
      <c r="K60" s="4">
        <v>128186.10172090912</v>
      </c>
      <c r="L60" s="4">
        <v>121228.54823033912</v>
      </c>
      <c r="M60" s="4">
        <v>137052.30509684572</v>
      </c>
      <c r="N60" s="4">
        <v>131867.43341106275</v>
      </c>
      <c r="O60" s="4">
        <v>153620.64175789268</v>
      </c>
      <c r="P60" s="4">
        <v>1574447.6236203618</v>
      </c>
    </row>
    <row r="61" spans="2:16" x14ac:dyDescent="0.3">
      <c r="B61" s="15"/>
      <c r="C61" s="6" t="s">
        <v>16</v>
      </c>
      <c r="D61" s="4">
        <v>113889.40050067217</v>
      </c>
      <c r="E61" s="4">
        <v>128115.45763434176</v>
      </c>
      <c r="F61" s="4">
        <v>129799.91756292002</v>
      </c>
      <c r="G61" s="4">
        <v>139089.55964191456</v>
      </c>
      <c r="H61" s="4">
        <v>140478.4986500318</v>
      </c>
      <c r="I61" s="4">
        <v>115589.43880872536</v>
      </c>
      <c r="J61" s="4">
        <v>135530.32060470677</v>
      </c>
      <c r="K61" s="4">
        <v>128186.10172090912</v>
      </c>
      <c r="L61" s="4">
        <v>121228.54823033912</v>
      </c>
      <c r="M61" s="4">
        <v>137052.30509684572</v>
      </c>
      <c r="N61" s="4">
        <v>131867.43341106275</v>
      </c>
      <c r="O61" s="4">
        <v>153620.64175789268</v>
      </c>
      <c r="P61" s="4">
        <v>1574447.6236203618</v>
      </c>
    </row>
    <row r="62" spans="2:16" x14ac:dyDescent="0.3">
      <c r="B62" s="16" t="s">
        <v>42</v>
      </c>
      <c r="C62" s="5" t="s">
        <v>13</v>
      </c>
      <c r="D62" s="4">
        <v>113889.40050067217</v>
      </c>
      <c r="E62" s="4">
        <v>128115.45763434176</v>
      </c>
      <c r="F62" s="4">
        <v>129799.91756292002</v>
      </c>
      <c r="G62" s="4">
        <v>139089.55964191456</v>
      </c>
      <c r="H62" s="4">
        <v>140478.4986500318</v>
      </c>
      <c r="I62" s="4">
        <v>115589.43880872536</v>
      </c>
      <c r="J62" s="4">
        <v>135530.32060470677</v>
      </c>
      <c r="K62" s="4">
        <v>128186.10172090912</v>
      </c>
      <c r="L62" s="4">
        <v>121228.54823033912</v>
      </c>
      <c r="M62" s="4">
        <v>137052.30509684572</v>
      </c>
      <c r="N62" s="4">
        <v>131867.43341106275</v>
      </c>
      <c r="O62" s="4">
        <v>153620.64175789268</v>
      </c>
      <c r="P62" s="4">
        <v>1574447.6236203618</v>
      </c>
    </row>
    <row r="63" spans="2:16" x14ac:dyDescent="0.3">
      <c r="B63" s="17"/>
      <c r="C63" s="6" t="s">
        <v>14</v>
      </c>
      <c r="D63" s="4">
        <v>37963.133500224059</v>
      </c>
      <c r="E63" s="4">
        <v>42705.152544780583</v>
      </c>
      <c r="F63" s="4">
        <v>43266.639187640008</v>
      </c>
      <c r="G63" s="4">
        <v>46363.186547304853</v>
      </c>
      <c r="H63" s="4">
        <v>46826.166216677266</v>
      </c>
      <c r="I63" s="4">
        <v>38529.812936241789</v>
      </c>
      <c r="J63" s="4">
        <v>45176.773534902255</v>
      </c>
      <c r="K63" s="4">
        <v>42728.700573636372</v>
      </c>
      <c r="L63" s="4">
        <v>40409.516076779706</v>
      </c>
      <c r="M63" s="4">
        <v>45684.101698948572</v>
      </c>
      <c r="N63" s="4">
        <v>43955.811137020915</v>
      </c>
      <c r="O63" s="4">
        <v>51206.880585964231</v>
      </c>
      <c r="P63" s="4">
        <v>524815.8745401206</v>
      </c>
    </row>
    <row r="64" spans="2:16" x14ac:dyDescent="0.3">
      <c r="B64" s="17"/>
      <c r="C64" s="6" t="s">
        <v>15</v>
      </c>
      <c r="D64" s="4">
        <v>37963.133500224059</v>
      </c>
      <c r="E64" s="4">
        <v>42705.152544780583</v>
      </c>
      <c r="F64" s="4">
        <v>43266.639187640008</v>
      </c>
      <c r="G64" s="4">
        <v>46363.186547304853</v>
      </c>
      <c r="H64" s="4">
        <v>46826.166216677266</v>
      </c>
      <c r="I64" s="4">
        <v>38529.812936241789</v>
      </c>
      <c r="J64" s="4">
        <v>45176.773534902255</v>
      </c>
      <c r="K64" s="4">
        <v>42728.700573636372</v>
      </c>
      <c r="L64" s="4">
        <v>40409.516076779706</v>
      </c>
      <c r="M64" s="4">
        <v>45684.101698948572</v>
      </c>
      <c r="N64" s="4">
        <v>43955.811137020915</v>
      </c>
      <c r="O64" s="4">
        <v>51206.880585964231</v>
      </c>
      <c r="P64" s="4">
        <v>524815.8745401206</v>
      </c>
    </row>
    <row r="65" spans="2:16" x14ac:dyDescent="0.3">
      <c r="B65" s="18"/>
      <c r="C65" s="6" t="s">
        <v>16</v>
      </c>
      <c r="D65" s="4">
        <v>37963.133500224059</v>
      </c>
      <c r="E65" s="4">
        <v>42705.152544780583</v>
      </c>
      <c r="F65" s="4">
        <v>43266.639187640008</v>
      </c>
      <c r="G65" s="4">
        <v>46363.186547304853</v>
      </c>
      <c r="H65" s="4">
        <v>46826.166216677266</v>
      </c>
      <c r="I65" s="4">
        <v>38529.812936241789</v>
      </c>
      <c r="J65" s="4">
        <v>45176.773534902255</v>
      </c>
      <c r="K65" s="4">
        <v>42728.700573636372</v>
      </c>
      <c r="L65" s="4">
        <v>40409.516076779706</v>
      </c>
      <c r="M65" s="4">
        <v>45684.101698948572</v>
      </c>
      <c r="N65" s="4">
        <v>43955.811137020915</v>
      </c>
      <c r="O65" s="4">
        <v>51206.880585964231</v>
      </c>
      <c r="P65" s="4">
        <v>524815.8745401206</v>
      </c>
    </row>
    <row r="66" spans="2:16" x14ac:dyDescent="0.3">
      <c r="B66" s="16" t="s">
        <v>43</v>
      </c>
      <c r="C66" s="5" t="s">
        <v>13</v>
      </c>
      <c r="D66" s="4">
        <v>113889.40050067217</v>
      </c>
      <c r="E66" s="4">
        <v>128115.45763434176</v>
      </c>
      <c r="F66" s="4">
        <v>129799.91756292002</v>
      </c>
      <c r="G66" s="4">
        <v>139089.55964191456</v>
      </c>
      <c r="H66" s="4">
        <v>140478.4986500318</v>
      </c>
      <c r="I66" s="4">
        <v>115589.43880872536</v>
      </c>
      <c r="J66" s="4">
        <v>135530.32060470677</v>
      </c>
      <c r="K66" s="4">
        <v>128186.10172090912</v>
      </c>
      <c r="L66" s="4">
        <v>121228.54823033912</v>
      </c>
      <c r="M66" s="4">
        <v>137052.30509684572</v>
      </c>
      <c r="N66" s="4">
        <v>131867.43341106275</v>
      </c>
      <c r="O66" s="4">
        <v>153620.64175789268</v>
      </c>
      <c r="P66" s="4">
        <v>1574447.6236203618</v>
      </c>
    </row>
    <row r="67" spans="2:16" x14ac:dyDescent="0.3">
      <c r="B67" s="17"/>
      <c r="C67" s="6" t="s">
        <v>14</v>
      </c>
      <c r="D67" s="4">
        <v>37963.133500224059</v>
      </c>
      <c r="E67" s="4">
        <v>42705.152544780583</v>
      </c>
      <c r="F67" s="4">
        <v>43266.639187640008</v>
      </c>
      <c r="G67" s="4">
        <v>46363.186547304853</v>
      </c>
      <c r="H67" s="4">
        <v>46826.166216677266</v>
      </c>
      <c r="I67" s="4">
        <v>38529.812936241789</v>
      </c>
      <c r="J67" s="4">
        <v>45176.773534902255</v>
      </c>
      <c r="K67" s="4">
        <v>42728.700573636372</v>
      </c>
      <c r="L67" s="4">
        <v>40409.516076779706</v>
      </c>
      <c r="M67" s="4">
        <v>45684.101698948572</v>
      </c>
      <c r="N67" s="4">
        <v>43955.811137020915</v>
      </c>
      <c r="O67" s="4">
        <v>51206.880585964231</v>
      </c>
      <c r="P67" s="4">
        <v>524815.8745401206</v>
      </c>
    </row>
    <row r="68" spans="2:16" x14ac:dyDescent="0.3">
      <c r="B68" s="17"/>
      <c r="C68" s="6" t="s">
        <v>15</v>
      </c>
      <c r="D68" s="4">
        <v>37963.133500224059</v>
      </c>
      <c r="E68" s="4">
        <v>42705.152544780583</v>
      </c>
      <c r="F68" s="4">
        <v>43266.639187640008</v>
      </c>
      <c r="G68" s="4">
        <v>46363.186547304853</v>
      </c>
      <c r="H68" s="4">
        <v>46826.166216677266</v>
      </c>
      <c r="I68" s="4">
        <v>38529.812936241789</v>
      </c>
      <c r="J68" s="4">
        <v>45176.773534902255</v>
      </c>
      <c r="K68" s="4">
        <v>42728.700573636372</v>
      </c>
      <c r="L68" s="4">
        <v>40409.516076779706</v>
      </c>
      <c r="M68" s="4">
        <v>45684.101698948572</v>
      </c>
      <c r="N68" s="4">
        <v>43955.811137020915</v>
      </c>
      <c r="O68" s="4">
        <v>51206.880585964231</v>
      </c>
      <c r="P68" s="4">
        <v>524815.8745401206</v>
      </c>
    </row>
    <row r="69" spans="2:16" x14ac:dyDescent="0.3">
      <c r="B69" s="18"/>
      <c r="C69" s="6" t="s">
        <v>16</v>
      </c>
      <c r="D69" s="4">
        <v>37963.133500224059</v>
      </c>
      <c r="E69" s="4">
        <v>42705.152544780583</v>
      </c>
      <c r="F69" s="4">
        <v>43266.639187640008</v>
      </c>
      <c r="G69" s="4">
        <v>46363.186547304853</v>
      </c>
      <c r="H69" s="4">
        <v>46826.166216677266</v>
      </c>
      <c r="I69" s="4">
        <v>38529.812936241789</v>
      </c>
      <c r="J69" s="4">
        <v>45176.773534902255</v>
      </c>
      <c r="K69" s="4">
        <v>42728.700573636372</v>
      </c>
      <c r="L69" s="4">
        <v>40409.516076779706</v>
      </c>
      <c r="M69" s="4">
        <v>45684.101698948572</v>
      </c>
      <c r="N69" s="4">
        <v>43955.811137020915</v>
      </c>
      <c r="O69" s="4">
        <v>51206.880585964231</v>
      </c>
      <c r="P69" s="4">
        <v>524815.8745401206</v>
      </c>
    </row>
    <row r="70" spans="2:16" x14ac:dyDescent="0.3">
      <c r="B70" s="16" t="s">
        <v>44</v>
      </c>
      <c r="C70" s="5" t="s">
        <v>13</v>
      </c>
      <c r="D70" s="4">
        <v>113889.40050067217</v>
      </c>
      <c r="E70" s="4">
        <v>128115.45763434176</v>
      </c>
      <c r="F70" s="4">
        <v>129799.91756292002</v>
      </c>
      <c r="G70" s="4">
        <v>139089.55964191456</v>
      </c>
      <c r="H70" s="4">
        <v>140478.4986500318</v>
      </c>
      <c r="I70" s="4">
        <v>115589.43880872536</v>
      </c>
      <c r="J70" s="4">
        <v>135530.32060470677</v>
      </c>
      <c r="K70" s="4">
        <v>128186.10172090912</v>
      </c>
      <c r="L70" s="4">
        <v>121228.54823033912</v>
      </c>
      <c r="M70" s="4">
        <v>137052.30509684572</v>
      </c>
      <c r="N70" s="4">
        <v>131867.43341106275</v>
      </c>
      <c r="O70" s="4">
        <v>153620.64175789268</v>
      </c>
      <c r="P70" s="4">
        <v>1574447.6236203618</v>
      </c>
    </row>
    <row r="71" spans="2:16" x14ac:dyDescent="0.3">
      <c r="B71" s="17"/>
      <c r="C71" s="6" t="s">
        <v>14</v>
      </c>
      <c r="D71" s="4">
        <v>37963.133500224059</v>
      </c>
      <c r="E71" s="4">
        <v>42705.152544780583</v>
      </c>
      <c r="F71" s="4">
        <v>43266.639187640008</v>
      </c>
      <c r="G71" s="4">
        <v>46363.186547304853</v>
      </c>
      <c r="H71" s="4">
        <v>46826.166216677266</v>
      </c>
      <c r="I71" s="4">
        <v>38529.812936241789</v>
      </c>
      <c r="J71" s="4">
        <v>45176.773534902255</v>
      </c>
      <c r="K71" s="4">
        <v>42728.700573636372</v>
      </c>
      <c r="L71" s="4">
        <v>40409.516076779706</v>
      </c>
      <c r="M71" s="4">
        <v>45684.101698948572</v>
      </c>
      <c r="N71" s="4">
        <v>43955.811137020915</v>
      </c>
      <c r="O71" s="4">
        <v>51206.880585964231</v>
      </c>
      <c r="P71" s="4">
        <v>524815.8745401206</v>
      </c>
    </row>
    <row r="72" spans="2:16" x14ac:dyDescent="0.3">
      <c r="B72" s="17"/>
      <c r="C72" s="6" t="s">
        <v>15</v>
      </c>
      <c r="D72" s="4">
        <v>37963.133500224059</v>
      </c>
      <c r="E72" s="4">
        <v>42705.152544780583</v>
      </c>
      <c r="F72" s="4">
        <v>43266.639187640008</v>
      </c>
      <c r="G72" s="4">
        <v>46363.186547304853</v>
      </c>
      <c r="H72" s="4">
        <v>46826.166216677266</v>
      </c>
      <c r="I72" s="4">
        <v>38529.812936241789</v>
      </c>
      <c r="J72" s="4">
        <v>45176.773534902255</v>
      </c>
      <c r="K72" s="4">
        <v>42728.700573636372</v>
      </c>
      <c r="L72" s="4">
        <v>40409.516076779706</v>
      </c>
      <c r="M72" s="4">
        <v>45684.101698948572</v>
      </c>
      <c r="N72" s="4">
        <v>43955.811137020915</v>
      </c>
      <c r="O72" s="4">
        <v>51206.880585964231</v>
      </c>
      <c r="P72" s="4">
        <v>524815.8745401206</v>
      </c>
    </row>
    <row r="73" spans="2:16" x14ac:dyDescent="0.3">
      <c r="B73" s="18"/>
      <c r="C73" s="6" t="s">
        <v>16</v>
      </c>
      <c r="D73" s="4">
        <v>37963.133500224059</v>
      </c>
      <c r="E73" s="4">
        <v>42705.152544780583</v>
      </c>
      <c r="F73" s="4">
        <v>43266.639187640008</v>
      </c>
      <c r="G73" s="4">
        <v>46363.186547304853</v>
      </c>
      <c r="H73" s="4">
        <v>46826.166216677266</v>
      </c>
      <c r="I73" s="4">
        <v>38529.812936241789</v>
      </c>
      <c r="J73" s="4">
        <v>45176.773534902255</v>
      </c>
      <c r="K73" s="4">
        <v>42728.700573636372</v>
      </c>
      <c r="L73" s="4">
        <v>40409.516076779706</v>
      </c>
      <c r="M73" s="4">
        <v>45684.101698948572</v>
      </c>
      <c r="N73" s="4">
        <v>43955.811137020915</v>
      </c>
      <c r="O73" s="4">
        <v>51206.880585964231</v>
      </c>
      <c r="P73" s="4">
        <v>524815.8745401206</v>
      </c>
    </row>
  </sheetData>
  <mergeCells count="16">
    <mergeCell ref="B62:B65"/>
    <mergeCell ref="B66:B69"/>
    <mergeCell ref="B70:B73"/>
    <mergeCell ref="B13:C13"/>
    <mergeCell ref="B38:B41"/>
    <mergeCell ref="B42:B45"/>
    <mergeCell ref="B46:B49"/>
    <mergeCell ref="B50:B53"/>
    <mergeCell ref="B54:B57"/>
    <mergeCell ref="B58:B61"/>
    <mergeCell ref="B14:B17"/>
    <mergeCell ref="B18:B21"/>
    <mergeCell ref="B22:B25"/>
    <mergeCell ref="B26:B29"/>
    <mergeCell ref="B30:B33"/>
    <mergeCell ref="B34:B37"/>
  </mergeCells>
  <pageMargins left="0.511811024" right="0.511811024" top="0.78740157499999996" bottom="0.78740157499999996" header="0.31496062000000002" footer="0.31496062000000002"/>
  <pageSetup paperSize="9" orientation="portrait" r:id="rId1"/>
  <customProperties>
    <customPr name="###COLSTART###" r:id="rId2"/>
    <customPr name="###DATECREATED###" r:id="rId3"/>
    <customPr name="###LASTCOLSTART###" r:id="rId4"/>
    <customPr name="###LASTROWSTART###" r:id="rId5"/>
    <customPr name="###MOREALL###" r:id="rId6"/>
    <customPr name="###ROWSTART###" r:id="rId7"/>
    <customPr name="###UNCOMMITTEDCHANGES###" r:id="rId8"/>
    <customPr name="###WORKSHEETCLEARED###" r:id="rId9"/>
    <customPr name="COR_DataSourceDriver" r:id="rId10"/>
    <customPr name="COR_DefaultExpandDirection" r:id="rId11"/>
    <customPr name="COR_ExplorationBounds" r:id="rId12"/>
    <customPr name="COR_GroupingOption" r:id="rId13"/>
    <customPr name="COR_LastLabelRowStart" r:id="rId14"/>
    <customPr name="COR_LastRequestFormat" r:id="rId15"/>
    <customPr name="COR_PackageSearchPath" r:id="rId16"/>
    <customPr name="COR_Report" r:id="rId17"/>
    <customPr name="COR_RequestFormat" r:id="rId18"/>
    <customPr name="COR_ResultSet" r:id="rId19"/>
    <customPr name="COR_Server" r:id="rId20"/>
    <customPr name="COR_SHEET_TYPE" r:id="rId21"/>
    <customPr name="COR_STATE" r:id="rId2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10</vt:i4>
      </vt:variant>
    </vt:vector>
  </HeadingPairs>
  <TitlesOfParts>
    <vt:vector size="13" baseType="lpstr">
      <vt:lpstr>VISÃO</vt:lpstr>
      <vt:lpstr>Planilha2</vt:lpstr>
      <vt:lpstr>Planilha1</vt:lpstr>
      <vt:lpstr>tm1\\_0_C</vt:lpstr>
      <vt:lpstr>tm1\\_0_L</vt:lpstr>
      <vt:lpstr>tm1\\_0_R</vt:lpstr>
      <vt:lpstr>tm1\\_0_S</vt:lpstr>
      <vt:lpstr>tm1\\_0_T</vt:lpstr>
      <vt:lpstr>VISÃO!TM1RPTDATARNG136549</vt:lpstr>
      <vt:lpstr>VISÃO!TM1RPTFMTIDCOL136549</vt:lpstr>
      <vt:lpstr>VISÃO!TM1RPTFMTRNG136549</vt:lpstr>
      <vt:lpstr>VISÃO!TM1RPTQRYRNG136549</vt:lpstr>
      <vt:lpstr>VISÃO!TM1RPTVIEWRNG136549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 Carvalho</dc:creator>
  <cp:lastModifiedBy>Artur  Carvalho</cp:lastModifiedBy>
  <dcterms:created xsi:type="dcterms:W3CDTF">2023-03-14T12:12:52Z</dcterms:created>
  <dcterms:modified xsi:type="dcterms:W3CDTF">2023-03-14T12:51:33Z</dcterms:modified>
</cp:coreProperties>
</file>