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iglobal\Documents\"/>
    </mc:Choice>
  </mc:AlternateContent>
  <xr:revisionPtr revIDLastSave="0" documentId="8_{0A8B578C-9D1C-4F52-91C0-4F681A8B802F}" xr6:coauthVersionLast="46" xr6:coauthVersionMax="46" xr10:uidLastSave="{00000000-0000-0000-0000-000000000000}"/>
  <bookViews>
    <workbookView xWindow="120" yWindow="105" windowWidth="16200" windowHeight="9360" firstSheet="1" activeTab="1" xr2:uid="{44F82AC2-D12C-427F-8811-33078F80C71C}"/>
  </bookViews>
  <sheets>
    <sheet name="Cognos_Office_Connection_Cache" sheetId="2" state="veryHidden" r:id="rId1"/>
    <sheet name="Planilha4" sheetId="5" r:id="rId2"/>
    <sheet name="Planilha3" sheetId="4" r:id="rId3"/>
    <sheet name="Planilha2" sheetId="3" r:id="rId4"/>
    <sheet name="Planilha1" sheetId="1" r:id="rId5"/>
  </sheets>
  <definedNames>
    <definedName name="cafe_validation_temp" hidden="1">Cognos_Office_Connection_Cache!$B$2:$B$16</definedName>
    <definedName name="ID" localSheetId="0" hidden="1">"0b097338-7dfb-4c91-a6b8-32a6c9f91e36"</definedName>
    <definedName name="ID" localSheetId="4" hidden="1">"b92353c5-87da-4736-aac9-1cadeebe819c"</definedName>
    <definedName name="ID" localSheetId="3" hidden="1">"5ab353b0-6a2f-4b39-9ca2-1474c78d9f93"</definedName>
    <definedName name="ID" localSheetId="2" hidden="1">"0e1dbec8-b09d-4fd7-8b4f-57c576c7cc32"</definedName>
    <definedName name="ID" localSheetId="1" hidden="1">"bd7e0169-c90a-4d62-a458-a3a30d824827"</definedName>
    <definedName name="tm1\\_0_C">Planilha2!$B$7:$F$7</definedName>
    <definedName name="tm1\\_0_H">"{ ""server"" : ""http://52.249.199.156:9580"", ""cube"" : ""{ \""server\"" : \""smartco\"", \""cube\"" : \""Income Statement\""}""}"</definedName>
    <definedName name="tm1\\_0_R">Planilha2!$A$8:$A$21</definedName>
    <definedName name="tm1\\_0_S">Planilha2!$B$1:$B$5</definedName>
    <definedName name="TM1RPTDATARNG49451805" localSheetId="1">Planilha4!$21:$34</definedName>
    <definedName name="TM1RPTDATARNG5312695" localSheetId="4">Planilha1!$21:$34</definedName>
    <definedName name="TM1RPTFMTIDCOL49451805" localSheetId="1">Planilha4!$A$1:$A$10</definedName>
    <definedName name="TM1RPTFMTIDCOL5312695" localSheetId="4">Planilha1!$A$1:$A$10</definedName>
    <definedName name="TM1RPTFMTRNG49451805" localSheetId="1">Planilha4!$B$1:$D$10</definedName>
    <definedName name="TM1RPTFMTRNG5312695" localSheetId="4">Planilha1!$B$1:$G$10</definedName>
    <definedName name="TM1RPTQRYRNG49451805" localSheetId="1">Planilha4!$B$11</definedName>
    <definedName name="TM1RPTQRYRNG5312695" localSheetId="4">Planilha1!$B$11</definedName>
    <definedName name="TM1RPTVIEWRNG49451805" localSheetId="1">Planilha4!$B$12</definedName>
    <definedName name="TM1RPTVIEWRNG5312695" localSheetId="4">Planilha1!$B$12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7" i="5"/>
  <c r="A32" i="5"/>
  <c r="A24" i="5"/>
  <c r="A23" i="5"/>
  <c r="A28" i="5"/>
  <c r="A30" i="5"/>
  <c r="A27" i="5"/>
  <c r="A29" i="5"/>
  <c r="A33" i="5"/>
  <c r="A34" i="5"/>
  <c r="A26" i="5"/>
  <c r="A31" i="5"/>
  <c r="A25" i="5"/>
  <c r="A22" i="5"/>
  <c r="A21" i="5"/>
  <c r="C16" i="5"/>
  <c r="C14" i="5"/>
  <c r="B12" i="5" s="1"/>
  <c r="B4" i="4"/>
  <c r="B5" i="4"/>
  <c r="B2" i="4"/>
  <c r="B3" i="4"/>
  <c r="C14" i="1"/>
  <c r="A29" i="1"/>
  <c r="A22" i="1"/>
  <c r="A32" i="1"/>
  <c r="A28" i="1"/>
  <c r="A24" i="1"/>
  <c r="A25" i="1"/>
  <c r="A34" i="1"/>
  <c r="A26" i="1"/>
  <c r="A27" i="1"/>
  <c r="A33" i="1"/>
  <c r="A30" i="1"/>
  <c r="A31" i="1"/>
  <c r="A23" i="1"/>
  <c r="C16" i="1"/>
  <c r="C15" i="1"/>
  <c r="C17" i="1"/>
  <c r="A21" i="1"/>
  <c r="B12" i="1"/>
  <c r="B21" i="1"/>
  <c r="C21" i="1"/>
  <c r="D21" i="1"/>
  <c r="E21" i="1"/>
  <c r="F21" i="1"/>
  <c r="G21" i="1"/>
  <c r="D28" i="1"/>
  <c r="D32" i="1"/>
  <c r="F33" i="1"/>
  <c r="C23" i="1"/>
  <c r="E24" i="1"/>
  <c r="G25" i="1"/>
  <c r="C27" i="1"/>
  <c r="E28" i="1"/>
  <c r="G29" i="1"/>
  <c r="C31" i="1"/>
  <c r="E32" i="1"/>
  <c r="G33" i="1"/>
  <c r="D24" i="1"/>
  <c r="F29" i="1"/>
  <c r="F28" i="1"/>
  <c r="C22" i="1"/>
  <c r="E23" i="1"/>
  <c r="G24" i="1"/>
  <c r="C26" i="1"/>
  <c r="E27" i="1"/>
  <c r="G28" i="1"/>
  <c r="C30" i="1"/>
  <c r="E31" i="1"/>
  <c r="G32" i="1"/>
  <c r="C34" i="1"/>
  <c r="D23" i="1"/>
  <c r="D22" i="1"/>
  <c r="F27" i="1"/>
  <c r="F31" i="1"/>
  <c r="D34" i="1"/>
  <c r="F24" i="1"/>
  <c r="D31" i="1"/>
  <c r="D26" i="1"/>
  <c r="E22" i="1"/>
  <c r="G23" i="1"/>
  <c r="C25" i="1"/>
  <c r="E26" i="1"/>
  <c r="G27" i="1"/>
  <c r="C29" i="1"/>
  <c r="E30" i="1"/>
  <c r="G31" i="1"/>
  <c r="C33" i="1"/>
  <c r="E34" i="1"/>
  <c r="D30" i="1"/>
  <c r="F22" i="1"/>
  <c r="D25" i="1"/>
  <c r="F26" i="1"/>
  <c r="D29" i="1"/>
  <c r="F30" i="1"/>
  <c r="D33" i="1"/>
  <c r="F34" i="1"/>
  <c r="F25" i="1"/>
  <c r="D27" i="1"/>
  <c r="F32" i="1"/>
  <c r="F23" i="1"/>
  <c r="G22" i="1"/>
  <c r="C24" i="1"/>
  <c r="E25" i="1"/>
  <c r="G26" i="1"/>
  <c r="C28" i="1"/>
  <c r="E29" i="1"/>
  <c r="G30" i="1"/>
  <c r="C32" i="1"/>
  <c r="E33" i="1"/>
  <c r="G34" i="1"/>
  <c r="B21" i="5"/>
  <c r="D21" i="5"/>
  <c r="C21" i="5"/>
  <c r="C32" i="5"/>
  <c r="D27" i="5"/>
  <c r="C24" i="5"/>
  <c r="D24" i="5"/>
  <c r="C33" i="5"/>
  <c r="C22" i="5"/>
  <c r="C25" i="5"/>
  <c r="D33" i="5"/>
  <c r="D32" i="5"/>
  <c r="D22" i="5"/>
  <c r="D25" i="5"/>
  <c r="D29" i="5"/>
  <c r="C27" i="5"/>
  <c r="D30" i="5"/>
  <c r="C23" i="5"/>
  <c r="D28" i="5"/>
  <c r="C31" i="5"/>
  <c r="D23" i="5"/>
  <c r="C26" i="5"/>
  <c r="D31" i="5"/>
  <c r="C34" i="5"/>
  <c r="C30" i="5"/>
  <c r="C28" i="5"/>
  <c r="D26" i="5"/>
  <c r="C29" i="5"/>
  <c r="D34" i="5"/>
  <c r="E29" i="5" l="1"/>
  <c r="E28" i="5"/>
  <c r="E30" i="5"/>
  <c r="E34" i="5"/>
  <c r="E26" i="5"/>
  <c r="E31" i="5"/>
  <c r="E23" i="5"/>
  <c r="E27" i="5"/>
  <c r="E25" i="5"/>
  <c r="E22" i="5"/>
  <c r="E33" i="5"/>
  <c r="E24" i="5"/>
  <c r="E32" i="5"/>
  <c r="E21" i="5"/>
  <c r="A1" i="4"/>
  <c r="E10" i="4"/>
  <c r="E18" i="4"/>
  <c r="D9" i="4"/>
  <c r="B11" i="4"/>
  <c r="E12" i="4"/>
  <c r="C14" i="4"/>
  <c r="F15" i="4"/>
  <c r="D17" i="4"/>
  <c r="B19" i="4"/>
  <c r="E20" i="4"/>
  <c r="F12" i="4"/>
  <c r="B14" i="4"/>
  <c r="D20" i="4"/>
  <c r="E17" i="4"/>
  <c r="D11" i="4"/>
  <c r="C16" i="4"/>
  <c r="D19" i="4"/>
  <c r="B21" i="4"/>
  <c r="F13" i="4"/>
  <c r="D15" i="4"/>
  <c r="F10" i="4"/>
  <c r="C17" i="4"/>
  <c r="E9" i="4"/>
  <c r="D14" i="4"/>
  <c r="C8" i="4"/>
  <c r="E14" i="4"/>
  <c r="F17" i="4"/>
  <c r="D8" i="4"/>
  <c r="B10" i="4"/>
  <c r="E11" i="4"/>
  <c r="C13" i="4"/>
  <c r="F14" i="4"/>
  <c r="D16" i="4"/>
  <c r="B18" i="4"/>
  <c r="E19" i="4"/>
  <c r="C21" i="4"/>
  <c r="B9" i="4"/>
  <c r="B17" i="4"/>
  <c r="D12" i="4"/>
  <c r="F18" i="4"/>
  <c r="C11" i="4"/>
  <c r="C19" i="4"/>
  <c r="F9" i="4"/>
  <c r="E8" i="4"/>
  <c r="C10" i="4"/>
  <c r="F11" i="4"/>
  <c r="D13" i="4"/>
  <c r="B15" i="4"/>
  <c r="E16" i="4"/>
  <c r="C18" i="4"/>
  <c r="F19" i="4"/>
  <c r="D21" i="4"/>
  <c r="C12" i="4"/>
  <c r="C20" i="4"/>
  <c r="C9" i="4"/>
  <c r="E15" i="4"/>
  <c r="B8" i="4"/>
  <c r="B16" i="4"/>
  <c r="F20" i="4"/>
  <c r="B13" i="4"/>
  <c r="F8" i="4"/>
  <c r="D10" i="4"/>
  <c r="B12" i="4"/>
  <c r="E13" i="4"/>
  <c r="C15" i="4"/>
  <c r="F16" i="4"/>
  <c r="D18" i="4"/>
  <c r="B20" i="4"/>
  <c r="E21" i="4"/>
  <c r="F21" i="4"/>
</calcChain>
</file>

<file path=xl/sharedStrings.xml><?xml version="1.0" encoding="utf-8"?>
<sst xmlns="http://schemas.openxmlformats.org/spreadsheetml/2006/main" count="134" uniqueCount="51">
  <si>
    <t>[Begin Format Range]</t>
  </si>
  <si>
    <t>Default</t>
  </si>
  <si>
    <t>Leaf</t>
  </si>
  <si>
    <t>[End Format Range]</t>
  </si>
  <si>
    <t>Element Name</t>
  </si>
  <si>
    <t>Year</t>
  </si>
  <si>
    <t>organization</t>
  </si>
  <si>
    <t>Currency Calc</t>
  </si>
  <si>
    <t>Version</t>
  </si>
  <si>
    <t>Q1</t>
  </si>
  <si>
    <t>Q2</t>
  </si>
  <si>
    <t>Q3</t>
  </si>
  <si>
    <t>Q4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</si>
  <si>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</si>
  <si>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</si>
  <si>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</si>
  <si>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</si>
  <si>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</si>
  <si>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</si>
  <si>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</si>
  <si>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</si>
  <si>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</si>
  <si>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</si>
  <si>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</si>
  <si>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</si>
  <si>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Statistics</t>
  </si>
  <si>
    <t>Budget</t>
  </si>
  <si>
    <t>Actual</t>
  </si>
  <si>
    <t>2018</t>
  </si>
  <si>
    <t>[Base]</t>
  </si>
  <si>
    <t>Massachusetts</t>
  </si>
  <si>
    <t>Local</t>
  </si>
  <si>
    <t>4999 Gross Revenue</t>
  </si>
  <si>
    <t>{TM1SubsetToSet([Account].[Account], "Default")}</t>
  </si>
  <si>
    <t>Month</t>
  </si>
  <si>
    <t>Dif</t>
  </si>
  <si>
    <t>[Pasta3]Planilha4!C15</t>
  </si>
  <si>
    <t>Total Company</t>
  </si>
  <si>
    <t>East Region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</si>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</sst>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59">
    <xf numFmtId="0" fontId="0" fillId="0" borderId="0" xfId="0"/>
    <xf numFmtId="0" fontId="0" fillId="0" borderId="0" xfId="0" quotePrefix="1"/>
    <xf numFmtId="0" fontId="3" fillId="0" borderId="0" xfId="19" applyNumberFormat="1"/>
    <xf numFmtId="0" fontId="2" fillId="0" borderId="1" xfId="11" applyNumberFormat="1"/>
    <xf numFmtId="3" fontId="3" fillId="0" borderId="2" xfId="3"/>
    <xf numFmtId="0" fontId="3" fillId="0" borderId="0" xfId="20" applyNumberFormat="1"/>
    <xf numFmtId="0" fontId="2" fillId="0" borderId="1" xfId="12" applyNumberFormat="1"/>
    <xf numFmtId="3" fontId="3" fillId="0" borderId="2" xfId="4"/>
    <xf numFmtId="0" fontId="3" fillId="0" borderId="0" xfId="21" applyNumberFormat="1"/>
    <xf numFmtId="0" fontId="2" fillId="0" borderId="1" xfId="13" applyNumberFormat="1"/>
    <xf numFmtId="3" fontId="3" fillId="0" borderId="2" xfId="5"/>
    <xf numFmtId="0" fontId="3" fillId="0" borderId="0" xfId="22" applyNumberFormat="1"/>
    <xf numFmtId="0" fontId="2" fillId="0" borderId="1" xfId="14" applyNumberFormat="1"/>
    <xf numFmtId="3" fontId="3" fillId="0" borderId="2" xfId="6"/>
    <xf numFmtId="0" fontId="3" fillId="0" borderId="0" xfId="23" applyNumberFormat="1" applyBorder="1"/>
    <xf numFmtId="0" fontId="2" fillId="0" borderId="1" xfId="15" applyNumberFormat="1"/>
    <xf numFmtId="3" fontId="3" fillId="0" borderId="2" xfId="7"/>
    <xf numFmtId="0" fontId="3" fillId="0" borderId="0" xfId="24" applyNumberFormat="1" applyBorder="1"/>
    <xf numFmtId="0" fontId="2" fillId="0" borderId="1" xfId="16" applyNumberFormat="1"/>
    <xf numFmtId="3" fontId="3" fillId="0" borderId="2" xfId="8"/>
    <xf numFmtId="0" fontId="3" fillId="0" borderId="0" xfId="18" quotePrefix="1" applyNumberFormat="1"/>
    <xf numFmtId="0" fontId="3" fillId="0" borderId="0" xfId="18" applyNumberFormat="1"/>
    <xf numFmtId="0" fontId="2" fillId="0" borderId="1" xfId="10" applyNumberFormat="1"/>
    <xf numFmtId="3" fontId="3" fillId="0" borderId="2" xfId="2"/>
    <xf numFmtId="0" fontId="3" fillId="0" borderId="0" xfId="25" quotePrefix="1" applyNumberFormat="1" applyBorder="1"/>
    <xf numFmtId="0" fontId="3" fillId="0" borderId="0" xfId="25" applyNumberFormat="1" applyBorder="1"/>
    <xf numFmtId="0" fontId="2" fillId="0" borderId="1" xfId="17" applyNumberFormat="1"/>
    <xf numFmtId="3" fontId="3" fillId="0" borderId="2" xfId="9"/>
    <xf numFmtId="0" fontId="3" fillId="0" borderId="2" xfId="27" quotePrefix="1"/>
    <xf numFmtId="0" fontId="3" fillId="0" borderId="2" xfId="26"/>
    <xf numFmtId="0" fontId="2" fillId="0" borderId="1" xfId="1" quotePrefix="1">
      <alignment horizontal="center" vertical="center"/>
    </xf>
    <xf numFmtId="49" fontId="2" fillId="0" borderId="1" xfId="17" applyNumberFormat="1" applyAlignment="1"/>
    <xf numFmtId="0" fontId="3" fillId="0" borderId="2" xfId="26" applyNumberFormat="1"/>
    <xf numFmtId="49" fontId="2" fillId="0" borderId="1" xfId="17" quotePrefix="1" applyNumberFormat="1" applyAlignment="1"/>
    <xf numFmtId="164" fontId="2" fillId="0" borderId="1" xfId="11" quotePrefix="1" applyNumberFormat="1" applyAlignment="1"/>
    <xf numFmtId="3" fontId="3" fillId="0" borderId="2" xfId="44"/>
    <xf numFmtId="0" fontId="4" fillId="0" borderId="5" xfId="33">
      <alignment horizontal="center" vertical="center"/>
    </xf>
    <xf numFmtId="0" fontId="4" fillId="0" borderId="5" xfId="33" quotePrefix="1">
      <alignment horizontal="center" vertical="center"/>
    </xf>
    <xf numFmtId="3" fontId="3" fillId="0" borderId="2" xfId="45"/>
    <xf numFmtId="0" fontId="3" fillId="0" borderId="5" xfId="43">
      <alignment horizontal="center" vertical="center"/>
    </xf>
    <xf numFmtId="0" fontId="2" fillId="0" borderId="4" xfId="32" quotePrefix="1">
      <alignment horizontal="center" vertical="center"/>
    </xf>
    <xf numFmtId="0" fontId="2" fillId="0" borderId="3" xfId="49" quotePrefix="1" applyAlignment="1">
      <alignment horizontal="left" vertical="center" indent="3"/>
    </xf>
    <xf numFmtId="0" fontId="2" fillId="0" borderId="3" xfId="49" quotePrefix="1" applyAlignment="1">
      <alignment horizontal="left" vertical="center" indent="2"/>
    </xf>
    <xf numFmtId="0" fontId="2" fillId="0" borderId="3" xfId="49" quotePrefix="1" applyAlignment="1">
      <alignment horizontal="left" vertical="center" indent="1"/>
    </xf>
    <xf numFmtId="0" fontId="2" fillId="0" borderId="3" xfId="49" quotePrefix="1" applyAlignment="1">
      <alignment horizontal="left" vertical="center"/>
    </xf>
    <xf numFmtId="0" fontId="3" fillId="0" borderId="2" xfId="27" applyAlignment="1"/>
    <xf numFmtId="0" fontId="3" fillId="0" borderId="2" xfId="27" applyAlignment="1">
      <alignment horizontal="left"/>
    </xf>
    <xf numFmtId="0" fontId="3" fillId="0" borderId="2" xfId="27" quotePrefix="1" applyAlignment="1"/>
    <xf numFmtId="0" fontId="2" fillId="0" borderId="4" xfId="52" quotePrefix="1">
      <alignment horizontal="center" vertical="center"/>
    </xf>
    <xf numFmtId="0" fontId="2" fillId="0" borderId="3" xfId="54" applyAlignment="1">
      <alignment horizontal="left" vertical="center"/>
    </xf>
    <xf numFmtId="0" fontId="2" fillId="0" borderId="3" xfId="54" quotePrefix="1" applyAlignment="1">
      <alignment horizontal="left" vertical="center"/>
    </xf>
    <xf numFmtId="0" fontId="0" fillId="0" borderId="0" xfId="0" applyFill="1" applyBorder="1"/>
    <xf numFmtId="0" fontId="3" fillId="0" borderId="0" xfId="27" quotePrefix="1" applyFill="1" applyBorder="1"/>
    <xf numFmtId="0" fontId="3" fillId="0" borderId="0" xfId="26" applyFill="1" applyBorder="1"/>
    <xf numFmtId="0" fontId="2" fillId="0" borderId="0" xfId="1" quotePrefix="1" applyFont="1" applyFill="1" applyBorder="1" applyAlignment="1">
      <alignment horizontal="center" vertical="center"/>
    </xf>
    <xf numFmtId="3" fontId="3" fillId="0" borderId="0" xfId="25" applyNumberFormat="1" applyBorder="1"/>
    <xf numFmtId="0" fontId="1" fillId="4" borderId="0" xfId="0" applyFont="1" applyFill="1" applyBorder="1" applyAlignment="1">
      <alignment horizontal="center"/>
    </xf>
    <xf numFmtId="3" fontId="3" fillId="4" borderId="0" xfId="25" applyNumberFormat="1" applyFill="1" applyBorder="1"/>
    <xf numFmtId="0" fontId="3" fillId="0" borderId="0" xfId="26" applyNumberFormat="1" applyFill="1" applyBorder="1"/>
  </cellXfs>
  <cellStyles count="56">
    <cellStyle name="AF Column - IBM Cognos" xfId="1" xr:uid="{8746187C-5934-4D37-B0BD-1FBC2F130A9B}"/>
    <cellStyle name="AF Data - IBM Cognos" xfId="2" xr:uid="{E89EAE50-865C-4D11-A217-9718988A0EE0}"/>
    <cellStyle name="AF Data 0 - IBM Cognos" xfId="3" xr:uid="{C85AF706-D9F5-41BF-A8A7-D7BFA8E7065F}"/>
    <cellStyle name="AF Data 1 - IBM Cognos" xfId="4" xr:uid="{E4416A25-95E7-4CAE-9F4A-981F3AA05F78}"/>
    <cellStyle name="AF Data 2 - IBM Cognos" xfId="5" xr:uid="{6606C07C-75E2-4E32-89C2-3C36457EEAFC}"/>
    <cellStyle name="AF Data 3 - IBM Cognos" xfId="6" xr:uid="{D6CBBAFB-72B6-4644-A897-4DF57FBECA79}"/>
    <cellStyle name="AF Data 4 - IBM Cognos" xfId="7" xr:uid="{8156AEA3-BFFE-4A36-A688-775124959CE0}"/>
    <cellStyle name="AF Data 5 - IBM Cognos" xfId="8" xr:uid="{38D974C1-EF9E-4EA2-B8F9-C26C329D8BC5}"/>
    <cellStyle name="AF Data Leaf - IBM Cognos" xfId="9" xr:uid="{5EFEF456-6F67-4AE8-9286-EE6D588D30A7}"/>
    <cellStyle name="AF Header - IBM Cognos" xfId="10" xr:uid="{B8703E83-5E19-487E-AAD0-2B3B2F3CE565}"/>
    <cellStyle name="AF Header 0 - IBM Cognos" xfId="11" xr:uid="{2A5BD9E5-A3FA-475E-91EC-4D9D219F1869}"/>
    <cellStyle name="AF Header 1 - IBM Cognos" xfId="12" xr:uid="{7969F45D-5900-48AF-BE44-9625ED575451}"/>
    <cellStyle name="AF Header 2 - IBM Cognos" xfId="13" xr:uid="{22FDA74F-6F46-40E2-932F-E85B42F1FA6F}"/>
    <cellStyle name="AF Header 3 - IBM Cognos" xfId="14" xr:uid="{E81FEA0A-9931-4A34-8AF9-3D461B087D63}"/>
    <cellStyle name="AF Header 4 - IBM Cognos" xfId="15" xr:uid="{52AD358A-7CAF-46BC-87B7-68F727D71848}"/>
    <cellStyle name="AF Header 5 - IBM Cognos" xfId="16" xr:uid="{366AA030-B3FF-4BB3-90DF-74A2D336663B}"/>
    <cellStyle name="AF Header Leaf - IBM Cognos" xfId="17" xr:uid="{5552C678-9D18-4F1D-B3A5-8796F2D46B7E}"/>
    <cellStyle name="AF Row - IBM Cognos" xfId="18" xr:uid="{7FBBE27E-AB96-44A9-8BA7-CAEE5F7561BF}"/>
    <cellStyle name="AF Row 0 - IBM Cognos" xfId="19" xr:uid="{6CB9E815-AC1F-4C1E-8B13-E0F13D4210B2}"/>
    <cellStyle name="AF Row 1 - IBM Cognos" xfId="20" xr:uid="{21FFE954-DD96-41F6-B020-064191CFFDB9}"/>
    <cellStyle name="AF Row 2 - IBM Cognos" xfId="21" xr:uid="{C11A9F08-3FE4-4654-9FE7-9867F0615C8D}"/>
    <cellStyle name="AF Row 3 - IBM Cognos" xfId="22" xr:uid="{5C72E7E8-CF1A-4F59-BC18-63C6CA2219B5}"/>
    <cellStyle name="AF Row 4 - IBM Cognos" xfId="23" xr:uid="{EED4DBBF-7232-4A54-AC1E-4902DF7D905C}"/>
    <cellStyle name="AF Row 5 - IBM Cognos" xfId="24" xr:uid="{03F9D624-1742-4185-A532-C0A95EAC6EE3}"/>
    <cellStyle name="AF Row Leaf - IBM Cognos" xfId="25" xr:uid="{8339E47F-BAC3-4570-8F40-ADF4CBA58483}"/>
    <cellStyle name="AF Subnm - IBM Cognos" xfId="26" xr:uid="{7DD2F4B8-C932-4020-A734-CED78C688736}"/>
    <cellStyle name="AF Title - IBM Cognos" xfId="27" xr:uid="{99C41CF5-1E55-4F1B-BB36-EA4F2F8B17B0}"/>
    <cellStyle name="Calculated Column - IBM Cognos" xfId="28" xr:uid="{258C7EAC-ACB2-4300-B0B8-F69EACF991CE}"/>
    <cellStyle name="Calculated Column Name - IBM Cognos" xfId="29" xr:uid="{EFD4680A-8507-4A8F-A78B-D0E50849DFC5}"/>
    <cellStyle name="Calculated Row - IBM Cognos" xfId="30" xr:uid="{E1973FDB-8811-4F17-A070-968531DFDEFC}"/>
    <cellStyle name="Calculated Row Name - IBM Cognos" xfId="31" xr:uid="{29ED52A1-CBEA-4289-BB85-2A73F3CE4434}"/>
    <cellStyle name="Column Name - IBM Cognos" xfId="32" xr:uid="{F493F176-E7DA-461F-B37A-CBAB5F6A0A0A}"/>
    <cellStyle name="Column Template - IBM Cognos" xfId="33" xr:uid="{551D8DC3-233D-41AD-B39C-513B9E15C282}"/>
    <cellStyle name="Differs From Base - IBM Cognos" xfId="34" xr:uid="{D4BDDD68-F0D8-43CC-B6F5-FA284B55BBED}"/>
    <cellStyle name="Edit - IBM Cognos" xfId="35" xr:uid="{D612393C-1BA5-4EB8-AFB9-8AEF5103814F}"/>
    <cellStyle name="Formula - IBM Cognos" xfId="36" xr:uid="{F1E868B0-4947-411C-9DC7-98AFC8DD2370}"/>
    <cellStyle name="Group Name - IBM Cognos" xfId="37" xr:uid="{93F47B8F-983E-4903-BA3B-0B424702F12B}"/>
    <cellStyle name="Hold Values - IBM Cognos" xfId="38" xr:uid="{0E44C819-8A17-4F48-999A-CBB7D8A52FB1}"/>
    <cellStyle name="List Name - IBM Cognos" xfId="39" xr:uid="{4885CE12-69CD-412B-91F0-1E52A68BF544}"/>
    <cellStyle name="Locked - IBM Cognos" xfId="40" xr:uid="{25258AB3-A2E0-41F5-831A-2F59AE56F277}"/>
    <cellStyle name="Measure - IBM Cognos" xfId="41" xr:uid="{43E93977-0F2E-4446-848C-BC8F6417B8C2}"/>
    <cellStyle name="Measure Header - IBM Cognos" xfId="42" xr:uid="{CC728E65-6436-4363-88B1-65A1D28682E3}"/>
    <cellStyle name="Measure Name - IBM Cognos" xfId="43" xr:uid="{99B8CB6C-5BF6-4957-B04F-0102FE9BCF6C}"/>
    <cellStyle name="Measure Summary - IBM Cognos" xfId="44" xr:uid="{B71B3B65-CB08-4C71-A38B-8BCF292FA724}"/>
    <cellStyle name="Measure Summary TM1 - IBM Cognos" xfId="45" xr:uid="{F86CAFB1-9128-49D6-A651-0A05E5C8FB7F}"/>
    <cellStyle name="Measure Template - IBM Cognos" xfId="46" xr:uid="{91154B72-F23E-475B-8B8A-B925E78FF0AC}"/>
    <cellStyle name="More - IBM Cognos" xfId="47" xr:uid="{AD2770AB-F3C3-4BF0-84AA-FDE2D17277A6}"/>
    <cellStyle name="Normal" xfId="0" builtinId="0"/>
    <cellStyle name="Pending Change - IBM Cognos" xfId="48" xr:uid="{554BBC7B-7C37-4776-AD1C-759AD52ED348}"/>
    <cellStyle name="Row Name - IBM Cognos" xfId="49" xr:uid="{4687A17C-8C48-4AF8-BE85-21C2158C254D}"/>
    <cellStyle name="Row Template - IBM Cognos" xfId="50" xr:uid="{C17EB2DA-93A0-4BB1-936D-E583E741239F}"/>
    <cellStyle name="Summary Column Name - IBM Cognos" xfId="51" xr:uid="{785B82AF-5469-4C0F-A931-C1C610FD16B2}"/>
    <cellStyle name="Summary Column Name TM1 - IBM Cognos" xfId="52" xr:uid="{E08BF662-D397-4426-8682-58A9F288930B}"/>
    <cellStyle name="Summary Row Name - IBM Cognos" xfId="53" xr:uid="{BA3F8287-0E6D-4770-9A84-1E0D9E8BE03D}"/>
    <cellStyle name="Summary Row Name TM1 - IBM Cognos" xfId="54" xr:uid="{93BA02DF-3254-48EA-8101-6DEE440EEA92}"/>
    <cellStyle name="Unsaved Change - IBM Cognos" xfId="55" xr:uid="{A08D95E8-ECB2-49D6-9E34-47DDF74E5E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B2EB-464F-4513-BB1F-98E01CC0CC6C}">
  <dimension ref="B1:B16"/>
  <sheetViews>
    <sheetView workbookViewId="0"/>
  </sheetViews>
  <sheetFormatPr defaultRowHeight="15" x14ac:dyDescent="0.25"/>
  <sheetData>
    <row r="1" spans="2:2" x14ac:dyDescent="0.25">
      <c r="B1" t="s">
        <v>36</v>
      </c>
    </row>
    <row r="2" spans="2:2" x14ac:dyDescent="0.25">
      <c r="B2" s="1" t="s">
        <v>37</v>
      </c>
    </row>
    <row r="3" spans="2:2" x14ac:dyDescent="0.25">
      <c r="B3" s="1" t="s">
        <v>38</v>
      </c>
    </row>
    <row r="4" spans="2:2" x14ac:dyDescent="0.25">
      <c r="B4" s="1" t="s">
        <v>30</v>
      </c>
    </row>
    <row r="5" spans="2:2" x14ac:dyDescent="0.25">
      <c r="B5" s="1" t="s">
        <v>39</v>
      </c>
    </row>
    <row r="6" spans="2:2" x14ac:dyDescent="0.25">
      <c r="B6" s="1" t="s">
        <v>40</v>
      </c>
    </row>
    <row r="7" spans="2:2" x14ac:dyDescent="0.25">
      <c r="B7" s="1" t="s">
        <v>41</v>
      </c>
    </row>
    <row r="8" spans="2:2" x14ac:dyDescent="0.25">
      <c r="B8" s="1" t="s">
        <v>42</v>
      </c>
    </row>
    <row r="9" spans="2:2" x14ac:dyDescent="0.25">
      <c r="B9" s="1" t="s">
        <v>43</v>
      </c>
    </row>
    <row r="10" spans="2:2" x14ac:dyDescent="0.25">
      <c r="B10" s="1" t="s">
        <v>44</v>
      </c>
    </row>
    <row r="11" spans="2:2" x14ac:dyDescent="0.25">
      <c r="B11" s="1" t="s">
        <v>45</v>
      </c>
    </row>
    <row r="12" spans="2:2" x14ac:dyDescent="0.25">
      <c r="B12" s="1" t="s">
        <v>46</v>
      </c>
    </row>
    <row r="13" spans="2:2" x14ac:dyDescent="0.25">
      <c r="B13" s="1" t="s">
        <v>47</v>
      </c>
    </row>
    <row r="14" spans="2:2" x14ac:dyDescent="0.25">
      <c r="B14" s="1" t="s">
        <v>48</v>
      </c>
    </row>
    <row r="15" spans="2:2" x14ac:dyDescent="0.25">
      <c r="B15" s="1" t="s">
        <v>49</v>
      </c>
    </row>
    <row r="16" spans="2:2" x14ac:dyDescent="0.25">
      <c r="B16" s="1" t="s">
        <v>50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  <customPr name="LastTupleSet_0" r:id="rId2"/>
    <customPr name="LastTupleSet_COR_Mappings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40AE-37EB-4880-BD1D-D36644FF39A2}">
  <dimension ref="A1:G39"/>
  <sheetViews>
    <sheetView showGridLines="0"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3" max="5" width="16.85546875" customWidth="1"/>
  </cols>
  <sheetData>
    <row r="1" spans="1:7" hidden="1" x14ac:dyDescent="0.25">
      <c r="A1" s="1" t="s">
        <v>0</v>
      </c>
    </row>
    <row r="2" spans="1:7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</row>
    <row r="3" spans="1:7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</row>
    <row r="4" spans="1:7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</row>
    <row r="5" spans="1:7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</row>
    <row r="6" spans="1:7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</row>
    <row r="7" spans="1:7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</row>
    <row r="8" spans="1:7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</row>
    <row r="9" spans="1:7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</row>
    <row r="10" spans="1:7" hidden="1" x14ac:dyDescent="0.25">
      <c r="A10" s="1" t="s">
        <v>3</v>
      </c>
    </row>
    <row r="11" spans="1:7" hidden="1" x14ac:dyDescent="0.25">
      <c r="B11" s="1" t="s">
        <v>33</v>
      </c>
    </row>
    <row r="12" spans="1:7" hidden="1" x14ac:dyDescent="0.25">
      <c r="B12" t="str">
        <f>_xll.TM1RPTVIEW("smartco:Income Statement:49451805",0,_xll.TM1RPTTITLE("smartco:Year",$C$14),_xll.TM1RPTTITLE("smartco:organization",$C$15),_xll.TM1RPTTITLE("smartco:Currency Calc",$C$16),_xll.TM1RPTTITLE("smartco:Month",$C$17),TM1RPTFMTRNG49451805,TM1RPTFMTIDCOL49451805)</f>
        <v>smartco:Income Statement:49451805</v>
      </c>
    </row>
    <row r="13" spans="1:7" x14ac:dyDescent="0.25">
      <c r="B13" s="51"/>
      <c r="C13" s="51"/>
      <c r="D13" s="51"/>
      <c r="E13" s="51"/>
      <c r="F13" s="51"/>
      <c r="G13" s="51"/>
    </row>
    <row r="14" spans="1:7" x14ac:dyDescent="0.25">
      <c r="B14" s="52" t="s">
        <v>5</v>
      </c>
      <c r="C14" s="53" t="str">
        <f>_xll.SUBNM("smartco:Year","Default","2020","Caption_Default")</f>
        <v>2020</v>
      </c>
      <c r="D14" s="51"/>
      <c r="E14" s="51"/>
      <c r="F14" s="51"/>
      <c r="G14" s="51"/>
    </row>
    <row r="15" spans="1:7" x14ac:dyDescent="0.25">
      <c r="B15" s="52" t="s">
        <v>6</v>
      </c>
      <c r="C15" s="58" t="str">
        <f>_xll.SUBNM("smartco:organization","Workflow","Total Company","Caption_Default")</f>
        <v>Total Company</v>
      </c>
      <c r="D15" s="51"/>
      <c r="E15" s="51"/>
      <c r="F15" s="51"/>
      <c r="G15" s="51"/>
    </row>
    <row r="16" spans="1:7" x14ac:dyDescent="0.25">
      <c r="B16" s="52" t="s">
        <v>7</v>
      </c>
      <c r="C16" s="53" t="str">
        <f>_xll.SUBNM("smartco:Currency Calc",,"Base")</f>
        <v>Base</v>
      </c>
      <c r="D16" s="51"/>
      <c r="E16" s="51"/>
      <c r="F16" s="51"/>
      <c r="G16" s="51"/>
    </row>
    <row r="17" spans="1:7" x14ac:dyDescent="0.25">
      <c r="B17" s="52" t="s">
        <v>34</v>
      </c>
      <c r="C17" s="58" t="str">
        <f>_xll.SUBNM("smartco:Month","QY","Year")</f>
        <v>Year</v>
      </c>
      <c r="D17" s="51"/>
      <c r="E17" s="51"/>
      <c r="F17" s="51"/>
      <c r="G17" s="51"/>
    </row>
    <row r="18" spans="1:7" x14ac:dyDescent="0.25">
      <c r="B18" s="51"/>
      <c r="C18" s="51"/>
      <c r="D18" s="51"/>
      <c r="E18" s="51"/>
      <c r="F18" s="51"/>
      <c r="G18" s="51"/>
    </row>
    <row r="19" spans="1:7" x14ac:dyDescent="0.25">
      <c r="B19" s="51"/>
      <c r="C19" s="51"/>
      <c r="D19" s="51"/>
      <c r="E19" s="51"/>
      <c r="F19" s="51"/>
      <c r="G19" s="51"/>
    </row>
    <row r="20" spans="1:7" ht="15.75" thickBot="1" x14ac:dyDescent="0.3">
      <c r="B20" s="51"/>
      <c r="C20" s="54" t="s">
        <v>26</v>
      </c>
      <c r="D20" s="54" t="s">
        <v>27</v>
      </c>
      <c r="E20" s="56" t="s">
        <v>35</v>
      </c>
      <c r="F20" s="51"/>
      <c r="G20" s="51"/>
    </row>
    <row r="21" spans="1:7" s="25" customFormat="1" thickBot="1" x14ac:dyDescent="0.3">
      <c r="A21" s="24" t="str">
        <f>IF(_xll.TM1RPTELISCONSOLIDATED($B$21,$B21),IF(_xll.TM1RPTELLEV($B$21,$B21)&lt;=5,_xll.TM1RPTELLEV($B$21,$B21),"Default"),"Leaf")</f>
        <v>Leaf</v>
      </c>
      <c r="B21" s="31" t="str">
        <f>_xll.TM1RPTROW($B$12,"smartco:Account",,,"Caption_Default",FALSE,B$11)</f>
        <v>4999 Gross Revenue</v>
      </c>
      <c r="C21" s="27">
        <f>_xll.DBRW($B$12,$C$16,$C$15,$C$14,$C$17,$B21,C$20)</f>
        <v>144745098610.9501</v>
      </c>
      <c r="D21" s="27">
        <f>_xll.DBRW($B$12,$C$16,$C$15,$C$14,$C$17,$B21,D$20)</f>
        <v>138429077061.36072</v>
      </c>
      <c r="E21" s="57">
        <f>C21-D21</f>
        <v>6316021549.589386</v>
      </c>
    </row>
    <row r="22" spans="1:7" s="25" customFormat="1" thickBot="1" x14ac:dyDescent="0.3">
      <c r="A22" s="24" t="str">
        <f>IF(_xll.TM1RPTELISCONSOLIDATED($B$21,$B22),IF(_xll.TM1RPTELLEV($B$21,$B22)&lt;=5,_xll.TM1RPTELLEV($B$21,$B22),"Default"),"Leaf")</f>
        <v>Leaf</v>
      </c>
      <c r="B22" s="33" t="s">
        <v>13</v>
      </c>
      <c r="C22" s="27">
        <f>_xll.DBRW($B$12,$C$16,$C$15,$C$14,$C$17,$B22,C$20)</f>
        <v>70349288965.756317</v>
      </c>
      <c r="D22" s="27">
        <f>_xll.DBRW($B$12,$C$16,$C$15,$C$14,$C$17,$B22,D$20)</f>
        <v>80044182658.865601</v>
      </c>
      <c r="E22" s="57">
        <f t="shared" ref="E22:E35" si="0">C22-D22</f>
        <v>-9694893693.1092834</v>
      </c>
    </row>
    <row r="23" spans="1:7" s="2" customFormat="1" thickBot="1" x14ac:dyDescent="0.3">
      <c r="A23" s="2">
        <f>IF(_xll.TM1RPTELISCONSOLIDATED($B$21,$B23),IF(_xll.TM1RPTELLEV($B$21,$B23)&lt;=5,_xll.TM1RPTELLEV($B$21,$B23),"Default"),"Leaf")</f>
        <v>0</v>
      </c>
      <c r="B23" s="34" t="s">
        <v>14</v>
      </c>
      <c r="C23" s="4">
        <f>_xll.DBRW($B$12,$C$16,$C$15,$C$14,$C$17,$B23,C$20)</f>
        <v>74395809645.193787</v>
      </c>
      <c r="D23" s="4">
        <f>_xll.DBRW($B$12,$C$16,$C$15,$C$14,$C$17,$B23,D$20)</f>
        <v>58384894402.495117</v>
      </c>
      <c r="E23" s="57">
        <f t="shared" si="0"/>
        <v>16010915242.698669</v>
      </c>
    </row>
    <row r="24" spans="1:7" s="2" customFormat="1" thickBot="1" x14ac:dyDescent="0.3">
      <c r="A24" s="2">
        <f>IF(_xll.TM1RPTELISCONSOLIDATED($B$21,$B24),IF(_xll.TM1RPTELLEV($B$21,$B24)&lt;=5,_xll.TM1RPTELLEV($B$21,$B24),"Default"),"Leaf")</f>
        <v>0</v>
      </c>
      <c r="B24" s="34" t="s">
        <v>15</v>
      </c>
      <c r="C24" s="4">
        <f>_xll.DBRW($B$12,$C$16,$C$15,$C$14,$C$17,$B24,C$20)</f>
        <v>7868314.1064572204</v>
      </c>
      <c r="D24" s="4">
        <f>_xll.DBRW($B$12,$C$16,$C$15,$C$14,$C$17,$B24,D$20)</f>
        <v>7159330.1270751217</v>
      </c>
      <c r="E24" s="57">
        <f t="shared" si="0"/>
        <v>708983.97938209865</v>
      </c>
    </row>
    <row r="25" spans="1:7" s="2" customFormat="1" thickBot="1" x14ac:dyDescent="0.3">
      <c r="A25" s="2">
        <f>IF(_xll.TM1RPTELISCONSOLIDATED($B$21,$B25),IF(_xll.TM1RPTELLEV($B$21,$B25)&lt;=5,_xll.TM1RPTELLEV($B$21,$B25),"Default"),"Leaf")</f>
        <v>0</v>
      </c>
      <c r="B25" s="34" t="s">
        <v>16</v>
      </c>
      <c r="C25" s="4">
        <f>_xll.DBRW($B$12,$C$16,$C$15,$C$14,$C$17,$B25,C$20)</f>
        <v>720182.39999999932</v>
      </c>
      <c r="D25" s="4">
        <f>_xll.DBRW($B$12,$C$16,$C$15,$C$14,$C$17,$B25,D$20)</f>
        <v>639268.79999999935</v>
      </c>
      <c r="E25" s="57">
        <f t="shared" si="0"/>
        <v>80913.599999999977</v>
      </c>
    </row>
    <row r="26" spans="1:7" s="2" customFormat="1" thickBot="1" x14ac:dyDescent="0.3">
      <c r="A26" s="2">
        <f>IF(_xll.TM1RPTELISCONSOLIDATED($B$21,$B26),IF(_xll.TM1RPTELLEV($B$21,$B26)&lt;=5,_xll.TM1RPTELLEV($B$21,$B26),"Default"),"Leaf")</f>
        <v>0</v>
      </c>
      <c r="B26" s="34" t="s">
        <v>17</v>
      </c>
      <c r="C26" s="4">
        <f>_xll.DBRW($B$12,$C$16,$C$15,$C$14,$C$17,$B26,C$20)</f>
        <v>500686.3000000001</v>
      </c>
      <c r="D26" s="4">
        <f>_xll.DBRW($B$12,$C$16,$C$15,$C$14,$C$17,$B26,D$20)</f>
        <v>416595.59999999986</v>
      </c>
      <c r="E26" s="57">
        <f t="shared" si="0"/>
        <v>84090.700000000244</v>
      </c>
    </row>
    <row r="27" spans="1:7" s="2" customFormat="1" thickBot="1" x14ac:dyDescent="0.3">
      <c r="A27" s="2">
        <f>IF(_xll.TM1RPTELISCONSOLIDATED($B$21,$B27),IF(_xll.TM1RPTELLEV($B$21,$B27)&lt;=5,_xll.TM1RPTELLEV($B$21,$B27),"Default"),"Leaf")</f>
        <v>0</v>
      </c>
      <c r="B27" s="34" t="s">
        <v>18</v>
      </c>
      <c r="C27" s="4">
        <f>_xll.DBRW($B$12,$C$16,$C$15,$C$14,$C$17,$B27,C$20)</f>
        <v>3680184.615384615</v>
      </c>
      <c r="D27" s="4">
        <f>_xll.DBRW($B$12,$C$16,$C$15,$C$14,$C$17,$B27,D$20)</f>
        <v>2296257</v>
      </c>
      <c r="E27" s="57">
        <f t="shared" si="0"/>
        <v>1383927.615384615</v>
      </c>
    </row>
    <row r="28" spans="1:7" s="2" customFormat="1" thickBot="1" x14ac:dyDescent="0.3">
      <c r="A28" s="2">
        <f>IF(_xll.TM1RPTELISCONSOLIDATED($B$21,$B28),IF(_xll.TM1RPTELLEV($B$21,$B28)&lt;=5,_xll.TM1RPTELLEV($B$21,$B28),"Default"),"Leaf")</f>
        <v>0</v>
      </c>
      <c r="B28" s="34" t="s">
        <v>19</v>
      </c>
      <c r="C28" s="4">
        <f>_xll.DBRW($B$12,$C$16,$C$15,$C$14,$C$17,$B28,C$20)</f>
        <v>878562.36666666775</v>
      </c>
      <c r="D28" s="4">
        <f>_xll.DBRW($B$12,$C$16,$C$15,$C$14,$C$17,$B28,D$20)</f>
        <v>972172.80000000063</v>
      </c>
      <c r="E28" s="57">
        <f t="shared" si="0"/>
        <v>-93610.433333332883</v>
      </c>
    </row>
    <row r="29" spans="1:7" s="2" customFormat="1" thickBot="1" x14ac:dyDescent="0.3">
      <c r="A29" s="2">
        <f>IF(_xll.TM1RPTELISCONSOLIDATED($B$21,$B29),IF(_xll.TM1RPTELLEV($B$21,$B29)&lt;=5,_xll.TM1RPTELLEV($B$21,$B29),"Default"),"Leaf")</f>
        <v>0</v>
      </c>
      <c r="B29" s="34" t="s">
        <v>20</v>
      </c>
      <c r="C29" s="4">
        <f>_xll.DBRW($B$12,$C$16,$C$15,$C$14,$C$17,$B29,C$20)</f>
        <v>2502995.833333333</v>
      </c>
      <c r="D29" s="4">
        <f>_xll.DBRW($B$12,$C$16,$C$15,$C$14,$C$17,$B29,D$20)</f>
        <v>2056477.5000000002</v>
      </c>
      <c r="E29" s="57">
        <f t="shared" si="0"/>
        <v>446518.33333333279</v>
      </c>
    </row>
    <row r="30" spans="1:7" s="2" customFormat="1" thickBot="1" x14ac:dyDescent="0.3">
      <c r="A30" s="2">
        <f>IF(_xll.TM1RPTELISCONSOLIDATED($B$21,$B30),IF(_xll.TM1RPTELLEV($B$21,$B30)&lt;=5,_xll.TM1RPTELLEV($B$21,$B30),"Default"),"Leaf")</f>
        <v>0</v>
      </c>
      <c r="B30" s="34" t="s">
        <v>21</v>
      </c>
      <c r="C30" s="4">
        <f>_xll.DBRW($B$12,$C$16,$C$15,$C$14,$C$17,$B30,C$20)</f>
        <v>16150925.621841837</v>
      </c>
      <c r="D30" s="4">
        <f>_xll.DBRW($B$12,$C$16,$C$15,$C$14,$C$17,$B30,D$20)</f>
        <v>13540101.827075124</v>
      </c>
      <c r="E30" s="57">
        <f t="shared" si="0"/>
        <v>2610823.7947667129</v>
      </c>
    </row>
    <row r="31" spans="1:7" s="2" customFormat="1" thickBot="1" x14ac:dyDescent="0.3">
      <c r="A31" s="2">
        <f>IF(_xll.TM1RPTELISCONSOLIDATED($B$21,$B31),IF(_xll.TM1RPTELLEV($B$21,$B31)&lt;=5,_xll.TM1RPTELLEV($B$21,$B31),"Default"),"Leaf")</f>
        <v>0</v>
      </c>
      <c r="B31" s="34" t="s">
        <v>22</v>
      </c>
      <c r="C31" s="4">
        <f>_xll.DBRW($B$12,$C$16,$C$15,$C$14,$C$17,$B31,C$20)</f>
        <v>74379658719.571915</v>
      </c>
      <c r="D31" s="4">
        <f>_xll.DBRW($B$12,$C$16,$C$15,$C$14,$C$17,$B31,D$20)</f>
        <v>58371354300.668053</v>
      </c>
      <c r="E31" s="57">
        <f t="shared" si="0"/>
        <v>16008304418.903862</v>
      </c>
    </row>
    <row r="32" spans="1:7" s="2" customFormat="1" thickBot="1" x14ac:dyDescent="0.3">
      <c r="A32" s="2">
        <f>IF(_xll.TM1RPTELISCONSOLIDATED($B$21,$B32),IF(_xll.TM1RPTELLEV($B$21,$B32)&lt;=5,_xll.TM1RPTELLEV($B$21,$B32),"Default"),"Leaf")</f>
        <v>0</v>
      </c>
      <c r="B32" s="34" t="s">
        <v>23</v>
      </c>
      <c r="C32" s="4">
        <f>_xll.DBRW($B$12,$C$16,$C$15,$C$14,$C$17,$B32,C$20)</f>
        <v>923642.19672818482</v>
      </c>
      <c r="D32" s="4">
        <f>_xll.DBRW($B$12,$C$16,$C$15,$C$14,$C$17,$B32,D$20)</f>
        <v>-26565.911638434161</v>
      </c>
      <c r="E32" s="57">
        <f t="shared" si="0"/>
        <v>950208.10836661898</v>
      </c>
    </row>
    <row r="33" spans="1:7" s="2" customFormat="1" thickBot="1" x14ac:dyDescent="0.3">
      <c r="A33" s="2">
        <f>IF(_xll.TM1RPTELISCONSOLIDATED($B$21,$B33),IF(_xll.TM1RPTELLEV($B$21,$B33)&lt;=5,_xll.TM1RPTELLEV($B$21,$B33),"Default"),"Leaf")</f>
        <v>0</v>
      </c>
      <c r="B33" s="34" t="s">
        <v>24</v>
      </c>
      <c r="C33" s="4">
        <f>_xll.DBRW($B$12,$C$16,$C$15,$C$14,$C$17,$B33,C$20)</f>
        <v>74378735077.375183</v>
      </c>
      <c r="D33" s="4">
        <f>_xll.DBRW($B$12,$C$16,$C$15,$C$14,$C$17,$B33,D$20)</f>
        <v>58371380866.579689</v>
      </c>
      <c r="E33" s="57">
        <f t="shared" si="0"/>
        <v>16007354210.795494</v>
      </c>
    </row>
    <row r="34" spans="1:7" s="2" customFormat="1" thickBot="1" x14ac:dyDescent="0.3">
      <c r="A34" s="2">
        <f>IF(_xll.TM1RPTELISCONSOLIDATED($B$21,$B34),IF(_xll.TM1RPTELLEV($B$21,$B34)&lt;=5,_xll.TM1RPTELLEV($B$21,$B34),"Default"),"Leaf")</f>
        <v>0</v>
      </c>
      <c r="B34" s="34" t="s">
        <v>25</v>
      </c>
      <c r="C34" s="4">
        <f>_xll.DBRW($B$12,$C$16,$C$15,$C$14,$C$17,$B34,C$20)</f>
        <v>0</v>
      </c>
      <c r="D34" s="4">
        <f>_xll.DBRW($B$12,$C$16,$C$15,$C$14,$C$17,$B34,D$20)</f>
        <v>0</v>
      </c>
      <c r="E34" s="57">
        <f t="shared" si="0"/>
        <v>0</v>
      </c>
    </row>
    <row r="35" spans="1:7" x14ac:dyDescent="0.25">
      <c r="B35" s="51"/>
      <c r="C35" s="51"/>
      <c r="D35" s="51"/>
      <c r="E35" s="55"/>
      <c r="F35" s="51"/>
      <c r="G35" s="51"/>
    </row>
    <row r="36" spans="1:7" x14ac:dyDescent="0.25">
      <c r="B36" s="51"/>
      <c r="C36" s="51"/>
      <c r="D36" s="51"/>
      <c r="E36" s="51"/>
      <c r="F36" s="51"/>
      <c r="G36" s="51"/>
    </row>
    <row r="37" spans="1:7" x14ac:dyDescent="0.25">
      <c r="B37" s="51"/>
      <c r="C37" s="51"/>
      <c r="D37" s="51"/>
      <c r="E37" s="51"/>
      <c r="F37" s="51"/>
      <c r="G37" s="51"/>
    </row>
    <row r="38" spans="1:7" x14ac:dyDescent="0.25">
      <c r="B38" s="51"/>
      <c r="C38" s="51"/>
      <c r="D38" s="51"/>
      <c r="E38" s="51"/>
      <c r="F38" s="51"/>
      <c r="G38" s="51"/>
    </row>
    <row r="39" spans="1:7" x14ac:dyDescent="0.25">
      <c r="B39" s="51"/>
      <c r="C39" s="51"/>
      <c r="D39" s="51"/>
      <c r="E39" s="51"/>
      <c r="F39" s="51"/>
      <c r="G39" s="5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846B-4666-4316-8ACA-0C517D59E99B}">
  <dimension ref="A1:F21"/>
  <sheetViews>
    <sheetView topLeftCell="A2" workbookViewId="0">
      <selection activeCell="A8" sqref="A8"/>
    </sheetView>
  </sheetViews>
  <sheetFormatPr defaultRowHeight="15" x14ac:dyDescent="0.25"/>
  <cols>
    <col min="1" max="1" width="24.42578125" bestFit="1" customWidth="1"/>
    <col min="2" max="6" width="12.140625" bestFit="1" customWidth="1"/>
  </cols>
  <sheetData>
    <row r="1" spans="1:6" hidden="1" x14ac:dyDescent="0.25">
      <c r="A1" s="45" t="str">
        <f>_xll.VIEW("smartco:Income Statement",$B$4,$B$3,$B$2,"!","!",$B$5)</f>
        <v>smartco:Income Statement</v>
      </c>
      <c r="B1" s="46"/>
    </row>
    <row r="2" spans="1:6" x14ac:dyDescent="0.25">
      <c r="A2" s="47" t="s">
        <v>5</v>
      </c>
      <c r="B2" s="46" t="str">
        <f>_xll.SUBNM("smartco:Year","Default","2018","Caption_Default")</f>
        <v>2018</v>
      </c>
    </row>
    <row r="3" spans="1:6" x14ac:dyDescent="0.25">
      <c r="A3" s="47" t="s">
        <v>6</v>
      </c>
      <c r="B3" s="46" t="str">
        <f>_xll.SUBNM("smartco:organization","Workflow","Massachusetts","Caption_Default")</f>
        <v>Massachusetts</v>
      </c>
    </row>
    <row r="4" spans="1:6" x14ac:dyDescent="0.25">
      <c r="A4" s="47" t="s">
        <v>7</v>
      </c>
      <c r="B4" s="46" t="str">
        <f>_xll.SUBNM("smartco:Currency Calc","","Local")</f>
        <v>Local</v>
      </c>
    </row>
    <row r="5" spans="1:6" x14ac:dyDescent="0.25">
      <c r="A5" s="47" t="s">
        <v>8</v>
      </c>
      <c r="B5" s="46" t="str">
        <f>_xll.SUBNM("smartco:Version","Current","Budget","Caption_Default")</f>
        <v>Budget</v>
      </c>
    </row>
    <row r="7" spans="1:6" ht="15.75" thickBot="1" x14ac:dyDescent="0.3">
      <c r="A7" s="49"/>
      <c r="B7" s="48" t="s">
        <v>9</v>
      </c>
      <c r="C7" s="48" t="s">
        <v>10</v>
      </c>
      <c r="D7" s="48" t="s">
        <v>11</v>
      </c>
      <c r="E7" s="48" t="s">
        <v>12</v>
      </c>
      <c r="F7" s="48" t="s">
        <v>5</v>
      </c>
    </row>
    <row r="8" spans="1:6" x14ac:dyDescent="0.25">
      <c r="A8" s="50" t="s">
        <v>32</v>
      </c>
      <c r="B8" s="38">
        <f>_xll.DBRW($A$1,$B$4,$B$3,$B$2,B$7,$A8,$B$5)</f>
        <v>0</v>
      </c>
      <c r="C8" s="38">
        <f>_xll.DBRW($A$1,$B$4,$B$3,$B$2,C$7,$A8,$B$5)</f>
        <v>0</v>
      </c>
      <c r="D8" s="38">
        <f>_xll.DBRW($A$1,$B$4,$B$3,$B$2,D$7,$A8,$B$5)</f>
        <v>0</v>
      </c>
      <c r="E8" s="38">
        <f>_xll.DBRW($A$1,$B$4,$B$3,$B$2,E$7,$A8,$B$5)</f>
        <v>0</v>
      </c>
      <c r="F8" s="38">
        <f>_xll.DBRW($A$1,$B$4,$B$3,$B$2,F$7,$A8,$B$5)</f>
        <v>0</v>
      </c>
    </row>
    <row r="9" spans="1:6" x14ac:dyDescent="0.25">
      <c r="A9" s="50" t="s">
        <v>13</v>
      </c>
      <c r="B9" s="38">
        <f>_xll.DBRW($A$1,$B$4,$B$3,$B$2,B$7,$A9,$B$5)</f>
        <v>0</v>
      </c>
      <c r="C9" s="38">
        <f>_xll.DBRW($A$1,$B$4,$B$3,$B$2,C$7,$A9,$B$5)</f>
        <v>0</v>
      </c>
      <c r="D9" s="38">
        <f>_xll.DBRW($A$1,$B$4,$B$3,$B$2,D$7,$A9,$B$5)</f>
        <v>0</v>
      </c>
      <c r="E9" s="38">
        <f>_xll.DBRW($A$1,$B$4,$B$3,$B$2,E$7,$A9,$B$5)</f>
        <v>0</v>
      </c>
      <c r="F9" s="38">
        <f>_xll.DBRW($A$1,$B$4,$B$3,$B$2,F$7,$A9,$B$5)</f>
        <v>0</v>
      </c>
    </row>
    <row r="10" spans="1:6" x14ac:dyDescent="0.25">
      <c r="A10" s="50" t="s">
        <v>14</v>
      </c>
      <c r="B10" s="38">
        <f>_xll.DBRW($A$1,$B$4,$B$3,$B$2,B$7,$A10,$B$5)</f>
        <v>0</v>
      </c>
      <c r="C10" s="38">
        <f>_xll.DBRW($A$1,$B$4,$B$3,$B$2,C$7,$A10,$B$5)</f>
        <v>0</v>
      </c>
      <c r="D10" s="38">
        <f>_xll.DBRW($A$1,$B$4,$B$3,$B$2,D$7,$A10,$B$5)</f>
        <v>0</v>
      </c>
      <c r="E10" s="38">
        <f>_xll.DBRW($A$1,$B$4,$B$3,$B$2,E$7,$A10,$B$5)</f>
        <v>0</v>
      </c>
      <c r="F10" s="38">
        <f>_xll.DBRW($A$1,$B$4,$B$3,$B$2,F$7,$A10,$B$5)</f>
        <v>0</v>
      </c>
    </row>
    <row r="11" spans="1:6" x14ac:dyDescent="0.25">
      <c r="A11" s="50" t="s">
        <v>15</v>
      </c>
      <c r="B11" s="38">
        <f>_xll.DBRW($A$1,$B$4,$B$3,$B$2,B$7,$A11,$B$5)</f>
        <v>0</v>
      </c>
      <c r="C11" s="38">
        <f>_xll.DBRW($A$1,$B$4,$B$3,$B$2,C$7,$A11,$B$5)</f>
        <v>0</v>
      </c>
      <c r="D11" s="38">
        <f>_xll.DBRW($A$1,$B$4,$B$3,$B$2,D$7,$A11,$B$5)</f>
        <v>0</v>
      </c>
      <c r="E11" s="38">
        <f>_xll.DBRW($A$1,$B$4,$B$3,$B$2,E$7,$A11,$B$5)</f>
        <v>0</v>
      </c>
      <c r="F11" s="38">
        <f>_xll.DBRW($A$1,$B$4,$B$3,$B$2,F$7,$A11,$B$5)</f>
        <v>0</v>
      </c>
    </row>
    <row r="12" spans="1:6" x14ac:dyDescent="0.25">
      <c r="A12" s="50" t="s">
        <v>16</v>
      </c>
      <c r="B12" s="38">
        <f>_xll.DBRW($A$1,$B$4,$B$3,$B$2,B$7,$A12,$B$5)</f>
        <v>0</v>
      </c>
      <c r="C12" s="38">
        <f>_xll.DBRW($A$1,$B$4,$B$3,$B$2,C$7,$A12,$B$5)</f>
        <v>0</v>
      </c>
      <c r="D12" s="38">
        <f>_xll.DBRW($A$1,$B$4,$B$3,$B$2,D$7,$A12,$B$5)</f>
        <v>0</v>
      </c>
      <c r="E12" s="38">
        <f>_xll.DBRW($A$1,$B$4,$B$3,$B$2,E$7,$A12,$B$5)</f>
        <v>0</v>
      </c>
      <c r="F12" s="38">
        <f>_xll.DBRW($A$1,$B$4,$B$3,$B$2,F$7,$A12,$B$5)</f>
        <v>0</v>
      </c>
    </row>
    <row r="13" spans="1:6" x14ac:dyDescent="0.25">
      <c r="A13" s="50" t="s">
        <v>17</v>
      </c>
      <c r="B13" s="38">
        <f>_xll.DBRW($A$1,$B$4,$B$3,$B$2,B$7,$A13,$B$5)</f>
        <v>0</v>
      </c>
      <c r="C13" s="38">
        <f>_xll.DBRW($A$1,$B$4,$B$3,$B$2,C$7,$A13,$B$5)</f>
        <v>0</v>
      </c>
      <c r="D13" s="38">
        <f>_xll.DBRW($A$1,$B$4,$B$3,$B$2,D$7,$A13,$B$5)</f>
        <v>0</v>
      </c>
      <c r="E13" s="38">
        <f>_xll.DBRW($A$1,$B$4,$B$3,$B$2,E$7,$A13,$B$5)</f>
        <v>0</v>
      </c>
      <c r="F13" s="38">
        <f>_xll.DBRW($A$1,$B$4,$B$3,$B$2,F$7,$A13,$B$5)</f>
        <v>0</v>
      </c>
    </row>
    <row r="14" spans="1:6" x14ac:dyDescent="0.25">
      <c r="A14" s="50" t="s">
        <v>18</v>
      </c>
      <c r="B14" s="38">
        <f>_xll.DBRW($A$1,$B$4,$B$3,$B$2,B$7,$A14,$B$5)</f>
        <v>0</v>
      </c>
      <c r="C14" s="38">
        <f>_xll.DBRW($A$1,$B$4,$B$3,$B$2,C$7,$A14,$B$5)</f>
        <v>0</v>
      </c>
      <c r="D14" s="38">
        <f>_xll.DBRW($A$1,$B$4,$B$3,$B$2,D$7,$A14,$B$5)</f>
        <v>0</v>
      </c>
      <c r="E14" s="38">
        <f>_xll.DBRW($A$1,$B$4,$B$3,$B$2,E$7,$A14,$B$5)</f>
        <v>0</v>
      </c>
      <c r="F14" s="38">
        <f>_xll.DBRW($A$1,$B$4,$B$3,$B$2,F$7,$A14,$B$5)</f>
        <v>0</v>
      </c>
    </row>
    <row r="15" spans="1:6" x14ac:dyDescent="0.25">
      <c r="A15" s="50" t="s">
        <v>19</v>
      </c>
      <c r="B15" s="38">
        <f>_xll.DBRW($A$1,$B$4,$B$3,$B$2,B$7,$A15,$B$5)</f>
        <v>0</v>
      </c>
      <c r="C15" s="38">
        <f>_xll.DBRW($A$1,$B$4,$B$3,$B$2,C$7,$A15,$B$5)</f>
        <v>0</v>
      </c>
      <c r="D15" s="38">
        <f>_xll.DBRW($A$1,$B$4,$B$3,$B$2,D$7,$A15,$B$5)</f>
        <v>0</v>
      </c>
      <c r="E15" s="38">
        <f>_xll.DBRW($A$1,$B$4,$B$3,$B$2,E$7,$A15,$B$5)</f>
        <v>0</v>
      </c>
      <c r="F15" s="38">
        <f>_xll.DBRW($A$1,$B$4,$B$3,$B$2,F$7,$A15,$B$5)</f>
        <v>0</v>
      </c>
    </row>
    <row r="16" spans="1:6" x14ac:dyDescent="0.25">
      <c r="A16" s="50" t="s">
        <v>20</v>
      </c>
      <c r="B16" s="38">
        <f>_xll.DBRW($A$1,$B$4,$B$3,$B$2,B$7,$A16,$B$5)</f>
        <v>0</v>
      </c>
      <c r="C16" s="38">
        <f>_xll.DBRW($A$1,$B$4,$B$3,$B$2,C$7,$A16,$B$5)</f>
        <v>0</v>
      </c>
      <c r="D16" s="38">
        <f>_xll.DBRW($A$1,$B$4,$B$3,$B$2,D$7,$A16,$B$5)</f>
        <v>0</v>
      </c>
      <c r="E16" s="38">
        <f>_xll.DBRW($A$1,$B$4,$B$3,$B$2,E$7,$A16,$B$5)</f>
        <v>0</v>
      </c>
      <c r="F16" s="38">
        <f>_xll.DBRW($A$1,$B$4,$B$3,$B$2,F$7,$A16,$B$5)</f>
        <v>0</v>
      </c>
    </row>
    <row r="17" spans="1:6" x14ac:dyDescent="0.25">
      <c r="A17" s="50" t="s">
        <v>21</v>
      </c>
      <c r="B17" s="38">
        <f>_xll.DBRW($A$1,$B$4,$B$3,$B$2,B$7,$A17,$B$5)</f>
        <v>0</v>
      </c>
      <c r="C17" s="38">
        <f>_xll.DBRW($A$1,$B$4,$B$3,$B$2,C$7,$A17,$B$5)</f>
        <v>0</v>
      </c>
      <c r="D17" s="38">
        <f>_xll.DBRW($A$1,$B$4,$B$3,$B$2,D$7,$A17,$B$5)</f>
        <v>0</v>
      </c>
      <c r="E17" s="38">
        <f>_xll.DBRW($A$1,$B$4,$B$3,$B$2,E$7,$A17,$B$5)</f>
        <v>0</v>
      </c>
      <c r="F17" s="38">
        <f>_xll.DBRW($A$1,$B$4,$B$3,$B$2,F$7,$A17,$B$5)</f>
        <v>0</v>
      </c>
    </row>
    <row r="18" spans="1:6" x14ac:dyDescent="0.25">
      <c r="A18" s="50" t="s">
        <v>22</v>
      </c>
      <c r="B18" s="38">
        <f>_xll.DBRW($A$1,$B$4,$B$3,$B$2,B$7,$A18,$B$5)</f>
        <v>0</v>
      </c>
      <c r="C18" s="38">
        <f>_xll.DBRW($A$1,$B$4,$B$3,$B$2,C$7,$A18,$B$5)</f>
        <v>0</v>
      </c>
      <c r="D18" s="38">
        <f>_xll.DBRW($A$1,$B$4,$B$3,$B$2,D$7,$A18,$B$5)</f>
        <v>0</v>
      </c>
      <c r="E18" s="38">
        <f>_xll.DBRW($A$1,$B$4,$B$3,$B$2,E$7,$A18,$B$5)</f>
        <v>0</v>
      </c>
      <c r="F18" s="38">
        <f>_xll.DBRW($A$1,$B$4,$B$3,$B$2,F$7,$A18,$B$5)</f>
        <v>0</v>
      </c>
    </row>
    <row r="19" spans="1:6" x14ac:dyDescent="0.25">
      <c r="A19" s="50" t="s">
        <v>23</v>
      </c>
      <c r="B19" s="38">
        <f>_xll.DBRW($A$1,$B$4,$B$3,$B$2,B$7,$A19,$B$5)</f>
        <v>0</v>
      </c>
      <c r="C19" s="38">
        <f>_xll.DBRW($A$1,$B$4,$B$3,$B$2,C$7,$A19,$B$5)</f>
        <v>0</v>
      </c>
      <c r="D19" s="38">
        <f>_xll.DBRW($A$1,$B$4,$B$3,$B$2,D$7,$A19,$B$5)</f>
        <v>0</v>
      </c>
      <c r="E19" s="38">
        <f>_xll.DBRW($A$1,$B$4,$B$3,$B$2,E$7,$A19,$B$5)</f>
        <v>0</v>
      </c>
      <c r="F19" s="38">
        <f>_xll.DBRW($A$1,$B$4,$B$3,$B$2,F$7,$A19,$B$5)</f>
        <v>0</v>
      </c>
    </row>
    <row r="20" spans="1:6" x14ac:dyDescent="0.25">
      <c r="A20" s="50" t="s">
        <v>24</v>
      </c>
      <c r="B20" s="38">
        <f>_xll.DBRW($A$1,$B$4,$B$3,$B$2,B$7,$A20,$B$5)</f>
        <v>0</v>
      </c>
      <c r="C20" s="38">
        <f>_xll.DBRW($A$1,$B$4,$B$3,$B$2,C$7,$A20,$B$5)</f>
        <v>0</v>
      </c>
      <c r="D20" s="38">
        <f>_xll.DBRW($A$1,$B$4,$B$3,$B$2,D$7,$A20,$B$5)</f>
        <v>0</v>
      </c>
      <c r="E20" s="38">
        <f>_xll.DBRW($A$1,$B$4,$B$3,$B$2,E$7,$A20,$B$5)</f>
        <v>0</v>
      </c>
      <c r="F20" s="38">
        <f>_xll.DBRW($A$1,$B$4,$B$3,$B$2,F$7,$A20,$B$5)</f>
        <v>0</v>
      </c>
    </row>
    <row r="21" spans="1:6" x14ac:dyDescent="0.25">
      <c r="A21" s="50" t="s">
        <v>25</v>
      </c>
      <c r="B21" s="38">
        <f>_xll.DBRW($A$1,$B$4,$B$3,$B$2,B$7,$A21,$B$5)</f>
        <v>0</v>
      </c>
      <c r="C21" s="38">
        <f>_xll.DBRW($A$1,$B$4,$B$3,$B$2,C$7,$A21,$B$5)</f>
        <v>0</v>
      </c>
      <c r="D21" s="38">
        <f>_xll.DBRW($A$1,$B$4,$B$3,$B$2,D$7,$A21,$B$5)</f>
        <v>0</v>
      </c>
      <c r="E21" s="38">
        <f>_xll.DBRW($A$1,$B$4,$B$3,$B$2,E$7,$A21,$B$5)</f>
        <v>0</v>
      </c>
      <c r="F21" s="38">
        <f>_xll.DBRW($A$1,$B$4,$B$3,$B$2,F$7,$A21,$B$5)</f>
        <v>0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COR_LastLabelRowStart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CF99-26BA-4623-93C6-09F4E649BB1C}">
  <dimension ref="A1:F21"/>
  <sheetViews>
    <sheetView workbookViewId="0">
      <selection activeCell="D11" sqref="D11"/>
    </sheetView>
  </sheetViews>
  <sheetFormatPr defaultRowHeight="15" x14ac:dyDescent="0.25"/>
  <cols>
    <col min="1" max="1" width="23.7109375" bestFit="1" customWidth="1"/>
    <col min="2" max="2" width="13.85546875" bestFit="1" customWidth="1"/>
    <col min="3" max="5" width="3.42578125" bestFit="1" customWidth="1"/>
    <col min="6" max="6" width="4.7109375" bestFit="1" customWidth="1"/>
  </cols>
  <sheetData>
    <row r="1" spans="1:6" x14ac:dyDescent="0.25">
      <c r="A1" s="35"/>
      <c r="B1" s="36" t="s">
        <v>29</v>
      </c>
    </row>
    <row r="2" spans="1:6" x14ac:dyDescent="0.25">
      <c r="A2" s="35" t="s">
        <v>5</v>
      </c>
      <c r="B2" s="37" t="s">
        <v>28</v>
      </c>
    </row>
    <row r="3" spans="1:6" x14ac:dyDescent="0.25">
      <c r="A3" s="35" t="s">
        <v>6</v>
      </c>
      <c r="B3" s="37" t="s">
        <v>30</v>
      </c>
    </row>
    <row r="4" spans="1:6" x14ac:dyDescent="0.25">
      <c r="A4" s="35" t="s">
        <v>7</v>
      </c>
      <c r="B4" s="37" t="s">
        <v>31</v>
      </c>
    </row>
    <row r="5" spans="1:6" x14ac:dyDescent="0.25">
      <c r="A5" s="35" t="s">
        <v>8</v>
      </c>
      <c r="B5" s="37" t="s">
        <v>26</v>
      </c>
    </row>
    <row r="7" spans="1:6" ht="15.75" thickBot="1" x14ac:dyDescent="0.3">
      <c r="A7" s="39"/>
      <c r="B7" s="40" t="s">
        <v>9</v>
      </c>
      <c r="C7" s="40" t="s">
        <v>10</v>
      </c>
      <c r="D7" s="40" t="s">
        <v>11</v>
      </c>
      <c r="E7" s="40" t="s">
        <v>12</v>
      </c>
      <c r="F7" s="40" t="s">
        <v>5</v>
      </c>
    </row>
    <row r="8" spans="1:6" x14ac:dyDescent="0.25">
      <c r="A8" s="41" t="s">
        <v>32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</row>
    <row r="9" spans="1:6" x14ac:dyDescent="0.25">
      <c r="A9" s="41" t="s">
        <v>13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</row>
    <row r="10" spans="1:6" x14ac:dyDescent="0.25">
      <c r="A10" s="42" t="s">
        <v>14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</row>
    <row r="11" spans="1:6" x14ac:dyDescent="0.25">
      <c r="A11" s="41" t="s">
        <v>15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</row>
    <row r="12" spans="1:6" x14ac:dyDescent="0.25">
      <c r="A12" s="41" t="s">
        <v>16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</row>
    <row r="13" spans="1:6" x14ac:dyDescent="0.25">
      <c r="A13" s="41" t="s">
        <v>17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</row>
    <row r="14" spans="1:6" x14ac:dyDescent="0.25">
      <c r="A14" s="41" t="s">
        <v>18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</row>
    <row r="15" spans="1:6" x14ac:dyDescent="0.25">
      <c r="A15" s="41" t="s">
        <v>19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</row>
    <row r="16" spans="1:6" x14ac:dyDescent="0.25">
      <c r="A16" s="41" t="s">
        <v>20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</row>
    <row r="17" spans="1:6" x14ac:dyDescent="0.25">
      <c r="A17" s="42" t="s">
        <v>21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</row>
    <row r="18" spans="1:6" x14ac:dyDescent="0.25">
      <c r="A18" s="43" t="s">
        <v>22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</row>
    <row r="19" spans="1:6" x14ac:dyDescent="0.25">
      <c r="A19" s="43" t="s">
        <v>23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</row>
    <row r="20" spans="1:6" x14ac:dyDescent="0.25">
      <c r="A20" s="44" t="s">
        <v>24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</row>
    <row r="21" spans="1:6" x14ac:dyDescent="0.25">
      <c r="A21" s="44" t="s">
        <v>25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</row>
  </sheetData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D02-AA2E-4D61-B4BD-9730CDEA311C}">
  <dimension ref="A1:G34"/>
  <sheetViews>
    <sheetView topLeftCell="B13" workbookViewId="0">
      <selection activeCell="C17" sqref="C17"/>
    </sheetView>
  </sheetViews>
  <sheetFormatPr defaultRowHeight="15" x14ac:dyDescent="0.25"/>
  <cols>
    <col min="1" max="1" width="25.7109375" hidden="1" customWidth="1"/>
    <col min="2" max="2" width="25.7109375" customWidth="1"/>
    <col min="3" max="7" width="14.140625" customWidth="1"/>
    <col min="8" max="8" width="16.85546875" customWidth="1"/>
  </cols>
  <sheetData>
    <row r="1" spans="1:7" hidden="1" x14ac:dyDescent="0.25">
      <c r="A1" s="1" t="s">
        <v>0</v>
      </c>
    </row>
    <row r="2" spans="1:7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</row>
    <row r="3" spans="1:7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</row>
    <row r="4" spans="1:7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</row>
    <row r="5" spans="1:7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</row>
    <row r="6" spans="1:7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</row>
    <row r="7" spans="1:7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</row>
    <row r="8" spans="1:7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</row>
    <row r="9" spans="1:7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</row>
    <row r="10" spans="1:7" hidden="1" x14ac:dyDescent="0.25">
      <c r="A10" s="1" t="s">
        <v>3</v>
      </c>
    </row>
    <row r="11" spans="1:7" hidden="1" x14ac:dyDescent="0.25"/>
    <row r="12" spans="1:7" hidden="1" x14ac:dyDescent="0.25">
      <c r="B12" t="str">
        <f>_xll.TM1RPTVIEW("smartco:Income Statement:5312695",0,_xll.TM1RPTTITLE("smartco:Year",$C$14),_xll.TM1RPTTITLE("smartco:organization",$C$15),_xll.TM1RPTTITLE("smartco:Currency Calc",$C$16),_xll.TM1RPTTITLE("smartco:Version",$C$17),TM1RPTFMTRNG5312695,TM1RPTFMTIDCOL5312695)</f>
        <v>smartco:Income Statement:5312695</v>
      </c>
    </row>
    <row r="14" spans="1:7" x14ac:dyDescent="0.25">
      <c r="B14" s="28" t="s">
        <v>5</v>
      </c>
      <c r="C14" s="32" t="str">
        <f>_xll.SUBNM("smartco:Year","Default","Y2","Caption_Default")</f>
        <v>2020</v>
      </c>
    </row>
    <row r="15" spans="1:7" x14ac:dyDescent="0.25">
      <c r="B15" s="28" t="s">
        <v>6</v>
      </c>
      <c r="C15" s="29" t="str">
        <f>_xll.SUBNM("smartco:organization","Workflow","Massachusetts","Caption_Default")</f>
        <v>Massachusetts</v>
      </c>
    </row>
    <row r="16" spans="1:7" x14ac:dyDescent="0.25">
      <c r="B16" s="28" t="s">
        <v>7</v>
      </c>
      <c r="C16" s="29" t="str">
        <f>_xll.SUBNM("smartco:Currency Calc",,"Local")</f>
        <v>Local</v>
      </c>
    </row>
    <row r="17" spans="1:7" x14ac:dyDescent="0.25">
      <c r="B17" s="28" t="s">
        <v>8</v>
      </c>
      <c r="C17" s="29" t="str">
        <f>_xll.SUBNM("smartco:Version","Current","Budget","Caption_Default")</f>
        <v>Budget</v>
      </c>
    </row>
    <row r="19" spans="1:7" ht="15.75" thickBot="1" x14ac:dyDescent="0.3"/>
    <row r="20" spans="1:7" ht="15.75" thickBot="1" x14ac:dyDescent="0.3">
      <c r="C20" s="30" t="s">
        <v>9</v>
      </c>
      <c r="D20" s="30" t="s">
        <v>10</v>
      </c>
      <c r="E20" s="30" t="s">
        <v>11</v>
      </c>
      <c r="F20" s="30" t="s">
        <v>12</v>
      </c>
      <c r="G20" s="30" t="s">
        <v>5</v>
      </c>
    </row>
    <row r="21" spans="1:7" s="25" customFormat="1" thickBot="1" x14ac:dyDescent="0.3">
      <c r="A21" s="24" t="str">
        <f>IF(_xll.TM1RPTELISCONSOLIDATED($B$21,$B21),IF(_xll.TM1RPTELLEV($B$21,$B21)&lt;=5,_xll.TM1RPTELLEV($B$21,$B21),"Default"),"Leaf")</f>
        <v>Leaf</v>
      </c>
      <c r="B21" s="31" t="str">
        <f>_xll.TM1RPTROW($B$12,"smartco:Account","Default",,"Caption_Default")</f>
        <v>4999 Gross Revenue</v>
      </c>
      <c r="C21" s="27">
        <f>_xll.DBRW($B$12,$C$16,$C$15,$C$14,C$20,$B21,$C$17)</f>
        <v>421954827.61029041</v>
      </c>
      <c r="D21" s="27">
        <f>_xll.DBRW($B$12,$C$16,$C$15,$C$14,D$20,$B21,$C$17)</f>
        <v>455132653.9260655</v>
      </c>
      <c r="E21" s="27">
        <f>_xll.DBRW($B$12,$C$16,$C$15,$C$14,E$20,$B21,$C$17)</f>
        <v>468581668.80909574</v>
      </c>
      <c r="F21" s="27">
        <f>_xll.DBRW($B$12,$C$16,$C$15,$C$14,F$20,$B21,$C$17)</f>
        <v>472049217.81860626</v>
      </c>
      <c r="G21" s="27">
        <f>_xll.DBRW($B$12,$C$16,$C$15,$C$14,G$20,$B21,$C$17)</f>
        <v>1817718368.1640577</v>
      </c>
    </row>
    <row r="22" spans="1:7" s="25" customFormat="1" thickBot="1" x14ac:dyDescent="0.3">
      <c r="A22" s="24" t="str">
        <f>IF(_xll.TM1RPTELISCONSOLIDATED($B$21,$B22),IF(_xll.TM1RPTELLEV($B$21,$B22)&lt;=5,_xll.TM1RPTELLEV($B$21,$B22),"Default"),"Leaf")</f>
        <v>Leaf</v>
      </c>
      <c r="B22" s="33" t="s">
        <v>13</v>
      </c>
      <c r="C22" s="27">
        <f>_xll.DBRW($B$12,$C$16,$C$15,$C$14,C$20,$B22,$C$17)</f>
        <v>312454296.09972125</v>
      </c>
      <c r="D22" s="27">
        <f>_xll.DBRW($B$12,$C$16,$C$15,$C$14,D$20,$B22,$C$17)</f>
        <v>344705536.07137668</v>
      </c>
      <c r="E22" s="27">
        <f>_xll.DBRW($B$12,$C$16,$C$15,$C$14,E$20,$B22,$C$17)</f>
        <v>359704249.61140561</v>
      </c>
      <c r="F22" s="27">
        <f>_xll.DBRW($B$12,$C$16,$C$15,$C$14,F$20,$B22,$C$17)</f>
        <v>367795063.8418045</v>
      </c>
      <c r="G22" s="27">
        <f>_xll.DBRW($B$12,$C$16,$C$15,$C$14,G$20,$B22,$C$17)</f>
        <v>1384659145.6243079</v>
      </c>
    </row>
    <row r="23" spans="1:7" s="2" customFormat="1" thickBot="1" x14ac:dyDescent="0.3">
      <c r="A23" s="2">
        <f>IF(_xll.TM1RPTELISCONSOLIDATED($B$21,$B23),IF(_xll.TM1RPTELLEV($B$21,$B23)&lt;=5,_xll.TM1RPTELLEV($B$21,$B23),"Default"),"Leaf")</f>
        <v>0</v>
      </c>
      <c r="B23" s="34" t="s">
        <v>14</v>
      </c>
      <c r="C23" s="4">
        <f>_xll.DBRW($B$12,$C$16,$C$15,$C$14,C$20,$B23,$C$17)</f>
        <v>109500531.51056908</v>
      </c>
      <c r="D23" s="4">
        <f>_xll.DBRW($B$12,$C$16,$C$15,$C$14,D$20,$B23,$C$17)</f>
        <v>110427117.85468879</v>
      </c>
      <c r="E23" s="4">
        <f>_xll.DBRW($B$12,$C$16,$C$15,$C$14,E$20,$B23,$C$17)</f>
        <v>108877419.19769016</v>
      </c>
      <c r="F23" s="4">
        <f>_xll.DBRW($B$12,$C$16,$C$15,$C$14,F$20,$B23,$C$17)</f>
        <v>104254153.97680175</v>
      </c>
      <c r="G23" s="4">
        <f>_xll.DBRW($B$12,$C$16,$C$15,$C$14,G$20,$B23,$C$17)</f>
        <v>433059222.53974974</v>
      </c>
    </row>
    <row r="24" spans="1:7" s="2" customFormat="1" thickBot="1" x14ac:dyDescent="0.3">
      <c r="A24" s="2">
        <f>IF(_xll.TM1RPTELISCONSOLIDATED($B$21,$B24),IF(_xll.TM1RPTELLEV($B$21,$B24)&lt;=5,_xll.TM1RPTELLEV($B$21,$B24),"Default"),"Leaf")</f>
        <v>0</v>
      </c>
      <c r="B24" s="34" t="s">
        <v>15</v>
      </c>
      <c r="C24" s="4">
        <f>_xll.DBRW($B$12,$C$16,$C$15,$C$14,C$20,$B24,$C$17)</f>
        <v>196263.73858390129</v>
      </c>
      <c r="D24" s="4">
        <f>_xll.DBRW($B$12,$C$16,$C$15,$C$14,D$20,$B24,$C$17)</f>
        <v>210472.42209339354</v>
      </c>
      <c r="E24" s="4">
        <f>_xll.DBRW($B$12,$C$16,$C$15,$C$14,E$20,$B24,$C$17)</f>
        <v>217967.8700669923</v>
      </c>
      <c r="F24" s="4">
        <f>_xll.DBRW($B$12,$C$16,$C$15,$C$14,F$20,$B24,$C$17)</f>
        <v>201497.80045945841</v>
      </c>
      <c r="G24" s="4">
        <f>_xll.DBRW($B$12,$C$16,$C$15,$C$14,G$20,$B24,$C$17)</f>
        <v>826201.83120374521</v>
      </c>
    </row>
    <row r="25" spans="1:7" s="2" customFormat="1" thickBot="1" x14ac:dyDescent="0.3">
      <c r="A25" s="2">
        <f>IF(_xll.TM1RPTELISCONSOLIDATED($B$21,$B25),IF(_xll.TM1RPTELLEV($B$21,$B25)&lt;=5,_xll.TM1RPTELLEV($B$21,$B25),"Default"),"Leaf")</f>
        <v>0</v>
      </c>
      <c r="B25" s="34" t="s">
        <v>16</v>
      </c>
      <c r="C25" s="4">
        <f>_xll.DBRW($B$12,$C$16,$C$15,$C$14,C$20,$B25,$C$17)</f>
        <v>16777</v>
      </c>
      <c r="D25" s="4">
        <f>_xll.DBRW($B$12,$C$16,$C$15,$C$14,D$20,$B25,$C$17)</f>
        <v>16767</v>
      </c>
      <c r="E25" s="4">
        <f>_xll.DBRW($B$12,$C$16,$C$15,$C$14,E$20,$B25,$C$17)</f>
        <v>16767</v>
      </c>
      <c r="F25" s="4">
        <f>_xll.DBRW($B$12,$C$16,$C$15,$C$14,F$20,$B25,$C$17)</f>
        <v>16767</v>
      </c>
      <c r="G25" s="4">
        <f>_xll.DBRW($B$12,$C$16,$C$15,$C$14,G$20,$B25,$C$17)</f>
        <v>67078</v>
      </c>
    </row>
    <row r="26" spans="1:7" s="2" customFormat="1" thickBot="1" x14ac:dyDescent="0.3">
      <c r="A26" s="2">
        <f>IF(_xll.TM1RPTELISCONSOLIDATED($B$21,$B26),IF(_xll.TM1RPTELLEV($B$21,$B26)&lt;=5,_xll.TM1RPTELLEV($B$21,$B26),"Default"),"Leaf")</f>
        <v>0</v>
      </c>
      <c r="B26" s="34" t="s">
        <v>17</v>
      </c>
      <c r="C26" s="4">
        <f>_xll.DBRW($B$12,$C$16,$C$15,$C$14,C$20,$B26,$C$17)</f>
        <v>11307</v>
      </c>
      <c r="D26" s="4">
        <f>_xll.DBRW($B$12,$C$16,$C$15,$C$14,D$20,$B26,$C$17)</f>
        <v>11307</v>
      </c>
      <c r="E26" s="4">
        <f>_xll.DBRW($B$12,$C$16,$C$15,$C$14,E$20,$B26,$C$17)</f>
        <v>11307</v>
      </c>
      <c r="F26" s="4">
        <f>_xll.DBRW($B$12,$C$16,$C$15,$C$14,F$20,$B26,$C$17)</f>
        <v>11307</v>
      </c>
      <c r="G26" s="4">
        <f>_xll.DBRW($B$12,$C$16,$C$15,$C$14,G$20,$B26,$C$17)</f>
        <v>45228</v>
      </c>
    </row>
    <row r="27" spans="1:7" s="2" customFormat="1" thickBot="1" x14ac:dyDescent="0.3">
      <c r="A27" s="2">
        <f>IF(_xll.TM1RPTELISCONSOLIDATED($B$21,$B27),IF(_xll.TM1RPTELLEV($B$21,$B27)&lt;=5,_xll.TM1RPTELLEV($B$21,$B27),"Default"),"Leaf")</f>
        <v>0</v>
      </c>
      <c r="B27" s="34" t="s">
        <v>18</v>
      </c>
      <c r="C27" s="4">
        <f>_xll.DBRW($B$12,$C$16,$C$15,$C$14,C$20,$B27,$C$17)</f>
        <v>86923.076923076922</v>
      </c>
      <c r="D27" s="4">
        <f>_xll.DBRW($B$12,$C$16,$C$15,$C$14,D$20,$B27,$C$17)</f>
        <v>68461.538461538468</v>
      </c>
      <c r="E27" s="4">
        <f>_xll.DBRW($B$12,$C$16,$C$15,$C$14,E$20,$B27,$C$17)</f>
        <v>68461.538461538468</v>
      </c>
      <c r="F27" s="4">
        <f>_xll.DBRW($B$12,$C$16,$C$15,$C$14,F$20,$B27,$C$17)</f>
        <v>96153.846153846142</v>
      </c>
      <c r="G27" s="4">
        <f>_xll.DBRW($B$12,$C$16,$C$15,$C$14,G$20,$B27,$C$17)</f>
        <v>320000</v>
      </c>
    </row>
    <row r="28" spans="1:7" s="2" customFormat="1" thickBot="1" x14ac:dyDescent="0.3">
      <c r="A28" s="2">
        <f>IF(_xll.TM1RPTELISCONSOLIDATED($B$21,$B28),IF(_xll.TM1RPTELLEV($B$21,$B28)&lt;=5,_xll.TM1RPTELLEV($B$21,$B28),"Default"),"Leaf")</f>
        <v>0</v>
      </c>
      <c r="B28" s="34" t="s">
        <v>19</v>
      </c>
      <c r="C28" s="4">
        <f>_xll.DBRW($B$12,$C$16,$C$15,$C$14,C$20,$B28,$C$17)</f>
        <v>30306</v>
      </c>
      <c r="D28" s="4">
        <f>_xll.DBRW($B$12,$C$16,$C$15,$C$14,D$20,$B28,$C$17)</f>
        <v>28032</v>
      </c>
      <c r="E28" s="4">
        <f>_xll.DBRW($B$12,$C$16,$C$15,$C$14,E$20,$B28,$C$17)</f>
        <v>26532</v>
      </c>
      <c r="F28" s="4">
        <f>_xll.DBRW($B$12,$C$16,$C$15,$C$14,F$20,$B28,$C$17)</f>
        <v>26532</v>
      </c>
      <c r="G28" s="4">
        <f>_xll.DBRW($B$12,$C$16,$C$15,$C$14,G$20,$B28,$C$17)</f>
        <v>111402</v>
      </c>
    </row>
    <row r="29" spans="1:7" s="2" customFormat="1" thickBot="1" x14ac:dyDescent="0.3">
      <c r="A29" s="2">
        <f>IF(_xll.TM1RPTELISCONSOLIDATED($B$21,$B29),IF(_xll.TM1RPTELLEV($B$21,$B29)&lt;=5,_xll.TM1RPTELLEV($B$21,$B29),"Default"),"Leaf")</f>
        <v>0</v>
      </c>
      <c r="B29" s="34" t="s">
        <v>20</v>
      </c>
      <c r="C29" s="4">
        <f>_xll.DBRW($B$12,$C$16,$C$15,$C$14,C$20,$B29,$C$17)</f>
        <v>1875</v>
      </c>
      <c r="D29" s="4">
        <f>_xll.DBRW($B$12,$C$16,$C$15,$C$14,D$20,$B29,$C$17)</f>
        <v>7041.666666666667</v>
      </c>
      <c r="E29" s="4">
        <f>_xll.DBRW($B$12,$C$16,$C$15,$C$14,E$20,$B29,$C$17)</f>
        <v>16875</v>
      </c>
      <c r="F29" s="4">
        <f>_xll.DBRW($B$12,$C$16,$C$15,$C$14,F$20,$B29,$C$17)</f>
        <v>21375</v>
      </c>
      <c r="G29" s="4">
        <f>_xll.DBRW($B$12,$C$16,$C$15,$C$14,G$20,$B29,$C$17)</f>
        <v>47166.666666666672</v>
      </c>
    </row>
    <row r="30" spans="1:7" s="2" customFormat="1" thickBot="1" x14ac:dyDescent="0.3">
      <c r="A30" s="2">
        <f>IF(_xll.TM1RPTELISCONSOLIDATED($B$21,$B30),IF(_xll.TM1RPTELLEV($B$21,$B30)&lt;=5,_xll.TM1RPTELLEV($B$21,$B30),"Default"),"Leaf")</f>
        <v>0</v>
      </c>
      <c r="B30" s="34" t="s">
        <v>21</v>
      </c>
      <c r="C30" s="4">
        <f>_xll.DBRW($B$12,$C$16,$C$15,$C$14,C$20,$B30,$C$17)</f>
        <v>343451.81550697831</v>
      </c>
      <c r="D30" s="4">
        <f>_xll.DBRW($B$12,$C$16,$C$15,$C$14,D$20,$B30,$C$17)</f>
        <v>342081.6272215987</v>
      </c>
      <c r="E30" s="4">
        <f>_xll.DBRW($B$12,$C$16,$C$15,$C$14,E$20,$B30,$C$17)</f>
        <v>357910.40852853068</v>
      </c>
      <c r="F30" s="4">
        <f>_xll.DBRW($B$12,$C$16,$C$15,$C$14,F$20,$B30,$C$17)</f>
        <v>373632.64661330456</v>
      </c>
      <c r="G30" s="4">
        <f>_xll.DBRW($B$12,$C$16,$C$15,$C$14,G$20,$B30,$C$17)</f>
        <v>1417076.4978704115</v>
      </c>
    </row>
    <row r="31" spans="1:7" s="2" customFormat="1" thickBot="1" x14ac:dyDescent="0.3">
      <c r="A31" s="2">
        <f>IF(_xll.TM1RPTELISCONSOLIDATED($B$21,$B31),IF(_xll.TM1RPTELLEV($B$21,$B31)&lt;=5,_xll.TM1RPTELLEV($B$21,$B31),"Default"),"Leaf")</f>
        <v>0</v>
      </c>
      <c r="B31" s="34" t="s">
        <v>22</v>
      </c>
      <c r="C31" s="4">
        <f>_xll.DBRW($B$12,$C$16,$C$15,$C$14,C$20,$B31,$C$17)</f>
        <v>109157079.69506212</v>
      </c>
      <c r="D31" s="4">
        <f>_xll.DBRW($B$12,$C$16,$C$15,$C$14,D$20,$B31,$C$17)</f>
        <v>110085036.22746719</v>
      </c>
      <c r="E31" s="4">
        <f>_xll.DBRW($B$12,$C$16,$C$15,$C$14,E$20,$B31,$C$17)</f>
        <v>108519508.78916159</v>
      </c>
      <c r="F31" s="4">
        <f>_xll.DBRW($B$12,$C$16,$C$15,$C$14,F$20,$B31,$C$17)</f>
        <v>103880521.3301885</v>
      </c>
      <c r="G31" s="4">
        <f>_xll.DBRW($B$12,$C$16,$C$15,$C$14,G$20,$B31,$C$17)</f>
        <v>431642146.04187953</v>
      </c>
    </row>
    <row r="32" spans="1:7" s="2" customFormat="1" thickBot="1" x14ac:dyDescent="0.3">
      <c r="A32" s="2">
        <f>IF(_xll.TM1RPTELISCONSOLIDATED($B$21,$B32),IF(_xll.TM1RPTELLEV($B$21,$B32)&lt;=5,_xll.TM1RPTELLEV($B$21,$B32),"Default"),"Leaf")</f>
        <v>0</v>
      </c>
      <c r="B32" s="34" t="s">
        <v>23</v>
      </c>
      <c r="C32" s="4">
        <f>_xll.DBRW($B$12,$C$16,$C$15,$C$14,C$20,$B32,$C$17)</f>
        <v>5664.2082488184242</v>
      </c>
      <c r="D32" s="4">
        <f>_xll.DBRW($B$12,$C$16,$C$15,$C$14,D$20,$B32,$C$17)</f>
        <v>6904.7615277083642</v>
      </c>
      <c r="E32" s="4">
        <f>_xll.DBRW($B$12,$C$16,$C$15,$C$14,E$20,$B32,$C$17)</f>
        <v>7080.7214781415732</v>
      </c>
      <c r="F32" s="4">
        <f>_xll.DBRW($B$12,$C$16,$C$15,$C$14,F$20,$B32,$C$17)</f>
        <v>9480.1104701863114</v>
      </c>
      <c r="G32" s="4">
        <f>_xll.DBRW($B$12,$C$16,$C$15,$C$14,G$20,$B32,$C$17)</f>
        <v>29129.801724854675</v>
      </c>
    </row>
    <row r="33" spans="1:7" s="2" customFormat="1" thickBot="1" x14ac:dyDescent="0.3">
      <c r="A33" s="2">
        <f>IF(_xll.TM1RPTELISCONSOLIDATED($B$21,$B33),IF(_xll.TM1RPTELLEV($B$21,$B33)&lt;=5,_xll.TM1RPTELLEV($B$21,$B33),"Default"),"Leaf")</f>
        <v>0</v>
      </c>
      <c r="B33" s="34" t="s">
        <v>24</v>
      </c>
      <c r="C33" s="4">
        <f>_xll.DBRW($B$12,$C$16,$C$15,$C$14,C$20,$B33,$C$17)</f>
        <v>109151415.48681328</v>
      </c>
      <c r="D33" s="4">
        <f>_xll.DBRW($B$12,$C$16,$C$15,$C$14,D$20,$B33,$C$17)</f>
        <v>110078131.46593948</v>
      </c>
      <c r="E33" s="4">
        <f>_xll.DBRW($B$12,$C$16,$C$15,$C$14,E$20,$B33,$C$17)</f>
        <v>108512428.06768346</v>
      </c>
      <c r="F33" s="4">
        <f>_xll.DBRW($B$12,$C$16,$C$15,$C$14,F$20,$B33,$C$17)</f>
        <v>103871041.21971831</v>
      </c>
      <c r="G33" s="4">
        <f>_xll.DBRW($B$12,$C$16,$C$15,$C$14,G$20,$B33,$C$17)</f>
        <v>431613016.24015456</v>
      </c>
    </row>
    <row r="34" spans="1:7" s="2" customFormat="1" thickBot="1" x14ac:dyDescent="0.3">
      <c r="A34" s="2">
        <f>IF(_xll.TM1RPTELISCONSOLIDATED($B$21,$B34),IF(_xll.TM1RPTELLEV($B$21,$B34)&lt;=5,_xll.TM1RPTELLEV($B$21,$B34),"Default"),"Leaf")</f>
        <v>0</v>
      </c>
      <c r="B34" s="34" t="s">
        <v>25</v>
      </c>
      <c r="C34" s="4">
        <f>_xll.DBRW($B$12,$C$16,$C$15,$C$14,C$20,$B34,$C$17)</f>
        <v>0</v>
      </c>
      <c r="D34" s="4">
        <f>_xll.DBRW($B$12,$C$16,$C$15,$C$14,D$20,$B34,$C$17)</f>
        <v>0</v>
      </c>
      <c r="E34" s="4">
        <f>_xll.DBRW($B$12,$C$16,$C$15,$C$14,E$20,$B34,$C$17)</f>
        <v>0</v>
      </c>
      <c r="F34" s="4">
        <f>_xll.DBRW($B$12,$C$16,$C$15,$C$14,F$20,$B34,$C$17)</f>
        <v>0</v>
      </c>
      <c r="G34" s="4">
        <f>_xll.DBRW($B$12,$C$16,$C$15,$C$14,G$20,$B34,$C$17)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13</vt:i4>
      </vt:variant>
    </vt:vector>
  </HeadingPairs>
  <TitlesOfParts>
    <vt:vector size="17" baseType="lpstr">
      <vt:lpstr>Planilha4</vt:lpstr>
      <vt:lpstr>Planilha3</vt:lpstr>
      <vt:lpstr>Planilha2</vt:lpstr>
      <vt:lpstr>Planilha1</vt:lpstr>
      <vt:lpstr>tm1\\_0_C</vt:lpstr>
      <vt:lpstr>tm1\\_0_R</vt:lpstr>
      <vt:lpstr>tm1\\_0_S</vt:lpstr>
      <vt:lpstr>Planilha4!TM1RPTDATARNG49451805</vt:lpstr>
      <vt:lpstr>Planilha1!TM1RPTDATARNG5312695</vt:lpstr>
      <vt:lpstr>Planilha4!TM1RPTFMTIDCOL49451805</vt:lpstr>
      <vt:lpstr>Planilha1!TM1RPTFMTIDCOL5312695</vt:lpstr>
      <vt:lpstr>Planilha4!TM1RPTFMTRNG49451805</vt:lpstr>
      <vt:lpstr>Planilha1!TM1RPTFMTRNG5312695</vt:lpstr>
      <vt:lpstr>Planilha4!TM1RPTQRYRNG49451805</vt:lpstr>
      <vt:lpstr>Planilha1!TM1RPTQRYRNG5312695</vt:lpstr>
      <vt:lpstr>Planilha4!TM1RPTVIEWRNG49451805</vt:lpstr>
      <vt:lpstr>Planilha1!TM1RPTVIEWRNG5312695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ctiglobal</dc:creator>
  <cp:lastModifiedBy>ctiglobal</cp:lastModifiedBy>
  <dcterms:created xsi:type="dcterms:W3CDTF">2021-03-09T19:48:39Z</dcterms:created>
  <dcterms:modified xsi:type="dcterms:W3CDTF">2021-03-09T20:00:27Z</dcterms:modified>
</cp:coreProperties>
</file>