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hidePivotFieldList="1"/>
  <mc:AlternateContent xmlns:mc="http://schemas.openxmlformats.org/markup-compatibility/2006">
    <mc:Choice Requires="x15">
      <x15ac:absPath xmlns:x15ac="http://schemas.microsoft.com/office/spreadsheetml/2010/11/ac" url="https://d.docs.live.net/009f9377c47ee54f/Desktop/"/>
    </mc:Choice>
  </mc:AlternateContent>
  <xr:revisionPtr revIDLastSave="1" documentId="8_{97251D2E-DEC9-4138-8179-E72C7AB903AC}" xr6:coauthVersionLast="47" xr6:coauthVersionMax="47" xr10:uidLastSave="{02BB99F9-A6D0-43FB-A2F1-3B8B8E6A15D9}"/>
  <bookViews>
    <workbookView xWindow="-110" yWindow="-110" windowWidth="19420" windowHeight="10300" xr2:uid="{26D4546B-D2A1-4444-8EAF-A6228F96F0C1}"/>
  </bookViews>
  <sheets>
    <sheet name="Pivots" sheetId="6" r:id="rId1"/>
    <sheet name="Data" sheetId="2" r:id="rId2"/>
    <sheet name="Customer Centre Report" sheetId="5" r:id="rId3"/>
    <sheet name="Assets" sheetId="4" r:id="rId4"/>
  </sheets>
  <definedNames>
    <definedName name="_xlnm._FilterDatabase" localSheetId="1"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O55" i="6" l="1"/>
  <c r="Q30" i="5" s="1"/>
  <c r="O44" i="6"/>
  <c r="O48" i="6" s="1"/>
  <c r="O53" i="6" s="1"/>
  <c r="R37" i="5" s="1"/>
  <c r="O43" i="6"/>
  <c r="O47" i="6" s="1"/>
  <c r="O52" i="6" s="1"/>
  <c r="R36" i="5" s="1"/>
  <c r="O42" i="6"/>
  <c r="O51" i="6" s="1"/>
  <c r="R35" i="5" s="1"/>
  <c r="V19" i="5" a="1"/>
  <c r="V19" i="5" s="1"/>
  <c r="U20" i="5" a="1"/>
  <c r="U20" i="5" s="1"/>
  <c r="J41" i="6"/>
  <c r="J45" i="6" s="1"/>
  <c r="G44" i="6"/>
  <c r="H44" i="6"/>
  <c r="G45" i="6"/>
  <c r="H45" i="6"/>
  <c r="G46" i="6"/>
  <c r="H46" i="6"/>
  <c r="G47" i="6"/>
  <c r="H47" i="6"/>
  <c r="G48" i="6"/>
  <c r="H48" i="6"/>
  <c r="F45" i="6"/>
  <c r="F46" i="6"/>
  <c r="F47" i="6"/>
  <c r="F48" i="6"/>
  <c r="F44"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4" i="6" l="1"/>
  <c r="J44" i="6"/>
  <c r="J48" i="6"/>
  <c r="J47" i="6"/>
  <c r="J46" i="6"/>
  <c r="I47" i="6"/>
  <c r="I46" i="6"/>
  <c r="I45" i="6"/>
  <c r="I4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41E7F8-DC90-4535-BE6F-3C797DAE97F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431B297-D55F-4DC5-840A-7C7CB5D520EB}"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C8B3B025-FE8D-4C29-B1D7-C929EF12FC14}"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<sst xmlns="http://schemas.openxmlformats.org/spreadsheetml/2006/main" count="3169" uniqueCount="1084">
  <si>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</si>
  <si>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</si>
  <si>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</si>
  <si>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</si>
  <si>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</si>
  <si>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</si>
  <si>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</si>
  <si>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</si>
  <si>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</si>
  <si>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</si>
  <si>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</si>
  <si>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</si>
  <si>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</si>
  <si>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</si>
  <si>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</si>
  <si>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</si>
  <si>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</si>
  <si>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</si>
  <si>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</si>
  <si>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</si>
  <si>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</si>
  <si>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</si>
  <si>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</si>
  <si>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</si>
  <si>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</si>
  <si>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</si>
  <si>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</si>
  <si>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</si>
  <si>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</si>
  <si>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</si>
  <si>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</si>
  <si>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</si>
  <si>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</si>
  <si>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</si>
  <si>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</si>
  <si>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</si>
  <si>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</si>
  <si>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</si>
  <si>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</si>
  <si>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</si>
  <si>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</si>
  <si>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</si>
  <si>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</si>
  <si>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</si>
  <si>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</si>
  <si>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</si>
  <si>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</si>
  <si>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</si>
  <si>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</si>
  <si>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</si>
  <si>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</si>
  <si>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</si>
  <si>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</si>
  <si>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</si>
  <si>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</si>
  <si>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</si>
  <si>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</si>
  <si>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</si>
  <si>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</si>
  <si>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</si>
  <si>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</si>
  <si>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</si>
  <si>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</si>
  <si>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</si>
  <si>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</si>
  <si>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</si>
  <si>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</si>
  <si>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</si>
  <si>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</si>
  <si>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</si>
  <si>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</si>
  <si>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</si>
  <si>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</si>
  <si>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</si>
  <si>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</si>
  <si>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</si>
  <si>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</si>
  <si>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</si>
  <si>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</si>
  <si>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</si>
  <si>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</si>
  <si>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</si>
  <si>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</si>
  <si>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</si>
  <si>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</si>
  <si>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</si>
  <si>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</si>
  <si>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</si>
  <si>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</si>
  <si>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</si>
  <si>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</si>
  <si>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</si>
  <si>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</si>
  <si>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</si>
  <si>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</si>
  <si>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</si>
  <si>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</si>
  <si>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</si>
  <si>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</si>
  <si>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</si>
  <si>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</si>
  <si>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</si>
  <si>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</si>
  <si>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</si>
  <si>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</si>
  <si>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</si>
  <si>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</si>
  <si>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</si>
  <si>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</si>
  <si>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</si>
  <si>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</si>
  <si>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</si>
  <si>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</si>
  <si>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</si>
  <si>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</si>
  <si>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</si>
  <si>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</si>
  <si>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</si>
  <si>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</si>
  <si>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</si>
  <si>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</si>
  <si>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</si>
  <si>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</si>
  <si>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</si>
  <si>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</si>
  <si>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</si>
  <si>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</si>
  <si>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</si>
  <si>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</si>
  <si>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</si>
  <si>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</si>
  <si>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</si>
  <si>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</si>
  <si>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</si>
  <si>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</si>
  <si>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</si>
  <si>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</si>
  <si>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</si>
  <si>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</si>
  <si>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</si>
  <si>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</si>
  <si>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</si>
  <si>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</si>
  <si>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</si>
  <si>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</si>
  <si>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</si>
  <si>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</si>
  <si>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</si>
  <si>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</si>
  <si>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</si>
  <si>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</si>
  <si>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</si>
  <si>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</si>
  <si>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</si>
  <si>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</si>
  <si>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</si>
  <si>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</si>
  <si>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</si>
  <si>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</si>
  <si>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</si>
  <si>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</si>
  <si>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</si>
  <si>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</si>
  <si>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</si>
  <si>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</si>
  <si>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</si>
  <si>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</si>
  <si>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</si>
  <si>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</si>
  <si>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</si>
  <si>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</si>
  <si>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</si>
  <si>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</si>
  <si>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</si>
  <si>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</si>
  <si>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</si>
  <si>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</si>
  <si>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</si>
  <si>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</si>
  <si>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</si>
  <si>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</si>
  <si>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</si>
  <si>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</si>
  <si>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</si>
  <si>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</si>
  <si>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</si>
  <si>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</si>
  <si>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</si>
  <si>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</si>
  <si>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</si>
  <si>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</si>
  <si>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</si>
  <si>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</si>
  <si>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</si>
  <si>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</si>
  <si>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</si>
  <si>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</si>
  <si>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</si>
  <si>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</si>
  <si>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</si>
  <si>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</si>
  <si>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</si>
  <si>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</si>
  <si>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</si>
  <si>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</si>
  <si>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</si>
  <si>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</si>
  <si>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</si>
  <si>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</si>
  <si>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</si>
  <si>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</si>
  <si>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</si>
  <si>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</si>
  <si>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</si>
  <si>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</si>
  <si>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</si>
  <si>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</si>
  <si>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</si>
  <si>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</si>
  <si>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</si>
  <si>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</si>
  <si>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</si>
  <si>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</si>
  <si>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</si>
  <si>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</si>
  <si>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</si>
  <si>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</si>
  <si>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</si>
  <si>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</si>
  <si>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</si>
  <si>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</si>
  <si>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</si>
  <si>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</si>
  <si>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</si>
  <si>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</si>
  <si>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</si>
  <si>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</si>
  <si>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</si>
  <si>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</si>
  <si>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</si>
  <si>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</si>
  <si>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</si>
  <si>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</si>
  <si>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</si>
  <si>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</si>
  <si>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</si>
  <si>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</si>
  <si>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</si>
  <si>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</si>
  <si>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</si>
  <si>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</si>
  <si>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</si>
  <si>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</si>
  <si>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</si>
  <si>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</si>
  <si>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</si>
  <si>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</si>
  <si>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</si>
  <si>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</si>
  <si>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</si>
  <si>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</si>
  <si>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</si>
  <si>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</si>
  <si>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</si>
  <si>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</si>
  <si>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</si>
  <si>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</si>
  <si>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</si>
  <si>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</si>
  <si>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</si>
  <si>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</si>
  <si>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</si>
  <si>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</si>
  <si>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</si>
  <si>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</si>
  <si>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</si>
  <si>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</si>
  <si>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</si>
  <si>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</si>
  <si>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</si>
  <si>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</si>
  <si>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</si>
  <si>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</si>
  <si>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</si>
  <si>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</si>
  <si>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</si>
  <si>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</si>
  <si>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</si>
  <si>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</si>
  <si>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</si>
  <si>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</si>
  <si>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</si>
  <si>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</si>
  <si>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</si>
  <si>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</si>
  <si>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</si>
  <si>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</si>
  <si>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</si>
  <si>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</si>
  <si>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</si>
  <si>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</si>
  <si>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</si>
  <si>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</si>
  <si>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</si>
  <si>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</si>
  <si>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</si>
  <si>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</si>
  <si>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</si>
  <si>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</si>
  <si>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</si>
  <si>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</si>
  <si>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</si>
  <si>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</si>
  <si>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</si>
  <si>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</si>
  <si>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</si>
  <si>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</si>
  <si>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</si>
  <si>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</si>
  <si>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</si>
  <si>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</si>
  <si>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</si>
  <si>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</si>
  <si>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</si>
  <si>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</si>
  <si>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</si>
  <si>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</si>
  <si>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</si>
  <si>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</si>
  <si>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</si>
  <si>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</si>
  <si>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</si>
  <si>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</si>
  <si>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</si>
  <si>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</si>
  <si>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</si>
  <si>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</si>
  <si>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</si>
  <si>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</si>
  <si>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</si>
  <si>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</si>
  <si>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</si>
  <si>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</si>
  <si>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</si>
  <si>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</si>
  <si>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</si>
  <si>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</si>
  <si>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</si>
  <si>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</si>
  <si>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</si>
  <si>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</si>
  <si>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</si>
  <si>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</si>
  <si>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</si>
  <si>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</si>
  <si>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</si>
  <si>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</si>
  <si>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</si>
  <si>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</si>
  <si>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</si>
  <si>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</si>
  <si>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</si>
  <si>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</si>
  <si>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</si>
  <si>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</si>
  <si>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</si>
  <si>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</si>
  <si>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</si>
  <si>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</si>
  <si>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</si>
  <si>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</si>
  <si>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</si>
  <si>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</si>
  <si>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</si>
  <si>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</si>
  <si>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</si>
  <si>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</si>
  <si>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</si>
  <si>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</si>
  <si>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</si>
  <si>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</si>
  <si>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</si>
  <si>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</si>
  <si>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</si>
  <si>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</si>
  <si>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</si>
  <si>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</si>
  <si>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</si>
  <si>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</si>
  <si>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</si>
  <si>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</si>
  <si>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</si>
  <si>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</si>
  <si>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</si>
  <si>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</si>
  <si>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</si>
  <si>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</si>
  <si>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</si>
  <si>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</si>
  <si>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</si>
  <si>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</si>
  <si>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</si>
  <si>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</si>
  <si>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</si>
  <si>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</si>
  <si>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</si>
  <si>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</si>
  <si>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</si>
  <si>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</si>
  <si>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</si>
  <si>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</si>
  <si>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</si>
  <si>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</si>
  <si>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</si>
  <si>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</si>
  <si>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</si>
  <si>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</si>
  <si>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</si>
  <si>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</si>
  <si>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</si>
  <si>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</si>
  <si>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</si>
  <si>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</si>
  <si>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</si>
  <si>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</si>
  <si>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</si>
  <si>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</si>
  <si>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</si>
  <si>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</si>
  <si>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</si>
  <si>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</si>
  <si>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</si>
  <si>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</si>
  <si>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</si>
  <si>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</si>
  <si>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</si>
  <si>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</si>
  <si>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</si>
  <si>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</si>
  <si>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</si>
  <si>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</si>
  <si>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</si>
  <si>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</si>
  <si>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</si>
  <si>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</si>
  <si>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</si>
  <si>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</si>
  <si>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</si>
  <si>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</si>
  <si>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</si>
  <si>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</si>
  <si>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</si>
  <si>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</si>
  <si>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</si>
  <si>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</si>
  <si>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</si>
  <si>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</si>
  <si>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</si>
  <si>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</si>
  <si>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</si>
  <si>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</si>
  <si>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</si>
  <si>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</si>
  <si>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</si>
  <si>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</si>
  <si>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</si>
  <si>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</si>
  <si>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</si>
  <si>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</si>
  <si>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</si>
  <si>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</si>
  <si>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</si>
  <si>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</si>
  <si>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</si>
  <si>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</si>
  <si>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</si>
  <si>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</si>
  <si>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</si>
  <si>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</si>
  <si>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</si>
  <si>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</si>
  <si>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</si>
  <si>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</si>
  <si>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</si>
  <si>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</si>
  <si>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</si>
  <si>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</si>
  <si>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</si>
  <si>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</si>
  <si>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</si>
  <si>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</si>
  <si>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</si>
  <si>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</si>
  <si>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</si>
  <si>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</si>
  <si>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</si>
  <si>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</si>
  <si>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</si>
  <si>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</si>
  <si>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</si>
  <si>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</si>
  <si>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</si>
  <si>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</si>
  <si>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</si>
  <si>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</si>
  <si>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</si>
  <si>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</si>
  <si>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</si>
  <si>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</si>
  <si>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</si>
  <si>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</si>
  <si>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</si>
  <si>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</si>
  <si>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</si>
  <si>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</si>
  <si>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</si>
  <si>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</si>
  <si>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</si>
  <si>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</si>
  <si>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</si>
  <si>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</si>
  <si>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</si>
  <si>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</si>
  <si>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</si>
  <si>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</si>
  <si>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</si>
  <si>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</si>
  <si>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</si>
  <si>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</si>
  <si>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</si>
  <si>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</si>
  <si>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</si>
  <si>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</si>
  <si>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</si>
  <si>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</si>
  <si>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</si>
  <si>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</si>
  <si>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</si>
  <si>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</si>
  <si>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</si>
  <si>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</si>
  <si>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</si>
  <si>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</si>
  <si>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</si>
  <si>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</si>
  <si>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</si>
  <si>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</si>
  <si>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</si>
  <si>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</si>
  <si>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</si>
  <si>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</si>
  <si>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</si>
  <si>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</si>
  <si>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</si>
  <si>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</si>
  <si>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</si>
  <si>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</si>
  <si>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</si>
  <si>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</si>
  <si>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</si>
  <si>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</si>
  <si>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</si>
  <si>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</si>
  <si>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</si>
  <si>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</si>
  <si>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</si>
  <si>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</si>
  <si>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</si>
  <si>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</si>
  <si>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</si>
  <si>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</si>
  <si>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</si>
  <si>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</si>
  <si>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</si>
  <si>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</si>
  <si>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</si>
  <si>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</si>
  <si>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</si>
  <si>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</si>
  <si>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</si>
  <si>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</si>
  <si>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</si>
  <si>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</si>
  <si>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</si>
  <si>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</si>
  <si>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</si>
  <si>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</si>
  <si>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</si>
  <si>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</si>
  <si>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</si>
  <si>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</si>
  <si>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</si>
  <si>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</si>
  <si>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</si>
  <si>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</si>
  <si>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</si>
  <si>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</si>
  <si>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</si>
  <si>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</si>
  <si>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</si>
  <si>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</si>
  <si>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</si>
  <si>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</si>
  <si>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</si>
  <si>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</si>
  <si>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</si>
  <si>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</si>
  <si>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</si>
  <si>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</si>
  <si>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</si>
  <si>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</si>
  <si>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</si>
  <si>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</si>
  <si>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</si>
  <si>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</si>
  <si>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</si>
  <si>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</si>
  <si>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</si>
  <si>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</si>
  <si>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</si>
  <si>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</si>
  <si>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</si>
  <si>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</si>
  <si>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</si>
  <si>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</si>
  <si>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</si>
  <si>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</si>
  <si>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</si>
  <si>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</si>
  <si>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</si>
  <si>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</si>
  <si>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</si>
  <si>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</si>
  <si>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</si>
  <si>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</si>
  <si>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</si>
  <si>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</si>
  <si>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</si>
  <si>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</si>
  <si>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</si>
  <si>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</si>
  <si>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</si>
  <si>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</si>
  <si>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</si>
  <si>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</si>
  <si>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</si>
  <si>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</si>
  <si>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</si>
  <si>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</si>
  <si>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</si>
  <si>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</si>
  <si>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</si>
  <si>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</si>
  <si>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</si>
  <si>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</si>
  <si>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</si>
  <si>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</si>
  <si>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</si>
  <si>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</si>
  <si>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</si>
  <si>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</si>
  <si>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</si>
  <si>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</si>
  <si>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</si>
  <si>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</si>
  <si>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</si>
  <si>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</si>
  <si>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</si>
  <si>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</si>
  <si>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</si>
  <si>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</si>
  <si>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</si>
  <si>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</si>
  <si>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</si>
  <si>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</si>
  <si>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</si>
  <si>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</si>
  <si>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</si>
  <si>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</si>
  <si>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</si>
  <si>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</si>
  <si>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</si>
  <si>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</si>
  <si>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</si>
  <si>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</si>
  <si>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</si>
  <si>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</si>
  <si>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</si>
  <si>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</si>
  <si>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</si>
  <si>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</si>
  <si>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</si>
  <si>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</si>
  <si>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</si>
  <si>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</si>
  <si>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</si>
  <si>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</si>
  <si>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</si>
  <si>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</si>
  <si>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</si>
  <si>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</si>
  <si>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</si>
  <si>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</si>
  <si>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</si>
  <si>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</si>
  <si>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</si>
  <si>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</si>
  <si>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</si>
  <si>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</si>
  <si>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</si>
  <si>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</si>
  <si>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</si>
  <si>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</si>
  <si>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</si>
  <si>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</si>
  <si>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</si>
  <si>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</si>
  <si>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</si>
  <si>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</si>
  <si>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</si>
  <si>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</si>
  <si>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</si>
  <si>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</si>
  <si>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</si>
  <si>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</si>
  <si>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</si>
  <si>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</si>
  <si>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</si>
  <si>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</si>
  <si>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</si>
  <si>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</si>
  <si>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</si>
  <si>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</si>
  <si>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</si>
  <si>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</si>
  <si>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</si>
  <si>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</si>
  <si>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</si>
  <si>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</si>
  <si>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</si>
  <si>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</si>
  <si>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</si>
  <si>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</si>
  <si>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</si>
  <si>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</si>
  <si>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</si>
  <si>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</si>
  <si>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</si>
  <si>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</si>
  <si>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</si>
  <si>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</si>
  <si>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</si>
  <si>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</si>
  <si>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</si>
  <si>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</si>
  <si>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</si>
  <si>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</si>
  <si>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</si>
  <si>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</si>
  <si>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</si>
  <si>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</si>
  <si>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</si>
  <si>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</si>
  <si>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</si>
  <si>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</si>
  <si>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</si>
  <si>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</si>
  <si>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</si>
  <si>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</si>
  <si>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</si>
  <si>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</si>
  <si>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</si>
  <si>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</si>
  <si>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</si>
  <si>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</si>
  <si>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</si>
  <si>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</si>
  <si>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</si>
  <si>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</si>
  <si>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</si>
  <si>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</si>
  <si>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</si>
  <si>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</si>
  <si>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</si>
  <si>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</si>
  <si>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</si>
  <si>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</si>
  <si>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</si>
  <si>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</si>
  <si>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</si>
  <si>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</si>
  <si>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</si>
  <si>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</si>
  <si>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</si>
  <si>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</si>
  <si>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</si>
  <si>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</si>
  <si>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</si>
  <si>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</si>
  <si>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</si>
  <si>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</si>
  <si>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</si>
  <si>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</si>
  <si>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</si>
  <si>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</si>
  <si>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</si>
  <si>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</si>
  <si>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</si>
  <si>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</si>
  <si>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</si>
  <si>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</si>
  <si>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</si>
  <si>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</si>
  <si>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</si>
  <si>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</si>
  <si>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</si>
  <si>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</si>
  <si>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</si>
  <si>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</si>
  <si>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</si>
  <si>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</si>
  <si>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</si>
  <si>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</si>
  <si>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</si>
  <si>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</si>
  <si>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</si>
  <si>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</si>
  <si>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</si>
  <si>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</si>
  <si>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</si>
  <si>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</si>
  <si>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</si>
  <si>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</si>
  <si>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</si>
  <si>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</si>
  <si>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</si>
  <si>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</si>
  <si>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</si>
  <si>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</si>
  <si>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</si>
  <si>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</si>
  <si>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</si>
  <si>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</si>
  <si>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</si>
  <si>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</si>
  <si>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</si>
  <si>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</si>
  <si>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</si>
  <si>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</si>
  <si>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</si>
  <si>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</si>
  <si>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</si>
  <si>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</si>
  <si>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</si>
  <si>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</si>
  <si>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</si>
  <si>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</si>
  <si>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</si>
  <si>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</si>
  <si>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</si>
  <si>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</si>
  <si>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</si>
  <si>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</si>
  <si>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</si>
  <si>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</si>
  <si>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</si>
  <si>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</si>
  <si>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</si>
  <si>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</si>
  <si>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</si>
  <si>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</si>
  <si>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</si>
  <si>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</si>
  <si>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</si>
  <si>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</si>
  <si>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</si>
  <si>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</si>
  <si>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</si>
  <si>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</si>
  <si>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</si>
  <si>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</si>
  <si>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</si>
  <si>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</si>
  <si>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</si>
  <si>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</si>
  <si>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</si>
  <si>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</si>
  <si>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</si>
  <si>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</si>
  <si>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</si>
  <si>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</si>
  <si>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</si>
  <si>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</si>
  <si>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</si>
  <si>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</si>
  <si>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</si>
  <si>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</si>
  <si>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</si>
  <si>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</si>
  <si>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</si>
  <si>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</si>
  <si>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</si>
  <si>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</si>
  <si>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</si>
  <si>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</si>
  <si>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</si>
  <si>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</si>
  <si>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</si>
  <si>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</si>
  <si>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</si>
  <si>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</si>
  <si>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</si>
  <si>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</si>
  <si>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</si>
  <si>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</si>
  <si>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</si>
  <si>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</si>
  <si>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</si>
  <si>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</si>
  <si>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</si>
  <si>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</si>
  <si>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</si>
  <si>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</si>
  <si>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</si>
  <si>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</si>
  <si>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</si>
  <si>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</si>
  <si>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</si>
  <si>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</si>
  <si>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</si>
  <si>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</si>
  <si>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</si>
  <si>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</si>
  <si>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</si>
  <si>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</si>
  <si>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</si>
  <si>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</si>
  <si>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</si>
  <si>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</si>
  <si>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</si>
  <si>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</si>
  <si>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</si>
  <si>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</si>
  <si>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</si>
  <si>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</si>
  <si>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</si>
  <si>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</si>
  <si>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</si>
  <si>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</si>
  <si>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</si>
  <si>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</si>
  <si>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</si>
  <si>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</si>
  <si>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</si>
  <si>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</si>
  <si>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</si>
  <si>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</si>
  <si>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</si>
  <si>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</si>
  <si>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</si>
  <si>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</si>
  <si>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</si>
  <si>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</si>
  <si>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</si>
  <si>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</si>
  <si>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</si>
  <si>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</si>
  <si>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</si>
  <si>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</si>
  <si>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</si>
  <si>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</si>
  <si>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</si>
  <si>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</si>
  <si>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</si>
  <si>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</si>
  <si>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</si>
  <si>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</si>
  <si>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</si>
  <si>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</si>
  <si>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</si>
  <si>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</si>
  <si>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</si>
  <si>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</si>
  <si>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</si>
  <si>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</si>
  <si>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</si>
  <si>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</si>
  <si>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</si>
  <si>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</si>
  <si>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</si>
  <si>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</si>
  <si>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</si>
  <si>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</si>
  <si>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</si>
  <si>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</si>
  <si>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</si>
  <si>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</si>
  <si>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</si>
  <si>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</si>
  <si>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</si>
  <si>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</si>
  <si>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</si>
  <si>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</si>
  <si>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</si>
  <si>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</si>
  <si>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</si>
  <si>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</si>
  <si>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</si>
  <si>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</si>
  <si>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</si>
  <si>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</si>
  <si>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</si>
  <si>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</si>
  <si>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</si>
  <si>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</si>
  <si>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</si>
  <si>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</si>
  <si>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</si>
  <si>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</si>
  <si>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</si>
  <si>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</si>
  <si>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</si>
  <si>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</si>
  <si>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</si>
  <si>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</si>
  <si>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</si>
  <si>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</si>
  <si>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</si>
  <si>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</si>
  <si>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</si>
  <si>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</si>
  <si>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</si>
  <si>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</si>
  <si>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</si>
  <si>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</si>
  <si>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</si>
  <si>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</si>
  <si>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</si>
  <si>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</si>
  <si>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</si>
  <si>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</si>
  <si>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</si>
  <si>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</si>
  <si>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</si>
  <si>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</si>
  <si>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</si>
  <si>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</si>
  <si>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</si>
  <si>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</si>
  <si>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</si>
  <si>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</si>
  <si>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</si>
  <si>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</si>
  <si>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</si>
  <si>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</si>
  <si>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</si>
  <si>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</si>
  <si>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</si>
  <si>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</si>
  <si>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</si>
  <si>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</si>
  <si>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</si>
  <si>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</si>
  <si>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</si>
  <si>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</si>
  <si>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</si>
  <si>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</si>
  <si>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</si>
  <si>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</si>
  <si>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</si>
  <si>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</si>
  <si>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</si>
  <si>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</si>
  <si>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Sel.Calls</t>
  </si>
  <si>
    <t>Sel.Amount</t>
  </si>
  <si>
    <t>For Selected</t>
  </si>
  <si>
    <t>Column Labels</t>
  </si>
  <si>
    <t>Total</t>
  </si>
  <si>
    <t>Rep summary</t>
  </si>
  <si>
    <t>% calls</t>
  </si>
  <si>
    <t>Call Rank</t>
  </si>
  <si>
    <t>Amount Rank</t>
  </si>
  <si>
    <t>Labels</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</si>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</sst>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k"/>
    <numFmt numFmtId="168" formatCode="[$$-409]#,##0"/>
  </numFmts>
  <fonts count="7">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4"/>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0" borderId="0" xfId="0" applyNumberFormat="1"/>
    <xf numFmtId="0" fontId="0" fillId="4" borderId="10" xfId="0" applyFill="1" applyBorder="1"/>
    <xf numFmtId="0" fontId="0" fillId="4" borderId="11" xfId="0" applyFill="1" applyBorder="1"/>
    <xf numFmtId="0" fontId="0" fillId="4" borderId="12" xfId="0" applyFill="1" applyBorder="1"/>
    <xf numFmtId="0" fontId="0" fillId="4" borderId="13" xfId="0" applyFill="1" applyBorder="1"/>
    <xf numFmtId="0" fontId="0" fillId="4" borderId="0" xfId="0" applyFill="1" applyBorder="1"/>
    <xf numFmtId="0" fontId="0" fillId="4" borderId="0" xfId="0" applyFill="1" applyBorder="1" applyAlignment="1">
      <alignment horizontal="center"/>
    </xf>
    <xf numFmtId="0" fontId="0" fillId="4" borderId="14" xfId="0" applyFill="1" applyBorder="1"/>
    <xf numFmtId="0" fontId="5" fillId="4" borderId="0" xfId="0" applyFont="1" applyFill="1" applyBorder="1"/>
    <xf numFmtId="0" fontId="5" fillId="4" borderId="0" xfId="0" applyFont="1" applyFill="1" applyBorder="1" applyAlignment="1">
      <alignment horizontal="left" indent="1"/>
    </xf>
    <xf numFmtId="168" fontId="5" fillId="4" borderId="0" xfId="0" applyNumberFormat="1" applyFont="1" applyFill="1" applyBorder="1"/>
    <xf numFmtId="0" fontId="0" fillId="4" borderId="15" xfId="0" applyFill="1" applyBorder="1"/>
    <xf numFmtId="0" fontId="0" fillId="4" borderId="16" xfId="0" applyFill="1" applyBorder="1"/>
    <xf numFmtId="0" fontId="0" fillId="4" borderId="17" xfId="0" applyFill="1" applyBorder="1"/>
    <xf numFmtId="9" fontId="0" fillId="0" borderId="0" xfId="1" applyFont="1"/>
    <xf numFmtId="0" fontId="6" fillId="3" borderId="0" xfId="0" applyFont="1" applyFill="1" applyAlignment="1">
      <alignment horizontal="center"/>
    </xf>
    <xf numFmtId="0" fontId="0" fillId="3" borderId="0" xfId="0" applyFill="1" applyAlignment="1">
      <alignment horizontal="center"/>
    </xf>
    <xf numFmtId="0" fontId="0" fillId="3" borderId="14" xfId="0" applyFill="1" applyBorder="1" applyAlignment="1">
      <alignment horizontal="center"/>
    </xf>
  </cellXfs>
  <cellStyles count="2">
    <cellStyle name="Normal" xfId="0" builtinId="0"/>
    <cellStyle name="Percent" xfId="1" builtinId="5"/>
  </cellStyles>
  <dxfs count="18">
    <dxf>
      <fill>
        <patternFill>
          <bgColor theme="8" tint="0.59996337778862885"/>
        </patternFill>
      </fill>
      <border>
        <left style="thin">
          <color theme="1" tint="0.34998626667073579"/>
        </left>
        <right style="thin">
          <color theme="1" tint="0.34998626667073579"/>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7"/>
    </tableStyle>
    <tableStyle name="SlicerStyleDark5 2" pivot="0" table="0" count="10" xr9:uid="{E3E69FAD-4655-4DD6-B3CA-D597B39F9AD7}">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2023.xlsx]Pivots!Weekday Trend</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
        <c:idx val="7"/>
        <c:spPr>
          <a:solidFill>
            <a:schemeClr val="accent5"/>
          </a:solidFill>
          <a:ln>
            <a:noFill/>
          </a:ln>
          <a:effectLst/>
        </c:spPr>
      </c:pivotFmt>
      <c:pivotFmt>
        <c:idx val="8"/>
        <c:spPr>
          <a:solidFill>
            <a:schemeClr val="accent5"/>
          </a:solidFill>
          <a:ln>
            <a:noFill/>
          </a:ln>
          <a:effectLst/>
        </c:spPr>
      </c:pivotFmt>
      <c:pivotFmt>
        <c:idx val="9"/>
        <c:spPr>
          <a:solidFill>
            <a:schemeClr val="accent5"/>
          </a:solidFill>
          <a:ln>
            <a:noFill/>
          </a:ln>
          <a:effectLst/>
        </c:spPr>
      </c:pivotFmt>
    </c:pivotFmts>
    <c:plotArea>
      <c:layout>
        <c:manualLayout>
          <c:layoutTarget val="inner"/>
          <c:xMode val="edge"/>
          <c:yMode val="edge"/>
          <c:x val="0.45529434529568491"/>
          <c:y val="5.5318679627587269E-2"/>
          <c:w val="0.35743423993398205"/>
          <c:h val="0.87020648967551617"/>
        </c:manualLayout>
      </c:layout>
      <c:barChart>
        <c:barDir val="bar"/>
        <c:grouping val="clustered"/>
        <c:varyColors val="0"/>
        <c:ser>
          <c:idx val="0"/>
          <c:order val="0"/>
          <c:tx>
            <c:strRef>
              <c:f>Pivots!$F$24</c:f>
              <c:strCache>
                <c:ptCount val="1"/>
                <c:pt idx="0">
                  <c:v>Total</c:v>
                </c:pt>
              </c:strCache>
            </c:strRef>
          </c:tx>
          <c:spPr>
            <a:solidFill>
              <a:schemeClr val="accent1"/>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7-8DCC-400C-B7CD-0F5600344742}"/>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6-8DCC-400C-B7CD-0F5600344742}"/>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8DCC-400C-B7CD-0F5600344742}"/>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4-8DCC-400C-B7CD-0F5600344742}"/>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3-8DCC-400C-B7CD-0F5600344742}"/>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2-8DCC-400C-B7CD-0F5600344742}"/>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1-8DCC-400C-B7CD-0F56003447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Pivots!$E$25:$E$32</c:f>
              <c:strCache>
                <c:ptCount val="7"/>
                <c:pt idx="0">
                  <c:v>Sunday</c:v>
                </c:pt>
                <c:pt idx="1">
                  <c:v>Monday</c:v>
                </c:pt>
                <c:pt idx="2">
                  <c:v>Tuesday</c:v>
                </c:pt>
                <c:pt idx="3">
                  <c:v>Wednesday</c:v>
                </c:pt>
                <c:pt idx="4">
                  <c:v>Thursday</c:v>
                </c:pt>
                <c:pt idx="5">
                  <c:v>Friday</c:v>
                </c:pt>
                <c:pt idx="6">
                  <c:v>Saturday</c:v>
                </c:pt>
              </c:strCache>
            </c:strRef>
          </c:cat>
          <c:val>
            <c:numRef>
              <c:f>Pivots!$F$25:$F$32</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8DCC-400C-B7CD-0F5600344742}"/>
            </c:ext>
          </c:extLst>
        </c:ser>
        <c:dLbls>
          <c:dLblPos val="outEnd"/>
          <c:showLegendKey val="0"/>
          <c:showVal val="1"/>
          <c:showCatName val="0"/>
          <c:showSerName val="0"/>
          <c:showPercent val="0"/>
          <c:showBubbleSize val="0"/>
        </c:dLbls>
        <c:gapWidth val="25"/>
        <c:axId val="823724608"/>
        <c:axId val="823731328"/>
      </c:barChart>
      <c:catAx>
        <c:axId val="82372460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31328"/>
        <c:crosses val="autoZero"/>
        <c:auto val="1"/>
        <c:lblAlgn val="ctr"/>
        <c:lblOffset val="100"/>
        <c:noMultiLvlLbl val="0"/>
      </c:catAx>
      <c:valAx>
        <c:axId val="823731328"/>
        <c:scaling>
          <c:orientation val="minMax"/>
        </c:scaling>
        <c:delete val="1"/>
        <c:axPos val="t"/>
        <c:numFmt formatCode="#,##0" sourceLinked="1"/>
        <c:majorTickMark val="out"/>
        <c:minorTickMark val="none"/>
        <c:tickLblPos val="nextTo"/>
        <c:crossAx val="823724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2023.xlsx]Pivots!Monthly Trend</c:name>
    <c:fmtId val="1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alpha val="92000"/>
              </a:schemeClr>
            </a:solidFill>
            <a:round/>
          </a:ln>
          <a:effectLst/>
        </c:spPr>
        <c:marker>
          <c:symbol val="circle"/>
          <c:size val="5"/>
          <c:spPr>
            <a:solidFill>
              <a:schemeClr val="bg1"/>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lumMod val="60000"/>
                  <a:lumOff val="4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Pivots!$C$24</c:f>
              <c:strCache>
                <c:ptCount val="1"/>
                <c:pt idx="0">
                  <c:v>Call Count2</c:v>
                </c:pt>
              </c:strCache>
            </c:strRef>
          </c:tx>
          <c:spPr>
            <a:gradFill flip="none" rotWithShape="1">
              <a:gsLst>
                <a:gs pos="0">
                  <a:schemeClr val="accent6">
                    <a:lumMod val="60000"/>
                    <a:lumOff val="40000"/>
                    <a:alpha val="50000"/>
                  </a:schemeClr>
                </a:gs>
                <a:gs pos="100000">
                  <a:schemeClr val="accent6"/>
                </a:gs>
              </a:gsLst>
              <a:lin ang="16200000" scaled="1"/>
              <a:tileRec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1-61F2-4C8E-B58D-DDAD40A06B64}"/>
            </c:ext>
          </c:extLst>
        </c:ser>
        <c:dLbls>
          <c:showLegendKey val="0"/>
          <c:showVal val="0"/>
          <c:showCatName val="0"/>
          <c:showSerName val="0"/>
          <c:showPercent val="0"/>
          <c:showBubbleSize val="0"/>
        </c:dLbls>
        <c:axId val="695846272"/>
        <c:axId val="695865472"/>
      </c:areaChart>
      <c:lineChart>
        <c:grouping val="standard"/>
        <c:varyColors val="0"/>
        <c:ser>
          <c:idx val="0"/>
          <c:order val="0"/>
          <c:tx>
            <c:strRef>
              <c:f>Pivots!$B$24</c:f>
              <c:strCache>
                <c:ptCount val="1"/>
                <c:pt idx="0">
                  <c:v>Call Count</c:v>
                </c:pt>
              </c:strCache>
            </c:strRef>
          </c:tx>
          <c:spPr>
            <a:ln w="28575" cap="rnd">
              <a:solidFill>
                <a:schemeClr val="accent6">
                  <a:alpha val="92000"/>
                </a:schemeClr>
              </a:solidFill>
              <a:round/>
            </a:ln>
            <a:effectLst/>
          </c:spPr>
          <c:marker>
            <c:symbol val="circle"/>
            <c:size val="5"/>
            <c:spPr>
              <a:solidFill>
                <a:schemeClr val="bg1"/>
              </a:solidFill>
              <a:ln w="25400">
                <a:solidFill>
                  <a:schemeClr val="tx1">
                    <a:lumMod val="75000"/>
                    <a:lumOff val="25000"/>
                  </a:schemeClr>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0-61F2-4C8E-B58D-DDAD40A06B64}"/>
            </c:ext>
          </c:extLst>
        </c:ser>
        <c:dLbls>
          <c:showLegendKey val="0"/>
          <c:showVal val="0"/>
          <c:showCatName val="0"/>
          <c:showSerName val="0"/>
          <c:showPercent val="0"/>
          <c:showBubbleSize val="0"/>
        </c:dLbls>
        <c:marker val="1"/>
        <c:smooth val="0"/>
        <c:axId val="695846272"/>
        <c:axId val="695865472"/>
      </c:lineChart>
      <c:catAx>
        <c:axId val="69584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65472"/>
        <c:crosses val="autoZero"/>
        <c:auto val="1"/>
        <c:lblAlgn val="ctr"/>
        <c:lblOffset val="100"/>
        <c:noMultiLvlLbl val="0"/>
      </c:catAx>
      <c:valAx>
        <c:axId val="695865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4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r>
              <a:rPr lang="en-IN" b="1">
                <a:solidFill>
                  <a:schemeClr val="accent6">
                    <a:lumMod val="75000"/>
                  </a:schemeClr>
                </a:solidFill>
              </a:rPr>
              <a:t>Amount</a:t>
            </a:r>
          </a:p>
        </c:rich>
      </c:tx>
      <c:layout>
        <c:manualLayout>
          <c:xMode val="edge"/>
          <c:yMode val="edge"/>
          <c:x val="9.7953854894579806E-2"/>
          <c:y val="3.66269202095521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endParaRPr lang="en-US"/>
        </a:p>
      </c:txPr>
    </c:title>
    <c:autoTitleDeleted val="0"/>
    <c:plotArea>
      <c:layout>
        <c:manualLayout>
          <c:layoutTarget val="inner"/>
          <c:xMode val="edge"/>
          <c:yMode val="edge"/>
          <c:x val="8.8567147856517939E-2"/>
          <c:y val="0.17171296296296298"/>
          <c:w val="0.86639129483814525"/>
          <c:h val="0.721258019830854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Pivots!$F$44:$F$48</c:f>
              <c:strCache>
                <c:ptCount val="5"/>
                <c:pt idx="0">
                  <c:v>R01</c:v>
                </c:pt>
                <c:pt idx="1">
                  <c:v>R02</c:v>
                </c:pt>
                <c:pt idx="2">
                  <c:v>R03</c:v>
                </c:pt>
                <c:pt idx="3">
                  <c:v>R04</c:v>
                </c:pt>
                <c:pt idx="4">
                  <c:v>R05</c:v>
                </c:pt>
              </c:strCache>
            </c:strRef>
          </c:cat>
          <c:val>
            <c:numRef>
              <c:f>Pivots!$H$44:$H$48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64D-4B19-9A69-25C7DBC2626D}"/>
            </c:ext>
          </c:extLst>
        </c:ser>
        <c:ser>
          <c:idx val="1"/>
          <c:order val="1"/>
          <c:tx>
            <c:strRef>
              <c:f>Pivots!$J$43</c:f>
              <c:strCache>
                <c:ptCount val="1"/>
                <c:pt idx="0">
                  <c:v>Sel.Amount</c:v>
                </c:pt>
              </c:strCache>
            </c:strRef>
          </c:tx>
          <c:spPr>
            <a:gradFill flip="none" rotWithShape="1">
              <a:gsLst>
                <a:gs pos="0">
                  <a:schemeClr val="accent5">
                    <a:lumMod val="20000"/>
                    <a:lumOff val="80000"/>
                  </a:schemeClr>
                </a:gs>
                <a:gs pos="100000">
                  <a:schemeClr val="accent6"/>
                </a:gs>
              </a:gsLst>
              <a:lin ang="0" scaled="1"/>
              <a:tileRect/>
            </a:gradFill>
            <a:ln>
              <a:noFill/>
            </a:ln>
            <a:effectLst/>
          </c:spPr>
          <c:invertIfNegative val="0"/>
          <c:val>
            <c:numRef>
              <c:f>Pivots!$J$44:$J$48</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D64D-4B19-9A69-25C7DBC2626D}"/>
            </c:ext>
          </c:extLst>
        </c:ser>
        <c:dLbls>
          <c:showLegendKey val="0"/>
          <c:showVal val="0"/>
          <c:showCatName val="0"/>
          <c:showSerName val="0"/>
          <c:showPercent val="0"/>
          <c:showBubbleSize val="0"/>
        </c:dLbls>
        <c:gapWidth val="25"/>
        <c:overlap val="100"/>
        <c:axId val="659461552"/>
        <c:axId val="659463472"/>
      </c:barChart>
      <c:catAx>
        <c:axId val="659461552"/>
        <c:scaling>
          <c:orientation val="maxMin"/>
        </c:scaling>
        <c:delete val="1"/>
        <c:axPos val="l"/>
        <c:numFmt formatCode="General" sourceLinked="1"/>
        <c:majorTickMark val="out"/>
        <c:minorTickMark val="none"/>
        <c:tickLblPos val="nextTo"/>
        <c:crossAx val="659463472"/>
        <c:crosses val="autoZero"/>
        <c:auto val="1"/>
        <c:lblAlgn val="ctr"/>
        <c:lblOffset val="100"/>
        <c:noMultiLvlLbl val="0"/>
      </c:catAx>
      <c:valAx>
        <c:axId val="659463472"/>
        <c:scaling>
          <c:orientation val="minMax"/>
        </c:scaling>
        <c:delete val="1"/>
        <c:axPos val="t"/>
        <c:numFmt formatCode="#,###.0,\k" sourceLinked="1"/>
        <c:majorTickMark val="out"/>
        <c:minorTickMark val="none"/>
        <c:tickLblPos val="nextTo"/>
        <c:crossAx val="65946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en-IN" b="1" baseline="0">
                <a:solidFill>
                  <a:schemeClr val="accent5">
                    <a:lumMod val="75000"/>
                  </a:schemeClr>
                </a:solidFill>
              </a:rPr>
              <a:t>Calls</a:t>
            </a:r>
          </a:p>
        </c:rich>
      </c:tx>
      <c:layout>
        <c:manualLayout>
          <c:xMode val="edge"/>
          <c:yMode val="edge"/>
          <c:x val="9.3824026586325077E-2"/>
          <c:y val="3.90070943768969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US"/>
        </a:p>
      </c:txPr>
    </c:title>
    <c:autoTitleDeleted val="0"/>
    <c:plotArea>
      <c:layout>
        <c:manualLayout>
          <c:layoutTarget val="inner"/>
          <c:xMode val="edge"/>
          <c:yMode val="edge"/>
          <c:x val="9.6843008417051318E-2"/>
          <c:y val="0.14524787697997166"/>
          <c:w val="0.86639129483814525"/>
          <c:h val="0.721258019830854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Pivots!$F$44:$F$48</c:f>
              <c:strCache>
                <c:ptCount val="5"/>
                <c:pt idx="0">
                  <c:v>R01</c:v>
                </c:pt>
                <c:pt idx="1">
                  <c:v>R02</c:v>
                </c:pt>
                <c:pt idx="2">
                  <c:v>R03</c:v>
                </c:pt>
                <c:pt idx="3">
                  <c:v>R04</c:v>
                </c:pt>
                <c:pt idx="4">
                  <c:v>R05</c:v>
                </c:pt>
              </c:strCache>
            </c:strRef>
          </c:cat>
          <c:val>
            <c:numRef>
              <c:f>Pivots!$G$44:$G$48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439-48F3-85B7-11EACC9D6E7E}"/>
            </c:ext>
          </c:extLst>
        </c:ser>
        <c:ser>
          <c:idx val="1"/>
          <c:order val="1"/>
          <c:tx>
            <c:strRef>
              <c:f>Pivots!$I$43</c:f>
              <c:strCache>
                <c:ptCount val="1"/>
                <c:pt idx="0">
                  <c:v>Sel.Calls</c:v>
                </c:pt>
              </c:strCache>
            </c:strRef>
          </c:tx>
          <c:spPr>
            <a:gradFill flip="none" rotWithShape="1">
              <a:gsLst>
                <a:gs pos="0">
                  <a:schemeClr val="accent5">
                    <a:lumMod val="20000"/>
                    <a:lumOff val="80000"/>
                  </a:schemeClr>
                </a:gs>
                <a:gs pos="100000">
                  <a:schemeClr val="accent5">
                    <a:lumMod val="7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Pivots!$I$44:$I$49</c:f>
              <c:numCache>
                <c:formatCode>General</c:formatCode>
                <c:ptCount val="6"/>
                <c:pt idx="0">
                  <c:v>#N/A</c:v>
                </c:pt>
                <c:pt idx="1">
                  <c:v>218</c:v>
                </c:pt>
                <c:pt idx="2">
                  <c:v>#N/A</c:v>
                </c:pt>
                <c:pt idx="3">
                  <c:v>#N/A</c:v>
                </c:pt>
                <c:pt idx="4">
                  <c:v>#N/A</c:v>
                </c:pt>
              </c:numCache>
            </c:numRef>
          </c:val>
          <c:extLst>
            <c:ext xmlns:c16="http://schemas.microsoft.com/office/drawing/2014/chart" uri="{C3380CC4-5D6E-409C-BE32-E72D297353CC}">
              <c16:uniqueId val="{00000001-C439-48F3-85B7-11EACC9D6E7E}"/>
            </c:ext>
          </c:extLst>
        </c:ser>
        <c:dLbls>
          <c:dLblPos val="outEnd"/>
          <c:showLegendKey val="0"/>
          <c:showVal val="1"/>
          <c:showCatName val="0"/>
          <c:showSerName val="0"/>
          <c:showPercent val="0"/>
          <c:showBubbleSize val="0"/>
        </c:dLbls>
        <c:gapWidth val="25"/>
        <c:overlap val="100"/>
        <c:axId val="659461552"/>
        <c:axId val="659463472"/>
      </c:barChart>
      <c:catAx>
        <c:axId val="65946155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463472"/>
        <c:crosses val="autoZero"/>
        <c:auto val="1"/>
        <c:lblAlgn val="ctr"/>
        <c:lblOffset val="100"/>
        <c:noMultiLvlLbl val="0"/>
      </c:catAx>
      <c:valAx>
        <c:axId val="659463472"/>
        <c:scaling>
          <c:orientation val="minMax"/>
          <c:min val="0"/>
        </c:scaling>
        <c:delete val="1"/>
        <c:axPos val="t"/>
        <c:numFmt formatCode="General" sourceLinked="1"/>
        <c:majorTickMark val="out"/>
        <c:minorTickMark val="none"/>
        <c:tickLblPos val="nextTo"/>
        <c:crossAx val="65946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2023.xlsx]Pivots!PivotTable8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lumMod val="75000"/>
                  </a:schemeClr>
                </a:solidFill>
              </a:rPr>
              <a:t>Female</a:t>
            </a:r>
            <a:r>
              <a:rPr lang="en-IN" b="1">
                <a:solidFill>
                  <a:schemeClr val="tx1"/>
                </a:solidFill>
              </a:rPr>
              <a:t> vs </a:t>
            </a:r>
            <a:r>
              <a:rPr lang="en-IN" b="1">
                <a:solidFill>
                  <a:schemeClr val="accent4">
                    <a:lumMod val="75000"/>
                  </a:schemeClr>
                </a:solidFill>
              </a:rPr>
              <a:t>Male </a:t>
            </a:r>
            <a:r>
              <a:rPr lang="en-IN" b="1">
                <a:solidFill>
                  <a:schemeClr val="tx1"/>
                </a:solidFill>
              </a:rPr>
              <a:t>Callers</a:t>
            </a:r>
            <a:endParaRPr lang="en-IN" b="1">
              <a:solidFill>
                <a:schemeClr val="accent5">
                  <a:lumMod val="75000"/>
                </a:schemeClr>
              </a:solidFill>
            </a:endParaRPr>
          </a:p>
        </c:rich>
      </c:tx>
      <c:layout>
        <c:manualLayout>
          <c:xMode val="edge"/>
          <c:yMode val="edge"/>
          <c:x val="0.1012259812868714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solidFill>
              <a:schemeClr val="accent5">
                <a:lumMod val="60000"/>
                <a:lumOff val="4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75000"/>
            </a:schemeClr>
          </a:solidFill>
          <a:ln>
            <a:noFill/>
          </a:ln>
          <a:effectLst/>
        </c:spPr>
        <c:marker>
          <c:symbol val="none"/>
        </c:marker>
        <c:dLbl>
          <c:idx val="0"/>
          <c:spPr>
            <a:solidFill>
              <a:schemeClr val="accent4">
                <a:lumMod val="40000"/>
                <a:lumOff val="6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5">
              <a:lumMod val="75000"/>
            </a:schemeClr>
          </a:solidFill>
          <a:ln>
            <a:noFill/>
          </a:ln>
          <a:effectLst/>
        </c:spPr>
      </c:pivotFmt>
      <c:pivotFmt>
        <c:idx val="7"/>
        <c:spPr>
          <a:solidFill>
            <a:schemeClr val="accent5">
              <a:lumMod val="75000"/>
            </a:schemeClr>
          </a:solidFill>
          <a:ln>
            <a:noFill/>
          </a:ln>
          <a:effectLst/>
        </c:spPr>
      </c:pivotFmt>
    </c:pivotFmts>
    <c:plotArea>
      <c:layout>
        <c:manualLayout>
          <c:layoutTarget val="inner"/>
          <c:xMode val="edge"/>
          <c:yMode val="edge"/>
          <c:x val="3.9321894054126193E-2"/>
          <c:y val="8.5067026756621547E-2"/>
          <c:w val="0.91448764202580424"/>
          <c:h val="0.81692643163672418"/>
        </c:manualLayout>
      </c:layout>
      <c:barChart>
        <c:barDir val="col"/>
        <c:grouping val="percentStacked"/>
        <c:varyColors val="0"/>
        <c:ser>
          <c:idx val="0"/>
          <c:order val="0"/>
          <c:tx>
            <c:strRef>
              <c:f>Pivots!$B$59:$B$60</c:f>
              <c:strCache>
                <c:ptCount val="1"/>
                <c:pt idx="0">
                  <c:v>Female</c:v>
                </c:pt>
              </c:strCache>
            </c:strRef>
          </c:tx>
          <c:spPr>
            <a:solidFill>
              <a:schemeClr val="accent5">
                <a:lumMod val="75000"/>
              </a:schemeClr>
            </a:solidFill>
            <a:ln>
              <a:noFill/>
            </a:ln>
            <a:effectLst/>
          </c:spPr>
          <c:invertIfNegative val="0"/>
          <c:dLbls>
            <c:spPr>
              <a:solidFill>
                <a:schemeClr val="accent5">
                  <a:lumMod val="60000"/>
                  <a:lumOff val="4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Pivots!$A$61:$A$63</c:f>
              <c:strCache>
                <c:ptCount val="3"/>
                <c:pt idx="0">
                  <c:v>Cincinnati</c:v>
                </c:pt>
                <c:pt idx="1">
                  <c:v>Cleveland</c:v>
                </c:pt>
                <c:pt idx="2">
                  <c:v>Columbus</c:v>
                </c:pt>
              </c:strCache>
            </c:strRef>
          </c:cat>
          <c:val>
            <c:numRef>
              <c:f>Pivots!$B$61:$B$63</c:f>
              <c:numCache>
                <c:formatCode>#,##0</c:formatCode>
                <c:ptCount val="3"/>
                <c:pt idx="0">
                  <c:v>144</c:v>
                </c:pt>
                <c:pt idx="1">
                  <c:v>326</c:v>
                </c:pt>
                <c:pt idx="2">
                  <c:v>129</c:v>
                </c:pt>
              </c:numCache>
            </c:numRef>
          </c:val>
          <c:extLst>
            <c:ext xmlns:c16="http://schemas.microsoft.com/office/drawing/2014/chart" uri="{C3380CC4-5D6E-409C-BE32-E72D297353CC}">
              <c16:uniqueId val="{00000000-6543-4C37-AC99-D7B1CB864566}"/>
            </c:ext>
          </c:extLst>
        </c:ser>
        <c:ser>
          <c:idx val="1"/>
          <c:order val="1"/>
          <c:tx>
            <c:strRef>
              <c:f>Pivots!$C$59:$C$60</c:f>
              <c:strCache>
                <c:ptCount val="1"/>
                <c:pt idx="0">
                  <c:v>Male</c:v>
                </c:pt>
              </c:strCache>
            </c:strRef>
          </c:tx>
          <c:spPr>
            <a:solidFill>
              <a:schemeClr val="accent4">
                <a:lumMod val="75000"/>
              </a:schemeClr>
            </a:solidFill>
            <a:ln>
              <a:noFill/>
            </a:ln>
            <a:effectLst/>
          </c:spPr>
          <c:invertIfNegative val="0"/>
          <c:dLbls>
            <c:spPr>
              <a:solidFill>
                <a:schemeClr val="accent4">
                  <a:lumMod val="40000"/>
                  <a:lumOff val="6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Pivots!$A$61:$A$63</c:f>
              <c:strCache>
                <c:ptCount val="3"/>
                <c:pt idx="0">
                  <c:v>Cincinnati</c:v>
                </c:pt>
                <c:pt idx="1">
                  <c:v>Cleveland</c:v>
                </c:pt>
                <c:pt idx="2">
                  <c:v>Columbus</c:v>
                </c:pt>
              </c:strCache>
            </c:strRef>
          </c:cat>
          <c:val>
            <c:numRef>
              <c:f>Pivots!$C$61:$C$63</c:f>
              <c:numCache>
                <c:formatCode>#,##0</c:formatCode>
                <c:ptCount val="3"/>
                <c:pt idx="0">
                  <c:v>132</c:v>
                </c:pt>
                <c:pt idx="1">
                  <c:v>63</c:v>
                </c:pt>
                <c:pt idx="2">
                  <c:v>206</c:v>
                </c:pt>
              </c:numCache>
            </c:numRef>
          </c:val>
          <c:extLst>
            <c:ext xmlns:c16="http://schemas.microsoft.com/office/drawing/2014/chart" uri="{C3380CC4-5D6E-409C-BE32-E72D297353CC}">
              <c16:uniqueId val="{00000001-6543-4C37-AC99-D7B1CB864566}"/>
            </c:ext>
          </c:extLst>
        </c:ser>
        <c:dLbls>
          <c:dLblPos val="ctr"/>
          <c:showLegendKey val="0"/>
          <c:showVal val="1"/>
          <c:showCatName val="0"/>
          <c:showSerName val="0"/>
          <c:showPercent val="0"/>
          <c:showBubbleSize val="0"/>
        </c:dLbls>
        <c:gapWidth val="25"/>
        <c:overlap val="100"/>
        <c:axId val="873730464"/>
        <c:axId val="873714144"/>
      </c:barChart>
      <c:catAx>
        <c:axId val="8737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14144"/>
        <c:crosses val="autoZero"/>
        <c:auto val="1"/>
        <c:lblAlgn val="ctr"/>
        <c:lblOffset val="100"/>
        <c:noMultiLvlLbl val="0"/>
      </c:catAx>
      <c:valAx>
        <c:axId val="873714144"/>
        <c:scaling>
          <c:orientation val="minMax"/>
        </c:scaling>
        <c:delete val="1"/>
        <c:axPos val="l"/>
        <c:numFmt formatCode="0%" sourceLinked="1"/>
        <c:majorTickMark val="none"/>
        <c:minorTickMark val="none"/>
        <c:tickLblPos val="nextTo"/>
        <c:crossAx val="87373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2023.xlsx]Pivots!Rep Satisfaction</c:name>
    <c:fmtId val="23"/>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US" b="1">
                <a:solidFill>
                  <a:schemeClr val="accent1"/>
                </a:solidFill>
              </a:rPr>
              <a:t>Rating</a:t>
            </a:r>
          </a:p>
          <a:p>
            <a:pPr>
              <a:defRPr b="1">
                <a:solidFill>
                  <a:schemeClr val="accent1"/>
                </a:solidFill>
              </a:defRPr>
            </a:pPr>
            <a:endParaRPr lang="en-US" b="1">
              <a:solidFill>
                <a:schemeClr val="accent1"/>
              </a:solidFill>
            </a:endParaRPr>
          </a:p>
        </c:rich>
      </c:tx>
      <c:layout>
        <c:manualLayout>
          <c:xMode val="edge"/>
          <c:yMode val="edge"/>
          <c:x val="0.44399252776078474"/>
          <c:y val="5.834353137740561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Pivots!$B$67</c:f>
              <c:strCache>
                <c:ptCount val="1"/>
                <c:pt idx="0">
                  <c:v>Total</c:v>
                </c:pt>
              </c:strCache>
            </c:strRef>
          </c:tx>
          <c:spPr>
            <a:solidFill>
              <a:schemeClr val="accent1"/>
            </a:solidFill>
            <a:ln>
              <a:noFill/>
            </a:ln>
            <a:effectLst/>
          </c:spPr>
          <c:invertIfNegative val="0"/>
          <c:cat>
            <c:strRef>
              <c:f>Pivots!$A$68:$A$72</c:f>
              <c:strCache>
                <c:ptCount val="5"/>
                <c:pt idx="0">
                  <c:v>1</c:v>
                </c:pt>
                <c:pt idx="1">
                  <c:v>2</c:v>
                </c:pt>
                <c:pt idx="2">
                  <c:v>3</c:v>
                </c:pt>
                <c:pt idx="3">
                  <c:v>4</c:v>
                </c:pt>
                <c:pt idx="4">
                  <c:v>5</c:v>
                </c:pt>
              </c:strCache>
            </c:strRef>
          </c:cat>
          <c:val>
            <c:numRef>
              <c:f>Pivots!$B$68:$B$72</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0276-4FA9-87DB-9634343D1E05}"/>
            </c:ext>
          </c:extLst>
        </c:ser>
        <c:dLbls>
          <c:showLegendKey val="0"/>
          <c:showVal val="0"/>
          <c:showCatName val="0"/>
          <c:showSerName val="0"/>
          <c:showPercent val="0"/>
          <c:showBubbleSize val="0"/>
        </c:dLbls>
        <c:gapWidth val="10"/>
        <c:overlap val="-27"/>
        <c:axId val="695853472"/>
        <c:axId val="695848672"/>
      </c:barChart>
      <c:catAx>
        <c:axId val="69585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48672"/>
        <c:crosses val="autoZero"/>
        <c:auto val="1"/>
        <c:lblAlgn val="ctr"/>
        <c:lblOffset val="100"/>
        <c:noMultiLvlLbl val="0"/>
      </c:catAx>
      <c:valAx>
        <c:axId val="69584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5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6</xdr:col>
      <xdr:colOff>165100</xdr:colOff>
      <xdr:row>5</xdr:row>
      <xdr:rowOff>133350</xdr:rowOff>
    </xdr:from>
    <xdr:to>
      <xdr:col>7</xdr:col>
      <xdr:colOff>1012837</xdr:colOff>
      <xdr:row>19</xdr:row>
      <xdr:rowOff>174622</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B03DBD6D-99D6-9A9C-CE5D-3168BD0EBC1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274982" y="1067174"/>
              <a:ext cx="1841326" cy="26559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22116</xdr:colOff>
      <xdr:row>3</xdr:row>
      <xdr:rowOff>86929</xdr:rowOff>
    </xdr:from>
    <xdr:to>
      <xdr:col>3</xdr:col>
      <xdr:colOff>656897</xdr:colOff>
      <xdr:row>8</xdr:row>
      <xdr:rowOff>2886</xdr:rowOff>
    </xdr:to>
    <xdr:sp macro="" textlink="Pivots!A4">
      <xdr:nvSpPr>
        <xdr:cNvPr id="2" name="Rectangle 1">
          <a:extLst>
            <a:ext uri="{FF2B5EF4-FFF2-40B4-BE49-F238E27FC236}">
              <a16:creationId xmlns:a16="http://schemas.microsoft.com/office/drawing/2014/main" id="{70DD9DED-1F59-E626-A1EA-C9359041D599}"/>
            </a:ext>
          </a:extLst>
        </xdr:cNvPr>
        <xdr:cNvSpPr/>
      </xdr:nvSpPr>
      <xdr:spPr>
        <a:xfrm>
          <a:off x="225316" y="639379"/>
          <a:ext cx="1295181" cy="83670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B146B62-8110-4858-816C-8C874145502F}" type="TxLink">
            <a:rPr lang="en-US" sz="2400" b="0" i="0" u="none" strike="noStrike">
              <a:solidFill>
                <a:schemeClr val="bg1"/>
              </a:solidFill>
              <a:latin typeface="+mj-lt"/>
            </a:rPr>
            <a:pPr algn="ctr"/>
            <a:t>1,000</a:t>
          </a:fld>
          <a:endParaRPr lang="en-US" sz="2400">
            <a:solidFill>
              <a:schemeClr val="bg1"/>
            </a:solidFill>
            <a:latin typeface="+mj-lt"/>
          </a:endParaRPr>
        </a:p>
      </xdr:txBody>
    </xdr:sp>
    <xdr:clientData/>
  </xdr:twoCellAnchor>
  <xdr:twoCellAnchor>
    <xdr:from>
      <xdr:col>2</xdr:col>
      <xdr:colOff>412750</xdr:colOff>
      <xdr:row>3</xdr:row>
      <xdr:rowOff>82550</xdr:rowOff>
    </xdr:from>
    <xdr:to>
      <xdr:col>3</xdr:col>
      <xdr:colOff>337344</xdr:colOff>
      <xdr:row>4</xdr:row>
      <xdr:rowOff>165100</xdr:rowOff>
    </xdr:to>
    <xdr:sp macro="" textlink="">
      <xdr:nvSpPr>
        <xdr:cNvPr id="3" name="TextBox 2">
          <a:extLst>
            <a:ext uri="{FF2B5EF4-FFF2-40B4-BE49-F238E27FC236}">
              <a16:creationId xmlns:a16="http://schemas.microsoft.com/office/drawing/2014/main" id="{766F7804-B080-BBAA-6E64-F07A39ABC9D2}"/>
            </a:ext>
          </a:extLst>
        </xdr:cNvPr>
        <xdr:cNvSpPr txBox="1"/>
      </xdr:nvSpPr>
      <xdr:spPr>
        <a:xfrm>
          <a:off x="615156" y="630238"/>
          <a:ext cx="583407" cy="265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Calls</a:t>
          </a:r>
        </a:p>
      </xdr:txBody>
    </xdr:sp>
    <xdr:clientData/>
  </xdr:twoCellAnchor>
  <xdr:twoCellAnchor editAs="oneCell">
    <xdr:from>
      <xdr:col>2</xdr:col>
      <xdr:colOff>365837</xdr:colOff>
      <xdr:row>3</xdr:row>
      <xdr:rowOff>132753</xdr:rowOff>
    </xdr:from>
    <xdr:to>
      <xdr:col>2</xdr:col>
      <xdr:colOff>537732</xdr:colOff>
      <xdr:row>4</xdr:row>
      <xdr:rowOff>115168</xdr:rowOff>
    </xdr:to>
    <xdr:pic>
      <xdr:nvPicPr>
        <xdr:cNvPr id="4" name="Graphic 3" descr="Receiver with solid fill">
          <a:extLst>
            <a:ext uri="{FF2B5EF4-FFF2-40B4-BE49-F238E27FC236}">
              <a16:creationId xmlns:a16="http://schemas.microsoft.com/office/drawing/2014/main" id="{8FBD666B-CFC9-452F-BC5C-9ECC6C922E5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964344">
          <a:off x="568243" y="680441"/>
          <a:ext cx="171895" cy="164977"/>
        </a:xfrm>
        <a:prstGeom prst="rect">
          <a:avLst/>
        </a:prstGeom>
      </xdr:spPr>
    </xdr:pic>
    <xdr:clientData/>
  </xdr:twoCellAnchor>
  <xdr:twoCellAnchor>
    <xdr:from>
      <xdr:col>2</xdr:col>
      <xdr:colOff>371928</xdr:colOff>
      <xdr:row>6</xdr:row>
      <xdr:rowOff>136072</xdr:rowOff>
    </xdr:from>
    <xdr:to>
      <xdr:col>3</xdr:col>
      <xdr:colOff>371929</xdr:colOff>
      <xdr:row>7</xdr:row>
      <xdr:rowOff>90714</xdr:rowOff>
    </xdr:to>
    <xdr:sp macro="" textlink="Pivots!A11">
      <xdr:nvSpPr>
        <xdr:cNvPr id="5" name="TextBox 4">
          <a:extLst>
            <a:ext uri="{FF2B5EF4-FFF2-40B4-BE49-F238E27FC236}">
              <a16:creationId xmlns:a16="http://schemas.microsoft.com/office/drawing/2014/main" id="{A73322FC-5E27-0B11-37F8-1B6D64D66708}"/>
            </a:ext>
          </a:extLst>
        </xdr:cNvPr>
        <xdr:cNvSpPr txBox="1"/>
      </xdr:nvSpPr>
      <xdr:spPr>
        <a:xfrm>
          <a:off x="580571" y="1224643"/>
          <a:ext cx="662215" cy="136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9A0F78-EE30-42A2-9D51-B2E81568765E}" type="TxLink">
            <a:rPr lang="en-US" sz="1100" b="0" i="0" u="none" strike="noStrike">
              <a:solidFill>
                <a:schemeClr val="bg1">
                  <a:lumMod val="95000"/>
                </a:schemeClr>
              </a:solidFill>
              <a:latin typeface="Aptos"/>
            </a:rPr>
            <a:pPr algn="ctr"/>
            <a:t>218</a:t>
          </a:fld>
          <a:endParaRPr lang="en-IN" sz="1100">
            <a:solidFill>
              <a:schemeClr val="bg1">
                <a:lumMod val="95000"/>
              </a:schemeClr>
            </a:solidFill>
          </a:endParaRPr>
        </a:p>
      </xdr:txBody>
    </xdr:sp>
    <xdr:clientData/>
  </xdr:twoCellAnchor>
  <xdr:twoCellAnchor>
    <xdr:from>
      <xdr:col>2</xdr:col>
      <xdr:colOff>0</xdr:colOff>
      <xdr:row>10</xdr:row>
      <xdr:rowOff>0</xdr:rowOff>
    </xdr:from>
    <xdr:to>
      <xdr:col>3</xdr:col>
      <xdr:colOff>634781</xdr:colOff>
      <xdr:row>14</xdr:row>
      <xdr:rowOff>100107</xdr:rowOff>
    </xdr:to>
    <xdr:sp macro="" textlink="Pivots!B4">
      <xdr:nvSpPr>
        <xdr:cNvPr id="6" name="Rectangle 5">
          <a:extLst>
            <a:ext uri="{FF2B5EF4-FFF2-40B4-BE49-F238E27FC236}">
              <a16:creationId xmlns:a16="http://schemas.microsoft.com/office/drawing/2014/main" id="{930037A3-C23E-40F9-9434-7E14D49CF6A3}"/>
            </a:ext>
          </a:extLst>
        </xdr:cNvPr>
        <xdr:cNvSpPr/>
      </xdr:nvSpPr>
      <xdr:spPr>
        <a:xfrm>
          <a:off x="203200" y="1841500"/>
          <a:ext cx="1295181" cy="83670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0277986-FBF9-452D-A91B-AA648FF5D4FC}" type="TxLink">
            <a:rPr lang="en-US" sz="2400" b="0" i="0" u="none" strike="noStrike">
              <a:solidFill>
                <a:schemeClr val="bg1"/>
              </a:solidFill>
              <a:latin typeface="+mj-lt"/>
            </a:rPr>
            <a:pPr algn="ctr"/>
            <a:t>$96,623</a:t>
          </a:fld>
          <a:endParaRPr lang="en-US" sz="2400">
            <a:solidFill>
              <a:schemeClr val="bg1"/>
            </a:solidFill>
            <a:latin typeface="+mj-lt"/>
          </a:endParaRPr>
        </a:p>
      </xdr:txBody>
    </xdr:sp>
    <xdr:clientData/>
  </xdr:twoCellAnchor>
  <xdr:twoCellAnchor>
    <xdr:from>
      <xdr:col>2</xdr:col>
      <xdr:colOff>228600</xdr:colOff>
      <xdr:row>10</xdr:row>
      <xdr:rowOff>1971</xdr:rowOff>
    </xdr:from>
    <xdr:to>
      <xdr:col>3</xdr:col>
      <xdr:colOff>488950</xdr:colOff>
      <xdr:row>11</xdr:row>
      <xdr:rowOff>84521</xdr:rowOff>
    </xdr:to>
    <xdr:sp macro="" textlink="">
      <xdr:nvSpPr>
        <xdr:cNvPr id="7" name="TextBox 6">
          <a:extLst>
            <a:ext uri="{FF2B5EF4-FFF2-40B4-BE49-F238E27FC236}">
              <a16:creationId xmlns:a16="http://schemas.microsoft.com/office/drawing/2014/main" id="{E4DF9800-17E8-409C-A9A9-AE38940BA214}"/>
            </a:ext>
          </a:extLst>
        </xdr:cNvPr>
        <xdr:cNvSpPr txBox="1"/>
      </xdr:nvSpPr>
      <xdr:spPr>
        <a:xfrm>
          <a:off x="431800" y="1843471"/>
          <a:ext cx="920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Amount</a:t>
          </a:r>
        </a:p>
      </xdr:txBody>
    </xdr:sp>
    <xdr:clientData/>
  </xdr:twoCellAnchor>
  <xdr:twoCellAnchor editAs="oneCell">
    <xdr:from>
      <xdr:col>2</xdr:col>
      <xdr:colOff>212598</xdr:colOff>
      <xdr:row>10</xdr:row>
      <xdr:rowOff>38595</xdr:rowOff>
    </xdr:from>
    <xdr:to>
      <xdr:col>2</xdr:col>
      <xdr:colOff>379163</xdr:colOff>
      <xdr:row>11</xdr:row>
      <xdr:rowOff>21010</xdr:rowOff>
    </xdr:to>
    <xdr:pic>
      <xdr:nvPicPr>
        <xdr:cNvPr id="8" name="Graphic 7">
          <a:extLst>
            <a:ext uri="{FF2B5EF4-FFF2-40B4-BE49-F238E27FC236}">
              <a16:creationId xmlns:a16="http://schemas.microsoft.com/office/drawing/2014/main" id="{431BFE6C-1E7C-41A9-A106-9E89232FC79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18426" y="1877905"/>
          <a:ext cx="166565" cy="166346"/>
        </a:xfrm>
        <a:prstGeom prst="rect">
          <a:avLst/>
        </a:prstGeom>
      </xdr:spPr>
    </xdr:pic>
    <xdr:clientData/>
  </xdr:twoCellAnchor>
  <xdr:twoCellAnchor>
    <xdr:from>
      <xdr:col>2</xdr:col>
      <xdr:colOff>318062</xdr:colOff>
      <xdr:row>13</xdr:row>
      <xdr:rowOff>55493</xdr:rowOff>
    </xdr:from>
    <xdr:to>
      <xdr:col>3</xdr:col>
      <xdr:colOff>318063</xdr:colOff>
      <xdr:row>14</xdr:row>
      <xdr:rowOff>10135</xdr:rowOff>
    </xdr:to>
    <xdr:sp macro="" textlink="Pivots!B11">
      <xdr:nvSpPr>
        <xdr:cNvPr id="9" name="TextBox 8">
          <a:extLst>
            <a:ext uri="{FF2B5EF4-FFF2-40B4-BE49-F238E27FC236}">
              <a16:creationId xmlns:a16="http://schemas.microsoft.com/office/drawing/2014/main" id="{0754D7CD-3026-4B11-BDDB-F83BCA192F34}"/>
            </a:ext>
          </a:extLst>
        </xdr:cNvPr>
        <xdr:cNvSpPr txBox="1"/>
      </xdr:nvSpPr>
      <xdr:spPr>
        <a:xfrm>
          <a:off x="521262" y="2449443"/>
          <a:ext cx="660401" cy="138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85E2C7-64D1-4883-819F-7A8A0B5E8694}" type="TxLink">
            <a:rPr lang="en-US" sz="1100" b="0" i="0" u="none" strike="noStrike">
              <a:solidFill>
                <a:schemeClr val="bg1">
                  <a:lumMod val="95000"/>
                </a:schemeClr>
              </a:solidFill>
              <a:latin typeface="Aptos"/>
            </a:rPr>
            <a:pPr algn="ctr"/>
            <a:t>$20,581</a:t>
          </a:fld>
          <a:endParaRPr lang="en-IN" sz="1100">
            <a:solidFill>
              <a:schemeClr val="bg1">
                <a:lumMod val="95000"/>
              </a:schemeClr>
            </a:solidFill>
          </a:endParaRPr>
        </a:p>
      </xdr:txBody>
    </xdr:sp>
    <xdr:clientData/>
  </xdr:twoCellAnchor>
  <xdr:twoCellAnchor>
    <xdr:from>
      <xdr:col>2</xdr:col>
      <xdr:colOff>0</xdr:colOff>
      <xdr:row>17</xdr:row>
      <xdr:rowOff>0</xdr:rowOff>
    </xdr:from>
    <xdr:to>
      <xdr:col>3</xdr:col>
      <xdr:colOff>634781</xdr:colOff>
      <xdr:row>21</xdr:row>
      <xdr:rowOff>100107</xdr:rowOff>
    </xdr:to>
    <xdr:sp macro="" textlink="Pivots!C4">
      <xdr:nvSpPr>
        <xdr:cNvPr id="10" name="Rectangle 9">
          <a:extLst>
            <a:ext uri="{FF2B5EF4-FFF2-40B4-BE49-F238E27FC236}">
              <a16:creationId xmlns:a16="http://schemas.microsoft.com/office/drawing/2014/main" id="{501F1A24-4420-4592-AFD5-6B7FFCC3083C}"/>
            </a:ext>
          </a:extLst>
        </xdr:cNvPr>
        <xdr:cNvSpPr/>
      </xdr:nvSpPr>
      <xdr:spPr>
        <a:xfrm>
          <a:off x="203200" y="3130550"/>
          <a:ext cx="1295181" cy="83670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FA734BB-014A-48CD-A69E-AF6A61B7BF8C}" type="TxLink">
            <a:rPr lang="en-US" sz="2400" b="0" i="0" u="none" strike="noStrike">
              <a:solidFill>
                <a:schemeClr val="bg1"/>
              </a:solidFill>
              <a:latin typeface="+mj-lt"/>
            </a:rPr>
            <a:pPr algn="ctr"/>
            <a:t>89,850</a:t>
          </a:fld>
          <a:endParaRPr lang="en-US" sz="2400">
            <a:solidFill>
              <a:schemeClr val="bg1"/>
            </a:solidFill>
            <a:latin typeface="+mj-lt"/>
          </a:endParaRPr>
        </a:p>
      </xdr:txBody>
    </xdr:sp>
    <xdr:clientData/>
  </xdr:twoCellAnchor>
  <xdr:twoCellAnchor>
    <xdr:from>
      <xdr:col>2</xdr:col>
      <xdr:colOff>222250</xdr:colOff>
      <xdr:row>17</xdr:row>
      <xdr:rowOff>14671</xdr:rowOff>
    </xdr:from>
    <xdr:to>
      <xdr:col>3</xdr:col>
      <xdr:colOff>450850</xdr:colOff>
      <xdr:row>18</xdr:row>
      <xdr:rowOff>97221</xdr:rowOff>
    </xdr:to>
    <xdr:sp macro="" textlink="">
      <xdr:nvSpPr>
        <xdr:cNvPr id="11" name="TextBox 10">
          <a:extLst>
            <a:ext uri="{FF2B5EF4-FFF2-40B4-BE49-F238E27FC236}">
              <a16:creationId xmlns:a16="http://schemas.microsoft.com/office/drawing/2014/main" id="{01BE0661-F53D-4357-821C-E2CB98B166DE}"/>
            </a:ext>
          </a:extLst>
        </xdr:cNvPr>
        <xdr:cNvSpPr txBox="1"/>
      </xdr:nvSpPr>
      <xdr:spPr>
        <a:xfrm>
          <a:off x="425450" y="3145221"/>
          <a:ext cx="889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Duration</a:t>
          </a:r>
        </a:p>
      </xdr:txBody>
    </xdr:sp>
    <xdr:clientData/>
  </xdr:twoCellAnchor>
  <xdr:twoCellAnchor editAs="oneCell">
    <xdr:from>
      <xdr:col>2</xdr:col>
      <xdr:colOff>196834</xdr:colOff>
      <xdr:row>17</xdr:row>
      <xdr:rowOff>60496</xdr:rowOff>
    </xdr:from>
    <xdr:to>
      <xdr:col>2</xdr:col>
      <xdr:colOff>363399</xdr:colOff>
      <xdr:row>18</xdr:row>
      <xdr:rowOff>42911</xdr:rowOff>
    </xdr:to>
    <xdr:pic>
      <xdr:nvPicPr>
        <xdr:cNvPr id="12" name="Graphic 11">
          <a:extLst>
            <a:ext uri="{FF2B5EF4-FFF2-40B4-BE49-F238E27FC236}">
              <a16:creationId xmlns:a16="http://schemas.microsoft.com/office/drawing/2014/main" id="{11A24559-5C37-4FDF-8E8D-2F0C5A88D0E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02662" y="3187324"/>
          <a:ext cx="166565" cy="166346"/>
        </a:xfrm>
        <a:prstGeom prst="rect">
          <a:avLst/>
        </a:prstGeom>
      </xdr:spPr>
    </xdr:pic>
    <xdr:clientData/>
  </xdr:twoCellAnchor>
  <xdr:twoCellAnchor>
    <xdr:from>
      <xdr:col>2</xdr:col>
      <xdr:colOff>318062</xdr:colOff>
      <xdr:row>20</xdr:row>
      <xdr:rowOff>55493</xdr:rowOff>
    </xdr:from>
    <xdr:to>
      <xdr:col>3</xdr:col>
      <xdr:colOff>318063</xdr:colOff>
      <xdr:row>21</xdr:row>
      <xdr:rowOff>10135</xdr:rowOff>
    </xdr:to>
    <xdr:sp macro="" textlink="Pivots!C11">
      <xdr:nvSpPr>
        <xdr:cNvPr id="13" name="TextBox 12">
          <a:extLst>
            <a:ext uri="{FF2B5EF4-FFF2-40B4-BE49-F238E27FC236}">
              <a16:creationId xmlns:a16="http://schemas.microsoft.com/office/drawing/2014/main" id="{4EB8E6AF-B2A7-4681-805E-9CB8C10F0100}"/>
            </a:ext>
          </a:extLst>
        </xdr:cNvPr>
        <xdr:cNvSpPr txBox="1"/>
      </xdr:nvSpPr>
      <xdr:spPr>
        <a:xfrm>
          <a:off x="521262" y="3738493"/>
          <a:ext cx="660401" cy="138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BB947-7142-4651-B4B0-63717F2F9CD0}" type="TxLink">
            <a:rPr lang="en-US" sz="1100" b="0" i="0" u="none" strike="noStrike">
              <a:solidFill>
                <a:schemeClr val="bg1">
                  <a:lumMod val="95000"/>
                </a:schemeClr>
              </a:solidFill>
              <a:latin typeface="Aptos"/>
            </a:rPr>
            <a:pPr algn="ctr"/>
            <a:t>19,300</a:t>
          </a:fld>
          <a:endParaRPr lang="en-IN" sz="1100">
            <a:solidFill>
              <a:schemeClr val="bg1">
                <a:lumMod val="95000"/>
              </a:schemeClr>
            </a:solidFill>
          </a:endParaRPr>
        </a:p>
      </xdr:txBody>
    </xdr:sp>
    <xdr:clientData/>
  </xdr:twoCellAnchor>
  <xdr:twoCellAnchor>
    <xdr:from>
      <xdr:col>2</xdr:col>
      <xdr:colOff>0</xdr:colOff>
      <xdr:row>24</xdr:row>
      <xdr:rowOff>0</xdr:rowOff>
    </xdr:from>
    <xdr:to>
      <xdr:col>3</xdr:col>
      <xdr:colOff>634781</xdr:colOff>
      <xdr:row>28</xdr:row>
      <xdr:rowOff>100107</xdr:rowOff>
    </xdr:to>
    <xdr:sp macro="" textlink="Pivots!D4">
      <xdr:nvSpPr>
        <xdr:cNvPr id="14" name="Rectangle 13">
          <a:extLst>
            <a:ext uri="{FF2B5EF4-FFF2-40B4-BE49-F238E27FC236}">
              <a16:creationId xmlns:a16="http://schemas.microsoft.com/office/drawing/2014/main" id="{B9C3F53C-7756-4610-8F5C-070A7F04C7E3}"/>
            </a:ext>
          </a:extLst>
        </xdr:cNvPr>
        <xdr:cNvSpPr/>
      </xdr:nvSpPr>
      <xdr:spPr>
        <a:xfrm>
          <a:off x="203200" y="4419600"/>
          <a:ext cx="1295181" cy="83670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B91A9C6-57AE-4D34-B592-44C6ECB8A83B}" type="TxLink">
            <a:rPr lang="en-US" sz="2400" b="0" i="0" u="none" strike="noStrike">
              <a:solidFill>
                <a:schemeClr val="bg1"/>
              </a:solidFill>
              <a:latin typeface="+mj-lt"/>
            </a:rPr>
            <a:pPr algn="ctr"/>
            <a:t>3.9</a:t>
          </a:fld>
          <a:endParaRPr lang="en-US" sz="2400">
            <a:solidFill>
              <a:schemeClr val="bg1"/>
            </a:solidFill>
            <a:latin typeface="+mj-lt"/>
          </a:endParaRPr>
        </a:p>
      </xdr:txBody>
    </xdr:sp>
    <xdr:clientData/>
  </xdr:twoCellAnchor>
  <xdr:twoCellAnchor>
    <xdr:from>
      <xdr:col>2</xdr:col>
      <xdr:colOff>104884</xdr:colOff>
      <xdr:row>24</xdr:row>
      <xdr:rowOff>21021</xdr:rowOff>
    </xdr:from>
    <xdr:to>
      <xdr:col>4</xdr:col>
      <xdr:colOff>12700</xdr:colOff>
      <xdr:row>25</xdr:row>
      <xdr:rowOff>103571</xdr:rowOff>
    </xdr:to>
    <xdr:sp macro="" textlink="">
      <xdr:nvSpPr>
        <xdr:cNvPr id="15" name="TextBox 14">
          <a:extLst>
            <a:ext uri="{FF2B5EF4-FFF2-40B4-BE49-F238E27FC236}">
              <a16:creationId xmlns:a16="http://schemas.microsoft.com/office/drawing/2014/main" id="{DA13BC63-DD11-4F1E-B8CE-4E021A3284BB}"/>
            </a:ext>
          </a:extLst>
        </xdr:cNvPr>
        <xdr:cNvSpPr txBox="1"/>
      </xdr:nvSpPr>
      <xdr:spPr>
        <a:xfrm>
          <a:off x="308084" y="4440621"/>
          <a:ext cx="122861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Avg.</a:t>
          </a:r>
          <a:r>
            <a:rPr lang="en-IN" sz="1100" baseline="0">
              <a:solidFill>
                <a:schemeClr val="bg1">
                  <a:lumMod val="95000"/>
                </a:schemeClr>
              </a:solidFill>
              <a:latin typeface="+mj-lt"/>
            </a:rPr>
            <a:t> Rating</a:t>
          </a:r>
          <a:endParaRPr lang="en-IN" sz="1100">
            <a:solidFill>
              <a:schemeClr val="bg1">
                <a:lumMod val="95000"/>
              </a:schemeClr>
            </a:solidFill>
            <a:latin typeface="+mj-lt"/>
          </a:endParaRPr>
        </a:p>
      </xdr:txBody>
    </xdr:sp>
    <xdr:clientData/>
  </xdr:twoCellAnchor>
  <xdr:twoCellAnchor editAs="oneCell">
    <xdr:from>
      <xdr:col>2</xdr:col>
      <xdr:colOff>108852</xdr:colOff>
      <xdr:row>24</xdr:row>
      <xdr:rowOff>57289</xdr:rowOff>
    </xdr:from>
    <xdr:to>
      <xdr:col>2</xdr:col>
      <xdr:colOff>310327</xdr:colOff>
      <xdr:row>25</xdr:row>
      <xdr:rowOff>39704</xdr:rowOff>
    </xdr:to>
    <xdr:pic>
      <xdr:nvPicPr>
        <xdr:cNvPr id="16" name="Graphic 15">
          <a:extLst>
            <a:ext uri="{FF2B5EF4-FFF2-40B4-BE49-F238E27FC236}">
              <a16:creationId xmlns:a16="http://schemas.microsoft.com/office/drawing/2014/main" id="{B51C72AB-7F87-4062-B42C-C3351D7509F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12052" y="4498660"/>
          <a:ext cx="201475" cy="167473"/>
        </a:xfrm>
        <a:prstGeom prst="rect">
          <a:avLst/>
        </a:prstGeom>
      </xdr:spPr>
    </xdr:pic>
    <xdr:clientData/>
  </xdr:twoCellAnchor>
  <xdr:twoCellAnchor>
    <xdr:from>
      <xdr:col>2</xdr:col>
      <xdr:colOff>318062</xdr:colOff>
      <xdr:row>27</xdr:row>
      <xdr:rowOff>55493</xdr:rowOff>
    </xdr:from>
    <xdr:to>
      <xdr:col>3</xdr:col>
      <xdr:colOff>318063</xdr:colOff>
      <xdr:row>28</xdr:row>
      <xdr:rowOff>10135</xdr:rowOff>
    </xdr:to>
    <xdr:sp macro="" textlink="Pivots!D11">
      <xdr:nvSpPr>
        <xdr:cNvPr id="17" name="TextBox 16">
          <a:extLst>
            <a:ext uri="{FF2B5EF4-FFF2-40B4-BE49-F238E27FC236}">
              <a16:creationId xmlns:a16="http://schemas.microsoft.com/office/drawing/2014/main" id="{FF846D94-0997-44B0-87E4-E3F0CDB8BD95}"/>
            </a:ext>
          </a:extLst>
        </xdr:cNvPr>
        <xdr:cNvSpPr txBox="1"/>
      </xdr:nvSpPr>
      <xdr:spPr>
        <a:xfrm>
          <a:off x="521262" y="5027543"/>
          <a:ext cx="660401" cy="138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8AD099-FAB9-4925-AEC8-6C415BD17F81}" type="TxLink">
            <a:rPr lang="en-US" sz="1100" b="0" i="0" u="none" strike="noStrike">
              <a:solidFill>
                <a:schemeClr val="bg1">
                  <a:lumMod val="95000"/>
                </a:schemeClr>
              </a:solidFill>
              <a:latin typeface="Aptos"/>
            </a:rPr>
            <a:pPr algn="ctr"/>
            <a:t>3.9</a:t>
          </a:fld>
          <a:endParaRPr lang="en-IN" sz="1100">
            <a:solidFill>
              <a:schemeClr val="bg1">
                <a:lumMod val="95000"/>
              </a:schemeClr>
            </a:solidFill>
          </a:endParaRPr>
        </a:p>
      </xdr:txBody>
    </xdr:sp>
    <xdr:clientData/>
  </xdr:twoCellAnchor>
  <xdr:twoCellAnchor>
    <xdr:from>
      <xdr:col>2</xdr:col>
      <xdr:colOff>0</xdr:colOff>
      <xdr:row>31</xdr:row>
      <xdr:rowOff>0</xdr:rowOff>
    </xdr:from>
    <xdr:to>
      <xdr:col>3</xdr:col>
      <xdr:colOff>632472</xdr:colOff>
      <xdr:row>35</xdr:row>
      <xdr:rowOff>100106</xdr:rowOff>
    </xdr:to>
    <xdr:sp macro="" textlink="Pivots!E4">
      <xdr:nvSpPr>
        <xdr:cNvPr id="18" name="Rectangle 17">
          <a:extLst>
            <a:ext uri="{FF2B5EF4-FFF2-40B4-BE49-F238E27FC236}">
              <a16:creationId xmlns:a16="http://schemas.microsoft.com/office/drawing/2014/main" id="{658727EB-85F4-4775-89AC-9B20A22F2013}"/>
            </a:ext>
          </a:extLst>
        </xdr:cNvPr>
        <xdr:cNvSpPr/>
      </xdr:nvSpPr>
      <xdr:spPr>
        <a:xfrm>
          <a:off x="196273" y="5726545"/>
          <a:ext cx="1290563" cy="839016"/>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D8CF632-613F-478D-A4DF-DC7502C80333}" type="TxLink">
            <a:rPr lang="en-US" sz="2400" b="0" i="0" u="none" strike="noStrike">
              <a:solidFill>
                <a:schemeClr val="bg1"/>
              </a:solidFill>
              <a:latin typeface="+mj-lt"/>
            </a:rPr>
            <a:pPr algn="ctr"/>
            <a:t>307</a:t>
          </a:fld>
          <a:endParaRPr lang="en-US" sz="2400">
            <a:solidFill>
              <a:schemeClr val="bg1"/>
            </a:solidFill>
            <a:latin typeface="+mj-lt"/>
          </a:endParaRPr>
        </a:p>
      </xdr:txBody>
    </xdr:sp>
    <xdr:clientData/>
  </xdr:twoCellAnchor>
  <xdr:twoCellAnchor>
    <xdr:from>
      <xdr:col>2</xdr:col>
      <xdr:colOff>104884</xdr:colOff>
      <xdr:row>31</xdr:row>
      <xdr:rowOff>1971</xdr:rowOff>
    </xdr:from>
    <xdr:to>
      <xdr:col>4</xdr:col>
      <xdr:colOff>0</xdr:colOff>
      <xdr:row>32</xdr:row>
      <xdr:rowOff>84520</xdr:rowOff>
    </xdr:to>
    <xdr:sp macro="" textlink="">
      <xdr:nvSpPr>
        <xdr:cNvPr id="19" name="TextBox 18">
          <a:extLst>
            <a:ext uri="{FF2B5EF4-FFF2-40B4-BE49-F238E27FC236}">
              <a16:creationId xmlns:a16="http://schemas.microsoft.com/office/drawing/2014/main" id="{F3B5B14C-CE79-47AD-8973-6238B268C342}"/>
            </a:ext>
          </a:extLst>
        </xdr:cNvPr>
        <xdr:cNvSpPr txBox="1"/>
      </xdr:nvSpPr>
      <xdr:spPr>
        <a:xfrm>
          <a:off x="308084" y="5710621"/>
          <a:ext cx="1215916" cy="2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Happy</a:t>
          </a:r>
          <a:r>
            <a:rPr lang="en-IN" sz="1100" baseline="0">
              <a:solidFill>
                <a:schemeClr val="bg1">
                  <a:lumMod val="95000"/>
                </a:schemeClr>
              </a:solidFill>
              <a:latin typeface="+mj-lt"/>
            </a:rPr>
            <a:t> Callers</a:t>
          </a:r>
          <a:endParaRPr lang="en-IN" sz="1100">
            <a:solidFill>
              <a:schemeClr val="bg1">
                <a:lumMod val="95000"/>
              </a:schemeClr>
            </a:solidFill>
            <a:latin typeface="+mj-lt"/>
          </a:endParaRPr>
        </a:p>
      </xdr:txBody>
    </xdr:sp>
    <xdr:clientData/>
  </xdr:twoCellAnchor>
  <xdr:twoCellAnchor editAs="oneCell">
    <xdr:from>
      <xdr:col>2</xdr:col>
      <xdr:colOff>72881</xdr:colOff>
      <xdr:row>31</xdr:row>
      <xdr:rowOff>39474</xdr:rowOff>
    </xdr:from>
    <xdr:to>
      <xdr:col>2</xdr:col>
      <xdr:colOff>240353</xdr:colOff>
      <xdr:row>32</xdr:row>
      <xdr:rowOff>21888</xdr:rowOff>
    </xdr:to>
    <xdr:pic>
      <xdr:nvPicPr>
        <xdr:cNvPr id="20" name="Graphic 19">
          <a:extLst>
            <a:ext uri="{FF2B5EF4-FFF2-40B4-BE49-F238E27FC236}">
              <a16:creationId xmlns:a16="http://schemas.microsoft.com/office/drawing/2014/main" id="{4BE530FF-1C12-4B00-82E6-7D061DEA772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276081" y="5776245"/>
          <a:ext cx="167472" cy="167472"/>
        </a:xfrm>
        <a:prstGeom prst="rect">
          <a:avLst/>
        </a:prstGeom>
      </xdr:spPr>
    </xdr:pic>
    <xdr:clientData/>
  </xdr:twoCellAnchor>
  <xdr:twoCellAnchor>
    <xdr:from>
      <xdr:col>2</xdr:col>
      <xdr:colOff>318062</xdr:colOff>
      <xdr:row>34</xdr:row>
      <xdr:rowOff>55493</xdr:rowOff>
    </xdr:from>
    <xdr:to>
      <xdr:col>3</xdr:col>
      <xdr:colOff>318063</xdr:colOff>
      <xdr:row>35</xdr:row>
      <xdr:rowOff>10134</xdr:rowOff>
    </xdr:to>
    <xdr:sp macro="" textlink="Pivots!E11">
      <xdr:nvSpPr>
        <xdr:cNvPr id="21" name="TextBox 20">
          <a:extLst>
            <a:ext uri="{FF2B5EF4-FFF2-40B4-BE49-F238E27FC236}">
              <a16:creationId xmlns:a16="http://schemas.microsoft.com/office/drawing/2014/main" id="{3E2F5E2B-53CA-424D-9AB6-0A44B0E1C730}"/>
            </a:ext>
          </a:extLst>
        </xdr:cNvPr>
        <xdr:cNvSpPr txBox="1"/>
      </xdr:nvSpPr>
      <xdr:spPr>
        <a:xfrm>
          <a:off x="514335" y="6336220"/>
          <a:ext cx="658092" cy="139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70FCE1-E0FE-465F-B102-9A27C72DFB3D}" type="TxLink">
            <a:rPr lang="en-US" sz="1100" b="0" i="0" u="none" strike="noStrike">
              <a:solidFill>
                <a:schemeClr val="bg1">
                  <a:lumMod val="95000"/>
                </a:schemeClr>
              </a:solidFill>
              <a:latin typeface="Aptos"/>
            </a:rPr>
            <a:pPr algn="ctr"/>
            <a:t>74</a:t>
          </a:fld>
          <a:endParaRPr lang="en-IN" sz="1100">
            <a:solidFill>
              <a:schemeClr val="bg1">
                <a:lumMod val="95000"/>
              </a:schemeClr>
            </a:solidFill>
          </a:endParaRPr>
        </a:p>
      </xdr:txBody>
    </xdr:sp>
    <xdr:clientData/>
  </xdr:twoCellAnchor>
  <xdr:twoCellAnchor editAs="oneCell">
    <xdr:from>
      <xdr:col>16</xdr:col>
      <xdr:colOff>629806</xdr:colOff>
      <xdr:row>16</xdr:row>
      <xdr:rowOff>161638</xdr:rowOff>
    </xdr:from>
    <xdr:to>
      <xdr:col>18</xdr:col>
      <xdr:colOff>173182</xdr:colOff>
      <xdr:row>27</xdr:row>
      <xdr:rowOff>2</xdr:rowOff>
    </xdr:to>
    <mc:AlternateContent xmlns:mc="http://schemas.openxmlformats.org/markup-compatibility/2006" xmlns:a14="http://schemas.microsoft.com/office/drawing/2010/main">
      <mc:Choice Requires="a14">
        <xdr:graphicFrame macro="">
          <xdr:nvGraphicFramePr>
            <xdr:cNvPr id="28" name="Representative 1">
              <a:extLst>
                <a:ext uri="{FF2B5EF4-FFF2-40B4-BE49-F238E27FC236}">
                  <a16:creationId xmlns:a16="http://schemas.microsoft.com/office/drawing/2014/main" id="{17AAB543-A4CD-4FF5-9C05-24FF3F0B31C6}"/>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0258715" y="3117274"/>
              <a:ext cx="1113558" cy="18703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831850</xdr:colOff>
      <xdr:row>3</xdr:row>
      <xdr:rowOff>57726</xdr:rowOff>
    </xdr:from>
    <xdr:to>
      <xdr:col>17</xdr:col>
      <xdr:colOff>57727</xdr:colOff>
      <xdr:row>14</xdr:row>
      <xdr:rowOff>138545</xdr:rowOff>
    </xdr:to>
    <xdr:graphicFrame macro="">
      <xdr:nvGraphicFramePr>
        <xdr:cNvPr id="31" name="Chart 30">
          <a:extLst>
            <a:ext uri="{FF2B5EF4-FFF2-40B4-BE49-F238E27FC236}">
              <a16:creationId xmlns:a16="http://schemas.microsoft.com/office/drawing/2014/main" id="{AE7E3F62-9685-4B6A-8A9C-9D3CF7FFA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288743</xdr:colOff>
      <xdr:row>3</xdr:row>
      <xdr:rowOff>35815</xdr:rowOff>
    </xdr:from>
    <xdr:to>
      <xdr:col>11</xdr:col>
      <xdr:colOff>422564</xdr:colOff>
      <xdr:row>15</xdr:row>
      <xdr:rowOff>25400</xdr:rowOff>
    </xdr:to>
    <xdr:graphicFrame macro="">
      <xdr:nvGraphicFramePr>
        <xdr:cNvPr id="30" name="Chart 29">
          <a:extLst>
            <a:ext uri="{FF2B5EF4-FFF2-40B4-BE49-F238E27FC236}">
              <a16:creationId xmlns:a16="http://schemas.microsoft.com/office/drawing/2014/main" id="{5AC05681-4CEA-49B5-B3F7-03E7043B9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211120</xdr:colOff>
      <xdr:row>16</xdr:row>
      <xdr:rowOff>158337</xdr:rowOff>
    </xdr:from>
    <xdr:to>
      <xdr:col>16</xdr:col>
      <xdr:colOff>207819</xdr:colOff>
      <xdr:row>35</xdr:row>
      <xdr:rowOff>77518</xdr:rowOff>
    </xdr:to>
    <xdr:sp macro="" textlink="">
      <xdr:nvSpPr>
        <xdr:cNvPr id="34" name="Rectangle 33">
          <a:extLst>
            <a:ext uri="{FF2B5EF4-FFF2-40B4-BE49-F238E27FC236}">
              <a16:creationId xmlns:a16="http://schemas.microsoft.com/office/drawing/2014/main" id="{9F6353A9-FF4B-3F1F-7F33-3293B63D4E16}"/>
            </a:ext>
          </a:extLst>
        </xdr:cNvPr>
        <xdr:cNvSpPr/>
      </xdr:nvSpPr>
      <xdr:spPr>
        <a:xfrm>
          <a:off x="1908302" y="3113973"/>
          <a:ext cx="6658426" cy="3429000"/>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278830</xdr:colOff>
      <xdr:row>17</xdr:row>
      <xdr:rowOff>20083</xdr:rowOff>
    </xdr:from>
    <xdr:to>
      <xdr:col>16</xdr:col>
      <xdr:colOff>103909</xdr:colOff>
      <xdr:row>31</xdr:row>
      <xdr:rowOff>103909</xdr:rowOff>
    </xdr:to>
    <xdr:graphicFrame macro="">
      <xdr:nvGraphicFramePr>
        <xdr:cNvPr id="33" name="Chart 32">
          <a:extLst>
            <a:ext uri="{FF2B5EF4-FFF2-40B4-BE49-F238E27FC236}">
              <a16:creationId xmlns:a16="http://schemas.microsoft.com/office/drawing/2014/main" id="{444416BB-E698-475D-BAD8-C0B184F692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331520</xdr:colOff>
      <xdr:row>16</xdr:row>
      <xdr:rowOff>161637</xdr:rowOff>
    </xdr:from>
    <xdr:to>
      <xdr:col>10</xdr:col>
      <xdr:colOff>519546</xdr:colOff>
      <xdr:row>34</xdr:row>
      <xdr:rowOff>92364</xdr:rowOff>
    </xdr:to>
    <xdr:graphicFrame macro="">
      <xdr:nvGraphicFramePr>
        <xdr:cNvPr id="32" name="Chart 31">
          <a:extLst>
            <a:ext uri="{FF2B5EF4-FFF2-40B4-BE49-F238E27FC236}">
              <a16:creationId xmlns:a16="http://schemas.microsoft.com/office/drawing/2014/main" id="{DA68DCD5-93E0-400E-B999-F29261ECD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115458</xdr:colOff>
      <xdr:row>3</xdr:row>
      <xdr:rowOff>46183</xdr:rowOff>
    </xdr:from>
    <xdr:to>
      <xdr:col>21</xdr:col>
      <xdr:colOff>1200729</xdr:colOff>
      <xdr:row>15</xdr:row>
      <xdr:rowOff>0</xdr:rowOff>
    </xdr:to>
    <xdr:graphicFrame macro="">
      <xdr:nvGraphicFramePr>
        <xdr:cNvPr id="37" name="Chart 36">
          <a:extLst>
            <a:ext uri="{FF2B5EF4-FFF2-40B4-BE49-F238E27FC236}">
              <a16:creationId xmlns:a16="http://schemas.microsoft.com/office/drawing/2014/main" id="{9452C394-9BA8-4CF9-875D-306D897A0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323272</xdr:colOff>
      <xdr:row>3</xdr:row>
      <xdr:rowOff>23090</xdr:rowOff>
    </xdr:from>
    <xdr:to>
      <xdr:col>29</xdr:col>
      <xdr:colOff>288636</xdr:colOff>
      <xdr:row>16</xdr:row>
      <xdr:rowOff>145473</xdr:rowOff>
    </xdr:to>
    <xdr:graphicFrame macro="">
      <xdr:nvGraphicFramePr>
        <xdr:cNvPr id="38" name="Chart 37">
          <a:extLst>
            <a:ext uri="{FF2B5EF4-FFF2-40B4-BE49-F238E27FC236}">
              <a16:creationId xmlns:a16="http://schemas.microsoft.com/office/drawing/2014/main" id="{1FD70E81-A860-4DE3-83EB-0C9D31F69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25400</xdr:colOff>
      <xdr:row>1</xdr:row>
      <xdr:rowOff>40425</xdr:rowOff>
    </xdr:from>
    <xdr:to>
      <xdr:col>1</xdr:col>
      <xdr:colOff>435050</xdr:colOff>
      <xdr:row>2</xdr:row>
      <xdr:rowOff>259575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24575"/>
          <a:ext cx="409650" cy="40330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0</xdr:col>
      <xdr:colOff>641350</xdr:colOff>
      <xdr:row>10</xdr:row>
      <xdr:rowOff>109268</xdr:rowOff>
    </xdr:from>
    <xdr:to>
      <xdr:col>1</xdr:col>
      <xdr:colOff>390600</xdr:colOff>
      <xdr:row>12</xdr:row>
      <xdr:rowOff>137918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41350" y="2649268"/>
          <a:ext cx="409650" cy="3969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89.483023379631" backgroundQuery="1" createdVersion="8" refreshedVersion="8" minRefreshableVersion="3" recordCount="0" supportSubquery="1" supportAdvancedDrill="1" xr:uid="{7234771E-EF2D-465A-9625-C511460B6220}">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89.521341898151" backgroundQuery="1" createdVersion="8" refreshedVersion="8" minRefreshableVersion="3" recordCount="0" supportSubquery="1" supportAdvancedDrill="1" xr:uid="{B9032278-0F0F-494B-A579-1A79520A5665}">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89.677330092592" backgroundQuery="1" createdVersion="8" refreshedVersion="8" minRefreshableVersion="3" recordCount="0" supportSubquery="1" supportAdvancedDrill="1" xr:uid="{6F6E8015-0BF6-4073-8B1C-03E54DEA7D98}">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89.865183680558" backgroundQuery="1" createdVersion="8" refreshedVersion="8" minRefreshableVersion="3" recordCount="0" supportSubquery="1" supportAdvancedDrill="1" xr:uid="{EBEBC818-80A7-4CAF-952B-AC8FB8DA3568}">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90.003129745368" backgroundQuery="1" createdVersion="8" refreshedVersion="8" minRefreshableVersion="3" recordCount="0" supportSubquery="1" supportAdvancedDrill="1" xr:uid="{2D48D7B4-2C68-42CB-A311-92FFC6AF3E0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90.003130324076" backgroundQuery="1" createdVersion="8" refreshedVersion="8" minRefreshableVersion="3" recordCount="0" supportSubquery="1" supportAdvancedDrill="1" xr:uid="{3DAD2479-02B7-4F25-840E-227893605084}">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90.003130787038" backgroundQuery="1" createdVersion="8" refreshedVersion="8" minRefreshableVersion="3" recordCount="0" supportSubquery="1" supportAdvancedDrill="1" xr:uid="{87D5858F-2992-49EE-94CF-86FA3DDADD09}">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90.00313125" backgroundQuery="1" createdVersion="8" refreshedVersion="8" minRefreshableVersion="3" recordCount="0" supportSubquery="1" supportAdvancedDrill="1" xr:uid="{CBC85C48-5DB0-48C5-8F12-ED650A5F3693}">
  <cacheSource type="external" connectionId="1"/>
  <cacheFields count="1">
    <cacheField name="[calls].[Representative].[Representative]" caption="Representative" numFmtId="0" hierarchy="3" level="1">
      <sharedItems count="1">
        <s v="R02"/>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90.003131597223" backgroundQuery="1" createdVersion="8" refreshedVersion="8" minRefreshableVersion="3" recordCount="0" supportSubquery="1" supportAdvancedDrill="1" xr:uid="{88C94B0C-31E1-4376-B6A8-3D570BC3A32F}">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fizur Rahaman" refreshedDate="45889.483019328705" backgroundQuery="1" createdVersion="3" refreshedVersion="8" minRefreshableVersion="3" recordCount="0" supportSubquery="1" supportAdvancedDrill="1" xr:uid="{2CE67068-3B0F-4B66-9A4D-64508A888A6B}">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0788836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DE2FF4-FC09-4821-A55A-EA07AB5DFFB0}"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B45F83-BDFB-49BD-A0FE-2EF8736619A6}" name="Selected Rep"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3:A5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BF1CC1-4D77-4F5A-AD05-15B7FAC23D5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C4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AEC7CF-0817-4FFA-92D8-5FF2C3D61B14}" name="Weekday Trend"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E24:F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8">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1" count="1" selected="0">
            <x v="6"/>
          </reference>
        </references>
      </pivotArea>
    </chartFormat>
    <chartFormat chart="25" format="4">
      <pivotArea type="data" outline="0" fieldPosition="0">
        <references count="2">
          <reference field="4294967294" count="1" selected="0">
            <x v="0"/>
          </reference>
          <reference field="1" count="1" selected="0">
            <x v="5"/>
          </reference>
        </references>
      </pivotArea>
    </chartFormat>
    <chartFormat chart="25" format="5">
      <pivotArea type="data" outline="0" fieldPosition="0">
        <references count="2">
          <reference field="4294967294" count="1" selected="0">
            <x v="0"/>
          </reference>
          <reference field="1" count="1" selected="0">
            <x v="4"/>
          </reference>
        </references>
      </pivotArea>
    </chartFormat>
    <chartFormat chart="25" format="6">
      <pivotArea type="data" outline="0" fieldPosition="0">
        <references count="2">
          <reference field="4294967294" count="1" selected="0">
            <x v="0"/>
          </reference>
          <reference field="1" count="1" selected="0">
            <x v="3"/>
          </reference>
        </references>
      </pivotArea>
    </chartFormat>
    <chartFormat chart="25" format="7">
      <pivotArea type="data" outline="0" fieldPosition="0">
        <references count="2">
          <reference field="4294967294" count="1" selected="0">
            <x v="0"/>
          </reference>
          <reference field="1" count="1" selected="0">
            <x v="2"/>
          </reference>
        </references>
      </pivotArea>
    </chartFormat>
    <chartFormat chart="25" format="8">
      <pivotArea type="data" outline="0" fieldPosition="0">
        <references count="2">
          <reference field="4294967294" count="1" selected="0">
            <x v="0"/>
          </reference>
          <reference field="1" count="1" selected="0">
            <x v="1"/>
          </reference>
        </references>
      </pivotArea>
    </chartFormat>
    <chartFormat chart="25" format="9">
      <pivotArea type="data" outline="0" fieldPosition="0">
        <references count="2">
          <reference field="4294967294" count="1" selected="0">
            <x v="0"/>
          </reference>
          <reference field="1"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6B4F47-7E90-494E-86F5-8C52F59BF182}"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G57:M76"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03D02D-8132-4843-8558-AA5E1E68C420}" name="Rep Satisfaction"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A67:B72" firstHeaderRow="1" firstDataRow="1" firstDataCol="1"/>
  <pivotFields count="3">
    <pivotField dataField="1" subtotalTop="0" showAll="0" defaultSubtotal="0"/>
    <pivotField axis="axisRow" allDrilled="1" subtotalTop="0" showAll="0"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5">
    <i>
      <x/>
    </i>
    <i>
      <x v="1"/>
    </i>
    <i>
      <x v="2"/>
    </i>
    <i>
      <x v="3"/>
    </i>
    <i>
      <x v="4"/>
    </i>
  </rowItems>
  <colItems count="1">
    <i/>
  </colItems>
  <dataFields count="1">
    <dataField fld="0" subtotal="count" baseField="0" baseItem="0"/>
  </dataFields>
  <chartFormats count="1">
    <chartFormat chart="2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991538-64B2-4020-B643-7F0E44A32B9A}" name="Monthly Trend"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10">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1"/>
          </reference>
        </references>
      </pivotArea>
    </chartFormat>
    <chartFormat chart="10" format="7"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F1A5F4-6394-4AD1-839E-4560ED483ED4}" name="PivotTable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59:D63"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efaultSubtotal="0" defaultAttributeDrillState="1">
      <items count="3">
        <item x="0"/>
        <item x="1"/>
        <item x="2"/>
      </items>
    </pivotField>
    <pivotField dataField="1" subtotalTop="0" showAll="0" defaultSubtotal="0"/>
  </pivotFields>
  <rowFields count="1">
    <field x="1"/>
  </rowFields>
  <rowItems count="3">
    <i>
      <x/>
    </i>
    <i>
      <x v="1"/>
    </i>
    <i>
      <x v="2"/>
    </i>
  </rowItems>
  <colFields count="1">
    <field x="0"/>
  </colFields>
  <colItems count="3">
    <i>
      <x/>
    </i>
    <i>
      <x v="1"/>
    </i>
    <i t="grand">
      <x/>
    </i>
  </colItems>
  <dataFields count="1">
    <dataField fld="2" subtotal="count" baseField="0" baseItem="0"/>
  </dataFields>
  <chartFormats count="4">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3">
          <reference field="4294967294" count="1" selected="0">
            <x v="0"/>
          </reference>
          <reference field="0" count="1" selected="0">
            <x v="0"/>
          </reference>
          <reference field="1" count="1" selected="0">
            <x v="2"/>
          </reference>
        </references>
      </pivotArea>
    </chartFormat>
    <chartFormat chart="3" format="7">
      <pivotArea type="data" outline="0" fieldPosition="0">
        <references count="3">
          <reference field="4294967294" count="1" selected="0">
            <x v="0"/>
          </reference>
          <reference field="0"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8C19B6-A92C-4822-A927-A76389B3A459}" name="Rep Pivo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A person in a suit and tie
Description automatically generated</v>
  </rv>
  <rv s="0">
    <v>1</v>
    <v>5</v>
    <v>A person in a skirt and a cardigan
Description automatically generated</v>
  </rv>
  <rv s="0">
    <v>0</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755E99E-013B-47E1-9662-E12FD5950D40}" sourceName="[calls].[Representative]">
  <pivotTables>
    <pivotTable tabId="6" name="Rep Pivot"/>
    <pivotTable tabId="6" name="Monthly Trend"/>
    <pivotTable tabId="6" name="Weekday Trend"/>
    <pivotTable tabId="6" name="Selected Rep"/>
    <pivotTable tabId="6" name="Rep Satisfaction"/>
  </pivotTables>
  <data>
    <olap pivotCacheId="180788836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68D4761-1C65-40A2-BAE1-011B71984B47}" cache="Slicer_Representative" caption="Representative" level="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7C4EDD8A-3960-436A-B222-BB83191625FA}" cache="Slicer_Representative" caption="Representative" showCaption="0" level="1" style="SlicerStyleDark5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B6E1-1D45-4814-B773-271B202AEC14}">
  <dimension ref="A3:O76"/>
  <sheetViews>
    <sheetView tabSelected="1" zoomScale="59" zoomScaleNormal="85" workbookViewId="0">
      <selection activeCell="O55" sqref="O55"/>
    </sheetView>
  </sheetViews>
  <sheetFormatPr defaultRowHeight="14.5"/>
  <cols>
    <col min="1" max="1" width="13" bestFit="1" customWidth="1"/>
    <col min="2" max="2" width="9.9140625" bestFit="1" customWidth="1"/>
    <col min="3" max="3" width="10.83203125" bestFit="1" customWidth="1"/>
    <col min="4" max="4" width="10.25" bestFit="1" customWidth="1"/>
    <col min="5" max="5" width="13" bestFit="1" customWidth="1"/>
    <col min="6" max="6" width="9.9140625" bestFit="1" customWidth="1"/>
    <col min="7" max="7" width="13" bestFit="1" customWidth="1"/>
    <col min="8" max="8" width="16.25" bestFit="1" customWidth="1"/>
    <col min="9" max="12" width="6.25" bestFit="1" customWidth="1"/>
    <col min="13" max="13" width="10.75" bestFit="1" customWidth="1"/>
    <col min="14" max="14" width="11.1640625" customWidth="1"/>
    <col min="15" max="15" width="7.33203125" bestFit="1" customWidth="1"/>
    <col min="16" max="16" width="10.75" bestFit="1" customWidth="1"/>
  </cols>
  <sheetData>
    <row r="3" spans="1:5">
      <c r="A3" t="s">
        <v>1042</v>
      </c>
      <c r="B3" t="s">
        <v>1043</v>
      </c>
      <c r="C3" t="s">
        <v>1044</v>
      </c>
      <c r="D3" t="s">
        <v>1045</v>
      </c>
      <c r="E3" t="s">
        <v>1046</v>
      </c>
    </row>
    <row r="4" spans="1:5">
      <c r="A4" s="21">
        <v>1000</v>
      </c>
      <c r="B4" s="22">
        <v>96623</v>
      </c>
      <c r="C4" s="21">
        <v>89850</v>
      </c>
      <c r="D4" s="23">
        <v>3.8854000000000033</v>
      </c>
      <c r="E4" s="21">
        <v>307</v>
      </c>
    </row>
    <row r="10" spans="1:5">
      <c r="A10" t="s">
        <v>1042</v>
      </c>
      <c r="B10" t="s">
        <v>1043</v>
      </c>
      <c r="C10" t="s">
        <v>1044</v>
      </c>
      <c r="D10" t="s">
        <v>1045</v>
      </c>
      <c r="E10" t="s">
        <v>1046</v>
      </c>
    </row>
    <row r="11" spans="1:5">
      <c r="A11" s="21">
        <v>218</v>
      </c>
      <c r="B11" s="22">
        <v>20581</v>
      </c>
      <c r="C11" s="21">
        <v>19300</v>
      </c>
      <c r="D11" s="23">
        <v>3.8706422018348627</v>
      </c>
      <c r="E11" s="21">
        <v>74</v>
      </c>
    </row>
    <row r="24" spans="1:6">
      <c r="A24" s="24" t="s">
        <v>1047</v>
      </c>
      <c r="B24" t="s">
        <v>1042</v>
      </c>
      <c r="C24" t="s">
        <v>1061</v>
      </c>
      <c r="E24" s="24" t="s">
        <v>1047</v>
      </c>
      <c r="F24" t="s">
        <v>1042</v>
      </c>
    </row>
    <row r="25" spans="1:6">
      <c r="A25" s="25" t="s">
        <v>1049</v>
      </c>
      <c r="B25" s="21">
        <v>19</v>
      </c>
      <c r="C25" s="21">
        <v>19</v>
      </c>
      <c r="E25" s="25" t="s">
        <v>1065</v>
      </c>
      <c r="F25" s="21">
        <v>28</v>
      </c>
    </row>
    <row r="26" spans="1:6">
      <c r="A26" s="25" t="s">
        <v>1050</v>
      </c>
      <c r="B26" s="21">
        <v>10</v>
      </c>
      <c r="C26" s="21">
        <v>10</v>
      </c>
      <c r="E26" s="25" t="s">
        <v>1063</v>
      </c>
      <c r="F26" s="21">
        <v>24</v>
      </c>
    </row>
    <row r="27" spans="1:6">
      <c r="A27" s="25" t="s">
        <v>1051</v>
      </c>
      <c r="B27" s="21">
        <v>40</v>
      </c>
      <c r="C27" s="21">
        <v>40</v>
      </c>
      <c r="E27" s="25" t="s">
        <v>1067</v>
      </c>
      <c r="F27" s="21">
        <v>44</v>
      </c>
    </row>
    <row r="28" spans="1:6">
      <c r="A28" s="25" t="s">
        <v>1052</v>
      </c>
      <c r="B28" s="21">
        <v>40</v>
      </c>
      <c r="C28" s="21">
        <v>40</v>
      </c>
      <c r="E28" s="25" t="s">
        <v>1068</v>
      </c>
      <c r="F28" s="21">
        <v>36</v>
      </c>
    </row>
    <row r="29" spans="1:6">
      <c r="A29" s="25" t="s">
        <v>1053</v>
      </c>
      <c r="B29" s="21">
        <v>13</v>
      </c>
      <c r="C29" s="21">
        <v>13</v>
      </c>
      <c r="E29" s="25" t="s">
        <v>1066</v>
      </c>
      <c r="F29" s="21">
        <v>33</v>
      </c>
    </row>
    <row r="30" spans="1:6">
      <c r="A30" s="25" t="s">
        <v>1054</v>
      </c>
      <c r="B30" s="21">
        <v>12</v>
      </c>
      <c r="C30" s="21">
        <v>12</v>
      </c>
      <c r="E30" s="25" t="s">
        <v>1062</v>
      </c>
      <c r="F30" s="21">
        <v>29</v>
      </c>
    </row>
    <row r="31" spans="1:6">
      <c r="A31" s="25" t="s">
        <v>1055</v>
      </c>
      <c r="B31" s="21">
        <v>9</v>
      </c>
      <c r="C31" s="21">
        <v>9</v>
      </c>
      <c r="E31" s="25" t="s">
        <v>1064</v>
      </c>
      <c r="F31" s="21">
        <v>24</v>
      </c>
    </row>
    <row r="32" spans="1:6">
      <c r="A32" s="25" t="s">
        <v>1056</v>
      </c>
      <c r="B32" s="21">
        <v>13</v>
      </c>
      <c r="C32" s="21">
        <v>13</v>
      </c>
      <c r="E32" s="25" t="s">
        <v>1048</v>
      </c>
      <c r="F32" s="21">
        <v>218</v>
      </c>
    </row>
    <row r="33" spans="1:15">
      <c r="A33" s="25" t="s">
        <v>1057</v>
      </c>
      <c r="B33" s="21">
        <v>18</v>
      </c>
      <c r="C33" s="21">
        <v>18</v>
      </c>
    </row>
    <row r="34" spans="1:15">
      <c r="A34" s="25" t="s">
        <v>1058</v>
      </c>
      <c r="B34" s="21">
        <v>21</v>
      </c>
      <c r="C34" s="21">
        <v>21</v>
      </c>
    </row>
    <row r="35" spans="1:15">
      <c r="A35" s="25" t="s">
        <v>1059</v>
      </c>
      <c r="B35" s="21">
        <v>14</v>
      </c>
      <c r="C35" s="21">
        <v>14</v>
      </c>
    </row>
    <row r="36" spans="1:15">
      <c r="A36" s="25" t="s">
        <v>1060</v>
      </c>
      <c r="B36" s="21">
        <v>9</v>
      </c>
      <c r="C36" s="21">
        <v>9</v>
      </c>
    </row>
    <row r="37" spans="1:15">
      <c r="A37" s="25" t="s">
        <v>1048</v>
      </c>
      <c r="B37" s="21">
        <v>218</v>
      </c>
      <c r="C37" s="21">
        <v>218</v>
      </c>
    </row>
    <row r="41" spans="1:15">
      <c r="F41" t="s">
        <v>1069</v>
      </c>
      <c r="I41" t="s">
        <v>1075</v>
      </c>
      <c r="J41" t="str">
        <f>A54</f>
        <v>R02</v>
      </c>
      <c r="N41" t="s">
        <v>1078</v>
      </c>
    </row>
    <row r="42" spans="1:15">
      <c r="N42" t="s">
        <v>1079</v>
      </c>
      <c r="O42" s="42">
        <f>A11/A4</f>
        <v>0.218</v>
      </c>
    </row>
    <row r="43" spans="1:15">
      <c r="A43" s="24" t="s">
        <v>1047</v>
      </c>
      <c r="B43" t="s">
        <v>1042</v>
      </c>
      <c r="C43" t="s">
        <v>1043</v>
      </c>
      <c r="F43" t="s">
        <v>1070</v>
      </c>
      <c r="G43" t="s">
        <v>1071</v>
      </c>
      <c r="H43" t="s">
        <v>1072</v>
      </c>
      <c r="I43" t="s">
        <v>1073</v>
      </c>
      <c r="J43" t="s">
        <v>1074</v>
      </c>
      <c r="N43" t="s">
        <v>1071</v>
      </c>
      <c r="O43">
        <f>_xlfn.XLOOKUP(A54,F44:F48,G44:G48)</f>
        <v>218</v>
      </c>
    </row>
    <row r="44" spans="1:15">
      <c r="A44" s="25" t="s">
        <v>11</v>
      </c>
      <c r="B44" s="21">
        <v>189</v>
      </c>
      <c r="C44" s="22">
        <v>18415</v>
      </c>
      <c r="F44" t="str">
        <f>A44</f>
        <v>R01</v>
      </c>
      <c r="G44">
        <f t="shared" ref="G44:H48" si="0">B44</f>
        <v>189</v>
      </c>
      <c r="H44" s="26">
        <f t="shared" si="0"/>
        <v>18415</v>
      </c>
      <c r="I44" t="e">
        <f>IF(F44=$J$41,G44,NA())</f>
        <v>#N/A</v>
      </c>
      <c r="J44" t="e">
        <f>IF(F44=$J$41,H44,NA())</f>
        <v>#N/A</v>
      </c>
      <c r="N44" t="s">
        <v>1072</v>
      </c>
      <c r="O44">
        <f>_xlfn.XLOOKUP(A54,F44:F48,H44:H48)</f>
        <v>20581</v>
      </c>
    </row>
    <row r="45" spans="1:15">
      <c r="A45" s="25" t="s">
        <v>9</v>
      </c>
      <c r="B45" s="21">
        <v>218</v>
      </c>
      <c r="C45" s="22">
        <v>20581</v>
      </c>
      <c r="F45" t="str">
        <f t="shared" ref="F45:F48" si="1">A45</f>
        <v>R02</v>
      </c>
      <c r="G45">
        <f t="shared" si="0"/>
        <v>218</v>
      </c>
      <c r="H45" s="26">
        <f t="shared" si="0"/>
        <v>20581</v>
      </c>
      <c r="I45">
        <f t="shared" ref="I45:I48" si="2">IF(F45=$J$41,G45,NA())</f>
        <v>218</v>
      </c>
      <c r="J45">
        <f t="shared" ref="J45:J48" si="3">IF(F45=$J$41,H45,NA())</f>
        <v>20581</v>
      </c>
    </row>
    <row r="46" spans="1:15">
      <c r="A46" s="25" t="s">
        <v>6</v>
      </c>
      <c r="B46" s="21">
        <v>207</v>
      </c>
      <c r="C46" s="22">
        <v>20872</v>
      </c>
      <c r="F46" t="str">
        <f t="shared" si="1"/>
        <v>R03</v>
      </c>
      <c r="G46">
        <f t="shared" si="0"/>
        <v>207</v>
      </c>
      <c r="H46" s="26">
        <f t="shared" si="0"/>
        <v>20872</v>
      </c>
      <c r="I46" t="e">
        <f t="shared" si="2"/>
        <v>#N/A</v>
      </c>
      <c r="J46" t="e">
        <f t="shared" si="3"/>
        <v>#N/A</v>
      </c>
    </row>
    <row r="47" spans="1:15">
      <c r="A47" s="25" t="s">
        <v>13</v>
      </c>
      <c r="B47" s="21">
        <v>186</v>
      </c>
      <c r="C47" s="22">
        <v>16651</v>
      </c>
      <c r="F47" t="str">
        <f t="shared" si="1"/>
        <v>R04</v>
      </c>
      <c r="G47">
        <f t="shared" si="0"/>
        <v>186</v>
      </c>
      <c r="H47" s="26">
        <f t="shared" si="0"/>
        <v>16651</v>
      </c>
      <c r="I47" t="e">
        <f t="shared" si="2"/>
        <v>#N/A</v>
      </c>
      <c r="J47" t="e">
        <f t="shared" si="3"/>
        <v>#N/A</v>
      </c>
      <c r="N47" t="s">
        <v>1080</v>
      </c>
      <c r="O47">
        <f>_xlfn.RANK.AVG(O43,G44:G48)</f>
        <v>1</v>
      </c>
    </row>
    <row r="48" spans="1:15">
      <c r="A48" s="25" t="s">
        <v>10</v>
      </c>
      <c r="B48" s="21">
        <v>200</v>
      </c>
      <c r="C48" s="22">
        <v>20104</v>
      </c>
      <c r="F48" t="str">
        <f t="shared" si="1"/>
        <v>R05</v>
      </c>
      <c r="G48">
        <f t="shared" si="0"/>
        <v>200</v>
      </c>
      <c r="H48" s="26">
        <f t="shared" si="0"/>
        <v>20104</v>
      </c>
      <c r="I48" t="e">
        <f t="shared" si="2"/>
        <v>#N/A</v>
      </c>
      <c r="J48" t="e">
        <f t="shared" si="3"/>
        <v>#N/A</v>
      </c>
      <c r="N48" t="s">
        <v>1081</v>
      </c>
      <c r="O48">
        <f>_xlfn.RANK.AVG(O44,H44:H48)</f>
        <v>2</v>
      </c>
    </row>
    <row r="49" spans="1:15">
      <c r="A49" s="25" t="s">
        <v>1048</v>
      </c>
      <c r="B49" s="21">
        <v>1000</v>
      </c>
      <c r="C49" s="22">
        <v>96623</v>
      </c>
    </row>
    <row r="50" spans="1:15">
      <c r="N50" t="s">
        <v>1082</v>
      </c>
    </row>
    <row r="51" spans="1:15">
      <c r="O51" t="str">
        <f>"% of calls:"&amp;TEXT(O42,"0%")</f>
        <v>% of calls:22%</v>
      </c>
    </row>
    <row r="52" spans="1:15">
      <c r="O52" t="str">
        <f>IF(COUNTA(A54:A58)&gt;1,"","Call rank:"&amp;O47)</f>
        <v>Call rank:1</v>
      </c>
    </row>
    <row r="53" spans="1:15">
      <c r="A53" s="24" t="s">
        <v>1047</v>
      </c>
      <c r="O53" t="str">
        <f>IF(COUNTA(A54:A58)&gt;1,"","Amount rank:"&amp;O48)</f>
        <v>Amount rank:2</v>
      </c>
    </row>
    <row r="54" spans="1:15">
      <c r="A54" s="25" t="s">
        <v>9</v>
      </c>
    </row>
    <row r="55" spans="1:15">
      <c r="N55" t="s">
        <v>1083</v>
      </c>
      <c r="O55" t="e" vm="1">
        <f>IF(COUNTA(A54:A58)&gt;1,"",_xlfn.XLOOKUP(A54,Assets!$E$3:$E$7,Assets!$F$3:$F$7))</f>
        <v>#VALUE!</v>
      </c>
    </row>
    <row r="57" spans="1:15">
      <c r="G57" s="24" t="s">
        <v>1043</v>
      </c>
      <c r="H57" s="24" t="s">
        <v>1076</v>
      </c>
    </row>
    <row r="58" spans="1:15">
      <c r="G58" s="24" t="s">
        <v>1047</v>
      </c>
      <c r="H58" t="s">
        <v>11</v>
      </c>
      <c r="I58" t="s">
        <v>9</v>
      </c>
      <c r="J58" t="s">
        <v>6</v>
      </c>
      <c r="K58" t="s">
        <v>13</v>
      </c>
      <c r="L58" t="s">
        <v>10</v>
      </c>
      <c r="M58" t="s">
        <v>1048</v>
      </c>
    </row>
    <row r="59" spans="1:15">
      <c r="A59" s="24" t="s">
        <v>1042</v>
      </c>
      <c r="B59" s="24" t="s">
        <v>1076</v>
      </c>
      <c r="G59" s="25" t="s">
        <v>1002</v>
      </c>
      <c r="H59" s="28"/>
      <c r="I59" s="28"/>
      <c r="J59" s="28"/>
      <c r="K59" s="28"/>
      <c r="L59" s="28"/>
      <c r="M59" s="28"/>
    </row>
    <row r="60" spans="1:15">
      <c r="A60" s="24" t="s">
        <v>1047</v>
      </c>
      <c r="B60" t="s">
        <v>999</v>
      </c>
      <c r="C60" t="s">
        <v>998</v>
      </c>
      <c r="D60" t="s">
        <v>1048</v>
      </c>
      <c r="G60" s="27" t="s">
        <v>20</v>
      </c>
      <c r="H60" s="22">
        <v>891</v>
      </c>
      <c r="I60" s="22">
        <v>1332</v>
      </c>
      <c r="J60" s="22">
        <v>1282</v>
      </c>
      <c r="K60" s="22">
        <v>739</v>
      </c>
      <c r="L60" s="22">
        <v>560</v>
      </c>
      <c r="M60" s="22">
        <v>4804</v>
      </c>
    </row>
    <row r="61" spans="1:15">
      <c r="A61" s="25" t="s">
        <v>1002</v>
      </c>
      <c r="B61" s="21">
        <v>144</v>
      </c>
      <c r="C61" s="21">
        <v>132</v>
      </c>
      <c r="D61" s="21">
        <v>276</v>
      </c>
      <c r="G61" s="27" t="s">
        <v>12</v>
      </c>
      <c r="H61" s="22">
        <v>1991</v>
      </c>
      <c r="I61" s="22">
        <v>1886</v>
      </c>
      <c r="J61" s="22">
        <v>1206</v>
      </c>
      <c r="K61" s="22">
        <v>884</v>
      </c>
      <c r="L61" s="22">
        <v>1722</v>
      </c>
      <c r="M61" s="22">
        <v>7689</v>
      </c>
    </row>
    <row r="62" spans="1:15">
      <c r="A62" s="25" t="s">
        <v>1001</v>
      </c>
      <c r="B62" s="21">
        <v>326</v>
      </c>
      <c r="C62" s="21">
        <v>63</v>
      </c>
      <c r="D62" s="21">
        <v>389</v>
      </c>
      <c r="G62" s="27" t="s">
        <v>8</v>
      </c>
      <c r="H62" s="22">
        <v>1163</v>
      </c>
      <c r="I62" s="22">
        <v>1180</v>
      </c>
      <c r="J62" s="22">
        <v>1616</v>
      </c>
      <c r="K62" s="22">
        <v>1043</v>
      </c>
      <c r="L62" s="22">
        <v>1747</v>
      </c>
      <c r="M62" s="22">
        <v>6749</v>
      </c>
    </row>
    <row r="63" spans="1:15">
      <c r="A63" s="25" t="s">
        <v>1000</v>
      </c>
      <c r="B63" s="21">
        <v>129</v>
      </c>
      <c r="C63" s="21">
        <v>206</v>
      </c>
      <c r="D63" s="21">
        <v>335</v>
      </c>
      <c r="G63" s="27" t="s">
        <v>16</v>
      </c>
      <c r="H63" s="22">
        <v>1438</v>
      </c>
      <c r="I63" s="22">
        <v>1616</v>
      </c>
      <c r="J63" s="22">
        <v>866</v>
      </c>
      <c r="K63" s="22">
        <v>829</v>
      </c>
      <c r="L63" s="22">
        <v>2070</v>
      </c>
      <c r="M63" s="22">
        <v>6819</v>
      </c>
    </row>
    <row r="64" spans="1:15">
      <c r="G64" s="25" t="s">
        <v>1001</v>
      </c>
      <c r="H64" s="28"/>
      <c r="I64" s="28"/>
      <c r="J64" s="28"/>
      <c r="K64" s="28"/>
      <c r="L64" s="28"/>
      <c r="M64" s="28"/>
    </row>
    <row r="65" spans="1:13">
      <c r="G65" s="27" t="s">
        <v>24</v>
      </c>
      <c r="H65" s="22">
        <v>1233</v>
      </c>
      <c r="I65" s="22">
        <v>223</v>
      </c>
      <c r="J65" s="22">
        <v>1680</v>
      </c>
      <c r="K65" s="22">
        <v>990</v>
      </c>
      <c r="L65" s="22">
        <v>1508</v>
      </c>
      <c r="M65" s="22">
        <v>5634</v>
      </c>
    </row>
    <row r="66" spans="1:13">
      <c r="G66" s="27" t="s">
        <v>15</v>
      </c>
      <c r="H66" s="22">
        <v>1598</v>
      </c>
      <c r="I66" s="22">
        <v>1907</v>
      </c>
      <c r="J66" s="22">
        <v>869</v>
      </c>
      <c r="K66" s="22">
        <v>1426</v>
      </c>
      <c r="L66" s="22">
        <v>1416</v>
      </c>
      <c r="M66" s="22">
        <v>7216</v>
      </c>
    </row>
    <row r="67" spans="1:13">
      <c r="A67" s="24" t="s">
        <v>1047</v>
      </c>
      <c r="B67" t="s">
        <v>1042</v>
      </c>
      <c r="G67" s="27" t="s">
        <v>5</v>
      </c>
      <c r="H67" s="22">
        <v>900</v>
      </c>
      <c r="I67" s="22">
        <v>1016</v>
      </c>
      <c r="J67" s="22">
        <v>960</v>
      </c>
      <c r="K67" s="22">
        <v>940</v>
      </c>
      <c r="L67" s="22">
        <v>1193</v>
      </c>
      <c r="M67" s="22">
        <v>5009</v>
      </c>
    </row>
    <row r="68" spans="1:13">
      <c r="A68" s="25">
        <v>1</v>
      </c>
      <c r="B68" s="21">
        <v>3</v>
      </c>
      <c r="G68" s="27" t="s">
        <v>18</v>
      </c>
      <c r="H68" s="22">
        <v>900</v>
      </c>
      <c r="I68" s="22">
        <v>1470</v>
      </c>
      <c r="J68" s="22">
        <v>1617</v>
      </c>
      <c r="K68" s="22">
        <v>1314</v>
      </c>
      <c r="L68" s="22">
        <v>941</v>
      </c>
      <c r="M68" s="22">
        <v>6242</v>
      </c>
    </row>
    <row r="69" spans="1:13">
      <c r="A69" s="25">
        <v>2</v>
      </c>
      <c r="B69" s="21">
        <v>19</v>
      </c>
      <c r="G69" s="27" t="s">
        <v>14</v>
      </c>
      <c r="H69" s="22">
        <v>1255</v>
      </c>
      <c r="I69" s="22">
        <v>516</v>
      </c>
      <c r="J69" s="22">
        <v>1874</v>
      </c>
      <c r="K69" s="22">
        <v>1863</v>
      </c>
      <c r="L69" s="22">
        <v>1722</v>
      </c>
      <c r="M69" s="22">
        <v>7230</v>
      </c>
    </row>
    <row r="70" spans="1:13">
      <c r="A70" s="25">
        <v>3</v>
      </c>
      <c r="B70" s="21">
        <v>35</v>
      </c>
      <c r="G70" s="27" t="s">
        <v>19</v>
      </c>
      <c r="H70" s="22">
        <v>1138</v>
      </c>
      <c r="I70" s="22">
        <v>1898</v>
      </c>
      <c r="J70" s="22">
        <v>1482</v>
      </c>
      <c r="K70" s="22">
        <v>846</v>
      </c>
      <c r="L70" s="22">
        <v>1154</v>
      </c>
      <c r="M70" s="22">
        <v>6518</v>
      </c>
    </row>
    <row r="71" spans="1:13">
      <c r="A71" s="25">
        <v>4</v>
      </c>
      <c r="B71" s="21">
        <v>87</v>
      </c>
      <c r="G71" s="25" t="s">
        <v>1000</v>
      </c>
      <c r="H71" s="28"/>
      <c r="I71" s="28"/>
      <c r="J71" s="28"/>
      <c r="K71" s="28"/>
      <c r="L71" s="28"/>
      <c r="M71" s="28"/>
    </row>
    <row r="72" spans="1:13">
      <c r="A72" s="25">
        <v>5</v>
      </c>
      <c r="B72" s="21">
        <v>74</v>
      </c>
      <c r="G72" s="27" t="s">
        <v>17</v>
      </c>
      <c r="H72" s="22">
        <v>1655</v>
      </c>
      <c r="I72" s="22">
        <v>805</v>
      </c>
      <c r="J72" s="22">
        <v>2263</v>
      </c>
      <c r="K72" s="22">
        <v>987</v>
      </c>
      <c r="L72" s="22">
        <v>1075</v>
      </c>
      <c r="M72" s="22">
        <v>6785</v>
      </c>
    </row>
    <row r="73" spans="1:13">
      <c r="G73" s="27" t="s">
        <v>23</v>
      </c>
      <c r="H73" s="22">
        <v>1104</v>
      </c>
      <c r="I73" s="22">
        <v>2280</v>
      </c>
      <c r="J73" s="22">
        <v>1445</v>
      </c>
      <c r="K73" s="22">
        <v>1722</v>
      </c>
      <c r="L73" s="22">
        <v>1196</v>
      </c>
      <c r="M73" s="22">
        <v>7747</v>
      </c>
    </row>
    <row r="74" spans="1:13">
      <c r="G74" s="27" t="s">
        <v>7</v>
      </c>
      <c r="H74" s="22">
        <v>372</v>
      </c>
      <c r="I74" s="22">
        <v>1818</v>
      </c>
      <c r="J74" s="22">
        <v>1346</v>
      </c>
      <c r="K74" s="22">
        <v>1156</v>
      </c>
      <c r="L74" s="22">
        <v>1484</v>
      </c>
      <c r="M74" s="22">
        <v>6176</v>
      </c>
    </row>
    <row r="75" spans="1:13">
      <c r="G75" s="27" t="s">
        <v>22</v>
      </c>
      <c r="H75" s="22">
        <v>1415</v>
      </c>
      <c r="I75" s="22">
        <v>1271</v>
      </c>
      <c r="J75" s="22">
        <v>1214</v>
      </c>
      <c r="K75" s="22">
        <v>1135</v>
      </c>
      <c r="L75" s="22">
        <v>1566</v>
      </c>
      <c r="M75" s="22">
        <v>6601</v>
      </c>
    </row>
    <row r="76" spans="1:13">
      <c r="G76" s="27" t="s">
        <v>21</v>
      </c>
      <c r="H76" s="22">
        <v>1362</v>
      </c>
      <c r="I76" s="22">
        <v>1363</v>
      </c>
      <c r="J76" s="22">
        <v>1152</v>
      </c>
      <c r="K76" s="22">
        <v>777</v>
      </c>
      <c r="L76" s="22">
        <v>750</v>
      </c>
      <c r="M76" s="22">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Normal="100" workbookViewId="0">
      <selection activeCell="D13" sqref="D13"/>
    </sheetView>
  </sheetViews>
  <sheetFormatPr defaultRowHeight="14.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1321D-3977-4804-BBE4-D8F96F0CC4DF}">
  <dimension ref="Q18:AB38"/>
  <sheetViews>
    <sheetView topLeftCell="A2" zoomScale="55" zoomScaleNormal="55" workbookViewId="0">
      <selection activeCell="P38" sqref="P38"/>
    </sheetView>
  </sheetViews>
  <sheetFormatPr defaultRowHeight="14.5"/>
  <cols>
    <col min="1" max="1" width="1.4140625" style="20" customWidth="1"/>
    <col min="2" max="2" width="1.25" style="20" customWidth="1"/>
    <col min="3" max="4" width="8.6640625" style="20"/>
    <col min="5" max="5" width="9.08203125" style="20" customWidth="1"/>
    <col min="6" max="11" width="8.6640625" style="20"/>
    <col min="12" max="12" width="12" style="20" customWidth="1"/>
    <col min="13" max="13" width="1.08203125" style="20" customWidth="1"/>
    <col min="14" max="15" width="8.6640625" style="20"/>
    <col min="16" max="16" width="15.25" style="20" customWidth="1"/>
    <col min="17" max="17" width="12" style="20" customWidth="1"/>
    <col min="18" max="20" width="8.6640625" style="20"/>
    <col min="21" max="21" width="10" style="20" customWidth="1"/>
    <col min="22" max="22" width="19.25" style="20" customWidth="1"/>
    <col min="23" max="16384" width="8.6640625" style="20"/>
  </cols>
  <sheetData>
    <row r="18" spans="17:28">
      <c r="T18" s="29"/>
      <c r="U18" s="30"/>
      <c r="V18" s="30"/>
      <c r="W18" s="30"/>
      <c r="X18" s="30"/>
      <c r="Y18" s="30"/>
      <c r="Z18" s="30"/>
      <c r="AA18" s="30"/>
      <c r="AB18" s="31"/>
    </row>
    <row r="19" spans="17:28">
      <c r="T19" s="32"/>
      <c r="U19" s="33"/>
      <c r="V19" s="34" t="str" cm="1">
        <f t="array" ref="V19:Z19">Pivots!H58:L58</f>
        <v>R01</v>
      </c>
      <c r="W19" s="34" t="str">
        <v>R02</v>
      </c>
      <c r="X19" s="34" t="str">
        <v>R03</v>
      </c>
      <c r="Y19" s="34" t="str">
        <v>R04</v>
      </c>
      <c r="Z19" s="34" t="str">
        <v>R05</v>
      </c>
      <c r="AA19" s="34" t="s">
        <v>1077</v>
      </c>
      <c r="AB19" s="35"/>
    </row>
    <row r="20" spans="17:28">
      <c r="T20" s="32"/>
      <c r="U20" s="36" t="str" cm="1">
        <f t="array" ref="U20:AA37">IF(Pivots!G59:M76="","",Pivots!G59:M76)</f>
        <v>Cincinnati</v>
      </c>
      <c r="V20" s="36" t="str">
        <v/>
      </c>
      <c r="W20" s="36" t="str">
        <v/>
      </c>
      <c r="X20" s="36" t="str">
        <v/>
      </c>
      <c r="Y20" s="36" t="str">
        <v/>
      </c>
      <c r="Z20" s="36" t="str">
        <v/>
      </c>
      <c r="AA20" s="36" t="str">
        <v/>
      </c>
      <c r="AB20" s="35"/>
    </row>
    <row r="21" spans="17:28">
      <c r="T21" s="32"/>
      <c r="U21" s="37" t="str">
        <v>C0003</v>
      </c>
      <c r="V21" s="38">
        <v>891</v>
      </c>
      <c r="W21" s="38">
        <v>1332</v>
      </c>
      <c r="X21" s="38">
        <v>1282</v>
      </c>
      <c r="Y21" s="38">
        <v>739</v>
      </c>
      <c r="Z21" s="38">
        <v>560</v>
      </c>
      <c r="AA21" s="38">
        <v>4804</v>
      </c>
      <c r="AB21" s="35"/>
    </row>
    <row r="22" spans="17:28">
      <c r="T22" s="32"/>
      <c r="U22" s="37" t="str">
        <v>C0004</v>
      </c>
      <c r="V22" s="38">
        <v>1991</v>
      </c>
      <c r="W22" s="38">
        <v>1886</v>
      </c>
      <c r="X22" s="38">
        <v>1206</v>
      </c>
      <c r="Y22" s="38">
        <v>884</v>
      </c>
      <c r="Z22" s="38">
        <v>1722</v>
      </c>
      <c r="AA22" s="38">
        <v>7689</v>
      </c>
      <c r="AB22" s="35"/>
    </row>
    <row r="23" spans="17:28">
      <c r="T23" s="32"/>
      <c r="U23" s="37" t="str">
        <v>C0011</v>
      </c>
      <c r="V23" s="38">
        <v>1163</v>
      </c>
      <c r="W23" s="38">
        <v>1180</v>
      </c>
      <c r="X23" s="38">
        <v>1616</v>
      </c>
      <c r="Y23" s="38">
        <v>1043</v>
      </c>
      <c r="Z23" s="38">
        <v>1747</v>
      </c>
      <c r="AA23" s="38">
        <v>6749</v>
      </c>
      <c r="AB23" s="35"/>
    </row>
    <row r="24" spans="17:28">
      <c r="T24" s="32"/>
      <c r="U24" s="37" t="str">
        <v>C0012</v>
      </c>
      <c r="V24" s="38">
        <v>1438</v>
      </c>
      <c r="W24" s="38">
        <v>1616</v>
      </c>
      <c r="X24" s="38">
        <v>866</v>
      </c>
      <c r="Y24" s="38">
        <v>829</v>
      </c>
      <c r="Z24" s="38">
        <v>2070</v>
      </c>
      <c r="AA24" s="38">
        <v>6819</v>
      </c>
      <c r="AB24" s="35"/>
    </row>
    <row r="25" spans="17:28">
      <c r="T25" s="32"/>
      <c r="U25" s="36" t="str">
        <v>Cleveland</v>
      </c>
      <c r="V25" s="38" t="str">
        <v/>
      </c>
      <c r="W25" s="38" t="str">
        <v/>
      </c>
      <c r="X25" s="38" t="str">
        <v/>
      </c>
      <c r="Y25" s="38" t="str">
        <v/>
      </c>
      <c r="Z25" s="38" t="str">
        <v/>
      </c>
      <c r="AA25" s="38" t="str">
        <v/>
      </c>
      <c r="AB25" s="35"/>
    </row>
    <row r="26" spans="17:28">
      <c r="T26" s="32"/>
      <c r="U26" s="37" t="str">
        <v>C0002</v>
      </c>
      <c r="V26" s="38">
        <v>1233</v>
      </c>
      <c r="W26" s="38">
        <v>223</v>
      </c>
      <c r="X26" s="38">
        <v>1680</v>
      </c>
      <c r="Y26" s="38">
        <v>990</v>
      </c>
      <c r="Z26" s="38">
        <v>1508</v>
      </c>
      <c r="AA26" s="38">
        <v>5634</v>
      </c>
      <c r="AB26" s="35"/>
    </row>
    <row r="27" spans="17:28">
      <c r="T27" s="32"/>
      <c r="U27" s="37" t="str">
        <v>C0007</v>
      </c>
      <c r="V27" s="38">
        <v>1598</v>
      </c>
      <c r="W27" s="38">
        <v>1907</v>
      </c>
      <c r="X27" s="38">
        <v>869</v>
      </c>
      <c r="Y27" s="38">
        <v>1426</v>
      </c>
      <c r="Z27" s="38">
        <v>1416</v>
      </c>
      <c r="AA27" s="38">
        <v>7216</v>
      </c>
      <c r="AB27" s="35"/>
    </row>
    <row r="28" spans="17:28">
      <c r="T28" s="32"/>
      <c r="U28" s="37" t="str">
        <v>C0008</v>
      </c>
      <c r="V28" s="38">
        <v>900</v>
      </c>
      <c r="W28" s="38">
        <v>1016</v>
      </c>
      <c r="X28" s="38">
        <v>960</v>
      </c>
      <c r="Y28" s="38">
        <v>940</v>
      </c>
      <c r="Z28" s="38">
        <v>1193</v>
      </c>
      <c r="AA28" s="38">
        <v>5009</v>
      </c>
      <c r="AB28" s="35"/>
    </row>
    <row r="29" spans="17:28">
      <c r="T29" s="32"/>
      <c r="U29" s="37" t="str">
        <v>C0010</v>
      </c>
      <c r="V29" s="38">
        <v>900</v>
      </c>
      <c r="W29" s="38">
        <v>1470</v>
      </c>
      <c r="X29" s="38">
        <v>1617</v>
      </c>
      <c r="Y29" s="38">
        <v>1314</v>
      </c>
      <c r="Z29" s="38">
        <v>941</v>
      </c>
      <c r="AA29" s="38">
        <v>6242</v>
      </c>
      <c r="AB29" s="35"/>
    </row>
    <row r="30" spans="17:28">
      <c r="Q30" s="44" t="e" vm="1">
        <f>Pivots!O55</f>
        <v>#VALUE!</v>
      </c>
      <c r="R30" s="44"/>
      <c r="S30" s="45"/>
      <c r="T30" s="32"/>
      <c r="U30" s="37" t="str">
        <v>C0013</v>
      </c>
      <c r="V30" s="38">
        <v>1255</v>
      </c>
      <c r="W30" s="38">
        <v>516</v>
      </c>
      <c r="X30" s="38">
        <v>1874</v>
      </c>
      <c r="Y30" s="38">
        <v>1863</v>
      </c>
      <c r="Z30" s="38">
        <v>1722</v>
      </c>
      <c r="AA30" s="38">
        <v>7230</v>
      </c>
      <c r="AB30" s="35"/>
    </row>
    <row r="31" spans="17:28">
      <c r="Q31" s="44"/>
      <c r="R31" s="44"/>
      <c r="S31" s="45"/>
      <c r="T31" s="32"/>
      <c r="U31" s="37" t="str">
        <v>C0015</v>
      </c>
      <c r="V31" s="38">
        <v>1138</v>
      </c>
      <c r="W31" s="38">
        <v>1898</v>
      </c>
      <c r="X31" s="38">
        <v>1482</v>
      </c>
      <c r="Y31" s="38">
        <v>846</v>
      </c>
      <c r="Z31" s="38">
        <v>1154</v>
      </c>
      <c r="AA31" s="38">
        <v>6518</v>
      </c>
      <c r="AB31" s="35"/>
    </row>
    <row r="32" spans="17:28">
      <c r="Q32" s="44"/>
      <c r="R32" s="44"/>
      <c r="S32" s="45"/>
      <c r="T32" s="32"/>
      <c r="U32" s="37" t="str">
        <v>Columbus</v>
      </c>
      <c r="V32" s="38" t="str">
        <v/>
      </c>
      <c r="W32" s="38" t="str">
        <v/>
      </c>
      <c r="X32" s="38" t="str">
        <v/>
      </c>
      <c r="Y32" s="38" t="str">
        <v/>
      </c>
      <c r="Z32" s="38" t="str">
        <v/>
      </c>
      <c r="AA32" s="38" t="str">
        <v/>
      </c>
      <c r="AB32" s="35"/>
    </row>
    <row r="33" spans="17:28">
      <c r="Q33" s="44"/>
      <c r="R33" s="44"/>
      <c r="S33" s="45"/>
      <c r="T33" s="32"/>
      <c r="U33" s="37" t="str">
        <v>C0001</v>
      </c>
      <c r="V33" s="38">
        <v>1655</v>
      </c>
      <c r="W33" s="38">
        <v>805</v>
      </c>
      <c r="X33" s="38">
        <v>2263</v>
      </c>
      <c r="Y33" s="38">
        <v>987</v>
      </c>
      <c r="Z33" s="38">
        <v>1075</v>
      </c>
      <c r="AA33" s="38">
        <v>6785</v>
      </c>
      <c r="AB33" s="35"/>
    </row>
    <row r="34" spans="17:28">
      <c r="Q34" s="44"/>
      <c r="R34" s="44"/>
      <c r="S34" s="45"/>
      <c r="T34" s="32"/>
      <c r="U34" s="37" t="str">
        <v>C0005</v>
      </c>
      <c r="V34" s="38">
        <v>1104</v>
      </c>
      <c r="W34" s="38">
        <v>2280</v>
      </c>
      <c r="X34" s="38">
        <v>1445</v>
      </c>
      <c r="Y34" s="38">
        <v>1722</v>
      </c>
      <c r="Z34" s="38">
        <v>1196</v>
      </c>
      <c r="AA34" s="38">
        <v>7747</v>
      </c>
      <c r="AB34" s="35"/>
    </row>
    <row r="35" spans="17:28" ht="18.5">
      <c r="R35" s="43" t="str">
        <f>Pivots!O51</f>
        <v>% of calls:22%</v>
      </c>
      <c r="T35" s="32"/>
      <c r="U35" s="37" t="str">
        <v>C0006</v>
      </c>
      <c r="V35" s="38">
        <v>372</v>
      </c>
      <c r="W35" s="38">
        <v>1818</v>
      </c>
      <c r="X35" s="38">
        <v>1346</v>
      </c>
      <c r="Y35" s="38">
        <v>1156</v>
      </c>
      <c r="Z35" s="38">
        <v>1484</v>
      </c>
      <c r="AA35" s="38">
        <v>6176</v>
      </c>
      <c r="AB35" s="35"/>
    </row>
    <row r="36" spans="17:28" ht="18.5">
      <c r="R36" s="43" t="str">
        <f>Pivots!O52</f>
        <v>Call rank:1</v>
      </c>
      <c r="T36" s="32"/>
      <c r="U36" s="37" t="str">
        <v>C0009</v>
      </c>
      <c r="V36" s="38">
        <v>1415</v>
      </c>
      <c r="W36" s="38">
        <v>1271</v>
      </c>
      <c r="X36" s="38">
        <v>1214</v>
      </c>
      <c r="Y36" s="38">
        <v>1135</v>
      </c>
      <c r="Z36" s="38">
        <v>1566</v>
      </c>
      <c r="AA36" s="38">
        <v>6601</v>
      </c>
      <c r="AB36" s="35"/>
    </row>
    <row r="37" spans="17:28" ht="18.5">
      <c r="R37" s="43" t="str">
        <f>Pivots!O53</f>
        <v>Amount rank:2</v>
      </c>
      <c r="T37" s="32"/>
      <c r="U37" s="37" t="str">
        <v>C0014</v>
      </c>
      <c r="V37" s="38">
        <v>1362</v>
      </c>
      <c r="W37" s="38">
        <v>1363</v>
      </c>
      <c r="X37" s="38">
        <v>1152</v>
      </c>
      <c r="Y37" s="38">
        <v>777</v>
      </c>
      <c r="Z37" s="38">
        <v>750</v>
      </c>
      <c r="AA37" s="38">
        <v>5404</v>
      </c>
      <c r="AB37" s="35"/>
    </row>
    <row r="38" spans="17:28">
      <c r="T38" s="39"/>
      <c r="U38" s="40"/>
      <c r="V38" s="40"/>
      <c r="W38" s="40"/>
      <c r="X38" s="40"/>
      <c r="Y38" s="40"/>
      <c r="Z38" s="40"/>
      <c r="AA38" s="40"/>
      <c r="AB38" s="41"/>
    </row>
  </sheetData>
  <mergeCells count="1">
    <mergeCell ref="Q30:S34"/>
  </mergeCells>
  <conditionalFormatting sqref="V21:Z37">
    <cfRule type="dataBar" priority="2">
      <dataBar>
        <cfvo type="num" val="0"/>
        <cfvo type="formula" val="MAX($V$21:$Z$37)*2"/>
        <color theme="1" tint="0.249977111117893"/>
      </dataBar>
      <extLst>
        <ext xmlns:x14="http://schemas.microsoft.com/office/spreadsheetml/2009/9/main" uri="{B025F937-C7B1-47D3-B67F-A62EFF666E3E}">
          <x14:id>{F1C88C4C-D19D-41ED-9610-0A13A96CBD5B}</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0EB58A04-8CE3-4CF2-994F-676915FB3F6D}">
            <xm:f>V$19=Pivots!$A$54</xm:f>
            <x14:dxf>
              <fill>
                <patternFill>
                  <bgColor theme="8" tint="0.59996337778862885"/>
                </patternFill>
              </fill>
              <border>
                <left style="thin">
                  <color theme="1" tint="0.34998626667073579"/>
                </left>
                <right style="thin">
                  <color theme="1" tint="0.34998626667073579"/>
                </right>
                <vertical/>
                <horizontal/>
              </border>
            </x14:dxf>
          </x14:cfRule>
          <xm:sqref>V19:Z37</xm:sqref>
        </x14:conditionalFormatting>
        <x14:conditionalFormatting xmlns:xm="http://schemas.microsoft.com/office/excel/2006/main">
          <x14:cfRule type="dataBar" id="{F1C88C4C-D19D-41ED-9610-0A13A96CBD5B}">
            <x14:dataBar minLength="0" maxLength="100" gradient="0">
              <x14:cfvo type="num">
                <xm:f>0</xm:f>
              </x14:cfvo>
              <x14:cfvo type="formula">
                <xm:f>MAX($V$21:$Z$37)*2</xm:f>
              </x14:cfvo>
              <x14:negativeFillColor rgb="FFFF0000"/>
              <x14:axisColor rgb="FF000000"/>
            </x14:dataBar>
          </x14:cfRule>
          <xm:sqref>V21:Z37</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Normal="100" workbookViewId="0">
      <selection activeCell="H13" sqref="H13"/>
    </sheetView>
  </sheetViews>
  <sheetFormatPr defaultRowHeight="14.5"/>
  <cols>
    <col min="5" max="5" width="10.83203125" customWidth="1"/>
    <col min="6" max="6" width="9.83203125" customWidth="1"/>
  </cols>
  <sheetData>
    <row r="2" spans="5:6">
      <c r="E2" t="s">
        <v>1040</v>
      </c>
      <c r="F2" t="s">
        <v>1041</v>
      </c>
    </row>
    <row r="3" spans="5:6" ht="25.5" customHeight="1">
      <c r="E3" t="s">
        <v>11</v>
      </c>
      <c r="F3" t="e" vm="2">
        <v>#VALUE!</v>
      </c>
    </row>
    <row r="4" spans="5:6" ht="25.5" customHeight="1">
      <c r="E4" t="s">
        <v>9</v>
      </c>
      <c r="F4" t="e" vm="3">
        <v>#VALUE!</v>
      </c>
    </row>
    <row r="5" spans="5:6" ht="25.5" customHeight="1">
      <c r="E5" t="s">
        <v>6</v>
      </c>
      <c r="F5" t="e" vm="4">
        <v>#VALUE!</v>
      </c>
    </row>
    <row r="6" spans="5:6" ht="25.5" customHeight="1">
      <c r="E6" t="s">
        <v>13</v>
      </c>
      <c r="F6" t="e" vm="5">
        <v>#VALUE!</v>
      </c>
    </row>
    <row r="7" spans="5:6" ht="25.5" customHeight="1">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hafizur rahaman</cp:lastModifiedBy>
  <dcterms:created xsi:type="dcterms:W3CDTF">2021-03-14T20:21:32Z</dcterms:created>
  <dcterms:modified xsi:type="dcterms:W3CDTF">2025-08-21T12:49:19Z</dcterms:modified>
</cp:coreProperties>
</file>