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ሦሥተኛ\2nd\spec\"/>
    </mc:Choice>
  </mc:AlternateContent>
  <bookViews>
    <workbookView xWindow="0" yWindow="0" windowWidth="20490" windowHeight="7155" activeTab="1"/>
  </bookViews>
  <sheets>
    <sheet name="group members" sheetId="10" r:id="rId1"/>
    <sheet name="takingoff sheet" sheetId="1" r:id="rId2"/>
    <sheet name="bar schedule" sheetId="9" r:id="rId3"/>
    <sheet name="boq" sheetId="5" r:id="rId4"/>
    <sheet name="sample cost break down" sheetId="6" r:id="rId5"/>
  </sheets>
  <externalReferences>
    <externalReference r:id="rId6"/>
  </externalReferences>
  <definedNames>
    <definedName name="_xlnm.Print_Area" localSheetId="3">boq!$A$1:$F$178</definedName>
    <definedName name="_xlnm.Print_Area" localSheetId="1">'takingoff sheet'!$A$1:$D$1823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 i="5" l="1"/>
  <c r="E29" i="5"/>
  <c r="E39" i="5"/>
  <c r="D173" i="5"/>
  <c r="D171" i="5"/>
  <c r="D166" i="5"/>
  <c r="D165" i="5"/>
  <c r="D164" i="5"/>
  <c r="D159" i="5"/>
  <c r="D163" i="5"/>
  <c r="D161" i="5"/>
  <c r="D158" i="5"/>
  <c r="D157" i="5"/>
  <c r="D155" i="5"/>
  <c r="D154" i="5"/>
  <c r="D151" i="5"/>
  <c r="D150" i="5"/>
  <c r="D149" i="5"/>
  <c r="D148" i="5"/>
  <c r="D147" i="5"/>
  <c r="D146" i="5"/>
  <c r="D145" i="5"/>
  <c r="D144" i="5"/>
  <c r="D143" i="5"/>
  <c r="D140" i="5"/>
  <c r="D139" i="5"/>
  <c r="D138" i="5"/>
  <c r="D137" i="5"/>
  <c r="D135" i="5"/>
  <c r="D134" i="5"/>
  <c r="D130" i="5"/>
  <c r="D128" i="5"/>
  <c r="D126" i="5"/>
  <c r="D125" i="5"/>
  <c r="D123" i="5"/>
  <c r="D121" i="5"/>
  <c r="D114" i="5"/>
  <c r="D113" i="5"/>
  <c r="D112" i="5"/>
  <c r="D107" i="5"/>
  <c r="D102" i="5"/>
  <c r="D108" i="5"/>
  <c r="D106" i="5"/>
  <c r="D103" i="5"/>
  <c r="D101" i="5"/>
  <c r="C1798" i="1"/>
  <c r="C1795" i="1"/>
  <c r="C1790" i="1"/>
  <c r="C1786" i="1"/>
  <c r="C1780" i="1"/>
  <c r="C1776" i="1"/>
  <c r="C1781" i="1" s="1"/>
  <c r="C1787" i="1" s="1"/>
  <c r="C1770" i="1"/>
  <c r="C1768" i="1"/>
  <c r="C1771" i="1" s="1"/>
  <c r="C1763" i="1"/>
  <c r="C1760" i="1"/>
  <c r="C1757" i="1"/>
  <c r="C1754" i="1"/>
  <c r="C1751" i="1"/>
  <c r="C1748" i="1"/>
  <c r="C1745" i="1"/>
  <c r="C1742" i="1"/>
  <c r="C1764" i="1" s="1"/>
  <c r="C1738" i="1"/>
  <c r="C1735" i="1"/>
  <c r="C1732" i="1"/>
  <c r="C1729" i="1"/>
  <c r="C1726" i="1"/>
  <c r="C1720" i="1"/>
  <c r="C1717" i="1"/>
  <c r="C1721" i="1" s="1"/>
  <c r="C1711" i="1"/>
  <c r="C1708" i="1"/>
  <c r="C1713" i="1" s="1"/>
  <c r="C1703" i="1"/>
  <c r="C1700" i="1"/>
  <c r="C1697" i="1"/>
  <c r="C1694" i="1"/>
  <c r="C1704" i="1" s="1"/>
  <c r="C1691" i="1"/>
  <c r="C1685" i="1"/>
  <c r="C1681" i="1"/>
  <c r="C1678" i="1"/>
  <c r="C1675" i="1"/>
  <c r="C1672" i="1"/>
  <c r="C1669" i="1"/>
  <c r="C1666" i="1"/>
  <c r="C1663" i="1"/>
  <c r="C1660" i="1"/>
  <c r="C1682" i="1" s="1"/>
  <c r="C1655" i="1"/>
  <c r="C1652" i="1"/>
  <c r="C1647" i="1"/>
  <c r="C1641" i="1"/>
  <c r="C1631" i="1"/>
  <c r="C1628" i="1"/>
  <c r="C1625" i="1"/>
  <c r="C1622" i="1"/>
  <c r="C1614" i="1"/>
  <c r="C1612" i="1"/>
  <c r="C1615" i="1" s="1"/>
  <c r="C1610" i="1"/>
  <c r="C1606" i="1"/>
  <c r="C1616" i="1" s="1"/>
  <c r="C1600" i="1"/>
  <c r="C1597" i="1"/>
  <c r="C1594" i="1"/>
  <c r="C1601" i="1" s="1"/>
  <c r="C1602" i="1" s="1"/>
  <c r="C1590" i="1"/>
  <c r="C1585" i="1"/>
  <c r="C1583" i="1"/>
  <c r="C1581" i="1"/>
  <c r="C1579" i="1"/>
  <c r="C1586" i="1" s="1"/>
  <c r="C1575" i="1"/>
  <c r="C1587" i="1" s="1"/>
  <c r="C1617" i="1" s="1"/>
  <c r="C1568" i="1"/>
  <c r="C1565" i="1"/>
  <c r="C1562" i="1"/>
  <c r="C1569" i="1" s="1"/>
  <c r="C1558" i="1"/>
  <c r="C1570" i="1" s="1"/>
  <c r="C1552" i="1"/>
  <c r="C1551" i="1"/>
  <c r="C1541" i="1"/>
  <c r="C1537" i="1"/>
  <c r="C1534" i="1"/>
  <c r="C1542" i="1" s="1"/>
  <c r="C1553" i="1" s="1"/>
  <c r="C1530" i="1"/>
  <c r="C1524" i="1"/>
  <c r="C1521" i="1"/>
  <c r="C1518" i="1"/>
  <c r="C1515" i="1"/>
  <c r="C1512" i="1"/>
  <c r="C1509" i="1"/>
  <c r="C1506" i="1"/>
  <c r="C1503" i="1"/>
  <c r="C1500" i="1"/>
  <c r="C1496" i="1"/>
  <c r="C1493" i="1"/>
  <c r="C1525" i="1" s="1"/>
  <c r="C1487" i="1"/>
  <c r="C1484" i="1"/>
  <c r="C1481" i="1"/>
  <c r="C1478" i="1"/>
  <c r="C1488" i="1" s="1"/>
  <c r="C1473" i="1"/>
  <c r="C1462" i="1"/>
  <c r="C1457" i="1"/>
  <c r="C1454" i="1"/>
  <c r="C1451" i="1"/>
  <c r="C1448" i="1"/>
  <c r="C1458" i="1" s="1"/>
  <c r="C1466" i="1" s="1"/>
  <c r="C1443" i="1"/>
  <c r="C1437" i="1"/>
  <c r="C1434" i="1"/>
  <c r="C1431" i="1"/>
  <c r="C1428" i="1"/>
  <c r="C1425" i="1"/>
  <c r="C1422" i="1"/>
  <c r="C1419" i="1"/>
  <c r="C1415" i="1"/>
  <c r="C1438" i="1" s="1"/>
  <c r="C1439" i="1" s="1"/>
  <c r="C1410" i="1"/>
  <c r="C1396" i="1"/>
  <c r="C1393" i="1"/>
  <c r="C1390" i="1"/>
  <c r="C1387" i="1"/>
  <c r="C1397" i="1" s="1"/>
  <c r="C1399" i="1" s="1"/>
  <c r="C1384" i="1"/>
  <c r="C1378" i="1"/>
  <c r="C1375" i="1"/>
  <c r="C1372" i="1"/>
  <c r="C1369" i="1"/>
  <c r="C1365" i="1"/>
  <c r="C1362" i="1"/>
  <c r="C1359" i="1"/>
  <c r="C1355" i="1"/>
  <c r="C1379" i="1" s="1"/>
  <c r="C1354" i="1"/>
  <c r="C1352" i="1"/>
  <c r="C1345" i="1"/>
  <c r="C1342" i="1"/>
  <c r="C1340" i="1"/>
  <c r="C1337" i="1"/>
  <c r="C1333" i="1"/>
  <c r="C1330" i="1"/>
  <c r="C1327" i="1"/>
  <c r="C1324" i="1"/>
  <c r="C1321" i="1"/>
  <c r="C1346" i="1" s="1"/>
  <c r="C1316" i="1"/>
  <c r="C1313" i="1"/>
  <c r="C1317" i="1" s="1"/>
  <c r="C1309" i="1"/>
  <c r="C1380" i="1" s="1"/>
  <c r="C1303" i="1"/>
  <c r="C1300" i="1"/>
  <c r="C1297" i="1"/>
  <c r="C1294" i="1"/>
  <c r="C1291" i="1"/>
  <c r="C1288" i="1"/>
  <c r="C1304" i="1" s="1"/>
  <c r="C1305" i="1" s="1"/>
  <c r="C1283" i="1"/>
  <c r="C1284" i="1" s="1"/>
  <c r="C1280" i="1"/>
  <c r="C1277" i="1"/>
  <c r="C1270" i="1"/>
  <c r="C1267" i="1"/>
  <c r="C1271" i="1" s="1"/>
  <c r="C1264" i="1"/>
  <c r="C1259" i="1"/>
  <c r="C1255" i="1"/>
  <c r="C1252" i="1"/>
  <c r="C1249" i="1"/>
  <c r="C1260" i="1" s="1"/>
  <c r="C1240" i="1"/>
  <c r="C1237" i="1"/>
  <c r="C1234" i="1"/>
  <c r="C1241" i="1" s="1"/>
  <c r="C1242" i="1" s="1"/>
  <c r="C1229" i="1"/>
  <c r="C1222" i="1"/>
  <c r="C1224" i="1" s="1"/>
  <c r="C1213" i="1"/>
  <c r="C1209" i="1"/>
  <c r="C1206" i="1"/>
  <c r="C1214" i="1" s="1"/>
  <c r="C1202" i="1"/>
  <c r="C1196" i="1"/>
  <c r="C1193" i="1"/>
  <c r="C1190" i="1"/>
  <c r="C1187" i="1"/>
  <c r="C1184" i="1"/>
  <c r="C1181" i="1"/>
  <c r="C1178" i="1"/>
  <c r="C1175" i="1"/>
  <c r="C1172" i="1"/>
  <c r="C1197" i="1" s="1"/>
  <c r="C1169" i="1"/>
  <c r="C1166" i="1"/>
  <c r="C1161" i="1"/>
  <c r="C1158" i="1"/>
  <c r="C1155" i="1"/>
  <c r="C1152" i="1"/>
  <c r="C1162" i="1" s="1"/>
  <c r="C1147" i="1"/>
  <c r="C1137" i="1"/>
  <c r="C1132" i="1"/>
  <c r="C1129" i="1"/>
  <c r="C1126" i="1"/>
  <c r="C1123" i="1"/>
  <c r="C1133" i="1" s="1"/>
  <c r="C1118" i="1"/>
  <c r="C1112" i="1"/>
  <c r="C1109" i="1"/>
  <c r="C1106" i="1"/>
  <c r="C1103" i="1"/>
  <c r="C1100" i="1"/>
  <c r="C1097" i="1"/>
  <c r="C1094" i="1"/>
  <c r="C1090" i="1"/>
  <c r="C1113" i="1" s="1"/>
  <c r="C1085" i="1"/>
  <c r="C1114" i="1" s="1"/>
  <c r="C1081" i="1"/>
  <c r="C1080" i="1"/>
  <c r="C1075" i="1"/>
  <c r="C1082" i="1" s="1"/>
  <c r="C1069" i="1"/>
  <c r="C1066" i="1"/>
  <c r="C1063" i="1"/>
  <c r="C1060" i="1"/>
  <c r="C1057" i="1"/>
  <c r="C1053" i="1"/>
  <c r="C1050" i="1"/>
  <c r="C1047" i="1"/>
  <c r="C1070" i="1" s="1"/>
  <c r="C1041" i="1"/>
  <c r="C1071" i="1" s="1"/>
  <c r="C1031" i="1"/>
  <c r="C1025" i="1"/>
  <c r="C1026" i="1" s="1"/>
  <c r="C1021" i="1"/>
  <c r="C1018" i="1"/>
  <c r="C1013" i="1"/>
  <c r="C1027" i="1" s="1"/>
  <c r="C1007" i="1"/>
  <c r="C1003" i="1"/>
  <c r="C1000" i="1"/>
  <c r="C1008" i="1" s="1"/>
  <c r="C1009" i="1" s="1"/>
  <c r="C995" i="1"/>
  <c r="C987" i="1"/>
  <c r="C984" i="1"/>
  <c r="C981" i="1"/>
  <c r="C978" i="1"/>
  <c r="C988" i="1" s="1"/>
  <c r="C989" i="1" s="1"/>
  <c r="C973" i="1"/>
  <c r="C967" i="1"/>
  <c r="C964" i="1"/>
  <c r="C961" i="1"/>
  <c r="C957" i="1"/>
  <c r="C954" i="1"/>
  <c r="C968" i="1" s="1"/>
  <c r="C951" i="1"/>
  <c r="C946" i="1"/>
  <c r="C969" i="1" s="1"/>
  <c r="C990" i="1" s="1"/>
  <c r="C1272" i="1" l="1"/>
  <c r="C1467" i="1"/>
  <c r="C1792" i="1"/>
  <c r="C1141" i="1"/>
  <c r="C1142" i="1" s="1"/>
  <c r="C1035" i="1"/>
  <c r="C1198" i="1"/>
  <c r="C1225" i="1"/>
  <c r="C1400" i="1"/>
  <c r="C1401" i="1" s="1"/>
  <c r="C1402" i="1" s="1"/>
  <c r="C1489" i="1"/>
  <c r="C1526" i="1"/>
  <c r="C1571" i="1" s="1"/>
  <c r="C1243" i="1" l="1"/>
  <c r="C1404" i="1"/>
  <c r="D94" i="5" l="1"/>
  <c r="D86" i="5"/>
  <c r="D85" i="5"/>
  <c r="D79" i="5"/>
  <c r="D78" i="5"/>
  <c r="D76" i="5"/>
  <c r="D75" i="5"/>
  <c r="D74" i="5"/>
  <c r="D73" i="5"/>
  <c r="D72" i="5"/>
  <c r="D71" i="5"/>
  <c r="D42" i="5"/>
  <c r="D47" i="5"/>
  <c r="D46" i="5"/>
  <c r="D44" i="5"/>
  <c r="C933" i="1" l="1"/>
  <c r="D97" i="5" s="1"/>
  <c r="K7" i="9"/>
  <c r="P7" i="9"/>
  <c r="K8" i="9"/>
  <c r="P8" i="9"/>
  <c r="P125" i="9" s="1"/>
  <c r="P127" i="9" s="1"/>
  <c r="K9" i="9"/>
  <c r="P9" i="9"/>
  <c r="K10" i="9"/>
  <c r="P10" i="9"/>
  <c r="K11" i="9"/>
  <c r="P11" i="9"/>
  <c r="K13" i="9"/>
  <c r="Q13" i="9"/>
  <c r="Q125" i="9" s="1"/>
  <c r="Q127" i="9" s="1"/>
  <c r="K14" i="9"/>
  <c r="M14" i="9"/>
  <c r="K15" i="9"/>
  <c r="Q15" i="9"/>
  <c r="K16" i="9"/>
  <c r="M16" i="9"/>
  <c r="K17" i="9"/>
  <c r="Q17" i="9"/>
  <c r="K18" i="9"/>
  <c r="M18" i="9"/>
  <c r="K21" i="9"/>
  <c r="P21" i="9"/>
  <c r="K22" i="9"/>
  <c r="P22" i="9"/>
  <c r="K23" i="9"/>
  <c r="P23" i="9"/>
  <c r="K25" i="9"/>
  <c r="P25" i="9"/>
  <c r="K26" i="9"/>
  <c r="P26" i="9"/>
  <c r="K27" i="9"/>
  <c r="P27" i="9"/>
  <c r="K29" i="9"/>
  <c r="P29" i="9"/>
  <c r="K30" i="9"/>
  <c r="P30" i="9"/>
  <c r="K31" i="9"/>
  <c r="P31" i="9"/>
  <c r="K33" i="9"/>
  <c r="P33" i="9"/>
  <c r="K34" i="9"/>
  <c r="P34" i="9"/>
  <c r="K35" i="9"/>
  <c r="P35" i="9"/>
  <c r="K37" i="9"/>
  <c r="P37" i="9"/>
  <c r="K38" i="9"/>
  <c r="P38" i="9"/>
  <c r="K39" i="9"/>
  <c r="P39" i="9"/>
  <c r="K41" i="9"/>
  <c r="P41" i="9"/>
  <c r="K42" i="9"/>
  <c r="P42" i="9"/>
  <c r="K43" i="9"/>
  <c r="P43" i="9"/>
  <c r="K45" i="9"/>
  <c r="P45" i="9"/>
  <c r="K46" i="9"/>
  <c r="P46" i="9"/>
  <c r="K47" i="9"/>
  <c r="P47" i="9"/>
  <c r="K49" i="9"/>
  <c r="P49" i="9"/>
  <c r="K50" i="9"/>
  <c r="P50" i="9"/>
  <c r="K51" i="9"/>
  <c r="P51" i="9"/>
  <c r="K53" i="9"/>
  <c r="P53" i="9"/>
  <c r="K54" i="9"/>
  <c r="P54" i="9"/>
  <c r="K55" i="9"/>
  <c r="P55" i="9"/>
  <c r="K57" i="9"/>
  <c r="P57" i="9"/>
  <c r="K58" i="9"/>
  <c r="P58" i="9"/>
  <c r="K59" i="9"/>
  <c r="P59" i="9"/>
  <c r="K60" i="9"/>
  <c r="P60" i="9"/>
  <c r="K62" i="9"/>
  <c r="N62" i="9"/>
  <c r="K63" i="9"/>
  <c r="N63" i="9"/>
  <c r="K64" i="9"/>
  <c r="N64" i="9"/>
  <c r="K65" i="9"/>
  <c r="N65" i="9"/>
  <c r="K66" i="9"/>
  <c r="N66" i="9"/>
  <c r="K67" i="9"/>
  <c r="N67" i="9"/>
  <c r="K68" i="9"/>
  <c r="N68" i="9"/>
  <c r="K69" i="9"/>
  <c r="N69" i="9"/>
  <c r="K70" i="9"/>
  <c r="N70" i="9"/>
  <c r="K72" i="9"/>
  <c r="N72" i="9"/>
  <c r="K73" i="9"/>
  <c r="N73" i="9"/>
  <c r="K74" i="9"/>
  <c r="N74" i="9"/>
  <c r="K75" i="9"/>
  <c r="N75" i="9"/>
  <c r="K77" i="9"/>
  <c r="N77" i="9"/>
  <c r="K78" i="9"/>
  <c r="N78" i="9"/>
  <c r="K79" i="9"/>
  <c r="N79" i="9"/>
  <c r="K80" i="9"/>
  <c r="N80" i="9"/>
  <c r="K81" i="9"/>
  <c r="N81" i="9"/>
  <c r="K82" i="9"/>
  <c r="N82" i="9"/>
  <c r="K83" i="9"/>
  <c r="N83" i="9"/>
  <c r="K84" i="9"/>
  <c r="N84" i="9"/>
  <c r="K85" i="9"/>
  <c r="N85" i="9"/>
  <c r="K86" i="9"/>
  <c r="N86" i="9"/>
  <c r="K87" i="9"/>
  <c r="N87" i="9"/>
  <c r="K88" i="9"/>
  <c r="N88" i="9"/>
  <c r="K89" i="9"/>
  <c r="N89" i="9"/>
  <c r="K90" i="9"/>
  <c r="N90" i="9"/>
  <c r="K91" i="9"/>
  <c r="N91" i="9"/>
  <c r="K92" i="9"/>
  <c r="N92" i="9"/>
  <c r="K93" i="9"/>
  <c r="N93" i="9"/>
  <c r="K94" i="9"/>
  <c r="N94" i="9"/>
  <c r="K95" i="9"/>
  <c r="N95" i="9"/>
  <c r="K96" i="9"/>
  <c r="N96" i="9"/>
  <c r="K97" i="9"/>
  <c r="N97" i="9"/>
  <c r="K98" i="9"/>
  <c r="N98" i="9"/>
  <c r="K99" i="9"/>
  <c r="N99" i="9"/>
  <c r="K100" i="9"/>
  <c r="N100" i="9"/>
  <c r="K101" i="9"/>
  <c r="N101" i="9"/>
  <c r="K102" i="9"/>
  <c r="N102" i="9"/>
  <c r="K105" i="9"/>
  <c r="N105" i="9"/>
  <c r="K106" i="9"/>
  <c r="N106" i="9"/>
  <c r="K107" i="9"/>
  <c r="N107" i="9"/>
  <c r="K108" i="9"/>
  <c r="N108" i="9"/>
  <c r="K110" i="9"/>
  <c r="N110" i="9"/>
  <c r="K111" i="9"/>
  <c r="N111" i="9"/>
  <c r="K112" i="9"/>
  <c r="N112" i="9"/>
  <c r="K113" i="9"/>
  <c r="N113" i="9"/>
  <c r="K115" i="9"/>
  <c r="N115" i="9"/>
  <c r="K116" i="9"/>
  <c r="N116" i="9"/>
  <c r="K117" i="9"/>
  <c r="N117" i="9"/>
  <c r="K118" i="9"/>
  <c r="N118" i="9"/>
  <c r="K120" i="9"/>
  <c r="N120" i="9"/>
  <c r="K121" i="9"/>
  <c r="N121" i="9"/>
  <c r="K122" i="9"/>
  <c r="N122" i="9"/>
  <c r="K123" i="9"/>
  <c r="N123" i="9"/>
  <c r="M125" i="9"/>
  <c r="M127" i="9" s="1"/>
  <c r="N125" i="9"/>
  <c r="N127" i="9" s="1"/>
  <c r="M126" i="9"/>
  <c r="N126" i="9"/>
  <c r="O126" i="9"/>
  <c r="P126" i="9"/>
  <c r="Q126" i="9"/>
  <c r="R126" i="9"/>
  <c r="R127" i="9" s="1"/>
  <c r="S126" i="9"/>
  <c r="K131" i="9"/>
  <c r="Q131" i="9"/>
  <c r="K132" i="9"/>
  <c r="Q132" i="9"/>
  <c r="K133" i="9"/>
  <c r="Q133" i="9"/>
  <c r="K134" i="9"/>
  <c r="Q134" i="9"/>
  <c r="K135" i="9"/>
  <c r="Q135" i="9"/>
  <c r="K137" i="9"/>
  <c r="K138" i="9"/>
  <c r="K139" i="9"/>
  <c r="K140" i="9"/>
  <c r="K141" i="9"/>
  <c r="K143" i="9"/>
  <c r="O143" i="9"/>
  <c r="K144" i="9"/>
  <c r="K145" i="9"/>
  <c r="O145" i="9"/>
  <c r="K146" i="9"/>
  <c r="O146" i="9"/>
  <c r="K147" i="9"/>
  <c r="O147" i="9"/>
  <c r="K148" i="9"/>
  <c r="K149" i="9"/>
  <c r="O149" i="9" s="1"/>
  <c r="K150" i="9"/>
  <c r="O150" i="9"/>
  <c r="K151" i="9"/>
  <c r="O151" i="9" s="1"/>
  <c r="K152" i="9"/>
  <c r="O152" i="9"/>
  <c r="K153" i="9"/>
  <c r="O153" i="9" s="1"/>
  <c r="K154" i="9"/>
  <c r="O154" i="9"/>
  <c r="K155" i="9"/>
  <c r="O155" i="9" s="1"/>
  <c r="K156" i="9"/>
  <c r="O156" i="9"/>
  <c r="K157" i="9"/>
  <c r="O157" i="9" s="1"/>
  <c r="K158" i="9"/>
  <c r="O158" i="9"/>
  <c r="K159" i="9"/>
  <c r="O159" i="9" s="1"/>
  <c r="K160" i="9"/>
  <c r="O160" i="9"/>
  <c r="K161" i="9"/>
  <c r="O161" i="9" s="1"/>
  <c r="K162" i="9"/>
  <c r="O162" i="9"/>
  <c r="K165" i="9"/>
  <c r="O165" i="9" s="1"/>
  <c r="K167" i="9"/>
  <c r="O167" i="9"/>
  <c r="K168" i="9"/>
  <c r="O168" i="9" s="1"/>
  <c r="K169" i="9"/>
  <c r="O169" i="9"/>
  <c r="K171" i="9"/>
  <c r="O171" i="9" s="1"/>
  <c r="K173" i="9"/>
  <c r="O173" i="9"/>
  <c r="Q173" i="9"/>
  <c r="K175" i="9"/>
  <c r="O175" i="9"/>
  <c r="Q175" i="9"/>
  <c r="K177" i="9"/>
  <c r="O177" i="9" s="1"/>
  <c r="K178" i="9"/>
  <c r="O178" i="9"/>
  <c r="K179" i="9"/>
  <c r="O179" i="9" s="1"/>
  <c r="K181" i="9"/>
  <c r="O181" i="9"/>
  <c r="K182" i="9"/>
  <c r="O182" i="9" s="1"/>
  <c r="K185" i="9"/>
  <c r="K186" i="9"/>
  <c r="R185" i="9" s="1"/>
  <c r="K187" i="9"/>
  <c r="K188" i="9"/>
  <c r="Q188" i="9"/>
  <c r="K190" i="9"/>
  <c r="K191" i="9"/>
  <c r="K192" i="9"/>
  <c r="K193" i="9"/>
  <c r="Q193" i="9"/>
  <c r="K195" i="9"/>
  <c r="K196" i="9"/>
  <c r="K197" i="9"/>
  <c r="R197" i="9"/>
  <c r="K199" i="9"/>
  <c r="R199" i="9"/>
  <c r="K200" i="9"/>
  <c r="Q200" i="9"/>
  <c r="K201" i="9"/>
  <c r="R201" i="9"/>
  <c r="K202" i="9"/>
  <c r="R202" i="9"/>
  <c r="K203" i="9"/>
  <c r="R203" i="9"/>
  <c r="K204" i="9"/>
  <c r="Q204" i="9"/>
  <c r="K206" i="9"/>
  <c r="R206" i="9"/>
  <c r="K207" i="9"/>
  <c r="R207" i="9"/>
  <c r="K208" i="9"/>
  <c r="R208" i="9"/>
  <c r="K209" i="9"/>
  <c r="R209" i="9"/>
  <c r="K210" i="9"/>
  <c r="R210" i="9"/>
  <c r="K212" i="9"/>
  <c r="R212" i="9"/>
  <c r="K213" i="9"/>
  <c r="R213" i="9"/>
  <c r="K214" i="9"/>
  <c r="R214" i="9"/>
  <c r="K216" i="9"/>
  <c r="Q216" i="9"/>
  <c r="K217" i="9"/>
  <c r="Q217" i="9"/>
  <c r="K218" i="9"/>
  <c r="Q218" i="9"/>
  <c r="K220" i="9"/>
  <c r="Q220" i="9"/>
  <c r="K221" i="9"/>
  <c r="Q221" i="9"/>
  <c r="K222" i="9"/>
  <c r="Q222" i="9"/>
  <c r="K224" i="9"/>
  <c r="R224" i="9"/>
  <c r="K225" i="9"/>
  <c r="R225" i="9"/>
  <c r="K226" i="9"/>
  <c r="Q226" i="9"/>
  <c r="K227" i="9"/>
  <c r="R227" i="9"/>
  <c r="K228" i="9"/>
  <c r="R228" i="9"/>
  <c r="K229" i="9"/>
  <c r="K231" i="9"/>
  <c r="R231" i="9" s="1"/>
  <c r="K232" i="9"/>
  <c r="R232" i="9"/>
  <c r="K233" i="9"/>
  <c r="Q233" i="9" s="1"/>
  <c r="K234" i="9"/>
  <c r="Q234" i="9"/>
  <c r="K235" i="9"/>
  <c r="R235" i="9" s="1"/>
  <c r="K236" i="9"/>
  <c r="Q236" i="9"/>
  <c r="K238" i="9"/>
  <c r="Q238" i="9" s="1"/>
  <c r="K239" i="9"/>
  <c r="Q239" i="9"/>
  <c r="K241" i="9"/>
  <c r="N241" i="9" s="1"/>
  <c r="K242" i="9"/>
  <c r="N242" i="9"/>
  <c r="K243" i="9"/>
  <c r="N243" i="9" s="1"/>
  <c r="K244" i="9"/>
  <c r="N244" i="9"/>
  <c r="K245" i="9"/>
  <c r="N245" i="9" s="1"/>
  <c r="K246" i="9"/>
  <c r="N246" i="9"/>
  <c r="K247" i="9"/>
  <c r="N247" i="9" s="1"/>
  <c r="K248" i="9"/>
  <c r="N248" i="9"/>
  <c r="K249" i="9"/>
  <c r="N249" i="9" s="1"/>
  <c r="K250" i="9"/>
  <c r="N250" i="9"/>
  <c r="K251" i="9"/>
  <c r="N251" i="9" s="1"/>
  <c r="K254" i="9"/>
  <c r="P254" i="9"/>
  <c r="K256" i="9"/>
  <c r="P256" i="9" s="1"/>
  <c r="P325" i="9" s="1"/>
  <c r="P327" i="9" s="1"/>
  <c r="K258" i="9"/>
  <c r="P258" i="9"/>
  <c r="K259" i="9"/>
  <c r="P259" i="9"/>
  <c r="K260" i="9"/>
  <c r="P260" i="9"/>
  <c r="K262" i="9"/>
  <c r="P262" i="9"/>
  <c r="K263" i="9"/>
  <c r="P263" i="9"/>
  <c r="K264" i="9"/>
  <c r="P264" i="9"/>
  <c r="K266" i="9"/>
  <c r="P266" i="9"/>
  <c r="K267" i="9"/>
  <c r="P267" i="9"/>
  <c r="K268" i="9"/>
  <c r="P268" i="9"/>
  <c r="K270" i="9"/>
  <c r="P270" i="9"/>
  <c r="K271" i="9"/>
  <c r="P271" i="9"/>
  <c r="K272" i="9"/>
  <c r="P272" i="9"/>
  <c r="K274" i="9"/>
  <c r="P274" i="9"/>
  <c r="K275" i="9"/>
  <c r="P275" i="9"/>
  <c r="K276" i="9"/>
  <c r="P276" i="9"/>
  <c r="K278" i="9"/>
  <c r="P278" i="9"/>
  <c r="K279" i="9"/>
  <c r="P279" i="9"/>
  <c r="K281" i="9"/>
  <c r="P281" i="9"/>
  <c r="K282" i="9"/>
  <c r="P282" i="9"/>
  <c r="K284" i="9"/>
  <c r="P284" i="9"/>
  <c r="K285" i="9"/>
  <c r="P285" i="9"/>
  <c r="K286" i="9"/>
  <c r="P286" i="9"/>
  <c r="K288" i="9"/>
  <c r="P288" i="9"/>
  <c r="K289" i="9"/>
  <c r="P289" i="9"/>
  <c r="K290" i="9"/>
  <c r="P290" i="9"/>
  <c r="K292" i="9"/>
  <c r="P292" i="9"/>
  <c r="K293" i="9"/>
  <c r="P293" i="9"/>
  <c r="K294" i="9"/>
  <c r="P294" i="9"/>
  <c r="K296" i="9"/>
  <c r="P296" i="9"/>
  <c r="K297" i="9"/>
  <c r="P297" i="9"/>
  <c r="K298" i="9"/>
  <c r="P298" i="9"/>
  <c r="K300" i="9"/>
  <c r="K301" i="9"/>
  <c r="K302" i="9"/>
  <c r="K303" i="9"/>
  <c r="K304" i="9"/>
  <c r="K305" i="9"/>
  <c r="K306" i="9"/>
  <c r="K307" i="9"/>
  <c r="K308" i="9"/>
  <c r="K309" i="9"/>
  <c r="K310" i="9"/>
  <c r="K311" i="9"/>
  <c r="K313" i="9"/>
  <c r="P313" i="9"/>
  <c r="K314" i="9"/>
  <c r="P314" i="9"/>
  <c r="K315" i="9"/>
  <c r="Q315" i="9" s="1"/>
  <c r="K316" i="9"/>
  <c r="P316" i="9"/>
  <c r="Q316" i="9"/>
  <c r="K317" i="9"/>
  <c r="Q317" i="9"/>
  <c r="K318" i="9"/>
  <c r="O318" i="9"/>
  <c r="K319" i="9"/>
  <c r="K320" i="9"/>
  <c r="P320" i="9"/>
  <c r="K321" i="9"/>
  <c r="K322" i="9"/>
  <c r="K323" i="9"/>
  <c r="P323" i="9"/>
  <c r="M325" i="9"/>
  <c r="M327" i="9" s="1"/>
  <c r="M346" i="9"/>
  <c r="M348" i="9" s="1"/>
  <c r="P346" i="9"/>
  <c r="P348" i="9"/>
  <c r="O325" i="9" l="1"/>
  <c r="O327" i="9" s="1"/>
  <c r="N325" i="9"/>
  <c r="N327" i="9" s="1"/>
  <c r="R325" i="9"/>
  <c r="R327" i="9" s="1"/>
  <c r="Q325" i="9"/>
  <c r="Q327" i="9" s="1"/>
  <c r="D65" i="5"/>
  <c r="D62" i="5"/>
  <c r="F62" i="5" s="1"/>
  <c r="D52" i="5"/>
  <c r="F52" i="5" s="1"/>
  <c r="F79" i="5"/>
  <c r="F78" i="5"/>
  <c r="F76" i="5"/>
  <c r="F75" i="5"/>
  <c r="F74" i="5"/>
  <c r="F73" i="5"/>
  <c r="F72" i="5"/>
  <c r="F71" i="5"/>
  <c r="D53" i="5"/>
  <c r="F53" i="5" s="1"/>
  <c r="D51" i="5"/>
  <c r="F51" i="5" s="1"/>
  <c r="D50" i="5"/>
  <c r="F50" i="5" s="1"/>
  <c r="C940" i="1"/>
  <c r="C937" i="1"/>
  <c r="C942" i="1" s="1"/>
  <c r="D98" i="5" s="1"/>
  <c r="C927" i="1"/>
  <c r="C923" i="1"/>
  <c r="C918" i="1"/>
  <c r="C908" i="1"/>
  <c r="C905" i="1"/>
  <c r="C902" i="1"/>
  <c r="C899" i="1"/>
  <c r="C896" i="1"/>
  <c r="C893" i="1"/>
  <c r="C890" i="1"/>
  <c r="C887" i="1"/>
  <c r="C884" i="1"/>
  <c r="C881" i="1"/>
  <c r="C878" i="1"/>
  <c r="C875" i="1"/>
  <c r="C871" i="1"/>
  <c r="C867" i="1"/>
  <c r="C864" i="1"/>
  <c r="C861" i="1"/>
  <c r="C858" i="1"/>
  <c r="C855" i="1"/>
  <c r="C852" i="1"/>
  <c r="C849" i="1"/>
  <c r="C846" i="1"/>
  <c r="C843" i="1"/>
  <c r="C840" i="1"/>
  <c r="C833" i="1"/>
  <c r="C830" i="1"/>
  <c r="C827" i="1"/>
  <c r="C824" i="1"/>
  <c r="C821" i="1"/>
  <c r="C818" i="1"/>
  <c r="C815" i="1"/>
  <c r="C807" i="1"/>
  <c r="C804" i="1"/>
  <c r="C801" i="1"/>
  <c r="C797" i="1"/>
  <c r="C794" i="1"/>
  <c r="C791" i="1"/>
  <c r="C788" i="1"/>
  <c r="C785" i="1"/>
  <c r="C782" i="1"/>
  <c r="C776" i="1"/>
  <c r="C770" i="1"/>
  <c r="C767" i="1"/>
  <c r="C764" i="1"/>
  <c r="C754" i="1"/>
  <c r="C749" i="1"/>
  <c r="C756" i="1" s="1"/>
  <c r="D54" i="5" s="1"/>
  <c r="F54" i="5" s="1"/>
  <c r="C737" i="1"/>
  <c r="C733" i="1"/>
  <c r="C729" i="1"/>
  <c r="C725" i="1"/>
  <c r="C713" i="1"/>
  <c r="C709" i="1"/>
  <c r="C705" i="1"/>
  <c r="C701" i="1"/>
  <c r="C692" i="1"/>
  <c r="C688" i="1"/>
  <c r="C684" i="1"/>
  <c r="C680" i="1"/>
  <c r="C676" i="1"/>
  <c r="C672" i="1"/>
  <c r="C668" i="1"/>
  <c r="C664" i="1"/>
  <c r="C659" i="1"/>
  <c r="C655" i="1"/>
  <c r="C651" i="1"/>
  <c r="C647" i="1"/>
  <c r="C640" i="1"/>
  <c r="C636" i="1"/>
  <c r="C632" i="1"/>
  <c r="C628" i="1"/>
  <c r="C624" i="1"/>
  <c r="C620" i="1"/>
  <c r="C616" i="1"/>
  <c r="C612" i="1"/>
  <c r="C608" i="1"/>
  <c r="C604" i="1"/>
  <c r="C600" i="1"/>
  <c r="C592" i="1"/>
  <c r="C589" i="1"/>
  <c r="C586" i="1"/>
  <c r="C583" i="1"/>
  <c r="C580" i="1"/>
  <c r="C576" i="1"/>
  <c r="D56" i="5" l="1"/>
  <c r="D89" i="5"/>
  <c r="C772" i="1"/>
  <c r="C642" i="1"/>
  <c r="D84" i="5" s="1"/>
  <c r="D66" i="5"/>
  <c r="C594" i="1"/>
  <c r="D83" i="5" s="1"/>
  <c r="C835" i="1"/>
  <c r="C811" i="1"/>
  <c r="C929" i="1"/>
  <c r="D61" i="5" l="1"/>
  <c r="F61" i="5" s="1"/>
  <c r="D93" i="5"/>
  <c r="D63" i="5"/>
  <c r="F63" i="5" s="1"/>
  <c r="D95" i="5"/>
  <c r="F95" i="5" s="1"/>
  <c r="D60" i="5"/>
  <c r="F60" i="5" s="1"/>
  <c r="D92" i="5"/>
  <c r="F92" i="5" s="1"/>
  <c r="C758" i="1"/>
  <c r="D57" i="5"/>
  <c r="D90" i="5"/>
  <c r="C912" i="1"/>
  <c r="F94" i="5"/>
  <c r="F93" i="5"/>
  <c r="D87" i="5"/>
  <c r="F87" i="5" s="1"/>
  <c r="F86" i="5"/>
  <c r="F85" i="5"/>
  <c r="F84" i="5"/>
  <c r="F83" i="5"/>
  <c r="F43" i="5"/>
  <c r="F45" i="5"/>
  <c r="F44" i="5"/>
  <c r="F42" i="5"/>
  <c r="F47" i="5" l="1"/>
  <c r="F46" i="5"/>
  <c r="C564" i="1" l="1"/>
  <c r="D38" i="5" s="1"/>
  <c r="F38" i="5" s="1"/>
  <c r="C562" i="1"/>
  <c r="D36" i="5" s="1"/>
  <c r="F36" i="5" s="1"/>
  <c r="C559" i="1"/>
  <c r="C553" i="1"/>
  <c r="C550" i="1"/>
  <c r="C546" i="1"/>
  <c r="C543" i="1"/>
  <c r="C537" i="1"/>
  <c r="C534" i="1"/>
  <c r="C530" i="1"/>
  <c r="C527" i="1"/>
  <c r="C555" i="1" l="1"/>
  <c r="D37" i="5" s="1"/>
  <c r="F37" i="5" s="1"/>
  <c r="C566" i="1"/>
  <c r="D35" i="5"/>
  <c r="F35" i="5" s="1"/>
  <c r="B475" i="1" l="1"/>
  <c r="C476" i="1" s="1"/>
  <c r="B470" i="1"/>
  <c r="C473" i="1" s="1"/>
  <c r="C464" i="1" l="1"/>
  <c r="C442" i="1"/>
  <c r="C519" i="1" l="1"/>
  <c r="C516" i="1"/>
  <c r="C513" i="1"/>
  <c r="C503" i="1"/>
  <c r="C509" i="1"/>
  <c r="C506" i="1"/>
  <c r="C500" i="1"/>
  <c r="C497" i="1"/>
  <c r="C494" i="1"/>
  <c r="C491" i="1"/>
  <c r="C488" i="1"/>
  <c r="C485" i="1"/>
  <c r="C468" i="1"/>
  <c r="C457" i="1"/>
  <c r="C454" i="1"/>
  <c r="C451" i="1"/>
  <c r="C439" i="1"/>
  <c r="C436" i="1"/>
  <c r="C433" i="1"/>
  <c r="C430" i="1"/>
  <c r="C427" i="1"/>
  <c r="C424" i="1"/>
  <c r="C421" i="1"/>
  <c r="C418" i="1"/>
  <c r="C415" i="1"/>
  <c r="C412" i="1"/>
  <c r="C409" i="1"/>
  <c r="C406" i="1"/>
  <c r="C522" i="1" l="1"/>
  <c r="D34" i="5" s="1"/>
  <c r="F34" i="5" s="1"/>
  <c r="C520" i="1"/>
  <c r="C480" i="1"/>
  <c r="D33" i="5" s="1"/>
  <c r="F33" i="5" s="1"/>
  <c r="C459" i="1"/>
  <c r="D32" i="5" s="1"/>
  <c r="F32" i="5" s="1"/>
  <c r="C444" i="1"/>
  <c r="D28" i="5" s="1"/>
  <c r="C400" i="1"/>
  <c r="C396" i="1"/>
  <c r="C391" i="1"/>
  <c r="C387" i="1"/>
  <c r="C382" i="1"/>
  <c r="C378" i="1"/>
  <c r="C373" i="1"/>
  <c r="C369" i="1"/>
  <c r="C364" i="1"/>
  <c r="C360" i="1"/>
  <c r="C348" i="1"/>
  <c r="C344" i="1"/>
  <c r="C340" i="1"/>
  <c r="C336" i="1"/>
  <c r="C332" i="1"/>
  <c r="C328" i="1"/>
  <c r="C324" i="1"/>
  <c r="C320" i="1"/>
  <c r="C316" i="1"/>
  <c r="C312" i="1"/>
  <c r="C308" i="1"/>
  <c r="C304" i="1"/>
  <c r="C297" i="1"/>
  <c r="F39" i="5" l="1"/>
  <c r="F28" i="5"/>
  <c r="D29" i="5"/>
  <c r="F29" i="5" s="1"/>
  <c r="C402" i="1"/>
  <c r="D25" i="5" s="1"/>
  <c r="F25" i="5" s="1"/>
  <c r="D39" i="5"/>
  <c r="C568" i="1" s="1"/>
  <c r="C354" i="1"/>
  <c r="D22" i="5" s="1"/>
  <c r="F22" i="5" s="1"/>
  <c r="B18" i="6" l="1"/>
  <c r="J16" i="6"/>
  <c r="H18" i="6" s="1"/>
  <c r="J11" i="6"/>
  <c r="J10" i="6"/>
  <c r="J9" i="6"/>
  <c r="K21" i="6" l="1"/>
  <c r="K25" i="6" s="1"/>
  <c r="K26" i="6" s="1"/>
  <c r="K5" i="6" s="1"/>
  <c r="C292" i="1" l="1"/>
  <c r="C288" i="1"/>
  <c r="C284" i="1"/>
  <c r="C280" i="1"/>
  <c r="C264" i="1"/>
  <c r="C272" i="1"/>
  <c r="C268" i="1"/>
  <c r="C260" i="1"/>
  <c r="C256" i="1"/>
  <c r="C252" i="1"/>
  <c r="C179" i="1"/>
  <c r="D13" i="5" s="1"/>
  <c r="F13" i="5" s="1"/>
  <c r="C43" i="1"/>
  <c r="C248" i="1" l="1"/>
  <c r="C300" i="1" s="1"/>
  <c r="D20" i="5" s="1"/>
  <c r="F20" i="5" s="1"/>
  <c r="C205" i="1"/>
  <c r="C194" i="1"/>
  <c r="C202" i="1"/>
  <c r="C198" i="1"/>
  <c r="C212" i="1"/>
  <c r="C217" i="1"/>
  <c r="C222" i="1"/>
  <c r="C189" i="1"/>
  <c r="C186" i="1"/>
  <c r="C183" i="1"/>
  <c r="C231" i="1"/>
  <c r="C227" i="1"/>
  <c r="C243" i="1" l="1"/>
  <c r="D19" i="5" s="1"/>
  <c r="C207" i="1"/>
  <c r="D17" i="5" s="1"/>
  <c r="F17" i="5" s="1"/>
  <c r="C173" i="1"/>
  <c r="D12" i="5" s="1"/>
  <c r="F12" i="5" s="1"/>
  <c r="C101" i="1"/>
  <c r="C94" i="1"/>
  <c r="C90" i="1"/>
  <c r="C86" i="1"/>
  <c r="C82" i="1"/>
  <c r="C76" i="1"/>
  <c r="F19" i="5" l="1"/>
  <c r="F26" i="5" s="1"/>
  <c r="D26" i="5"/>
  <c r="C96" i="1"/>
  <c r="C25" i="1" l="1"/>
  <c r="C27" i="1" s="1"/>
  <c r="D9" i="5" s="1"/>
  <c r="F9" i="5" s="1"/>
  <c r="C169" i="1"/>
  <c r="C165" i="1"/>
  <c r="C160" i="1"/>
  <c r="C155" i="1"/>
  <c r="C64" i="1"/>
  <c r="C70" i="1"/>
  <c r="C59" i="1" l="1"/>
  <c r="C54" i="1"/>
  <c r="C137" i="1" l="1"/>
  <c r="C114" i="1"/>
  <c r="C110" i="1"/>
  <c r="C106" i="1"/>
  <c r="C38" i="1"/>
  <c r="C33" i="1"/>
  <c r="C45" i="1" l="1"/>
  <c r="D10" i="5" s="1"/>
  <c r="F10" i="5" s="1"/>
  <c r="C133" i="1"/>
  <c r="C128" i="1"/>
  <c r="C123" i="1"/>
  <c r="C118" i="1"/>
  <c r="C66" i="1"/>
  <c r="C72" i="1" s="1"/>
  <c r="D11" i="5" s="1"/>
  <c r="F11" i="5" s="1"/>
  <c r="C9" i="1"/>
  <c r="C13" i="1"/>
  <c r="C16" i="1" l="1"/>
  <c r="C171" i="1"/>
  <c r="D7" i="5" l="1"/>
  <c r="F7" i="5" s="1"/>
  <c r="F14" i="5" s="1"/>
  <c r="C1325" i="1"/>
</calcChain>
</file>

<file path=xl/comments1.xml><?xml version="1.0" encoding="utf-8"?>
<comments xmlns="http://schemas.openxmlformats.org/spreadsheetml/2006/main">
  <authors>
    <author>anti man</author>
  </authors>
  <commentList>
    <comment ref="D304" authorId="0" shapeId="0">
      <text>
        <r>
          <rPr>
            <b/>
            <sz val="9"/>
            <color indexed="81"/>
            <rFont val="Tahoma"/>
            <family val="2"/>
          </rPr>
          <t>anti man:</t>
        </r>
        <r>
          <rPr>
            <sz val="9"/>
            <color indexed="81"/>
            <rFont val="Tahoma"/>
            <family val="2"/>
          </rPr>
          <t xml:space="preserve">
</t>
        </r>
      </text>
    </comment>
  </commentList>
</comments>
</file>

<file path=xl/sharedStrings.xml><?xml version="1.0" encoding="utf-8"?>
<sst xmlns="http://schemas.openxmlformats.org/spreadsheetml/2006/main" count="2474" uniqueCount="1205">
  <si>
    <t>TIM</t>
  </si>
  <si>
    <t>DIM</t>
  </si>
  <si>
    <t xml:space="preserve">SQUA </t>
  </si>
  <si>
    <t xml:space="preserve">DESCRIPTION </t>
  </si>
  <si>
    <t>A. substructure work</t>
  </si>
  <si>
    <t xml:space="preserve">1. Excavation and Earth Work </t>
  </si>
  <si>
    <t xml:space="preserve">1.1 a/ Top soil excavation to </t>
  </si>
  <si>
    <t xml:space="preserve"> depth of 200mm for main building with 1m </t>
  </si>
  <si>
    <t xml:space="preserve"> working space both side</t>
  </si>
  <si>
    <r>
      <t>m</t>
    </r>
    <r>
      <rPr>
        <vertAlign val="superscript"/>
        <sz val="12"/>
        <rFont val="Cambria"/>
        <family val="1"/>
      </rPr>
      <t>2</t>
    </r>
  </si>
  <si>
    <t xml:space="preserve">    1.1b/     ditto but for  the service house with </t>
  </si>
  <si>
    <t>0.5 m working space</t>
  </si>
  <si>
    <t xml:space="preserve">Total area of top soil xcavation(excavation to </t>
  </si>
  <si>
    <t>main building+excavation to service)</t>
  </si>
  <si>
    <r>
      <t>m</t>
    </r>
    <r>
      <rPr>
        <vertAlign val="superscript"/>
        <sz val="12"/>
        <color indexed="8"/>
        <rFont val="Cambria"/>
        <family val="1"/>
      </rPr>
      <t>3</t>
    </r>
  </si>
  <si>
    <t>m3</t>
  </si>
  <si>
    <t xml:space="preserve">2.3 Pit excavation for column </t>
  </si>
  <si>
    <t xml:space="preserve">footings  with 250mm working  </t>
  </si>
  <si>
    <t>space each side</t>
  </si>
  <si>
    <t>For a/ F1(1400*1400)</t>
  </si>
  <si>
    <t>ditto but for</t>
  </si>
  <si>
    <t>b/F2(1200*1200)</t>
  </si>
  <si>
    <t>c/F3(1000*1000)</t>
  </si>
  <si>
    <t>total volume of pit excavation</t>
  </si>
  <si>
    <t>working space of 250mm</t>
  </si>
  <si>
    <t>a/ for section A-A</t>
  </si>
  <si>
    <t xml:space="preserve">b/ditto but  for </t>
  </si>
  <si>
    <t>section B-B</t>
  </si>
  <si>
    <t xml:space="preserve">c/ditto but  for </t>
  </si>
  <si>
    <t>section C-C</t>
  </si>
  <si>
    <r>
      <t>m</t>
    </r>
    <r>
      <rPr>
        <vertAlign val="superscript"/>
        <sz val="11"/>
        <color indexed="8"/>
        <rFont val="Cambria"/>
        <family val="1"/>
      </rPr>
      <t>3</t>
    </r>
  </si>
  <si>
    <t>dito but for</t>
  </si>
  <si>
    <t>circular column</t>
  </si>
  <si>
    <t>1.5 Back fill</t>
  </si>
  <si>
    <t>a/ for F1(1400*1400)</t>
  </si>
  <si>
    <t>b/ F2(1200*1200)</t>
  </si>
  <si>
    <t>c/ F3(1000*1000)</t>
  </si>
  <si>
    <t>Dedcctions</t>
  </si>
  <si>
    <t>for lean concrete on footing F1</t>
  </si>
  <si>
    <t>for lean concrete on footing F2</t>
  </si>
  <si>
    <t>for lean concrete on footing F3</t>
  </si>
  <si>
    <t>a/ for column C1,F1(200*300)</t>
  </si>
  <si>
    <t xml:space="preserve"> b/ dito but for column C1,F2(200*300)</t>
  </si>
  <si>
    <r>
      <t>d/column c3,F3 (</t>
    </r>
    <r>
      <rPr>
        <sz val="12"/>
        <color theme="1"/>
        <rFont val="Calibri"/>
        <family val="2"/>
      </rPr>
      <t>Ø250)</t>
    </r>
  </si>
  <si>
    <r>
      <t xml:space="preserve">1.2  </t>
    </r>
    <r>
      <rPr>
        <b/>
        <sz val="12"/>
        <color indexed="8"/>
        <rFont val="Cambria"/>
        <family val="1"/>
      </rPr>
      <t>Bulk excavation</t>
    </r>
  </si>
  <si>
    <t xml:space="preserve">1.2.2 bulk excavation for service house to an average </t>
  </si>
  <si>
    <t>depth of 50cm with 50cm working space both sides</t>
  </si>
  <si>
    <t>total volume of bulk main building+service building</t>
  </si>
  <si>
    <t xml:space="preserve">1.4/ Trench execavation </t>
  </si>
  <si>
    <t xml:space="preserve">1.4.1 trench excavation for main building to  500mm wide </t>
  </si>
  <si>
    <t xml:space="preserve">     around external grade beam with clear </t>
  </si>
  <si>
    <t>to an average depth of 1200mm</t>
  </si>
  <si>
    <t>to an average depth of 1300mm</t>
  </si>
  <si>
    <t>1.4.2 trench excavation for service house</t>
  </si>
  <si>
    <t xml:space="preserve">500mm wide  around external grade beam with clear </t>
  </si>
  <si>
    <t xml:space="preserve"> total volume of trench excavation for main building</t>
  </si>
  <si>
    <t xml:space="preserve">  m3    </t>
  </si>
  <si>
    <t xml:space="preserve">m3    </t>
  </si>
  <si>
    <t>total trench volume building+service volume</t>
  </si>
  <si>
    <t xml:space="preserve"> ditto but  for concrete volume of footing pad</t>
  </si>
  <si>
    <t>ditto but for foundation column concrete volume</t>
  </si>
  <si>
    <r>
      <rPr>
        <b/>
        <sz val="12"/>
        <color theme="1"/>
        <rFont val="Cambria"/>
        <family val="1"/>
      </rPr>
      <t>a/</t>
    </r>
    <r>
      <rPr>
        <sz val="12"/>
        <color theme="1"/>
        <rFont val="Cambria"/>
        <family val="1"/>
      </rPr>
      <t xml:space="preserve"> volume of concrete work</t>
    </r>
  </si>
  <si>
    <t xml:space="preserve">500mm wide  around external grade beam </t>
  </si>
  <si>
    <t>since  floor level of our main building is60cm above</t>
  </si>
  <si>
    <t>natural ground level we have no bulk excavation</t>
  </si>
  <si>
    <t>but we have a fill to adepth of 25cm.</t>
  </si>
  <si>
    <t>1.2.1 bulk excavation for main building</t>
  </si>
  <si>
    <t>1.5.1fill the entire area of the building to adepth of</t>
  </si>
  <si>
    <t>25cm</t>
  </si>
  <si>
    <t>additions on section b-b and section c-c of the trench</t>
  </si>
  <si>
    <t>given on the plan</t>
  </si>
  <si>
    <t>a/ on the top of the plan bounded by axis B and C</t>
  </si>
  <si>
    <t>b/ on left side of plan bounded by axis1 and 2</t>
  </si>
  <si>
    <r>
      <t>m</t>
    </r>
    <r>
      <rPr>
        <sz val="11"/>
        <color theme="1"/>
        <rFont val="Cambria"/>
        <family val="1"/>
      </rPr>
      <t>3</t>
    </r>
  </si>
  <si>
    <t xml:space="preserve">deduction </t>
  </si>
  <si>
    <t>a/ on right bottom of plan bounded by axis C and D</t>
  </si>
  <si>
    <t>b/  on right bottom of plan bounded by axis C and D</t>
  </si>
  <si>
    <t>total back fill volume</t>
  </si>
  <si>
    <t>back fill on pit+backfill on bulk to service house+backfill on</t>
  </si>
  <si>
    <t>trench excavation+fill on the entire area of the building</t>
  </si>
  <si>
    <t xml:space="preserve">     around external grade beam </t>
  </si>
  <si>
    <r>
      <rPr>
        <b/>
        <sz val="12"/>
        <color theme="1"/>
        <rFont val="Cambria"/>
        <family val="1"/>
      </rPr>
      <t>b/</t>
    </r>
    <r>
      <rPr>
        <sz val="12"/>
        <color theme="1"/>
        <rFont val="Cambria"/>
        <family val="1"/>
      </rPr>
      <t>for masonry wall volume</t>
    </r>
  </si>
  <si>
    <t>total volume of fill</t>
  </si>
  <si>
    <t xml:space="preserve"> trench wall for main building to  500mm wide </t>
  </si>
  <si>
    <t>trench wall for service house</t>
  </si>
  <si>
    <t>total volume ofdeduction</t>
  </si>
  <si>
    <t>net total volume of back fill</t>
  </si>
  <si>
    <t xml:space="preserve">m3  </t>
  </si>
  <si>
    <t>1.6 cart away</t>
  </si>
  <si>
    <t>total volume of excavated soil-volume of backfill</t>
  </si>
  <si>
    <t>total volume of excavation=Vsite clearance+Vbulk+Vpit+Vtrench</t>
  </si>
  <si>
    <t>Vsite clearance= area of site clearance*depth(0.2m)</t>
  </si>
  <si>
    <t>Vtotal=80.308+63+123.264+115.73-265.18</t>
  </si>
  <si>
    <r>
      <t>c/column C2,F2 (</t>
    </r>
    <r>
      <rPr>
        <sz val="12"/>
        <color theme="1"/>
        <rFont val="Calibri"/>
        <family val="2"/>
      </rPr>
      <t>Ø250)</t>
    </r>
  </si>
  <si>
    <t>2.CONCRETE WORK</t>
  </si>
  <si>
    <t>2.1, lean concrete c-5 concrete</t>
  </si>
  <si>
    <t>2.2 NORMAL CONCRETE(C-25)</t>
  </si>
  <si>
    <t>2.2.1  volume of concrete for footing pad</t>
  </si>
  <si>
    <t>2.2.2 volume of concrete for foundation column</t>
  </si>
  <si>
    <t>m2</t>
  </si>
  <si>
    <t>a/ for lean concrete under footing F1</t>
  </si>
  <si>
    <t>b/ for lean concrete under footing F2</t>
  </si>
  <si>
    <t>c/for lean concrete under footing F3</t>
  </si>
  <si>
    <t>d/ lean concrete under trench masonary</t>
  </si>
  <si>
    <t xml:space="preserve">  m2</t>
  </si>
  <si>
    <t>e/ lean concrete under trench wall for service house</t>
  </si>
  <si>
    <t>total volume of lean concrete</t>
  </si>
  <si>
    <t xml:space="preserve">   2.2.3 concrete work for Grade Beam</t>
  </si>
  <si>
    <t>a/ Grade beam GB1</t>
  </si>
  <si>
    <t>Unit</t>
  </si>
  <si>
    <t>SUB-STRUCTURE</t>
  </si>
  <si>
    <t>EXCAVATION &amp; EARTH WORK</t>
  </si>
  <si>
    <t>A.</t>
  </si>
  <si>
    <t xml:space="preserve"> </t>
  </si>
  <si>
    <t>1.1</t>
  </si>
  <si>
    <t>Clearing of the site to remove top soil and other rubbish materials to an average depth of 200mm.</t>
  </si>
  <si>
    <r>
      <t>m</t>
    </r>
    <r>
      <rPr>
        <vertAlign val="superscript"/>
        <sz val="10"/>
        <rFont val="Arial"/>
        <family val="2"/>
      </rPr>
      <t>2</t>
    </r>
  </si>
  <si>
    <r>
      <t>m</t>
    </r>
    <r>
      <rPr>
        <vertAlign val="superscript"/>
        <sz val="10"/>
        <rFont val="Arial"/>
        <family val="2"/>
      </rPr>
      <t>3</t>
    </r>
  </si>
  <si>
    <t>Trench excavation  to masonry foundation wall starting from reduced level to a depth not exceeding 1500mm.</t>
  </si>
  <si>
    <t>Back fill  around footings and foundation columns with selected material, well rammed in layers of 200mm thick and compacted at dry density and optimum moisture content.</t>
  </si>
  <si>
    <t>Cart away excavated material.</t>
  </si>
  <si>
    <t>Total carried to summary birr</t>
  </si>
  <si>
    <t>CONCRETE WORK</t>
  </si>
  <si>
    <t>50 mm thick lean concrete in class C-5</t>
  </si>
  <si>
    <t>ITEM</t>
  </si>
  <si>
    <t>DESCRIPTION</t>
  </si>
  <si>
    <t>UNIT</t>
  </si>
  <si>
    <t>QTY</t>
  </si>
  <si>
    <t>RATE</t>
  </si>
  <si>
    <t>AMOUNT</t>
  </si>
  <si>
    <t>Pit excavation for footings starting from reduced level to a depth not exceeding 2400mm.</t>
  </si>
  <si>
    <t xml:space="preserve">total volume of bulk main </t>
  </si>
  <si>
    <t>building+service building</t>
  </si>
  <si>
    <t>b/ditto but for grade beam GB-2</t>
  </si>
  <si>
    <t>c/ditto but for grade beamGB-3</t>
  </si>
  <si>
    <t>d/ditto but for grade beam GB-4</t>
  </si>
  <si>
    <t>e/ ditto but forgrade beam GB-5</t>
  </si>
  <si>
    <t>f/ditto but for grade beam GB-6</t>
  </si>
  <si>
    <t>g/ ditto but for grade beam GB-7</t>
  </si>
  <si>
    <t>h/ditto but for grade beam GB-8</t>
  </si>
  <si>
    <t>i/ditto but for grade beam GB-9</t>
  </si>
  <si>
    <t xml:space="preserve">ditto but for grade beam on section B-B and C-C </t>
  </si>
  <si>
    <t xml:space="preserve">between axis 1 and 2 </t>
  </si>
  <si>
    <t xml:space="preserve">between axis B,C and D </t>
  </si>
  <si>
    <t xml:space="preserve">ditto but fograde beam on section B-B and C-C </t>
  </si>
  <si>
    <t xml:space="preserve">between axis C and D </t>
  </si>
  <si>
    <t>ANALYSIS SHEET FOR DIRECT COST</t>
  </si>
  <si>
    <t>LABOR DAILY OUTPUT:</t>
  </si>
  <si>
    <t xml:space="preserve"> kg/Dy.</t>
  </si>
  <si>
    <t>Rienforcement bar dia 8mm</t>
  </si>
  <si>
    <t xml:space="preserve">EQUIPMENT DAILY OUT PUT: </t>
  </si>
  <si>
    <t>kg/Dy.</t>
  </si>
  <si>
    <t>TOTAL QUANTITY OF WORK ITEM:</t>
  </si>
  <si>
    <t>kg</t>
  </si>
  <si>
    <t xml:space="preserve">RESULT: </t>
  </si>
  <si>
    <t xml:space="preserve"> Birr/kg</t>
  </si>
  <si>
    <t>Material Cost (1:01)</t>
  </si>
  <si>
    <t xml:space="preserve">   Labor Cost (1:02)</t>
  </si>
  <si>
    <t>Equipment Cost (1:03)</t>
  </si>
  <si>
    <t>Type of Material</t>
  </si>
  <si>
    <t>Qty *</t>
  </si>
  <si>
    <t>Rate</t>
  </si>
  <si>
    <t>Cost per Unit</t>
  </si>
  <si>
    <t>Labor by Trade</t>
  </si>
  <si>
    <t>No.</t>
  </si>
  <si>
    <t>UF</t>
  </si>
  <si>
    <t>** Indexed daily wage</t>
  </si>
  <si>
    <t>Daily wage</t>
  </si>
  <si>
    <t>Type of Equipment</t>
  </si>
  <si>
    <t>Daily  Rental</t>
  </si>
  <si>
    <t>Daily Cost</t>
  </si>
  <si>
    <t>Foreman</t>
  </si>
  <si>
    <t>Bar bender leader</t>
  </si>
  <si>
    <t xml:space="preserve">Bar bender </t>
  </si>
  <si>
    <t>Total (1:01)</t>
  </si>
  <si>
    <t xml:space="preserve">      Total (1:02)</t>
  </si>
  <si>
    <t>Total (1:03)</t>
  </si>
  <si>
    <t xml:space="preserve">A=  Materials Unit Cost  </t>
  </si>
  <si>
    <t>B= Manpower Unit Cost</t>
  </si>
  <si>
    <t>Birr/kg</t>
  </si>
  <si>
    <t xml:space="preserve">    C=Equipment Unit Cost</t>
  </si>
  <si>
    <t xml:space="preserve">   Daily output: </t>
  </si>
  <si>
    <t xml:space="preserve">Direct Cost of Work Item = A+B+C =  </t>
  </si>
  <si>
    <t xml:space="preserve">                                                       </t>
  </si>
  <si>
    <t>Over head cost :</t>
  </si>
  <si>
    <t xml:space="preserve">Profit Cost: </t>
  </si>
  <si>
    <t xml:space="preserve">Total: </t>
  </si>
  <si>
    <t>Remark _____________________________________________________________________________</t>
  </si>
  <si>
    <t xml:space="preserve">       </t>
  </si>
  <si>
    <t>Vat:</t>
  </si>
  <si>
    <t>UF:  UTILIZATION FACTOR</t>
  </si>
  <si>
    <t xml:space="preserve">Total unit cost: </t>
  </si>
  <si>
    <r>
      <t xml:space="preserve">PROJECT:   </t>
    </r>
    <r>
      <rPr>
        <b/>
        <i/>
        <sz val="10"/>
        <rFont val="Arial"/>
        <family val="2"/>
      </rPr>
      <t xml:space="preserve">  RIENFORCEMENT</t>
    </r>
  </si>
  <si>
    <r>
      <t xml:space="preserve">WORK ITEM: </t>
    </r>
    <r>
      <rPr>
        <i/>
        <u/>
        <sz val="10"/>
        <rFont val="Arial"/>
        <family val="2"/>
      </rPr>
      <t xml:space="preserve"> </t>
    </r>
  </si>
  <si>
    <r>
      <t xml:space="preserve">             </t>
    </r>
    <r>
      <rPr>
        <i/>
        <u/>
        <sz val="10"/>
        <rFont val="Arial"/>
        <family val="2"/>
      </rPr>
      <t>Total of (1:02)</t>
    </r>
  </si>
  <si>
    <r>
      <t xml:space="preserve">   </t>
    </r>
    <r>
      <rPr>
        <i/>
        <u/>
        <sz val="10"/>
        <rFont val="Arial"/>
        <family val="2"/>
      </rPr>
      <t>Total of (1:03)</t>
    </r>
    <r>
      <rPr>
        <i/>
        <sz val="10"/>
        <rFont val="Arial"/>
        <family val="2"/>
      </rPr>
      <t xml:space="preserve"> </t>
    </r>
  </si>
  <si>
    <t>Sub structure</t>
  </si>
  <si>
    <t>ETB/UNIT</t>
  </si>
  <si>
    <t>ETB</t>
  </si>
  <si>
    <t xml:space="preserve">   2.2.4 concrete work for Grade Beam of service house</t>
  </si>
  <si>
    <t>developmental length of grade beam*width*depth</t>
  </si>
  <si>
    <t>total volume of concrete on grade beam</t>
  </si>
  <si>
    <t>main building+service house</t>
  </si>
  <si>
    <t>2.2.5 concrete volume for ground slab of main building</t>
  </si>
  <si>
    <t>100mm depth with C-25 concrete</t>
  </si>
  <si>
    <t>panel bounded by axis A-B and1-2</t>
  </si>
  <si>
    <t>ditto but for panel bounded by axis A-B and2-2'</t>
  </si>
  <si>
    <t>ditto but for panel bounded by axis A-B and2'-4</t>
  </si>
  <si>
    <t>ditto but for panel bounded by axisB-C and1-2</t>
  </si>
  <si>
    <t>ditto but for panel bounded by axisB-C and2-3</t>
  </si>
  <si>
    <t>ditto but for panel bounded by axisB-C and3-4</t>
  </si>
  <si>
    <t>ditto but for panel bounded by axis C-D and1-2</t>
  </si>
  <si>
    <t>ditto but for panel bounded by axis C-D and2-3</t>
  </si>
  <si>
    <t>panel of section B-B and C-C bounded by axis</t>
  </si>
  <si>
    <t>C-D and 3-4</t>
  </si>
  <si>
    <t>B-D and 1</t>
  </si>
  <si>
    <t>A and 1 and 2</t>
  </si>
  <si>
    <t>2.2.5.1  concrete volume for ground slab of service house</t>
  </si>
  <si>
    <t>2.2.5.2 ditto but for external verenda</t>
  </si>
  <si>
    <t>total volume of concrete on slab(main +service house)</t>
  </si>
  <si>
    <t>2.2.6 volume of concrete for external stair cases on main building</t>
  </si>
  <si>
    <t>2.2.6.1 stair on axis B-D</t>
  </si>
  <si>
    <t>a/waist volume</t>
  </si>
  <si>
    <t>b/ step volume</t>
  </si>
  <si>
    <t>v=1/2*L*w*H</t>
  </si>
  <si>
    <t>2.2.6.2ditto but for on axis C-D and 3-4</t>
  </si>
  <si>
    <t>2.2.6.3 ditto but for on axis 1 and 2</t>
  </si>
  <si>
    <t xml:space="preserve">2.2.6.4 ditto but for section A-A  on axis B abd C </t>
  </si>
  <si>
    <t>2.2.6.5 volume of concrete on external stair case of service house</t>
  </si>
  <si>
    <t>net total volume of  concrete for external  stair case</t>
  </si>
  <si>
    <t>Area of hard core between  axis A-B and1-2</t>
  </si>
  <si>
    <t>a/ ditto but for Hard core bounded by axis A-B and 2-2'</t>
  </si>
  <si>
    <t>b/ ditto but for hard core bounded by axis A-B and2'-4</t>
  </si>
  <si>
    <t>c/ ditto but for hard core bounded by axisB-C and1-2</t>
  </si>
  <si>
    <t>d/ ditto but for hard core bounded by axisB-C and2-3</t>
  </si>
  <si>
    <t>e/ ditto but for hard core  bounded by axisB-C and3-4</t>
  </si>
  <si>
    <t>f/ ditto but for hard core bounded by axis C-D and1-2</t>
  </si>
  <si>
    <t>g/ ditto but for hard core bounded by axis C-D and2-3</t>
  </si>
  <si>
    <t>j/ hard core  for section B-B and C-C bounded by axis</t>
  </si>
  <si>
    <t>i/ hard corefor section B-B and C-C bounded by axis</t>
  </si>
  <si>
    <t>h/ hard core for section B-B and C-C bounded by axis</t>
  </si>
  <si>
    <t>a/ ditto but for  verenda</t>
  </si>
  <si>
    <t>total Area of Hard core for (main H. +service house)</t>
  </si>
  <si>
    <t xml:space="preserve">20mm thick swan zigaba form work </t>
  </si>
  <si>
    <t>P=2(1400 + 1400)=5600mm</t>
  </si>
  <si>
    <t>P=2(1200 + 1200)=4800mm</t>
  </si>
  <si>
    <t>P=2(1000 + 1000)=4000mm</t>
  </si>
  <si>
    <t>a/ ditto but for F1(1400*1400) with a depth of 400mm</t>
  </si>
  <si>
    <t>b/ ditto but for F2(1200*1200) with a depth of 300mm</t>
  </si>
  <si>
    <t>c/ ditto but for F3(1000*1000) with a depth of 300mm</t>
  </si>
  <si>
    <t xml:space="preserve">Total Formwork for Footing Pads </t>
  </si>
  <si>
    <t>(300*200) with a depth of 215cm</t>
  </si>
  <si>
    <t>a/ Formwork for Foundation column  C1 for (C1,F1)</t>
  </si>
  <si>
    <t>b/ ditto but C1 for (CI,F2)</t>
  </si>
  <si>
    <t>(300*200) with a depth of 225cm</t>
  </si>
  <si>
    <t>c/ ditto but C2 for (C2,F2)</t>
  </si>
  <si>
    <r>
      <rPr>
        <sz val="11"/>
        <color theme="1"/>
        <rFont val="Calibri"/>
        <family val="2"/>
      </rPr>
      <t>Φ250mm</t>
    </r>
    <r>
      <rPr>
        <sz val="11"/>
        <color theme="1"/>
        <rFont val="Calibri"/>
        <family val="2"/>
        <scheme val="minor"/>
      </rPr>
      <t xml:space="preserve"> with a depth of 225cm</t>
    </r>
  </si>
  <si>
    <t xml:space="preserve">Total Area of Formwork for Foundation column  </t>
  </si>
  <si>
    <t>a/ Formwork for GB-1</t>
  </si>
  <si>
    <t>b/ Ditto but  for GB-2</t>
  </si>
  <si>
    <t>c/ Ditto but  for GB-3</t>
  </si>
  <si>
    <t>d/ Ditto but  for GB-4</t>
  </si>
  <si>
    <t>e/ Ditto but  for GB-5</t>
  </si>
  <si>
    <t>f/ Ditto but  for GB-6</t>
  </si>
  <si>
    <t>g/ Ditto but  for GB-7</t>
  </si>
  <si>
    <t>h/ Ditto but  for GB-8</t>
  </si>
  <si>
    <t>i/ Ditto but  for GB-9</t>
  </si>
  <si>
    <t>a/ Formwork for Grade beam of section B-B &amp; C-C for axis B,C,D</t>
  </si>
  <si>
    <t>b/ Formwork for Grade beam of section B-B, &amp; C-C for axis 1,2</t>
  </si>
  <si>
    <t xml:space="preserve">c/ Formwork for Grade beam of section B-B, &amp; C-C between axis </t>
  </si>
  <si>
    <t>C,D and axis 3,4</t>
  </si>
  <si>
    <t>3.2  Area of Hard core for service house</t>
  </si>
  <si>
    <t>3.1/ Area of Hard core for main building</t>
  </si>
  <si>
    <t xml:space="preserve"> 3 / Hard core </t>
  </si>
  <si>
    <t>4   Form work</t>
  </si>
  <si>
    <t xml:space="preserve">  total concrete volume for foundation</t>
  </si>
  <si>
    <t>3+D418</t>
  </si>
  <si>
    <t>4.2Formwork for Grade beam</t>
  </si>
  <si>
    <t xml:space="preserve">4.1.1 Formwork for Footing Pads </t>
  </si>
  <si>
    <t>4.1 Formwork for Foundation</t>
  </si>
  <si>
    <t>4.1.2 Formwork for Foundation column</t>
  </si>
  <si>
    <t>4.2.1 Formwork for Grade beam (400*250)</t>
  </si>
  <si>
    <t>4.2 .2 Formwork for Grade beam (200*500)</t>
  </si>
  <si>
    <r>
      <t>∏r</t>
    </r>
    <r>
      <rPr>
        <vertAlign val="superscript"/>
        <sz val="11"/>
        <color theme="1"/>
        <rFont val="Calibri"/>
        <family val="2"/>
        <scheme val="minor"/>
      </rPr>
      <t xml:space="preserve">2 </t>
    </r>
  </si>
  <si>
    <t>p =∏D,               p=3.14*250=785mm</t>
  </si>
  <si>
    <t>NORMAL CONCRETE FOR FOUNDATION Reinforced concrete in C-25 filled in to form work and vibrated around steel reinforcement</t>
  </si>
  <si>
    <t xml:space="preserve">total volume of concrete on grade </t>
  </si>
  <si>
    <t>beammain building+service house</t>
  </si>
  <si>
    <t>HARDCORE</t>
  </si>
  <si>
    <t xml:space="preserve"> Form work</t>
  </si>
  <si>
    <t xml:space="preserve">a/Area of formwork for side of waist &amp; step both sides  </t>
  </si>
  <si>
    <t xml:space="preserve">b/Area of formwork for face of riser </t>
  </si>
  <si>
    <t>Total Area of Formwork for external stair case</t>
  </si>
  <si>
    <t xml:space="preserve">a/ Formwork for  Grade Beam on service house </t>
  </si>
  <si>
    <t xml:space="preserve">b/ Formwork for  verenda on service house </t>
  </si>
  <si>
    <t xml:space="preserve">c/ Formwork for  stair on service house </t>
  </si>
  <si>
    <t>Total Area of Formwork for service House</t>
  </si>
  <si>
    <t>Total Area of Formwork for Mainhouse &amp; service House</t>
  </si>
  <si>
    <t>4.1 Formwork of stair on axis B-D</t>
  </si>
  <si>
    <t>4.2 ditto but for on axis C-D and 3-4</t>
  </si>
  <si>
    <t>4.2.1 ditto but for on axis 1 &amp; 2</t>
  </si>
  <si>
    <t xml:space="preserve">4. 2.2ditto but for section A-A  on axis B abd C </t>
  </si>
  <si>
    <t>4.3.2 Area of formwork for  service house</t>
  </si>
  <si>
    <t>4 / Formwork for external stair cases on main building</t>
  </si>
  <si>
    <t>total Area of Formwork for grade beam main building</t>
  </si>
  <si>
    <t>total Area of Formwork for grade beammain house</t>
  </si>
  <si>
    <t>Total Area of Formwork for external stair case main building</t>
  </si>
  <si>
    <t xml:space="preserve">c/ Formwork for  external stair on service house </t>
  </si>
  <si>
    <t>Total Area of Formwork for Grade beam for (200*500)</t>
  </si>
  <si>
    <t xml:space="preserve">          1-CONCRETE WORK</t>
  </si>
  <si>
    <t xml:space="preserve">First and second floor </t>
  </si>
  <si>
    <t xml:space="preserve"> 1.1Elevation columns</t>
  </si>
  <si>
    <t>C1 (200*300)</t>
  </si>
  <si>
    <t>dito but c1 for  1st floor</t>
  </si>
  <si>
    <t>C2(diam 250)</t>
  </si>
  <si>
    <t>dito but c2 for 2nd floor</t>
  </si>
  <si>
    <t>c3(diam 250)</t>
  </si>
  <si>
    <t>dito but c3 for 2nd floor</t>
  </si>
  <si>
    <t>Total concrete for column</t>
  </si>
  <si>
    <r>
      <t>m</t>
    </r>
    <r>
      <rPr>
        <vertAlign val="superscript"/>
        <sz val="12"/>
        <color indexed="8"/>
        <rFont val="Cambria"/>
        <family val="1"/>
      </rPr>
      <t xml:space="preserve">3                                                         </t>
    </r>
  </si>
  <si>
    <t xml:space="preserve"> 1.2 Elevation beams</t>
  </si>
  <si>
    <t xml:space="preserve">  At + 3.40 level</t>
  </si>
  <si>
    <t>B1(200*400)</t>
  </si>
  <si>
    <t>B2(200*400)</t>
  </si>
  <si>
    <t>B3(200*400)</t>
  </si>
  <si>
    <t>B4(200*400)</t>
  </si>
  <si>
    <t>B5(200*400)</t>
  </si>
  <si>
    <t>B6(200*400)</t>
  </si>
  <si>
    <t>B7(200*400)</t>
  </si>
  <si>
    <t>B8(200*400)</t>
  </si>
  <si>
    <t>B9(200*400)</t>
  </si>
  <si>
    <t>B10(200*400)</t>
  </si>
  <si>
    <t>B11(200*400)</t>
  </si>
  <si>
    <t xml:space="preserve">           Total concrete for first floor beams</t>
  </si>
  <si>
    <t xml:space="preserve">    At top tie beam </t>
  </si>
  <si>
    <t>TB1(200*300)</t>
  </si>
  <si>
    <t>TB2(200*400)</t>
  </si>
  <si>
    <t>TB3(200*300)</t>
  </si>
  <si>
    <t>TB4(200*400)</t>
  </si>
  <si>
    <t>TB5(200*300)</t>
  </si>
  <si>
    <t>dito but 5.2m length of TB6</t>
  </si>
  <si>
    <t>dito but  forTB7</t>
  </si>
  <si>
    <t>dito but  6.7 length of TB8</t>
  </si>
  <si>
    <t>dito but 11.2 length of TB9</t>
  </si>
  <si>
    <t>dito but for TB10</t>
  </si>
  <si>
    <t>TB11(200*400)</t>
  </si>
  <si>
    <t>dito but 10.35m length TB12</t>
  </si>
  <si>
    <t xml:space="preserve">          Total cocrete for beam =15.38+9.08</t>
  </si>
  <si>
    <r>
      <t xml:space="preserve">   1</t>
    </r>
    <r>
      <rPr>
        <sz val="12"/>
        <color theme="1"/>
        <rFont val="Calibri"/>
        <family val="2"/>
        <scheme val="minor"/>
      </rPr>
      <t>.3 Concrete floor slab in 15 cms thick.</t>
    </r>
  </si>
  <si>
    <t xml:space="preserve"> At + 3.40 level</t>
  </si>
  <si>
    <t>S1(4800*3850)</t>
  </si>
  <si>
    <t>S2(3850*3200)</t>
  </si>
  <si>
    <t>S3(4800*3850)</t>
  </si>
  <si>
    <t>S4(5500*3250)</t>
  </si>
  <si>
    <t>S5(4795*5500)</t>
  </si>
  <si>
    <t>S6(4800*4800)</t>
  </si>
  <si>
    <t>S7(3200*1900)</t>
  </si>
  <si>
    <t>S8(2650*1200)</t>
  </si>
  <si>
    <t>S9(2920*1120)</t>
  </si>
  <si>
    <t>S10(500*3200)</t>
  </si>
  <si>
    <t xml:space="preserve">     Total concrete for slab at first floor</t>
  </si>
  <si>
    <t xml:space="preserve">      1.4 Stair case </t>
  </si>
  <si>
    <t xml:space="preserve">   above ground level from 0.00 to +3.40</t>
  </si>
  <si>
    <t>Riser(triangular area)</t>
  </si>
  <si>
    <t>Stair waiste</t>
  </si>
  <si>
    <t xml:space="preserve">landing </t>
  </si>
  <si>
    <t xml:space="preserve">  Total concrete for stair case</t>
  </si>
  <si>
    <t>Total concrete work for super structure</t>
  </si>
  <si>
    <t>2-FORMWORK</t>
  </si>
  <si>
    <t>2.1 Elevation columns</t>
  </si>
  <si>
    <t>C1(0.2*0.3)</t>
  </si>
  <si>
    <t>C2(Dia 250)</t>
  </si>
  <si>
    <t>C3(Dia 250)</t>
  </si>
  <si>
    <t>Total  formwork for columns</t>
  </si>
  <si>
    <t>2.2Elevation beams</t>
  </si>
  <si>
    <t xml:space="preserve">External formwork </t>
  </si>
  <si>
    <t>Internal around S1</t>
  </si>
  <si>
    <t>Internal around S2</t>
  </si>
  <si>
    <t>Internal around S3</t>
  </si>
  <si>
    <t>Internal around S4</t>
  </si>
  <si>
    <t>Internal around S5</t>
  </si>
  <si>
    <t>Internal around S6</t>
  </si>
  <si>
    <t>Internal around S7</t>
  </si>
  <si>
    <t>Internal around S8</t>
  </si>
  <si>
    <t>Internal around S9</t>
  </si>
  <si>
    <t>Internal around S10</t>
  </si>
  <si>
    <t xml:space="preserve">Total formwork for internal </t>
  </si>
  <si>
    <t>Total  formwork for BEAMS</t>
  </si>
  <si>
    <t>2.3 Suspended slabs at 3.4 levels</t>
  </si>
  <si>
    <t>S1</t>
  </si>
  <si>
    <t>S2</t>
  </si>
  <si>
    <t>S3</t>
  </si>
  <si>
    <t>S4</t>
  </si>
  <si>
    <t>S5</t>
  </si>
  <si>
    <t>S6</t>
  </si>
  <si>
    <t>S7</t>
  </si>
  <si>
    <t>Total  formwork forsuspended slabs</t>
  </si>
  <si>
    <t xml:space="preserve">2.4  top tie beam </t>
  </si>
  <si>
    <t>External formwork</t>
  </si>
  <si>
    <t>TB1(0.2*0.3)</t>
  </si>
  <si>
    <t>TB2(0.2*0.4)</t>
  </si>
  <si>
    <t>TB3(0.2*0.3)</t>
  </si>
  <si>
    <t>ditto but for l=3.2 TB5</t>
  </si>
  <si>
    <t>ditto but for l=5.2 TB6</t>
  </si>
  <si>
    <t>ditto but for l=5.3 TB7</t>
  </si>
  <si>
    <t>ditto but for l= 6.95 TB8</t>
  </si>
  <si>
    <t>ditto but for l=5 TB9</t>
  </si>
  <si>
    <t>ditto but for l=.15 TB10</t>
  </si>
  <si>
    <t>TB11(0.2*0.3)</t>
  </si>
  <si>
    <t>ditto but for l=11.15 TB12</t>
  </si>
  <si>
    <t>Internal formwork</t>
  </si>
  <si>
    <t>TB1(internal depth=0.15)</t>
  </si>
  <si>
    <t>TB2(internal depth=0.25)</t>
  </si>
  <si>
    <t>TB3(internal depth=0.15)</t>
  </si>
  <si>
    <t>TB4(internal depth=0.25)</t>
  </si>
  <si>
    <t>TB5(internal depth=0.15)</t>
  </si>
  <si>
    <t>ditto but for l=4.8 TB6)</t>
  </si>
  <si>
    <t>ditto but for TB7</t>
  </si>
  <si>
    <t>ditto but for L=6.7 TB8</t>
  </si>
  <si>
    <t>ditto but for L=18 TB9</t>
  </si>
  <si>
    <t>ditto but for L=21.61 TB10</t>
  </si>
  <si>
    <t>TB11(internal depth=0.25)</t>
  </si>
  <si>
    <t>ditto but for l=10.65 TB12</t>
  </si>
  <si>
    <t>Total top tie  beam formwork</t>
  </si>
  <si>
    <t>total super structure formwork</t>
  </si>
  <si>
    <t>service rooms</t>
  </si>
  <si>
    <t xml:space="preserve"> 1.CONCRETE COLUMN(200*400)</t>
  </si>
  <si>
    <t>2.TOPE TIE BEAM</t>
  </si>
  <si>
    <t>2.1. tope tie beam short direction(400*400)</t>
  </si>
  <si>
    <t xml:space="preserve">2.2 tope tie beam long direction </t>
  </si>
  <si>
    <t>total concrete for tie beam</t>
  </si>
  <si>
    <t xml:space="preserve"> 2.FORMWORK </t>
  </si>
  <si>
    <t>2.1Column(200*400)</t>
  </si>
  <si>
    <t xml:space="preserve"> 2.2For top tie beam(400*400)</t>
  </si>
  <si>
    <t>2.2.1.external part</t>
  </si>
  <si>
    <t xml:space="preserve"> 2.2.2.internal</t>
  </si>
  <si>
    <t xml:space="preserve"> DEDUCTION</t>
  </si>
  <si>
    <t xml:space="preserve">          in family room</t>
  </si>
  <si>
    <t>m²</t>
  </si>
  <si>
    <t xml:space="preserve">         in living room</t>
  </si>
  <si>
    <t xml:space="preserve">          b/n dinning and kitchen</t>
  </si>
  <si>
    <t xml:space="preserve">         1.1.2 WINDOWS</t>
  </si>
  <si>
    <t xml:space="preserve">          around stair</t>
  </si>
  <si>
    <t xml:space="preserve">          in dinning area</t>
  </si>
  <si>
    <t xml:space="preserve">        in toilet(top window)</t>
  </si>
  <si>
    <t xml:space="preserve">  m²     total deduction</t>
  </si>
  <si>
    <r>
      <t>m</t>
    </r>
    <r>
      <rPr>
        <sz val="11"/>
        <color theme="1"/>
        <rFont val="Calibri"/>
        <family val="2"/>
      </rPr>
      <t>²</t>
    </r>
    <r>
      <rPr>
        <sz val="11"/>
        <color theme="1"/>
        <rFont val="Calibri"/>
        <family val="2"/>
        <scheme val="minor"/>
      </rPr>
      <t xml:space="preserve">    total 200mm thick block work </t>
    </r>
  </si>
  <si>
    <t xml:space="preserve">       1.2 200mm thick HCB wall for service area</t>
  </si>
  <si>
    <t>L==1880+420+1006=33.06m</t>
  </si>
  <si>
    <t>H=250=2.5m</t>
  </si>
  <si>
    <t>DEDUCTION</t>
  </si>
  <si>
    <t xml:space="preserve">      WINDOWS</t>
  </si>
  <si>
    <t xml:space="preserve">           in guest bed </t>
  </si>
  <si>
    <t xml:space="preserve">          in tr kitchen,bedroom1</t>
  </si>
  <si>
    <t xml:space="preserve">          in maid bed room</t>
  </si>
  <si>
    <t xml:space="preserve">          in bath room(top window)</t>
  </si>
  <si>
    <t>m²    total deduction for service area</t>
  </si>
  <si>
    <t xml:space="preserve"> m²    total block work for service area</t>
  </si>
  <si>
    <t>m² total block work (both service area and residence)</t>
  </si>
  <si>
    <t xml:space="preserve">         1.3  150mm thick HCB wall </t>
  </si>
  <si>
    <t>L=95+200+175+370+300+125+230+125=16.20m</t>
  </si>
  <si>
    <t>H=304-40=2.64m</t>
  </si>
  <si>
    <t xml:space="preserve">      DEDUCTION</t>
  </si>
  <si>
    <t xml:space="preserve">            1.2.1 DOORS</t>
  </si>
  <si>
    <t xml:space="preserve">      in toilet </t>
  </si>
  <si>
    <t xml:space="preserve">       in kitchen</t>
  </si>
  <si>
    <t xml:space="preserve">          1.2.2 WINDOWS</t>
  </si>
  <si>
    <t xml:space="preserve">      in family room</t>
  </si>
  <si>
    <t>m²     total deduction</t>
  </si>
  <si>
    <t>m²  total 150 mm thick block work for residence</t>
  </si>
  <si>
    <t>1.4 150mm thick HCB wall for service area</t>
  </si>
  <si>
    <t>L=1840+1680+179+150+264=41.13m</t>
  </si>
  <si>
    <t>H=2.5m</t>
  </si>
  <si>
    <t xml:space="preserve">    DEDUCTION</t>
  </si>
  <si>
    <t xml:space="preserve">         DOORS</t>
  </si>
  <si>
    <t xml:space="preserve">     in laundary</t>
  </si>
  <si>
    <t xml:space="preserve">    in guest wash, guest bed</t>
  </si>
  <si>
    <t xml:space="preserve">       WINDOW</t>
  </si>
  <si>
    <t>`1</t>
  </si>
  <si>
    <t xml:space="preserve">   in guest wash</t>
  </si>
  <si>
    <t xml:space="preserve"> m² total deduction</t>
  </si>
  <si>
    <t>m²total block work for service area</t>
  </si>
  <si>
    <t xml:space="preserve">  block work for paraphet of service area(front)</t>
  </si>
  <si>
    <t xml:space="preserve"> block work for paraphet of service area{side)</t>
  </si>
  <si>
    <t xml:space="preserve">  m²      A=0.5*b*h</t>
  </si>
  <si>
    <t xml:space="preserve">  m²    150mm thick total block work(residence and  </t>
  </si>
  <si>
    <t xml:space="preserve"> service area)</t>
  </si>
  <si>
    <t xml:space="preserve"> 2 BLOCK WORK ON FIRST FLOOR</t>
  </si>
  <si>
    <t xml:space="preserve">     2.1 200mm thick HCB </t>
  </si>
  <si>
    <t>L=370+115+280+115+135+120+75+470+165+165+45+265+60+</t>
  </si>
  <si>
    <t xml:space="preserve">110+460+129+90+535+370+350+100+80+70+345+154+200+ </t>
  </si>
  <si>
    <t>m²    145+470=59.88m</t>
  </si>
  <si>
    <t>H=5.64-3.04=2.6m</t>
  </si>
  <si>
    <t xml:space="preserve">    2.1.1 DOORS</t>
  </si>
  <si>
    <t xml:space="preserve">        in bed room 1</t>
  </si>
  <si>
    <t xml:space="preserve">      in bed room 2and master bed room</t>
  </si>
  <si>
    <t xml:space="preserve">  m²   in dressing room</t>
  </si>
  <si>
    <t xml:space="preserve">   m²  </t>
  </si>
  <si>
    <t>2.1.2 WINDOWS</t>
  </si>
  <si>
    <t xml:space="preserve">       aroun stair</t>
  </si>
  <si>
    <t xml:space="preserve">      in bed room 2</t>
  </si>
  <si>
    <t xml:space="preserve">     in dressing room</t>
  </si>
  <si>
    <t xml:space="preserve">     in bath room(top window)</t>
  </si>
  <si>
    <t xml:space="preserve"> m² total deduction </t>
  </si>
  <si>
    <t xml:space="preserve">m²    total 200mm thick block work </t>
  </si>
  <si>
    <t>2.2 150mm thich HCB wall</t>
  </si>
  <si>
    <t>L=90+295+295+300+78+392+75+285+300+50=21.6m</t>
  </si>
  <si>
    <t>h=5.64-3.04=2.6</t>
  </si>
  <si>
    <t xml:space="preserve">        2.2.1 DOORS</t>
  </si>
  <si>
    <t xml:space="preserve">     in bath room,studyroom,dressing room</t>
  </si>
  <si>
    <t>m²   total deduction</t>
  </si>
  <si>
    <t xml:space="preserve">m²    total 150mm thick block work </t>
  </si>
  <si>
    <t>1.1   FOR (G+0 AND G+1)(RESIDENCE)</t>
  </si>
  <si>
    <t xml:space="preserve"> L=1145+1445+1563+995+524+377=60.49m</t>
  </si>
  <si>
    <t>m²    H=3.04-0.4=2.64</t>
  </si>
  <si>
    <t xml:space="preserve">  DEDUCTION</t>
  </si>
  <si>
    <t xml:space="preserve">     DOOR</t>
  </si>
  <si>
    <t xml:space="preserve">   in family room,bedroom1,</t>
  </si>
  <si>
    <t xml:space="preserve">    WINDOWS</t>
  </si>
  <si>
    <t xml:space="preserve">    in dinning area</t>
  </si>
  <si>
    <t xml:space="preserve">    around a stair</t>
  </si>
  <si>
    <t xml:space="preserve">     in bath room (top window) </t>
  </si>
  <si>
    <t xml:space="preserve">     in bath room (top window first floor)</t>
  </si>
  <si>
    <t xml:space="preserve">    in dressing room</t>
  </si>
  <si>
    <t xml:space="preserve">    in bed room2</t>
  </si>
  <si>
    <t>m²       total deduction</t>
  </si>
  <si>
    <t xml:space="preserve"> m²        total plastering for residence</t>
  </si>
  <si>
    <t>1.2   FOR SERVICE AREA</t>
  </si>
  <si>
    <t>L=2000+500+500+845=38.45m</t>
  </si>
  <si>
    <t>H=2.8</t>
  </si>
  <si>
    <t>m²        total deduction for service area</t>
  </si>
  <si>
    <t xml:space="preserve">     plastering work for side parafit </t>
  </si>
  <si>
    <t xml:space="preserve">     plastering work for paraphet of service area{side)</t>
  </si>
  <si>
    <t>m²      A=0.5*b*h</t>
  </si>
  <si>
    <t>m²    total paster work for service area</t>
  </si>
  <si>
    <t>m²     total plaster work for both residence and service area</t>
  </si>
  <si>
    <t>2 INTERNAL PLASTERING</t>
  </si>
  <si>
    <t xml:space="preserve">         2.1  FOR  (G+0) WALL INCLUDING WAIST</t>
  </si>
  <si>
    <t>L=1750+1155+2436+3666+530+670=102.07m</t>
  </si>
  <si>
    <t>H=3.04-0.15=2.89m( elv-slab depth)</t>
  </si>
  <si>
    <t xml:space="preserve">   DOORS</t>
  </si>
  <si>
    <t xml:space="preserve">    in living room</t>
  </si>
  <si>
    <t xml:space="preserve">     in dinnig to kitchen</t>
  </si>
  <si>
    <t xml:space="preserve">     in kitchen, family room</t>
  </si>
  <si>
    <t xml:space="preserve">      in bath room</t>
  </si>
  <si>
    <t xml:space="preserve"> m²  total deduction</t>
  </si>
  <si>
    <t xml:space="preserve">       2.2 FOR  SLAB INCLUDING LANDING</t>
  </si>
  <si>
    <t xml:space="preserve">   slab for landing(both ground and first)</t>
  </si>
  <si>
    <t>m²      total plaster work for ground floor including slab</t>
  </si>
  <si>
    <t xml:space="preserve">  FOR SERVICE AREA</t>
  </si>
  <si>
    <t>L=920+5520+200+845+150+179=78.14m</t>
  </si>
  <si>
    <t xml:space="preserve"> H=2.8</t>
  </si>
  <si>
    <t xml:space="preserve"> m²   total deduction</t>
  </si>
  <si>
    <t xml:space="preserve">   for parephet along front</t>
  </si>
  <si>
    <t xml:space="preserve">     for paraphet along side</t>
  </si>
  <si>
    <t xml:space="preserve"> m²  total plastering for paraphet wall</t>
  </si>
  <si>
    <t xml:space="preserve"> m²    total plastering work for service area</t>
  </si>
  <si>
    <t>12mm  THICK INTERNAL PLASTERING(G+1)</t>
  </si>
  <si>
    <t>L=1860+1010+1435+1290+2088+1280+1775+1570+920+530</t>
  </si>
  <si>
    <t>670=144.28m</t>
  </si>
  <si>
    <t xml:space="preserve">  m²     H=5.94-3.04=2.9m</t>
  </si>
  <si>
    <t xml:space="preserve">              DOORS</t>
  </si>
  <si>
    <t xml:space="preserve">  in bed room 1</t>
  </si>
  <si>
    <t xml:space="preserve"> m² </t>
  </si>
  <si>
    <t xml:space="preserve">  in study,bath.dressing rooms</t>
  </si>
  <si>
    <t xml:space="preserve">  in bath room</t>
  </si>
  <si>
    <t xml:space="preserve">    m² total deduction for door</t>
  </si>
  <si>
    <t xml:space="preserve">    m² total internal plastering for first floor</t>
  </si>
  <si>
    <t xml:space="preserve">     m²  total internal platering both residence and service area</t>
  </si>
  <si>
    <t xml:space="preserve"> FLOOR FINISH</t>
  </si>
  <si>
    <t xml:space="preserve">       PVC TILE </t>
  </si>
  <si>
    <t xml:space="preserve">        FOR GROUND FLOOR</t>
  </si>
  <si>
    <t>S1(480*395)(FAMILY ROOM)</t>
  </si>
  <si>
    <t>S2(490*854)(LIVING AND DINNING)</t>
  </si>
  <si>
    <t>S7(610*260)(AROUND STAIR)</t>
  </si>
  <si>
    <t>S4(125*215)(TOILET)</t>
  </si>
  <si>
    <t xml:space="preserve"> m²     TOTAL PVC TILE FF</t>
  </si>
  <si>
    <t>FOR FIRST FLOOR</t>
  </si>
  <si>
    <t>S8(300*140)(CORRIDER)</t>
  </si>
  <si>
    <t>S9(260*605)(UNDER THE STAIR)</t>
  </si>
  <si>
    <t>S10(260*125)(LANDING)</t>
  </si>
  <si>
    <t xml:space="preserve"> m²       TOTAL PVC FLOOR FINISH</t>
  </si>
  <si>
    <t>m²   TOTAL PVC FLOOR FINISH FOR RESIDENCE AND SERVICE AREA</t>
  </si>
  <si>
    <t xml:space="preserve">  CERAMIC TILE</t>
  </si>
  <si>
    <t xml:space="preserve">              FOR GROUND FF</t>
  </si>
  <si>
    <t>S3 (395*325)(KITCHEN)</t>
  </si>
  <si>
    <t>S5(930*100)(VARANDA)</t>
  </si>
  <si>
    <t xml:space="preserve">   m²TOTAL CERAMIC TILE FF</t>
  </si>
  <si>
    <t xml:space="preserve">  FOR FIRST FLOOR</t>
  </si>
  <si>
    <t>S6(210*295)(BATH ROOM)</t>
  </si>
  <si>
    <t>S7(250*395)(MASTER BATH)</t>
  </si>
  <si>
    <t>S11(150*345)(BALCONY AT DRESSING ROOM)</t>
  </si>
  <si>
    <t>S12(530*152)(BALCONY AT BEDROOM2)</t>
  </si>
  <si>
    <t>S13(102*265 BALCONY AT MASTER BED ROOM)</t>
  </si>
  <si>
    <t>S14(105*275 BALCONY AT BED ROOM1)</t>
  </si>
  <si>
    <t>m²     TOTAL CERAMIC FLOOR FINISH</t>
  </si>
  <si>
    <t xml:space="preserve"> m²   TOTAL CERAMIC FLOOR FINISH FOR BOTH FLOOR</t>
  </si>
  <si>
    <t>MARBLE FLOOR FINISH</t>
  </si>
  <si>
    <t>S6(556*265)(ENTRANCE )</t>
  </si>
  <si>
    <t xml:space="preserve">  MARBLE FOR STAIR</t>
  </si>
  <si>
    <t xml:space="preserve">     for tread </t>
  </si>
  <si>
    <t xml:space="preserve">    for riser</t>
  </si>
  <si>
    <t xml:space="preserve"> m²   total marble use for stair FF</t>
  </si>
  <si>
    <t xml:space="preserve">   MARBLE FF FOR DOOR</t>
  </si>
  <si>
    <t xml:space="preserve">         1.1.1   DOORS foundin ground floor plan</t>
  </si>
  <si>
    <t xml:space="preserve">      2.1.1 DOORS ON FIRST FLOOR</t>
  </si>
  <si>
    <t>m²    total marble from door</t>
  </si>
  <si>
    <t xml:space="preserve">   MARBLE FROM WINDOW SILL</t>
  </si>
  <si>
    <t xml:space="preserve">          from  ground floor window</t>
  </si>
  <si>
    <t xml:space="preserve">      from service area window</t>
  </si>
  <si>
    <t xml:space="preserve">   from first floor  window</t>
  </si>
  <si>
    <t>m²     total marble from window sill</t>
  </si>
  <si>
    <t>m²  total marble work from  (window sill,door, FF)</t>
  </si>
  <si>
    <t>PLASTIC TILE FF</t>
  </si>
  <si>
    <t>S1(390*470)(BED ROOM 1)</t>
  </si>
  <si>
    <t>S2(275*395)(DRESSING ROOM)</t>
  </si>
  <si>
    <t>S3(490*555)(MASTER BED ROOM)</t>
  </si>
  <si>
    <t>S4(300*340)(STUDY ROOM)</t>
  </si>
  <si>
    <t>S5(340*490)(BED ROOM2)</t>
  </si>
  <si>
    <t>m²  TOTAL PLASTIC FLOOR FINISH</t>
  </si>
  <si>
    <t xml:space="preserve">   G.CEMENT SCREED WORK (FROM FLOOR FINISH WORK)</t>
  </si>
  <si>
    <t>m²   TOTAL PVC FLOOR FINISH FOR BOTH FLOORS</t>
  </si>
  <si>
    <t xml:space="preserve">  TOTAL CEMENT SCREED WORK FOR BOTH RESIDENCE AND </t>
  </si>
  <si>
    <t xml:space="preserve"> m²  SERVICE AREA</t>
  </si>
  <si>
    <t>D. PAINTING WORK</t>
  </si>
  <si>
    <t xml:space="preserve"> 1  EXTERNAL PAINTING</t>
  </si>
  <si>
    <t xml:space="preserve"> m²   H=3.04-0.4=2.64</t>
  </si>
  <si>
    <t>m²    total deduction</t>
  </si>
  <si>
    <t>m²   total painting for residence</t>
  </si>
  <si>
    <t>m² total deduction for service area</t>
  </si>
  <si>
    <t xml:space="preserve">     painting work for side parafit </t>
  </si>
  <si>
    <t xml:space="preserve">     painting work for paraphet of service area{side)</t>
  </si>
  <si>
    <t xml:space="preserve"> m²    A=0.5*b*h</t>
  </si>
  <si>
    <t>m²   total painting work for service area</t>
  </si>
  <si>
    <t>m²     total painting  work for both residence and</t>
  </si>
  <si>
    <t xml:space="preserve"> service area</t>
  </si>
  <si>
    <t>2 INTERNAL PAINTING</t>
  </si>
  <si>
    <t xml:space="preserve"> m²    total deduction</t>
  </si>
  <si>
    <t xml:space="preserve"> m²   total paintig work </t>
  </si>
  <si>
    <t>m²   total painting work for slab including landing</t>
  </si>
  <si>
    <t xml:space="preserve"> m²    total painting work for ground floor including slab</t>
  </si>
  <si>
    <t>total deduction</t>
  </si>
  <si>
    <t>m²     total painting for paraphet wall</t>
  </si>
  <si>
    <t xml:space="preserve"> m²   total painting work for service area</t>
  </si>
  <si>
    <t>12mm  THICK INTERNAL PAINTING (G+1)</t>
  </si>
  <si>
    <t>H=5.94-3.04=2.9m</t>
  </si>
  <si>
    <t xml:space="preserve">  m²    DEDUCTION</t>
  </si>
  <si>
    <t>m²   total deduction for door</t>
  </si>
  <si>
    <t xml:space="preserve"> m²  total internal painting for first floor</t>
  </si>
  <si>
    <t xml:space="preserve">  m² total internal painting both residence and service area</t>
  </si>
  <si>
    <r>
      <t xml:space="preserve"> </t>
    </r>
    <r>
      <rPr>
        <sz val="11"/>
        <color rgb="FFFF0000"/>
        <rFont val="Calibri"/>
        <family val="2"/>
        <scheme val="minor"/>
      </rPr>
      <t>E SKIRTING WORK</t>
    </r>
  </si>
  <si>
    <t xml:space="preserve">         2.1  FOR  (G+0) WALL PVC tile</t>
  </si>
  <si>
    <t>L=1750+1155+2436+3666=90.07m</t>
  </si>
  <si>
    <t>m</t>
  </si>
  <si>
    <t>m total deduction</t>
  </si>
  <si>
    <t xml:space="preserve">m total skerting work for ground floor </t>
  </si>
  <si>
    <t xml:space="preserve">  2.2 FOR SERVICE AREA, ceramic </t>
  </si>
  <si>
    <t xml:space="preserve">  total deduction</t>
  </si>
  <si>
    <t xml:space="preserve">  m total skerting work for service area</t>
  </si>
  <si>
    <t xml:space="preserve"> 2.3 FOR FIRST FLOOR</t>
  </si>
  <si>
    <t xml:space="preserve">m  total deduction </t>
  </si>
  <si>
    <t xml:space="preserve"> m  total skerting work for first floor</t>
  </si>
  <si>
    <t xml:space="preserve">  m total skerting work both residence and service area  </t>
  </si>
  <si>
    <r>
      <t xml:space="preserve">   </t>
    </r>
    <r>
      <rPr>
        <sz val="11"/>
        <color rgb="FFFF0000"/>
        <rFont val="Calibri"/>
        <family val="2"/>
        <scheme val="minor"/>
      </rPr>
      <t>F. CEILING WORK</t>
    </r>
  </si>
  <si>
    <t>for ground floor</t>
  </si>
  <si>
    <r>
      <t>m</t>
    </r>
    <r>
      <rPr>
        <sz val="12"/>
        <color indexed="8"/>
        <rFont val="Calibri"/>
        <family val="2"/>
      </rPr>
      <t>²</t>
    </r>
  </si>
  <si>
    <t>S3(4800*2650)</t>
  </si>
  <si>
    <t>S4(4796*3850)</t>
  </si>
  <si>
    <t>S5(4795*5600)</t>
  </si>
  <si>
    <t>S7(3205*5600)</t>
  </si>
  <si>
    <t>S8(2650*1150)</t>
  </si>
  <si>
    <r>
      <t>m</t>
    </r>
    <r>
      <rPr>
        <sz val="11"/>
        <color theme="1"/>
        <rFont val="Calibri"/>
        <family val="2"/>
      </rPr>
      <t>²</t>
    </r>
  </si>
  <si>
    <t>S9(3205*1850)</t>
  </si>
  <si>
    <t>m²     Total  ceiling for ground floor (painting)</t>
  </si>
  <si>
    <t>plastic ceiling for firstfloor</t>
  </si>
  <si>
    <t xml:space="preserve"> m²  total ceiling work foor first floor</t>
  </si>
  <si>
    <t xml:space="preserve">  FOR SERVICE AREA </t>
  </si>
  <si>
    <t xml:space="preserve"> m²  Total ceiling work for service area</t>
  </si>
  <si>
    <t xml:space="preserve">      G. DOORS</t>
  </si>
  <si>
    <t xml:space="preserve">         for ground floor</t>
  </si>
  <si>
    <t xml:space="preserve">          wooden door</t>
  </si>
  <si>
    <t xml:space="preserve">     in(kichen,family room bed room 1)</t>
  </si>
  <si>
    <t xml:space="preserve">  in (bed room 1)</t>
  </si>
  <si>
    <t xml:space="preserve">  (dressing room)</t>
  </si>
  <si>
    <t xml:space="preserve">   m²   total area of wooden doors</t>
  </si>
  <si>
    <t xml:space="preserve">   aluminium framed door</t>
  </si>
  <si>
    <t>balcony,service area</t>
  </si>
  <si>
    <t xml:space="preserve">  m²   total aluminium framed door</t>
  </si>
  <si>
    <t>plastic doors</t>
  </si>
  <si>
    <t>m²   total area of plastic door</t>
  </si>
  <si>
    <t>H.WINDOWS</t>
  </si>
  <si>
    <t xml:space="preserve">      FIXED WINDOWS</t>
  </si>
  <si>
    <t>m²   (liv and din)</t>
  </si>
  <si>
    <t>m²   (kitchen)</t>
  </si>
  <si>
    <t>m²  (family room)</t>
  </si>
  <si>
    <t>m² (service area)</t>
  </si>
  <si>
    <t>m² (entrance)</t>
  </si>
  <si>
    <t>OPEN WINDOWS</t>
  </si>
  <si>
    <t xml:space="preserve"> m²( family room)</t>
  </si>
  <si>
    <t>m² (dinning area)</t>
  </si>
  <si>
    <t>m² (landing area)</t>
  </si>
  <si>
    <t>m²  (balcony bed room 2)</t>
  </si>
  <si>
    <t>m² (bath room)(top window)</t>
  </si>
  <si>
    <t>m² bath room (top window)</t>
  </si>
  <si>
    <t>(guest wash|)(top window)</t>
  </si>
  <si>
    <t>total area of open window</t>
  </si>
  <si>
    <t>METAL WORK</t>
  </si>
  <si>
    <t xml:space="preserve">      for stair case</t>
  </si>
  <si>
    <t>hand rail</t>
  </si>
  <si>
    <t>baluster</t>
  </si>
  <si>
    <t>m total metal length for stair case</t>
  </si>
  <si>
    <r>
      <t>3</t>
    </r>
    <r>
      <rPr>
        <b/>
        <sz val="11"/>
        <color theme="1"/>
        <rFont val="Calibri"/>
        <family val="2"/>
        <scheme val="minor"/>
      </rPr>
      <t>. ROOF work</t>
    </r>
  </si>
  <si>
    <t>Roof cover</t>
  </si>
  <si>
    <t>On axis A-D , 1-5</t>
  </si>
  <si>
    <t>Void space b/n axis A-B, 2-4</t>
  </si>
  <si>
    <t xml:space="preserve">      </t>
  </si>
  <si>
    <t xml:space="preserve"> m²      Total roof cover</t>
  </si>
  <si>
    <t>b/n axis B-C  for balcony in ground floor</t>
  </si>
  <si>
    <t>TOTAL ROOF COVER</t>
  </si>
  <si>
    <t>metal sheet for gutter</t>
  </si>
  <si>
    <t>2. CARPENTRY &amp; JOINERY</t>
  </si>
  <si>
    <t>CARPENTRY</t>
  </si>
  <si>
    <r>
      <rPr>
        <b/>
        <sz val="11"/>
        <color theme="1"/>
        <rFont val="Cambria"/>
        <family val="1"/>
      </rPr>
      <t xml:space="preserve">   a)</t>
    </r>
    <r>
      <rPr>
        <sz val="11"/>
        <color theme="1"/>
        <rFont val="Cambria"/>
        <family val="1"/>
      </rPr>
      <t xml:space="preserve"> Eucalyptus wood upper &amp; lower members.Dia.                               100mm.</t>
    </r>
  </si>
  <si>
    <t>JOINERY</t>
  </si>
  <si>
    <t>Supply and fix 40 mm thick semi soild core flush  doors</t>
  </si>
  <si>
    <t xml:space="preserve">a) size1500*2400mm </t>
  </si>
  <si>
    <t>Pcs       GF-D1,D2</t>
  </si>
  <si>
    <t>b) size 900*2400</t>
  </si>
  <si>
    <t>Pcs     GF-D3,D4,D6 F.F-D12,SR-D16,D17,D18,D19.,D21,</t>
  </si>
  <si>
    <t>c) size 850*2400</t>
  </si>
  <si>
    <t>Pcs           F.F- D7, D8,D9,D13, D14,D15</t>
  </si>
  <si>
    <t>d) size 700*2400</t>
  </si>
  <si>
    <t>Pcs           GF- D5,D11, S.R-D20,D22,</t>
  </si>
  <si>
    <t>e) size 1000*2400</t>
  </si>
  <si>
    <t xml:space="preserve"> Pc           F.F-D10</t>
  </si>
  <si>
    <t>WINDOWS</t>
  </si>
  <si>
    <t>a) size 1000*1300</t>
  </si>
  <si>
    <t>Pcs               W1,W10,W15,W16,W25,W26,W27,286</t>
  </si>
  <si>
    <t>b) size 500*1200</t>
  </si>
  <si>
    <t>Pcs        W3,W7,W11,W12,W24,</t>
  </si>
  <si>
    <t>c)size 2000*1300</t>
  </si>
  <si>
    <t>Pcs        W4,W5,W6,,W9,W14,</t>
  </si>
  <si>
    <t>d)size 3000*3000</t>
  </si>
  <si>
    <t>Pcs              W2,W8</t>
  </si>
  <si>
    <t>Steel reinforcement according to structural drawing. Price shall include cutting, bending, placing in position and tying wires.</t>
  </si>
  <si>
    <t>Diam 14mm Deformed bar.</t>
  </si>
  <si>
    <t xml:space="preserve"> "      12mm.      "         "</t>
  </si>
  <si>
    <t>total form work</t>
  </si>
  <si>
    <t>specification of a g+1 building with survice room</t>
  </si>
  <si>
    <r>
      <t>TOTAL LENGTH OF BAR BASED ON DIAMETR(</t>
    </r>
    <r>
      <rPr>
        <sz val="12"/>
        <color theme="5" tint="-0.249977111117893"/>
        <rFont val="Calibri"/>
        <family val="2"/>
        <scheme val="minor"/>
      </rPr>
      <t>m)</t>
    </r>
  </si>
  <si>
    <t>structural element</t>
  </si>
  <si>
    <t>Location</t>
  </si>
  <si>
    <t>Type</t>
  </si>
  <si>
    <t>Ref</t>
  </si>
  <si>
    <t>Bar Shape</t>
  </si>
  <si>
    <t>Dia</t>
  </si>
  <si>
    <t>Length</t>
  </si>
  <si>
    <t>No of bar</t>
  </si>
  <si>
    <t>No of member</t>
  </si>
  <si>
    <t>Total No of bar</t>
  </si>
  <si>
    <t xml:space="preserve">of bar </t>
  </si>
  <si>
    <t>No</t>
  </si>
  <si>
    <t>(pcs)</t>
  </si>
  <si>
    <t xml:space="preserve"> (pcs)</t>
  </si>
  <si>
    <t>Remark</t>
  </si>
  <si>
    <t>a. SUB STRUCTURE</t>
  </si>
  <si>
    <t>1.FOOTING PAD</t>
  </si>
  <si>
    <t>1.1. Footing pad F1 on x-direction</t>
  </si>
  <si>
    <t>foundation</t>
  </si>
  <si>
    <t>main</t>
  </si>
  <si>
    <t>ditto but on Y-direction</t>
  </si>
  <si>
    <t>dist</t>
  </si>
  <si>
    <t>1.2.Footing pad F2 on X-direction</t>
  </si>
  <si>
    <t>1.3.Footing pad F3on X-direction</t>
  </si>
  <si>
    <t>2. FOUNDATION COLUMN</t>
  </si>
  <si>
    <t>2.1. column one (C-1)</t>
  </si>
  <si>
    <t>ditto but for stirup</t>
  </si>
  <si>
    <t>column one</t>
  </si>
  <si>
    <t>stirup</t>
  </si>
  <si>
    <t>2.2 column two(C-2)</t>
  </si>
  <si>
    <t>column two</t>
  </si>
  <si>
    <t>2.3. column three(C-3)</t>
  </si>
  <si>
    <t>column three</t>
  </si>
  <si>
    <t>3. gread beam</t>
  </si>
  <si>
    <t>3.1 a/ GB-1</t>
  </si>
  <si>
    <t>ground level</t>
  </si>
  <si>
    <t>3.1.1 Top span reinforcemnt</t>
  </si>
  <si>
    <t xml:space="preserve"> 3.1.2 ditto but for Bars above the column</t>
  </si>
  <si>
    <t xml:space="preserve">3.1.3 ditto but for Bottom rienforcment </t>
  </si>
  <si>
    <t>3.2 a/ GB-2</t>
  </si>
  <si>
    <t>3.2.1 Top span reinforcemnt</t>
  </si>
  <si>
    <t xml:space="preserve"> 3.2.2 ditto but for Bars above the column</t>
  </si>
  <si>
    <t xml:space="preserve">3.2.3 ditto but for Bottom rienforcment </t>
  </si>
  <si>
    <t>3.3 a/ GB-3</t>
  </si>
  <si>
    <t>3.3.1 Top span reinforcemnt</t>
  </si>
  <si>
    <t xml:space="preserve"> 3.3.2 ditto but for Bars above the column</t>
  </si>
  <si>
    <t xml:space="preserve">3.3.3 ditto but for Bottom rienforcment </t>
  </si>
  <si>
    <t>3.4 a/ GB-4</t>
  </si>
  <si>
    <t>3.4.1 Top span reinforcemnt</t>
  </si>
  <si>
    <t xml:space="preserve"> 3.4.2 ditto but for Bars above the column</t>
  </si>
  <si>
    <t xml:space="preserve">3.4.3 ditto but for Bottom rienforcment </t>
  </si>
  <si>
    <t>3.5 a/ GB-5</t>
  </si>
  <si>
    <t>3.5.1 Top span reinforcemnt</t>
  </si>
  <si>
    <t xml:space="preserve"> 3.5.2 ditto but for Bars above the column</t>
  </si>
  <si>
    <t xml:space="preserve">3.5.3 ditto but for Bottom rienforcment </t>
  </si>
  <si>
    <t>3.6 a/ GB-6</t>
  </si>
  <si>
    <t>3.6.1 Top span reinforcemnt</t>
  </si>
  <si>
    <t xml:space="preserve"> 3.6.2 ditto but for Bars above the column</t>
  </si>
  <si>
    <t xml:space="preserve">3.6.3 ditto but for Bottom rienforcment </t>
  </si>
  <si>
    <t>3.7 a/ GB-7</t>
  </si>
  <si>
    <t>3.7.1 Top span reinforcemnt</t>
  </si>
  <si>
    <t xml:space="preserve"> 3.7.2 ditto but for Bars above the column</t>
  </si>
  <si>
    <t xml:space="preserve">3.7.3 ditto but for Bottom rienforcment </t>
  </si>
  <si>
    <t>3.8 a/ GB-8</t>
  </si>
  <si>
    <t>3.8.1 Top span reinforcemnt</t>
  </si>
  <si>
    <t xml:space="preserve"> 3.8.2 ditto but for Bars above the column</t>
  </si>
  <si>
    <t xml:space="preserve">3.8.3 ditto but for Bottom rienforcment </t>
  </si>
  <si>
    <t>3.9 a/  GB-9</t>
  </si>
  <si>
    <t>3.9.1 Top span reinforcemnt</t>
  </si>
  <si>
    <t xml:space="preserve"> 3.9.2 ditto but for Bars above the column</t>
  </si>
  <si>
    <t xml:space="preserve">3.9.3 ditto but for Bottom rienforcment </t>
  </si>
  <si>
    <t xml:space="preserve"> 3.1 b/ grade beam on section B-B and C-C </t>
  </si>
  <si>
    <t xml:space="preserve">3.2 b/ditto but for grade beam between axis 1 and 2 </t>
  </si>
  <si>
    <t xml:space="preserve">3.3 b/ditto but for grade between axis B,C and D </t>
  </si>
  <si>
    <t xml:space="preserve">3.4 b/ ditto but for grade between axis C and D </t>
  </si>
  <si>
    <t>3.5 b/ grade beam on service house</t>
  </si>
  <si>
    <t xml:space="preserve"> 4.Stirups for grade beam</t>
  </si>
  <si>
    <t>4.1a/ GB1</t>
  </si>
  <si>
    <t>grade beam</t>
  </si>
  <si>
    <t>4.2a/ GB-2</t>
  </si>
  <si>
    <t>4.3a/ GB-3</t>
  </si>
  <si>
    <t>4.4a/ GB-4</t>
  </si>
  <si>
    <t>4.5a/ GB-5</t>
  </si>
  <si>
    <t>4.6a/ GB-6</t>
  </si>
  <si>
    <t>4.7a/ GB-7</t>
  </si>
  <si>
    <t>4.8a/ GB-8</t>
  </si>
  <si>
    <t>4.9. GB-9</t>
  </si>
  <si>
    <t xml:space="preserve"> 4.1 b/ grade beam on section B-B and C-C </t>
  </si>
  <si>
    <t xml:space="preserve">4.2 b/ditto but for grade beam between axis 1 and 2 </t>
  </si>
  <si>
    <t xml:space="preserve">4.3 b/ditto but for grade between axis B,C and D </t>
  </si>
  <si>
    <t xml:space="preserve">4.4 b/ ditto but for grade between axis C and D </t>
  </si>
  <si>
    <t>4.5 b/ grade beam on service house</t>
  </si>
  <si>
    <t xml:space="preserve">5 .ground slab </t>
  </si>
  <si>
    <t>5.1 a/ panel bounded by axis A-B and1-2</t>
  </si>
  <si>
    <t>5.2 a/ ditto but for panel bounded by axis A-B and2-2'</t>
  </si>
  <si>
    <t>5.3 a/ ditto but for panel bounded by axis A-B and2'-4</t>
  </si>
  <si>
    <t>5.4 a/ ditto but for panel bounded by axisB-C and1-2</t>
  </si>
  <si>
    <t>5.5a/ ditto but for panel bounded by axisB-C and2-3</t>
  </si>
  <si>
    <t>5.6a/ ditto but for panel bounded by axisB-C and3-4</t>
  </si>
  <si>
    <t>5.7a/ditto but for panel bounded by axis C-D and1-2</t>
  </si>
  <si>
    <t>5.7a/ ditto but for panel bounded by axis C-D and2-3</t>
  </si>
  <si>
    <t>5.2 b/  concrete volume for ground slab of service house</t>
  </si>
  <si>
    <t>5.2b/  ditto but for external verenda</t>
  </si>
  <si>
    <t xml:space="preserve">TOTAL LENGTH OF BARS </t>
  </si>
  <si>
    <t>UNIT WEGHT (KG/M)</t>
  </si>
  <si>
    <t>TOTAL  WEGHT (KG)</t>
  </si>
  <si>
    <t>b.super strructure</t>
  </si>
  <si>
    <t xml:space="preserve"> 1.COLUMNS</t>
  </si>
  <si>
    <t>1.1 .Column 1</t>
  </si>
  <si>
    <t>Ground floor</t>
  </si>
  <si>
    <t>Main</t>
  </si>
  <si>
    <t>1.2.Column 1</t>
  </si>
  <si>
    <t>First floor</t>
  </si>
  <si>
    <t>1.3.COLumn 2</t>
  </si>
  <si>
    <t>1.4.COLumn 2</t>
  </si>
  <si>
    <t>1.5.Column 3</t>
  </si>
  <si>
    <t xml:space="preserve"> 2.Stirups</t>
  </si>
  <si>
    <t>2.1.Column 1</t>
  </si>
  <si>
    <t>2.2.Column 1</t>
  </si>
  <si>
    <t>2.3.COLumn 2</t>
  </si>
  <si>
    <t>2.4.Column 2</t>
  </si>
  <si>
    <t>2.5.Column 3</t>
  </si>
  <si>
    <t>3.SLABS</t>
  </si>
  <si>
    <t>3.1. slab1(1)</t>
  </si>
  <si>
    <t>3.2.slab1,10.(5)</t>
  </si>
  <si>
    <t>Dist</t>
  </si>
  <si>
    <t>3.3.slab1(13)</t>
  </si>
  <si>
    <t>3.4.slab(16)</t>
  </si>
  <si>
    <t>3.5.slab2,3(2)</t>
  </si>
  <si>
    <t>3.6.slab12,2(21)</t>
  </si>
  <si>
    <t>3.7.slab11(7)</t>
  </si>
  <si>
    <t>3.8.slab11(15)</t>
  </si>
  <si>
    <t>3.9.slab4,5(2)</t>
  </si>
  <si>
    <t>3.10. slab4(22)</t>
  </si>
  <si>
    <t>3.11.slab5(22)</t>
  </si>
  <si>
    <t>3.12.slab(5,9)</t>
  </si>
  <si>
    <t>3.13.slab5(22)</t>
  </si>
  <si>
    <t>3.14.slab6(11)</t>
  </si>
  <si>
    <t>3.15.slab6(14)</t>
  </si>
  <si>
    <t>3.16.slab6(1)</t>
  </si>
  <si>
    <t>3.17.slab6(8)</t>
  </si>
  <si>
    <t>3.18.slab9(9)</t>
  </si>
  <si>
    <t>3.19.slab10(12)</t>
  </si>
  <si>
    <t>3.20.slab12(10)</t>
  </si>
  <si>
    <t>4.SHORT BAR  ON BALCONYSONS</t>
  </si>
  <si>
    <t>4.1Axis 1 b/n(b&amp;c) at</t>
  </si>
  <si>
    <t xml:space="preserve"> 4.1.1 B19</t>
  </si>
  <si>
    <t>4.2 On axis 2 b/n (a&amp;b)</t>
  </si>
  <si>
    <t>4.2.1.B18</t>
  </si>
  <si>
    <t xml:space="preserve"> 4.2.2b/n b&amp;c B20</t>
  </si>
  <si>
    <t xml:space="preserve"> 4.2.3b/n c&amp;d B20</t>
  </si>
  <si>
    <t xml:space="preserve"> 4.3.On axis 2`</t>
  </si>
  <si>
    <t xml:space="preserve"> 4.3.1.B17</t>
  </si>
  <si>
    <t>4.3. on axis 3</t>
  </si>
  <si>
    <t>4.3.1.b/n c&amp;d</t>
  </si>
  <si>
    <t xml:space="preserve">4.4On axis A </t>
  </si>
  <si>
    <t xml:space="preserve"> 4.4.1.b/n1 axis1&amp;2 B4</t>
  </si>
  <si>
    <t>4.5 On axis b</t>
  </si>
  <si>
    <t xml:space="preserve"> 4.5.1b/n 1&amp;2 B3</t>
  </si>
  <si>
    <t>4.5.2.b/n 2&amp;2`B6</t>
  </si>
  <si>
    <t xml:space="preserve">4.5.3 b/n 2`&amp;3 B3 </t>
  </si>
  <si>
    <t>4.6 On axis c</t>
  </si>
  <si>
    <t>4.6.1 b/n 1&amp;2 B3</t>
  </si>
  <si>
    <t>4.6.2b/n 2&amp;3 B3</t>
  </si>
  <si>
    <t xml:space="preserve">5,BEAMS </t>
  </si>
  <si>
    <t>5.1 on FB1</t>
  </si>
  <si>
    <t>5.1.1 Top span reinforcemnt</t>
  </si>
  <si>
    <t xml:space="preserve">main </t>
  </si>
  <si>
    <t>5.12 Bars above the column</t>
  </si>
  <si>
    <t>5.1.3Bottom rienforcment D16</t>
  </si>
  <si>
    <t>5.1.4Bottom rienforcment D14</t>
  </si>
  <si>
    <t>5.2 on FB2</t>
  </si>
  <si>
    <t>5.2.1 Top span reinforcemnt</t>
  </si>
  <si>
    <t>5.2.2 Bars above the column</t>
  </si>
  <si>
    <t>5.2.3Bottom rienforcment D16</t>
  </si>
  <si>
    <t>5.2.4Bottom rienforcment D14</t>
  </si>
  <si>
    <t>5.3 on FB3</t>
  </si>
  <si>
    <t>5.3.1 Top span reinforcemnt</t>
  </si>
  <si>
    <t>5.3.2 Bars above the column</t>
  </si>
  <si>
    <t>5.3.3Bottom rienforcment</t>
  </si>
  <si>
    <t>5.4on FB4</t>
  </si>
  <si>
    <t>5.4.1Top span reinforcemntD16</t>
  </si>
  <si>
    <t>5.4.2Top span reinforcemntD14</t>
  </si>
  <si>
    <t>5.4.3 Bars above the columnD16</t>
  </si>
  <si>
    <t>5.4.4 Bars above the columnD14</t>
  </si>
  <si>
    <t>5.4.5Bottom rienforcment D16</t>
  </si>
  <si>
    <t>5.4.6Bottom rienforcment D14</t>
  </si>
  <si>
    <t>5.5 on FB5</t>
  </si>
  <si>
    <t>5.5.1 Top span reinforcemntD16</t>
  </si>
  <si>
    <t>5.5.2 Top span reinforcemntD14</t>
  </si>
  <si>
    <t>5.5.3Bars above the columnD16</t>
  </si>
  <si>
    <t>5.5.5Bottom rienforcment D16</t>
  </si>
  <si>
    <t>5.5.6Bottom rienforcment D14</t>
  </si>
  <si>
    <t>5.5 on FB6</t>
  </si>
  <si>
    <t>5.6.1 Top span reinforcemntD16</t>
  </si>
  <si>
    <t>5.6.2Bars above the columnD16</t>
  </si>
  <si>
    <t>5.6.3Bottom rienforcment D16</t>
  </si>
  <si>
    <t>5.7 on FB7</t>
  </si>
  <si>
    <t>5.7.1 Top span reinforcemntD14</t>
  </si>
  <si>
    <t>5.7.2Bars above the columnD14</t>
  </si>
  <si>
    <t>5.7.3Bottom rienforcment D14</t>
  </si>
  <si>
    <t>5.8on FB8</t>
  </si>
  <si>
    <t>5.8.1 Top span reinforcemntD14</t>
  </si>
  <si>
    <t>5.8.2Bars above the columnD14</t>
  </si>
  <si>
    <t>5.8.2bottom  rinforcment d14</t>
  </si>
  <si>
    <t>5.9on FB9</t>
  </si>
  <si>
    <t>5.9.1 Top span reinforcemntD16</t>
  </si>
  <si>
    <t>5.9.2Top span reinforcemntD14</t>
  </si>
  <si>
    <t>5.9.3Bars above the columnD16</t>
  </si>
  <si>
    <t>5.9.4Bars above the columnD14</t>
  </si>
  <si>
    <t>5.9.5Bottom rienforcment D16</t>
  </si>
  <si>
    <t>5.9.5Bottom rienforcment D14</t>
  </si>
  <si>
    <t>5.10on FB10</t>
  </si>
  <si>
    <t>5.10.1 Top span reinforcemntD16</t>
  </si>
  <si>
    <t>5.10.2Top span reinforcemntD14</t>
  </si>
  <si>
    <t>5.10.3Bars above the columnD16</t>
  </si>
  <si>
    <t>5.10.4Bars above the columnD14</t>
  </si>
  <si>
    <t>5.10.5Bottom rienforcment D16</t>
  </si>
  <si>
    <t>5.10.5Bottom rienforcment D14</t>
  </si>
  <si>
    <t>5.11 on FB11</t>
  </si>
  <si>
    <t>5.11.1 Top span reinforcemntD16</t>
  </si>
  <si>
    <t>5.11.2Bottom rienforcment D16</t>
  </si>
  <si>
    <t xml:space="preserve">6,stirups for fb </t>
  </si>
  <si>
    <t>6.1 FB1</t>
  </si>
  <si>
    <t>STIRUP</t>
  </si>
  <si>
    <t>6.2FB2</t>
  </si>
  <si>
    <t>6.3FB3</t>
  </si>
  <si>
    <t>6.4FB4</t>
  </si>
  <si>
    <t>6.5FB5</t>
  </si>
  <si>
    <t>6.6FB6</t>
  </si>
  <si>
    <t>6.7FB7</t>
  </si>
  <si>
    <t>6.8FB8</t>
  </si>
  <si>
    <t>6.9FB9</t>
  </si>
  <si>
    <t>6.10FB10</t>
  </si>
  <si>
    <t>6.11FB11</t>
  </si>
  <si>
    <t xml:space="preserve">7,TOP TIE BEAM </t>
  </si>
  <si>
    <t>7.1TB1</t>
  </si>
  <si>
    <t xml:space="preserve"> Top ti bam levl</t>
  </si>
  <si>
    <t>7.1.1  Top rebar</t>
  </si>
  <si>
    <t>7.1.2 Aove column</t>
  </si>
  <si>
    <t>7.1.3 Bottom rbar</t>
  </si>
  <si>
    <t>7.2TB2</t>
  </si>
  <si>
    <t>7.2.1 Top rebar</t>
  </si>
  <si>
    <t xml:space="preserve">7.2.2 Above column </t>
  </si>
  <si>
    <t>7.3TB3</t>
  </si>
  <si>
    <t>7.3.1 Top rebar</t>
  </si>
  <si>
    <t>7.3.2 Above column</t>
  </si>
  <si>
    <t>7.3.3   Bottpm rebar</t>
  </si>
  <si>
    <t>7.3TB4</t>
  </si>
  <si>
    <t>7.4.1 Top rebar</t>
  </si>
  <si>
    <t>7.4.2 Above column</t>
  </si>
  <si>
    <t>7.4.3   Bottpm rebar</t>
  </si>
  <si>
    <t>7.5TB5</t>
  </si>
  <si>
    <t>7.5.1 Top rebar</t>
  </si>
  <si>
    <t>7.5.2 Above column</t>
  </si>
  <si>
    <t>7.5.3   Bottpm rebar</t>
  </si>
  <si>
    <t>7.6TB6</t>
  </si>
  <si>
    <t>7.6.1 Top rebar</t>
  </si>
  <si>
    <t>7.6.2 Above column</t>
  </si>
  <si>
    <t>7.6.3   Bottpm rebar</t>
  </si>
  <si>
    <t>7.7TB7</t>
  </si>
  <si>
    <t>7.7.1 Top rebar</t>
  </si>
  <si>
    <t>7.7.2  Bottpm rebar</t>
  </si>
  <si>
    <t>7.8TB8</t>
  </si>
  <si>
    <t>7.8,1 Top rebar</t>
  </si>
  <si>
    <t>7.8.2  Bottpm rebar</t>
  </si>
  <si>
    <t>7.9TB9</t>
  </si>
  <si>
    <t>7.9.1 Top rebar</t>
  </si>
  <si>
    <t xml:space="preserve">7.9.2 Above column </t>
  </si>
  <si>
    <t>7.293 Bottom rebar</t>
  </si>
  <si>
    <t>7.10TB10</t>
  </si>
  <si>
    <t>7.10.1 Top rebar</t>
  </si>
  <si>
    <t xml:space="preserve">7.10.2 Above column </t>
  </si>
  <si>
    <t>7.10.3 Bottom rebar</t>
  </si>
  <si>
    <t>7.TB1</t>
  </si>
  <si>
    <t>7.1.1 Top rebar</t>
  </si>
  <si>
    <t xml:space="preserve">7.11.2 Above column </t>
  </si>
  <si>
    <t>7.11.3 Bottom rebar</t>
  </si>
  <si>
    <t>7.12TB12</t>
  </si>
  <si>
    <t>7.12.3 Bottom rebar</t>
  </si>
  <si>
    <t>8,stirup for TOP TIE</t>
  </si>
  <si>
    <t>8.1 TB</t>
  </si>
  <si>
    <t>8.2 TB2</t>
  </si>
  <si>
    <t>STIRU</t>
  </si>
  <si>
    <t>8.3 TB3</t>
  </si>
  <si>
    <t>8.4 TB4</t>
  </si>
  <si>
    <t>8.5 TB5</t>
  </si>
  <si>
    <t>8.6 TB6</t>
  </si>
  <si>
    <t>8.7 TB7</t>
  </si>
  <si>
    <t>8.8 TB8</t>
  </si>
  <si>
    <t>8.9 TB9</t>
  </si>
  <si>
    <t>8.10  TB10</t>
  </si>
  <si>
    <t>8.11 TB11</t>
  </si>
  <si>
    <t>8.12 TB12</t>
  </si>
  <si>
    <t>9,STAIR RIENFORCMENT</t>
  </si>
  <si>
    <t>9.1  First flight</t>
  </si>
  <si>
    <t>MAIN</t>
  </si>
  <si>
    <t>9.2 Second flight</t>
  </si>
  <si>
    <t>9.3 Landing bend up</t>
  </si>
  <si>
    <t>9.4 Lannding bend down</t>
  </si>
  <si>
    <t>9,5 Beam ovrlapping</t>
  </si>
  <si>
    <t>9.6 Top overlapping</t>
  </si>
  <si>
    <t>9.7 First floor overlapping</t>
  </si>
  <si>
    <t>9.8 Landing distribution bar</t>
  </si>
  <si>
    <t>DIS</t>
  </si>
  <si>
    <t>9.9 Landing beam</t>
  </si>
  <si>
    <t>9.10 Stair distribution bar</t>
  </si>
  <si>
    <t>9.11  Riser &amp; tread bar</t>
  </si>
  <si>
    <t xml:space="preserve">                                                                                      reinforcement for survice room</t>
  </si>
  <si>
    <t xml:space="preserve"> 1.COLUMN</t>
  </si>
  <si>
    <t>survice room</t>
  </si>
  <si>
    <t>2.STIRUPE OF COLUMN</t>
  </si>
  <si>
    <t>stirupe</t>
  </si>
  <si>
    <t>3.TOPE TILE BEAM</t>
  </si>
  <si>
    <t>3.1.Beam on long directio</t>
  </si>
  <si>
    <t>3.2Beam on short direction</t>
  </si>
  <si>
    <t>4. STIRUPE FOR BEAMS</t>
  </si>
  <si>
    <t>4.1. for long beam</t>
  </si>
  <si>
    <t>4.2 for short beam</t>
  </si>
  <si>
    <t>Concrete workk</t>
  </si>
  <si>
    <r>
      <t xml:space="preserve">Reinforced concrete in </t>
    </r>
    <r>
      <rPr>
        <sz val="10"/>
        <color theme="5" tint="-0.249977111117893"/>
        <rFont val="Arial"/>
        <family val="2"/>
      </rPr>
      <t xml:space="preserve">C-25 </t>
    </r>
    <r>
      <rPr>
        <sz val="10"/>
        <rFont val="Arial"/>
        <family val="2"/>
      </rPr>
      <t>filled in to form work and vibrated around steel reinforcement (formwork and reinforcement measured separately).</t>
    </r>
  </si>
  <si>
    <t>In elevation columns.</t>
  </si>
  <si>
    <t xml:space="preserve"> Beams at elev 3.40</t>
  </si>
  <si>
    <t xml:space="preserve"> Top tie beam</t>
  </si>
  <si>
    <t>Floor slab of 15cm thick</t>
  </si>
  <si>
    <t xml:space="preserve">Stair case </t>
  </si>
  <si>
    <t>concrete work for survice room</t>
  </si>
  <si>
    <t>formwork for</t>
  </si>
  <si>
    <t>Elevation columns</t>
  </si>
  <si>
    <t>Top tie beam</t>
  </si>
  <si>
    <t xml:space="preserve"> Suspended slabs at 3.4 lev</t>
  </si>
  <si>
    <t xml:space="preserve"> Formwork for survice room</t>
  </si>
  <si>
    <t xml:space="preserve"> 2.5.1.Elevation columns</t>
  </si>
  <si>
    <t xml:space="preserve"> 2.5.2.Top tie beam</t>
  </si>
  <si>
    <t>steel reinfocement</t>
  </si>
  <si>
    <t>for main building</t>
  </si>
  <si>
    <t xml:space="preserve"> "      16mm.      "         "</t>
  </si>
  <si>
    <t xml:space="preserve"> "      14mm.      "         "</t>
  </si>
  <si>
    <t xml:space="preserve"> "      10mm.      "         "</t>
  </si>
  <si>
    <t xml:space="preserve"> "      8mm.      "         "</t>
  </si>
  <si>
    <t xml:space="preserve"> "      6mm.      "         "</t>
  </si>
  <si>
    <t>for survice room</t>
  </si>
  <si>
    <t>Diam 12mm Deformed bar.</t>
  </si>
  <si>
    <t>BLOCK  WORK</t>
  </si>
  <si>
    <t xml:space="preserve">200mm  thick HCB wall bedded in cement sand mortar mix (1:3) </t>
  </si>
  <si>
    <t>a)Ground Floor</t>
  </si>
  <si>
    <t>b) First Floor</t>
  </si>
  <si>
    <t xml:space="preserve">150mm  thick HCB wall bedded in cement sand mortar mix (1:3) </t>
  </si>
  <si>
    <t>Total Carried to summary birr</t>
  </si>
  <si>
    <t>ROOFING</t>
  </si>
  <si>
    <t>s</t>
  </si>
  <si>
    <t>CARPENTRY  AND JOINERY</t>
  </si>
  <si>
    <t>Supply and fix 40mm thick semi solid internal flush type wooden doors in hard wood frame with wooden moldings, both sides covered with 4mm thick oak veneered plywood. Price shall include approved quality hinges, locks, necessary accessories and three coats of approved type varnish paint.</t>
  </si>
  <si>
    <t xml:space="preserve">Size 900 x 2400mm </t>
  </si>
  <si>
    <t>a)Ground Floor first floor and service area</t>
  </si>
  <si>
    <t>size 850x2100mm</t>
  </si>
  <si>
    <t>a)Ground Floor and first floor</t>
  </si>
  <si>
    <t xml:space="preserve">Size 1500 x 2100mm </t>
  </si>
  <si>
    <t>a)First Floor</t>
  </si>
  <si>
    <t>size 1000x2100mm</t>
  </si>
  <si>
    <t>size 700x2100mm</t>
  </si>
  <si>
    <t>Supply and fix Rayners or similar composite anodized aluminum windows and doors made of extruded profiles of 6060 standard of UNI3569 HB65 norms dimensional tolerance and thickness of the aluminum to be of UNI3879 norm spacer for the glazing and panels with average from 10-42mm.  Aluminum profiles  to be approved by the architect. Manufacturing of the door and windows subject to approval of shop drawings to be provided by the Contractor.  Price shall include 5mm thick tinted glass, ASSA or equivalent locks necessary  door stopper,  handle and all accessories  according to the detail drawing</t>
  </si>
  <si>
    <t xml:space="preserve">  DOOR</t>
  </si>
  <si>
    <t>size 900*2100mm</t>
  </si>
  <si>
    <t>size 1600*2100mm</t>
  </si>
  <si>
    <t>FIXED WINDOW</t>
  </si>
  <si>
    <t>Size 3200*2600mm</t>
  </si>
  <si>
    <t>size 1200*2600mm</t>
  </si>
  <si>
    <t>size 1800*2500mm</t>
  </si>
  <si>
    <t>size 900*540mm</t>
  </si>
  <si>
    <t>size 500*250mm</t>
  </si>
  <si>
    <t>OPEN WINDOW</t>
  </si>
  <si>
    <t>size 2000*1700mm</t>
  </si>
  <si>
    <t>size 500*1700mm</t>
  </si>
  <si>
    <t>size 1200*1700mm</t>
  </si>
  <si>
    <t>size 1000*1700mm</t>
  </si>
  <si>
    <t>size 1000*600mm</t>
  </si>
  <si>
    <t>size 1500*600</t>
  </si>
  <si>
    <t>size 800*800mm</t>
  </si>
  <si>
    <t>Supply and fix stair case hand rail made of aluminum profile  all as per the given detail drawing. Price shall include fixing accessories and other necessary works.</t>
  </si>
  <si>
    <t>FINISHING</t>
  </si>
  <si>
    <t>Apply two coats of cement plaster cement sand mortar mix (1:3)  to  internal HCB wall surfaces including exposed beams and columns.</t>
  </si>
  <si>
    <t>Apply final  coat of  gypsum plaster to internal surfaces including exposed beams and columns.</t>
  </si>
  <si>
    <t>Apply three coats of cement plaster cement sand mortar mix (1:4)  to external  wall surfaces.</t>
  </si>
  <si>
    <t>Supply and fix 8mm thick non-slip ceramic floor tiles with approved type adhesive mortar. Price shall include grouting with matching color and other necessary works.</t>
  </si>
  <si>
    <t>Supply and fix 2mm thick  plastic tiles flooring   with approved type adhesive to cement screed. Price shall  include adhesive glue. (Cement screed  m/s).</t>
  </si>
  <si>
    <t>Supply and fix 340x20mm marble    tread  with cement sand mortar (1:3).Price shall include  cement sand bed, chamfering and other necessary works.</t>
  </si>
  <si>
    <t>Ditto but riser size 150x20mm.</t>
  </si>
  <si>
    <t>Supply and fix 100mm high plastic tiles skirting  to wall with approved type  tile adhesive. Price shall include tile adhesive and  other necessary works.</t>
  </si>
  <si>
    <t>Supply and fix 100mm high ceramic  tile skirting with cement sand mortar backing (1:3).</t>
  </si>
  <si>
    <t>ml</t>
  </si>
  <si>
    <t xml:space="preserve"> Supply and fix  gypsum board ceiling  made of galvanized profile and suspension, 8mm thick gypsum board. Price shall includes supply of joint tape and chalk work, screws, and necessary works to complete the work.</t>
  </si>
  <si>
    <t xml:space="preserve"> PAINTING</t>
  </si>
  <si>
    <t>Apply three coats of plastic emulsion paint to  internal plastered wall surfaces.</t>
  </si>
  <si>
    <t>Ditto but to external plastered wall surfaces.</t>
  </si>
  <si>
    <t>5,10</t>
  </si>
  <si>
    <t>step</t>
  </si>
  <si>
    <t>d/step reinforcement</t>
  </si>
  <si>
    <t>c/distribution bar on step</t>
  </si>
  <si>
    <t>b/ distribution bar on waist</t>
  </si>
  <si>
    <t>a/ main rienforcement on waist</t>
  </si>
  <si>
    <t xml:space="preserve">6.4 ditto but for section A-A  on axis B abd C </t>
  </si>
  <si>
    <t>6.3 ditto but for on axis 1 and 2</t>
  </si>
  <si>
    <t>6.2 ditto but for on axis C-D and 3-4</t>
  </si>
  <si>
    <t>6.1 stair on axis B-D</t>
  </si>
  <si>
    <t xml:space="preserve"> 6.rienforcement on external stair case</t>
  </si>
  <si>
    <t>ditto but for distribution bar</t>
  </si>
  <si>
    <t>5.1b/ panel of section B-B and C-C bounded by axis A,1and2</t>
  </si>
  <si>
    <t>5.9a/panel of section B-B and C-C bounded by axis C-D and 3-4</t>
  </si>
  <si>
    <t>5.8a/panel of section B-B and C-C bounded by axis B-D and 1</t>
  </si>
  <si>
    <t>total formwork for top tie beam</t>
  </si>
  <si>
    <t>c) service area</t>
  </si>
  <si>
    <t xml:space="preserve">Supply and fix pre-coated decra roof cover. Price shall include roof ridge cover,  withs other necessary accessories. Roof cover measured in horizontal projection.  </t>
  </si>
  <si>
    <t xml:space="preserve">Supply and fix pre-coated CIS roof cover. Price shall include roof ridge cover,  withs other necessary accessories. Roof cover measured in horizontal projection.  </t>
  </si>
  <si>
    <t xml:space="preserve">      1.1  200mm thick HCB wall (G+0)</t>
  </si>
  <si>
    <t>L=370+115+260+115+440+470+265+50+74+74+555+545+284+</t>
  </si>
  <si>
    <r>
      <rPr>
        <b/>
        <sz val="11"/>
        <color theme="1"/>
        <rFont val="Calibri"/>
        <family val="2"/>
        <scheme val="minor"/>
      </rPr>
      <t>m</t>
    </r>
    <r>
      <rPr>
        <b/>
        <sz val="11"/>
        <color theme="1"/>
        <rFont val="Calibri"/>
        <family val="2"/>
      </rPr>
      <t>²</t>
    </r>
    <r>
      <rPr>
        <sz val="11"/>
        <color theme="1"/>
        <rFont val="Calibri"/>
        <family val="2"/>
        <scheme val="minor"/>
      </rPr>
      <t xml:space="preserve">  150+190+140+290+470+80=49.37m</t>
    </r>
  </si>
  <si>
    <t>H=3.04-0.4=2.64m</t>
  </si>
  <si>
    <t xml:space="preserve">         1.1.1   DOORS</t>
  </si>
  <si>
    <t xml:space="preserve"> A BLOCK WORK</t>
  </si>
  <si>
    <t>TOTAL ROOF COVER FOR RESIDENCE</t>
  </si>
  <si>
    <t xml:space="preserve">     For service</t>
  </si>
  <si>
    <t>b/supper structure</t>
  </si>
  <si>
    <r>
      <t xml:space="preserve"> </t>
    </r>
    <r>
      <rPr>
        <sz val="16"/>
        <color rgb="FF7030A0"/>
        <rFont val="Algerian"/>
        <family val="5"/>
      </rPr>
      <t>B. SUPPER STRUCTURE</t>
    </r>
  </si>
  <si>
    <t xml:space="preserve">           Total concrete for top tie beams</t>
  </si>
  <si>
    <t>ETR/2205/08</t>
  </si>
  <si>
    <t>hanan miftah</t>
  </si>
  <si>
    <t>ETR/3843/08</t>
  </si>
  <si>
    <t>lidya solomon</t>
  </si>
  <si>
    <t>ETR/5637/08</t>
  </si>
  <si>
    <t>Abebe damen</t>
  </si>
  <si>
    <t>ETR/1551/08</t>
  </si>
  <si>
    <t>Bekalu belete</t>
  </si>
  <si>
    <t>ETR/2138/08</t>
  </si>
  <si>
    <t>kaleb chernet</t>
  </si>
  <si>
    <t>ETR/0405/08</t>
  </si>
  <si>
    <t>kaleab worku</t>
  </si>
  <si>
    <t>ETR/4347/08</t>
  </si>
  <si>
    <t>Haftom kehase brhane</t>
  </si>
  <si>
    <t>ETR/1395/08</t>
  </si>
  <si>
    <t>Gebremariam h/slasie</t>
  </si>
  <si>
    <t>ETR/8952/08</t>
  </si>
  <si>
    <t>Flimon siyum</t>
  </si>
  <si>
    <t>ETR/5169/08</t>
  </si>
  <si>
    <t>Desalegn goremis</t>
  </si>
  <si>
    <t>ETR/9561/08</t>
  </si>
  <si>
    <t>Bahiran weldegebriel</t>
  </si>
  <si>
    <t>ETR/6388/08</t>
  </si>
  <si>
    <t>Berihun kasahun</t>
  </si>
  <si>
    <t>ETR/8824/08</t>
  </si>
  <si>
    <t>Belete shumye</t>
  </si>
  <si>
    <t>ETR/9475/08</t>
  </si>
  <si>
    <t>Anteneh Haile</t>
  </si>
  <si>
    <t>ID-NO</t>
  </si>
  <si>
    <t>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</si>
</sst>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0"/>
    <numFmt numFmtId="165" formatCode="0.000"/>
    <numFmt numFmtId="166" formatCode="#,##0.00\ ;&quot; (&quot;#,##0.00\);&quot; -&quot;#\ ;@\ "/>
    <numFmt numFmtId="167" formatCode="0.00\ &quot;m³&quot;"/>
    <numFmt numFmtId="168" formatCode="_(* #,##0_);_(* \(#,##0\);_(* &quot;-&quot;??_);_(@_)"/>
    <numFmt numFmtId="169" formatCode="_-* #,##0.00_-;\-* #,##0.00_-;_-* &quot;-&quot;??_-;_-@_-"/>
    <numFmt numFmtId="170" formatCode="_ * #,##0.00_ ;_ * \-#,##0.00_ ;_ * &quot;-&quot;??_ ;_ @_ "/>
  </numFmts>
  <fonts count="120">
    <font>
      <sz val="11"/>
      <color theme="1"/>
      <name val="Calibri"/>
      <family val="2"/>
      <scheme val="minor"/>
    </font>
    <font>
      <b/>
      <sz val="11"/>
      <color indexed="8"/>
      <name val="Cambria"/>
      <family val="1"/>
    </font>
    <font>
      <b/>
      <sz val="12"/>
      <color indexed="8"/>
      <name val="Cambria"/>
      <family val="1"/>
    </font>
    <font>
      <sz val="12"/>
      <color indexed="8"/>
      <name val="Cambria"/>
      <family val="1"/>
    </font>
    <font>
      <sz val="10"/>
      <name val="Arial"/>
      <family val="2"/>
    </font>
    <font>
      <sz val="12"/>
      <name val="Cambria"/>
      <family val="1"/>
    </font>
    <font>
      <vertAlign val="superscript"/>
      <sz val="12"/>
      <name val="Cambria"/>
      <family val="1"/>
    </font>
    <font>
      <sz val="12"/>
      <color theme="1"/>
      <name val="Cambria"/>
      <family val="1"/>
    </font>
    <font>
      <vertAlign val="superscript"/>
      <sz val="12"/>
      <color indexed="8"/>
      <name val="Cambria"/>
      <family val="1"/>
    </font>
    <font>
      <sz val="11"/>
      <color indexed="8"/>
      <name val="Cambria"/>
      <family val="1"/>
    </font>
    <font>
      <vertAlign val="superscript"/>
      <sz val="11"/>
      <color indexed="8"/>
      <name val="Cambria"/>
      <family val="1"/>
    </font>
    <font>
      <sz val="12"/>
      <color theme="1"/>
      <name val="Calibri"/>
      <family val="2"/>
    </font>
    <font>
      <b/>
      <sz val="12"/>
      <color theme="1"/>
      <name val="Cambria"/>
      <family val="1"/>
    </font>
    <font>
      <b/>
      <sz val="11"/>
      <color theme="1"/>
      <name val="Calibri"/>
      <family val="2"/>
      <scheme val="minor"/>
    </font>
    <font>
      <sz val="11"/>
      <color theme="1"/>
      <name val="Cambria"/>
      <family val="1"/>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1"/>
      <color theme="1"/>
      <name val="Candara"/>
      <family val="2"/>
    </font>
    <font>
      <sz val="11"/>
      <color indexed="8"/>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Helv"/>
    </font>
    <font>
      <b/>
      <sz val="11"/>
      <color indexed="63"/>
      <name val="Calibri"/>
      <family val="2"/>
    </font>
    <font>
      <sz val="10"/>
      <name val="Helv"/>
      <charset val="204"/>
    </font>
    <font>
      <b/>
      <sz val="18"/>
      <color indexed="56"/>
      <name val="Cambria"/>
      <family val="2"/>
    </font>
    <font>
      <b/>
      <sz val="11"/>
      <color indexed="8"/>
      <name val="Calibri"/>
      <family val="2"/>
    </font>
    <font>
      <sz val="11"/>
      <color indexed="10"/>
      <name val="Calibri"/>
      <family val="2"/>
    </font>
    <font>
      <i/>
      <sz val="10"/>
      <name val="Arial"/>
      <family val="2"/>
    </font>
    <font>
      <b/>
      <i/>
      <sz val="10"/>
      <name val="Arial"/>
      <family val="2"/>
    </font>
    <font>
      <i/>
      <u/>
      <sz val="10"/>
      <name val="Arial"/>
      <family val="2"/>
    </font>
    <font>
      <i/>
      <sz val="10"/>
      <color theme="1"/>
      <name val="Arial"/>
      <family val="2"/>
    </font>
    <font>
      <b/>
      <i/>
      <u/>
      <sz val="10"/>
      <name val="Arial"/>
      <family val="2"/>
    </font>
    <font>
      <b/>
      <i/>
      <sz val="14"/>
      <name val="Arial"/>
      <family val="2"/>
    </font>
    <font>
      <b/>
      <sz val="10"/>
      <name val="Arial"/>
      <family val="2"/>
    </font>
    <font>
      <b/>
      <u/>
      <sz val="10"/>
      <name val="Arial"/>
      <family val="2"/>
    </font>
    <font>
      <vertAlign val="superscript"/>
      <sz val="10"/>
      <name val="Arial"/>
      <family val="2"/>
    </font>
    <font>
      <sz val="12"/>
      <name val="Calibri"/>
      <family val="2"/>
      <scheme val="minor"/>
    </font>
    <font>
      <b/>
      <sz val="9"/>
      <color indexed="81"/>
      <name val="Tahoma"/>
      <family val="2"/>
    </font>
    <font>
      <sz val="9"/>
      <color indexed="81"/>
      <name val="Tahoma"/>
      <family val="2"/>
    </font>
    <font>
      <b/>
      <sz val="11"/>
      <name val="Cambria"/>
      <family val="1"/>
    </font>
    <font>
      <sz val="11"/>
      <name val="Cambria"/>
      <family val="1"/>
    </font>
    <font>
      <sz val="11"/>
      <color theme="1"/>
      <name val="Calibri"/>
      <family val="2"/>
    </font>
    <font>
      <vertAlign val="superscript"/>
      <sz val="11"/>
      <color theme="1"/>
      <name val="Calibri"/>
      <family val="2"/>
      <scheme val="minor"/>
    </font>
    <font>
      <sz val="11"/>
      <color rgb="FFFF0000"/>
      <name val="Calibri"/>
      <family val="2"/>
      <scheme val="minor"/>
    </font>
    <font>
      <i/>
      <sz val="16"/>
      <color rgb="FF7030A0"/>
      <name val="Calibri"/>
      <family val="2"/>
      <scheme val="minor"/>
    </font>
    <font>
      <sz val="9"/>
      <name val="Arial"/>
      <family val="2"/>
    </font>
    <font>
      <sz val="10"/>
      <color indexed="8"/>
      <name val="Cambria"/>
      <family val="1"/>
    </font>
    <font>
      <sz val="10"/>
      <color theme="1"/>
      <name val="Calibri"/>
      <family val="2"/>
      <scheme val="minor"/>
    </font>
    <font>
      <sz val="9"/>
      <color theme="1"/>
      <name val="Calibri"/>
      <family val="2"/>
      <scheme val="minor"/>
    </font>
    <font>
      <sz val="12"/>
      <color theme="1"/>
      <name val="Calibri"/>
      <family val="2"/>
      <scheme val="minor"/>
    </font>
    <font>
      <sz val="14"/>
      <color theme="1"/>
      <name val="Algerian"/>
      <family val="5"/>
    </font>
    <font>
      <u/>
      <sz val="11"/>
      <color theme="1"/>
      <name val="Calibri"/>
      <family val="2"/>
      <scheme val="minor"/>
    </font>
    <font>
      <u val="double"/>
      <sz val="11"/>
      <color theme="1"/>
      <name val="Calibri"/>
      <family val="2"/>
      <scheme val="minor"/>
    </font>
    <font>
      <sz val="12"/>
      <color indexed="8"/>
      <name val="Calibri"/>
      <family val="2"/>
    </font>
    <font>
      <b/>
      <sz val="11"/>
      <color theme="1"/>
      <name val="Cambria"/>
      <family val="1"/>
    </font>
    <font>
      <b/>
      <sz val="12"/>
      <color theme="1"/>
      <name val="Calibri"/>
      <family val="2"/>
      <scheme val="minor"/>
    </font>
    <font>
      <sz val="14"/>
      <color rgb="FFFF0000"/>
      <name val="Algerian"/>
      <family val="5"/>
    </font>
    <font>
      <sz val="14"/>
      <color theme="1"/>
      <name val="Calibri"/>
      <family val="2"/>
      <scheme val="minor"/>
    </font>
    <font>
      <sz val="12"/>
      <color rgb="FFFF0000"/>
      <name val="Algerian"/>
      <family val="5"/>
    </font>
    <font>
      <sz val="12"/>
      <color theme="5" tint="-0.249977111117893"/>
      <name val="Algerian"/>
      <family val="5"/>
    </font>
    <font>
      <sz val="12"/>
      <color theme="5" tint="-0.249977111117893"/>
      <name val="Calibri"/>
      <family val="2"/>
      <scheme val="minor"/>
    </font>
    <font>
      <b/>
      <sz val="11"/>
      <name val="Times New Roman"/>
      <family val="1"/>
    </font>
    <font>
      <sz val="16"/>
      <name val="Times New Roman"/>
      <family val="1"/>
    </font>
    <font>
      <sz val="16"/>
      <name val="Arial"/>
      <family val="2"/>
    </font>
    <font>
      <b/>
      <sz val="16"/>
      <name val="Times New Roman"/>
      <family val="1"/>
    </font>
    <font>
      <b/>
      <sz val="12"/>
      <name val="Times New Roman"/>
      <family val="1"/>
    </font>
    <font>
      <b/>
      <sz val="10"/>
      <name val="Times New Roman"/>
      <family val="1"/>
    </font>
    <font>
      <b/>
      <sz val="16"/>
      <color rgb="FFC00000"/>
      <name val="Algerian"/>
      <family val="5"/>
    </font>
    <font>
      <sz val="16"/>
      <color rgb="FFFF0000"/>
      <name val="Algerian"/>
      <family val="5"/>
    </font>
    <font>
      <sz val="16"/>
      <name val="Calibri"/>
      <family val="2"/>
      <scheme val="minor"/>
    </font>
    <font>
      <sz val="16"/>
      <name val="Calibri Light"/>
      <family val="2"/>
      <scheme val="major"/>
    </font>
    <font>
      <sz val="16"/>
      <color theme="1"/>
      <name val="Calibri"/>
      <family val="2"/>
      <scheme val="minor"/>
    </font>
    <font>
      <b/>
      <sz val="16"/>
      <name val="Calibri"/>
      <family val="2"/>
      <scheme val="minor"/>
    </font>
    <font>
      <sz val="16"/>
      <name val="Calibri "/>
    </font>
    <font>
      <sz val="14"/>
      <color rgb="FFFF0000"/>
      <name val="Calibri"/>
      <family val="2"/>
      <scheme val="minor"/>
    </font>
    <font>
      <sz val="14"/>
      <color rgb="FF00B050"/>
      <name val="Calibri"/>
      <family val="2"/>
      <scheme val="minor"/>
    </font>
    <font>
      <b/>
      <sz val="16"/>
      <color theme="5" tint="-0.249977111117893"/>
      <name val="Algerian"/>
      <family val="5"/>
    </font>
    <font>
      <b/>
      <sz val="16"/>
      <color theme="1"/>
      <name val="Calibri"/>
      <family val="2"/>
      <scheme val="minor"/>
    </font>
    <font>
      <sz val="16"/>
      <color theme="1"/>
      <name val="Times New Roman"/>
      <family val="1"/>
    </font>
    <font>
      <sz val="14"/>
      <color theme="1"/>
      <name val="Times New Roman"/>
      <family val="1"/>
    </font>
    <font>
      <sz val="16"/>
      <color theme="1"/>
      <name val="Algerian"/>
      <family val="5"/>
    </font>
    <font>
      <b/>
      <sz val="11"/>
      <color theme="1"/>
      <name val="Algerian"/>
      <family val="5"/>
    </font>
    <font>
      <sz val="11"/>
      <color theme="5" tint="-0.249977111117893"/>
      <name val="Calibri"/>
      <family val="2"/>
      <scheme val="minor"/>
    </font>
    <font>
      <sz val="11"/>
      <color theme="5"/>
      <name val="Calibri"/>
      <family val="2"/>
      <scheme val="minor"/>
    </font>
    <font>
      <sz val="10"/>
      <color theme="5" tint="-0.249977111117893"/>
      <name val="Arial"/>
      <family val="2"/>
    </font>
    <font>
      <sz val="11"/>
      <color theme="1"/>
      <name val="Algerian"/>
      <family val="5"/>
    </font>
    <font>
      <sz val="11"/>
      <color theme="6" tint="-0.249977111117893"/>
      <name val="Calibri"/>
      <family val="2"/>
      <scheme val="minor"/>
    </font>
    <font>
      <b/>
      <sz val="11"/>
      <color theme="6" tint="-0.249977111117893"/>
      <name val="Algerian"/>
      <family val="5"/>
    </font>
    <font>
      <sz val="10"/>
      <name val="Algerian"/>
      <family val="5"/>
    </font>
    <font>
      <sz val="10"/>
      <color theme="1"/>
      <name val="Algerian"/>
      <family val="5"/>
    </font>
    <font>
      <sz val="11"/>
      <name val="Arial"/>
      <family val="2"/>
    </font>
    <font>
      <sz val="10"/>
      <color indexed="8"/>
      <name val="Arial"/>
      <family val="2"/>
    </font>
    <font>
      <i/>
      <sz val="11"/>
      <color rgb="FF7030A0"/>
      <name val="Calibri"/>
      <family val="2"/>
      <scheme val="minor"/>
    </font>
    <font>
      <sz val="15"/>
      <color theme="1"/>
      <name val="Cambria"/>
      <family val="1"/>
    </font>
    <font>
      <b/>
      <sz val="15"/>
      <color theme="1"/>
      <name val="Cambria"/>
      <family val="1"/>
    </font>
    <font>
      <sz val="15"/>
      <color indexed="8"/>
      <name val="Cambria"/>
      <family val="1"/>
    </font>
    <font>
      <sz val="15"/>
      <name val="Cambria"/>
      <family val="1"/>
    </font>
    <font>
      <b/>
      <sz val="11"/>
      <color theme="1"/>
      <name val="Calibri"/>
      <family val="2"/>
    </font>
    <font>
      <b/>
      <sz val="10"/>
      <name val="Algerian"/>
      <family val="5"/>
    </font>
    <font>
      <sz val="16"/>
      <color rgb="FF7030A0"/>
      <name val="Algerian"/>
      <family val="5"/>
    </font>
    <font>
      <sz val="11"/>
      <color rgb="FF00B0F0"/>
      <name val="Calibri"/>
      <family val="2"/>
      <scheme val="minor"/>
    </font>
    <font>
      <sz val="11"/>
      <color rgb="FF002060"/>
      <name val="Algerian"/>
      <family val="5"/>
    </font>
    <font>
      <sz val="11"/>
      <color rgb="FF002060"/>
      <name val="Calibri"/>
      <family val="2"/>
      <scheme val="minor"/>
    </font>
    <font>
      <b/>
      <sz val="15"/>
      <color rgb="FFFF0000"/>
      <name val="Algerian"/>
      <family val="5"/>
    </font>
    <font>
      <b/>
      <sz val="16"/>
      <color rgb="FFFF0000"/>
      <name val="Algerian"/>
      <family val="5"/>
    </font>
    <font>
      <b/>
      <sz val="15"/>
      <name val="Cambria"/>
      <family val="1"/>
    </font>
    <font>
      <sz val="18"/>
      <color rgb="FF002060"/>
      <name val="Algerian"/>
      <family val="5"/>
    </font>
    <font>
      <b/>
      <sz val="18"/>
      <name val="Times New Roman"/>
      <family val="1"/>
    </font>
    <font>
      <sz val="18"/>
      <name val="Arial"/>
      <family val="2"/>
    </font>
    <font>
      <sz val="18"/>
      <name val="Times New Roman"/>
      <family val="1"/>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3" tint="0.79998168889431442"/>
        <bgColor indexed="64"/>
      </patternFill>
    </fill>
  </fills>
  <borders count="224">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diagonal/>
    </border>
    <border>
      <left style="medium">
        <color indexed="64"/>
      </left>
      <right style="medium">
        <color indexed="64"/>
      </right>
      <top style="thin">
        <color indexed="64"/>
      </top>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double">
        <color indexed="52"/>
      </bottom>
      <diagonal/>
    </border>
    <border>
      <left/>
      <right/>
      <top/>
      <bottom style="double">
        <color indexed="52"/>
      </bottom>
      <diagonal/>
    </border>
    <border>
      <left/>
      <right style="medium">
        <color indexed="64"/>
      </right>
      <top style="thin">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theme="1"/>
      </bottom>
      <diagonal/>
    </border>
    <border>
      <left/>
      <right/>
      <top/>
      <bottom style="medium">
        <color theme="1"/>
      </bottom>
      <diagonal/>
    </border>
    <border>
      <left style="medium">
        <color indexed="64"/>
      </left>
      <right/>
      <top style="medium">
        <color theme="1"/>
      </top>
      <bottom style="medium">
        <color theme="1"/>
      </bottom>
      <diagonal/>
    </border>
    <border>
      <left style="medium">
        <color indexed="64"/>
      </left>
      <right style="medium">
        <color indexed="64"/>
      </right>
      <top/>
      <bottom style="medium">
        <color theme="1"/>
      </bottom>
      <diagonal/>
    </border>
    <border>
      <left style="medium">
        <color indexed="64"/>
      </left>
      <right style="medium">
        <color indexed="64"/>
      </right>
      <top style="medium">
        <color theme="1"/>
      </top>
      <bottom style="medium">
        <color theme="1"/>
      </bottom>
      <diagonal/>
    </border>
    <border>
      <left style="medium">
        <color indexed="64"/>
      </left>
      <right style="medium">
        <color indexed="64"/>
      </right>
      <top style="medium">
        <color theme="1"/>
      </top>
      <bottom/>
      <diagonal/>
    </border>
    <border>
      <left style="medium">
        <color indexed="64"/>
      </left>
      <right/>
      <top style="medium">
        <color indexed="64"/>
      </top>
      <bottom style="medium">
        <color theme="1"/>
      </bottom>
      <diagonal/>
    </border>
    <border>
      <left style="medium">
        <color indexed="64"/>
      </left>
      <right style="medium">
        <color indexed="64"/>
      </right>
      <top/>
      <bottom style="double">
        <color theme="1"/>
      </bottom>
      <diagonal/>
    </border>
    <border>
      <left style="medium">
        <color indexed="64"/>
      </left>
      <right/>
      <top style="medium">
        <color theme="1"/>
      </top>
      <bottom style="medium">
        <color indexed="64"/>
      </bottom>
      <diagonal/>
    </border>
    <border>
      <left style="medium">
        <color indexed="64"/>
      </left>
      <right/>
      <top style="medium">
        <color theme="1"/>
      </top>
      <bottom/>
      <diagonal/>
    </border>
    <border>
      <left style="medium">
        <color theme="1"/>
      </left>
      <right/>
      <top style="medium">
        <color theme="1"/>
      </top>
      <bottom/>
      <diagonal/>
    </border>
    <border>
      <left style="medium">
        <color theme="1"/>
      </left>
      <right/>
      <top style="medium">
        <color theme="1"/>
      </top>
      <bottom style="medium">
        <color theme="1"/>
      </bottom>
      <diagonal/>
    </border>
    <border>
      <left/>
      <right style="medium">
        <color indexed="64"/>
      </right>
      <top style="medium">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medium">
        <color theme="1"/>
      </right>
      <top style="medium">
        <color theme="1"/>
      </top>
      <bottom style="medium">
        <color theme="1"/>
      </bottom>
      <diagonal/>
    </border>
    <border>
      <left/>
      <right/>
      <top style="thin">
        <color theme="1"/>
      </top>
      <bottom style="medium">
        <color theme="1"/>
      </bottom>
      <diagonal/>
    </border>
    <border>
      <left/>
      <right style="medium">
        <color theme="1"/>
      </right>
      <top style="thin">
        <color theme="1"/>
      </top>
      <bottom style="medium">
        <color theme="1"/>
      </bottom>
      <diagonal/>
    </border>
    <border>
      <left style="medium">
        <color theme="1"/>
      </left>
      <right style="medium">
        <color theme="1"/>
      </right>
      <top style="medium">
        <color theme="1"/>
      </top>
      <bottom style="medium">
        <color theme="1"/>
      </bottom>
      <diagonal/>
    </border>
    <border>
      <left/>
      <right style="medium">
        <color theme="1"/>
      </right>
      <top/>
      <bottom style="medium">
        <color theme="1"/>
      </bottom>
      <diagonal/>
    </border>
    <border>
      <left style="medium">
        <color theme="1"/>
      </left>
      <right style="medium">
        <color theme="1"/>
      </right>
      <top/>
      <bottom style="medium">
        <color theme="1"/>
      </bottom>
      <diagonal/>
    </border>
    <border>
      <left style="medium">
        <color theme="1"/>
      </left>
      <right style="medium">
        <color indexed="64"/>
      </right>
      <top style="medium">
        <color theme="1"/>
      </top>
      <bottom style="medium">
        <color theme="1"/>
      </bottom>
      <diagonal/>
    </border>
    <border>
      <left/>
      <right style="medium">
        <color indexed="64"/>
      </right>
      <top style="medium">
        <color theme="1"/>
      </top>
      <bottom style="medium">
        <color theme="1"/>
      </bottom>
      <diagonal/>
    </border>
    <border>
      <left/>
      <right/>
      <top style="medium">
        <color theme="1"/>
      </top>
      <bottom style="medium">
        <color theme="1"/>
      </bottom>
      <diagonal/>
    </border>
    <border>
      <left style="medium">
        <color theme="1"/>
      </left>
      <right/>
      <top/>
      <bottom style="medium">
        <color theme="1"/>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medium">
        <color indexed="64"/>
      </right>
      <top/>
      <bottom style="medium">
        <color indexed="64"/>
      </bottom>
      <diagonal/>
    </border>
    <border>
      <left/>
      <right style="medium">
        <color theme="1"/>
      </right>
      <top/>
      <bottom style="medium">
        <color indexed="64"/>
      </bottom>
      <diagonal/>
    </border>
    <border>
      <left/>
      <right style="medium">
        <color theme="1"/>
      </right>
      <top style="medium">
        <color theme="1"/>
      </top>
      <bottom/>
      <diagonal/>
    </border>
    <border>
      <left style="medium">
        <color theme="1"/>
      </left>
      <right style="medium">
        <color theme="1"/>
      </right>
      <top style="medium">
        <color theme="1"/>
      </top>
      <bottom/>
      <diagonal/>
    </border>
    <border>
      <left style="medium">
        <color theme="1"/>
      </left>
      <right style="medium">
        <color indexed="64"/>
      </right>
      <top style="medium">
        <color theme="1"/>
      </top>
      <bottom/>
      <diagonal/>
    </border>
    <border>
      <left style="medium">
        <color theme="1"/>
      </left>
      <right style="medium">
        <color indexed="64"/>
      </right>
      <top style="medium">
        <color indexed="64"/>
      </top>
      <bottom/>
      <diagonal/>
    </border>
    <border>
      <left style="medium">
        <color theme="1"/>
      </left>
      <right style="medium">
        <color indexed="64"/>
      </right>
      <top style="medium">
        <color indexed="64"/>
      </top>
      <bottom style="thin">
        <color indexed="64"/>
      </bottom>
      <diagonal/>
    </border>
    <border>
      <left/>
      <right/>
      <top style="medium">
        <color theme="1"/>
      </top>
      <bottom/>
      <diagonal/>
    </border>
    <border>
      <left style="thin">
        <color indexed="64"/>
      </left>
      <right style="medium">
        <color theme="1"/>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style="medium">
        <color theme="1"/>
      </right>
      <top style="thin">
        <color indexed="64"/>
      </top>
      <bottom style="thin">
        <color indexed="64"/>
      </bottom>
      <diagonal/>
    </border>
    <border>
      <left style="medium">
        <color theme="1"/>
      </left>
      <right style="medium">
        <color indexed="64"/>
      </right>
      <top style="thin">
        <color indexed="64"/>
      </top>
      <bottom style="thin">
        <color indexed="64"/>
      </bottom>
      <diagonal/>
    </border>
    <border>
      <left/>
      <right style="medium">
        <color theme="1"/>
      </right>
      <top/>
      <bottom style="thin">
        <color indexed="64"/>
      </bottom>
      <diagonal/>
    </border>
    <border>
      <left style="medium">
        <color theme="1"/>
      </left>
      <right style="medium">
        <color theme="1"/>
      </right>
      <top/>
      <bottom style="thin">
        <color indexed="64"/>
      </bottom>
      <diagonal/>
    </border>
    <border>
      <left style="medium">
        <color theme="1"/>
      </left>
      <right style="medium">
        <color indexed="64"/>
      </right>
      <top/>
      <bottom style="thin">
        <color indexed="64"/>
      </bottom>
      <diagonal/>
    </border>
    <border>
      <left/>
      <right style="medium">
        <color theme="1"/>
      </right>
      <top style="thin">
        <color indexed="64"/>
      </top>
      <bottom/>
      <diagonal/>
    </border>
    <border>
      <left style="medium">
        <color theme="1"/>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theme="1"/>
      </right>
      <top/>
      <bottom style="thin">
        <color indexed="64"/>
      </bottom>
      <diagonal/>
    </border>
    <border>
      <left style="medium">
        <color indexed="64"/>
      </left>
      <right/>
      <top style="thin">
        <color indexed="64"/>
      </top>
      <bottom style="thin">
        <color indexed="64"/>
      </bottom>
      <diagonal/>
    </border>
    <border>
      <left/>
      <right style="medium">
        <color theme="1"/>
      </right>
      <top/>
      <bottom/>
      <diagonal/>
    </border>
    <border>
      <left style="medium">
        <color theme="1"/>
      </left>
      <right style="medium">
        <color theme="1"/>
      </right>
      <top/>
      <bottom/>
      <diagonal/>
    </border>
    <border>
      <left style="medium">
        <color theme="1"/>
      </left>
      <right style="medium">
        <color indexed="64"/>
      </right>
      <top/>
      <bottom/>
      <diagonal/>
    </border>
    <border>
      <left style="thin">
        <color indexed="64"/>
      </left>
      <right/>
      <top style="thin">
        <color indexed="64"/>
      </top>
      <bottom style="thin">
        <color indexed="64"/>
      </bottom>
      <diagonal/>
    </border>
    <border>
      <left style="medium">
        <color theme="1"/>
      </left>
      <right style="medium">
        <color theme="1"/>
      </right>
      <top style="thin">
        <color indexed="64"/>
      </top>
      <bottom style="medium">
        <color indexed="64"/>
      </bottom>
      <diagonal/>
    </border>
    <border>
      <left style="medium">
        <color theme="1"/>
      </left>
      <right/>
      <top/>
      <bottom/>
      <diagonal/>
    </border>
    <border>
      <left style="medium">
        <color theme="1"/>
      </left>
      <right style="medium">
        <color theme="1"/>
      </right>
      <top style="medium">
        <color indexed="64"/>
      </top>
      <bottom style="thin">
        <color indexed="64"/>
      </bottom>
      <diagonal/>
    </border>
    <border>
      <left style="medium">
        <color indexed="64"/>
      </left>
      <right/>
      <top/>
      <bottom style="thin">
        <color indexed="64"/>
      </bottom>
      <diagonal/>
    </border>
    <border>
      <left/>
      <right style="medium">
        <color indexed="64"/>
      </right>
      <top style="medium">
        <color theme="1"/>
      </top>
      <bottom/>
      <diagonal/>
    </border>
    <border>
      <left style="medium">
        <color theme="1"/>
      </left>
      <right/>
      <top style="thin">
        <color theme="1"/>
      </top>
      <bottom style="thin">
        <color theme="1"/>
      </bottom>
      <diagonal/>
    </border>
    <border>
      <left style="medium">
        <color theme="1"/>
      </left>
      <right style="medium">
        <color theme="1"/>
      </right>
      <top style="thin">
        <color indexed="64"/>
      </top>
      <bottom/>
      <diagonal/>
    </border>
    <border>
      <left style="thin">
        <color theme="1"/>
      </left>
      <right/>
      <top style="thin">
        <color theme="1"/>
      </top>
      <bottom style="thin">
        <color theme="1"/>
      </bottom>
      <diagonal/>
    </border>
    <border>
      <left/>
      <right style="medium">
        <color indexed="64"/>
      </right>
      <top/>
      <bottom style="medium">
        <color theme="1"/>
      </bottom>
      <diagonal/>
    </border>
    <border>
      <left/>
      <right style="thin">
        <color indexed="64"/>
      </right>
      <top style="medium">
        <color indexed="64"/>
      </top>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right style="thin">
        <color indexed="64"/>
      </right>
      <top style="dotted">
        <color indexed="64"/>
      </top>
      <bottom style="dotted">
        <color indexed="64"/>
      </bottom>
      <diagonal/>
    </border>
    <border>
      <left/>
      <right style="medium">
        <color theme="1"/>
      </right>
      <top style="medium">
        <color theme="1"/>
      </top>
      <bottom style="thin">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right style="thin">
        <color indexed="64"/>
      </right>
      <top style="thin">
        <color indexed="64"/>
      </top>
      <bottom/>
      <diagonal/>
    </border>
    <border>
      <left style="medium">
        <color theme="1"/>
      </left>
      <right/>
      <top style="thin">
        <color indexed="64"/>
      </top>
      <bottom style="thin">
        <color indexed="64"/>
      </bottom>
      <diagonal/>
    </border>
    <border>
      <left/>
      <right/>
      <top style="thin">
        <color theme="1"/>
      </top>
      <bottom style="thin">
        <color indexed="64"/>
      </bottom>
      <diagonal/>
    </border>
    <border>
      <left/>
      <right style="medium">
        <color theme="1"/>
      </right>
      <top/>
      <bottom style="thin">
        <color theme="1"/>
      </bottom>
      <diagonal/>
    </border>
    <border>
      <left style="medium">
        <color theme="1"/>
      </left>
      <right/>
      <top/>
      <bottom style="thin">
        <color theme="1"/>
      </bottom>
      <diagonal/>
    </border>
    <border>
      <left style="medium">
        <color theme="1"/>
      </left>
      <right style="medium">
        <color theme="1"/>
      </right>
      <top/>
      <bottom style="thin">
        <color theme="1"/>
      </bottom>
      <diagonal/>
    </border>
    <border>
      <left/>
      <right/>
      <top/>
      <bottom style="thin">
        <color theme="1"/>
      </bottom>
      <diagonal/>
    </border>
    <border>
      <left/>
      <right style="medium">
        <color theme="1"/>
      </right>
      <top style="thin">
        <color theme="1"/>
      </top>
      <bottom style="thin">
        <color indexed="64"/>
      </bottom>
      <diagonal/>
    </border>
    <border>
      <left/>
      <right style="medium">
        <color theme="1"/>
      </right>
      <top style="thin">
        <color theme="1"/>
      </top>
      <bottom style="thin">
        <color theme="1"/>
      </bottom>
      <diagonal/>
    </border>
    <border>
      <left/>
      <right/>
      <top style="thin">
        <color theme="1"/>
      </top>
      <bottom style="thin">
        <color theme="1"/>
      </bottom>
      <diagonal/>
    </border>
    <border>
      <left style="medium">
        <color theme="1"/>
      </left>
      <right style="medium">
        <color theme="1"/>
      </right>
      <top style="thin">
        <color theme="1"/>
      </top>
      <bottom style="thin">
        <color theme="1"/>
      </bottom>
      <diagonal/>
    </border>
    <border>
      <left/>
      <right style="medium">
        <color theme="1"/>
      </right>
      <top style="thin">
        <color theme="1"/>
      </top>
      <bottom/>
      <diagonal/>
    </border>
    <border>
      <left style="medium">
        <color theme="1"/>
      </left>
      <right style="medium">
        <color theme="1"/>
      </right>
      <top style="thin">
        <color theme="1"/>
      </top>
      <bottom style="thin">
        <color indexed="64"/>
      </bottom>
      <diagonal/>
    </border>
    <border>
      <left style="thin">
        <color indexed="64"/>
      </left>
      <right style="medium">
        <color theme="1"/>
      </right>
      <top style="thin">
        <color theme="1"/>
      </top>
      <bottom style="thin">
        <color indexed="64"/>
      </bottom>
      <diagonal/>
    </border>
    <border>
      <left style="medium">
        <color theme="1"/>
      </left>
      <right style="medium">
        <color indexed="64"/>
      </right>
      <top style="thin">
        <color indexed="64"/>
      </top>
      <bottom style="thin">
        <color theme="1"/>
      </bottom>
      <diagonal/>
    </border>
    <border>
      <left style="medium">
        <color theme="1"/>
      </left>
      <right style="medium">
        <color theme="1"/>
      </right>
      <top style="thin">
        <color indexed="64"/>
      </top>
      <bottom style="thin">
        <color theme="1"/>
      </bottom>
      <diagonal/>
    </border>
    <border>
      <left/>
      <right style="medium">
        <color theme="1"/>
      </right>
      <top style="thin">
        <color indexed="64"/>
      </top>
      <bottom style="thin">
        <color theme="1"/>
      </bottom>
      <diagonal/>
    </border>
    <border>
      <left style="medium">
        <color theme="1"/>
      </left>
      <right style="medium">
        <color theme="1"/>
      </right>
      <top style="thin">
        <color theme="1"/>
      </top>
      <bottom/>
      <diagonal/>
    </border>
    <border>
      <left style="medium">
        <color theme="1"/>
      </left>
      <right style="medium">
        <color indexed="64"/>
      </right>
      <top style="thin">
        <color theme="1"/>
      </top>
      <bottom style="thin">
        <color theme="1"/>
      </bottom>
      <diagonal/>
    </border>
    <border>
      <left style="medium">
        <color theme="1"/>
      </left>
      <right/>
      <top style="thin">
        <color theme="1"/>
      </top>
      <bottom/>
      <diagonal/>
    </border>
    <border>
      <left style="medium">
        <color theme="1"/>
      </left>
      <right style="medium">
        <color indexed="64"/>
      </right>
      <top style="thin">
        <color theme="1"/>
      </top>
      <bottom/>
      <diagonal/>
    </border>
    <border>
      <left style="medium">
        <color theme="1"/>
      </left>
      <right/>
      <top style="thin">
        <color indexed="64"/>
      </top>
      <bottom/>
      <diagonal/>
    </border>
    <border>
      <left style="medium">
        <color theme="1"/>
      </left>
      <right/>
      <top/>
      <bottom style="thin">
        <color indexed="64"/>
      </bottom>
      <diagonal/>
    </border>
    <border>
      <left/>
      <right style="thin">
        <color indexed="64"/>
      </right>
      <top/>
      <bottom style="thin">
        <color indexed="64"/>
      </bottom>
      <diagonal/>
    </border>
    <border>
      <left style="medium">
        <color indexed="64"/>
      </left>
      <right style="medium">
        <color theme="1"/>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dotted">
        <color indexed="64"/>
      </left>
      <right style="dotted">
        <color indexed="64"/>
      </right>
      <top style="medium">
        <color indexed="64"/>
      </top>
      <bottom/>
      <diagonal/>
    </border>
    <border>
      <left style="dotted">
        <color indexed="64"/>
      </left>
      <right style="dotted">
        <color indexed="64"/>
      </right>
      <top style="medium">
        <color indexed="64"/>
      </top>
      <bottom style="dotted">
        <color indexed="64"/>
      </bottom>
      <diagonal/>
    </border>
    <border>
      <left/>
      <right style="double">
        <color indexed="64"/>
      </right>
      <top style="medium">
        <color indexed="64"/>
      </top>
      <bottom style="dotted">
        <color indexed="64"/>
      </bottom>
      <diagonal/>
    </border>
    <border>
      <left/>
      <right/>
      <top style="dotted">
        <color indexed="64"/>
      </top>
      <bottom style="dotted">
        <color indexed="64"/>
      </bottom>
      <diagonal/>
    </border>
    <border>
      <left/>
      <right/>
      <top/>
      <bottom style="double">
        <color indexed="64"/>
      </bottom>
      <diagonal/>
    </border>
    <border>
      <left/>
      <right style="dotted">
        <color indexed="64"/>
      </right>
      <top/>
      <bottom style="double">
        <color indexed="64"/>
      </bottom>
      <diagonal/>
    </border>
    <border>
      <left style="dotted">
        <color indexed="64"/>
      </left>
      <right style="dotted">
        <color indexed="64"/>
      </right>
      <top/>
      <bottom style="double">
        <color indexed="64"/>
      </bottom>
      <diagonal/>
    </border>
    <border>
      <left style="dotted">
        <color indexed="64"/>
      </left>
      <right style="dotted">
        <color indexed="64"/>
      </right>
      <top style="dotted">
        <color indexed="64"/>
      </top>
      <bottom style="double">
        <color indexed="64"/>
      </bottom>
      <diagonal/>
    </border>
    <border>
      <left/>
      <right style="double">
        <color indexed="64"/>
      </right>
      <top style="dotted">
        <color indexed="64"/>
      </top>
      <bottom style="double">
        <color indexed="64"/>
      </bottom>
      <diagonal/>
    </border>
    <border>
      <left style="double">
        <color indexed="64"/>
      </left>
      <right/>
      <top/>
      <bottom style="medium">
        <color indexed="64"/>
      </bottom>
      <diagonal/>
    </border>
    <border>
      <left/>
      <right/>
      <top style="thin">
        <color indexed="64"/>
      </top>
      <bottom style="medium">
        <color indexed="64"/>
      </bottom>
      <diagonal/>
    </border>
    <border>
      <left/>
      <right style="hair">
        <color indexed="64"/>
      </right>
      <top style="double">
        <color indexed="64"/>
      </top>
      <bottom/>
      <diagonal/>
    </border>
    <border>
      <left style="hair">
        <color indexed="64"/>
      </left>
      <right style="hair">
        <color indexed="64"/>
      </right>
      <top style="double">
        <color indexed="64"/>
      </top>
      <bottom/>
      <diagonal/>
    </border>
    <border>
      <left style="hair">
        <color indexed="64"/>
      </left>
      <right style="hair">
        <color indexed="64"/>
      </right>
      <top style="double">
        <color indexed="64"/>
      </top>
      <bottom style="dotted">
        <color indexed="64"/>
      </bottom>
      <diagonal/>
    </border>
    <border>
      <left/>
      <right style="double">
        <color indexed="64"/>
      </right>
      <top style="double">
        <color indexed="64"/>
      </top>
      <bottom style="dotted">
        <color indexed="64"/>
      </bottom>
      <diagonal/>
    </border>
    <border>
      <left/>
      <right style="hair">
        <color indexed="64"/>
      </right>
      <top style="dotted">
        <color indexed="64"/>
      </top>
      <bottom style="dotted">
        <color indexed="64"/>
      </bottom>
      <diagonal/>
    </border>
    <border>
      <left style="hair">
        <color indexed="64"/>
      </left>
      <right style="hair">
        <color indexed="64"/>
      </right>
      <top style="dotted">
        <color indexed="64"/>
      </top>
      <bottom style="dotted">
        <color indexed="64"/>
      </bottom>
      <diagonal/>
    </border>
    <border>
      <left/>
      <right style="double">
        <color indexed="64"/>
      </right>
      <top style="dotted">
        <color indexed="64"/>
      </top>
      <bottom style="dotted">
        <color indexed="64"/>
      </bottom>
      <diagonal/>
    </border>
    <border>
      <left/>
      <right style="hair">
        <color indexed="64"/>
      </right>
      <top/>
      <bottom style="double">
        <color indexed="64"/>
      </bottom>
      <diagonal/>
    </border>
    <border>
      <left style="hair">
        <color indexed="64"/>
      </left>
      <right style="hair">
        <color indexed="64"/>
      </right>
      <top style="dotted">
        <color indexed="64"/>
      </top>
      <bottom style="double">
        <color indexed="64"/>
      </bottom>
      <diagonal/>
    </border>
    <border>
      <left/>
      <right style="medium">
        <color indexed="64"/>
      </right>
      <top style="medium">
        <color theme="1"/>
      </top>
      <bottom style="medium">
        <color indexed="64"/>
      </bottom>
      <diagonal/>
    </border>
    <border>
      <left style="medium">
        <color indexed="64"/>
      </left>
      <right style="medium">
        <color theme="1"/>
      </right>
      <top/>
      <bottom style="thin">
        <color indexed="64"/>
      </bottom>
      <diagonal/>
    </border>
    <border>
      <left style="medium">
        <color theme="1"/>
      </left>
      <right style="medium">
        <color indexed="64"/>
      </right>
      <top style="thin">
        <color indexed="64"/>
      </top>
      <bottom style="medium">
        <color indexed="64"/>
      </bottom>
      <diagonal/>
    </border>
    <border>
      <left style="thin">
        <color indexed="64"/>
      </left>
      <right style="medium">
        <color theme="1"/>
      </right>
      <top style="thin">
        <color indexed="64"/>
      </top>
      <bottom/>
      <diagonal/>
    </border>
    <border>
      <left style="medium">
        <color indexed="64"/>
      </left>
      <right style="medium">
        <color theme="1"/>
      </right>
      <top style="medium">
        <color theme="1"/>
      </top>
      <bottom style="medium">
        <color theme="1"/>
      </bottom>
      <diagonal/>
    </border>
    <border>
      <left/>
      <right/>
      <top style="medium">
        <color indexed="64"/>
      </top>
      <bottom style="medium">
        <color theme="1"/>
      </bottom>
      <diagonal/>
    </border>
    <border>
      <left/>
      <right style="medium">
        <color indexed="64"/>
      </right>
      <top style="medium">
        <color indexed="64"/>
      </top>
      <bottom style="medium">
        <color theme="1"/>
      </bottom>
      <diagonal/>
    </border>
    <border>
      <left style="medium">
        <color indexed="64"/>
      </left>
      <right style="medium">
        <color theme="1"/>
      </right>
      <top style="medium">
        <color theme="1"/>
      </top>
      <bottom/>
      <diagonal/>
    </border>
    <border>
      <left style="medium">
        <color indexed="64"/>
      </left>
      <right style="medium">
        <color theme="1"/>
      </right>
      <top/>
      <bottom/>
      <diagonal/>
    </border>
    <border>
      <left style="medium">
        <color theme="1"/>
      </left>
      <right style="medium">
        <color indexed="64"/>
      </right>
      <top/>
      <bottom style="medium">
        <color theme="1"/>
      </bottom>
      <diagonal/>
    </border>
    <border>
      <left style="medium">
        <color theme="1"/>
      </left>
      <right style="medium">
        <color indexed="64"/>
      </right>
      <top style="medium">
        <color indexed="64"/>
      </top>
      <bottom style="medium">
        <color theme="1"/>
      </bottom>
      <diagonal/>
    </border>
    <border>
      <left style="medium">
        <color theme="1"/>
      </left>
      <right style="medium">
        <color indexed="64"/>
      </right>
      <top/>
      <bottom style="double">
        <color theme="1"/>
      </bottom>
      <diagonal/>
    </border>
    <border>
      <left style="medium">
        <color theme="1"/>
      </left>
      <right style="medium">
        <color theme="1"/>
      </right>
      <top/>
      <bottom style="medium">
        <color indexed="64"/>
      </bottom>
      <diagonal/>
    </border>
    <border>
      <left style="medium">
        <color theme="1"/>
      </left>
      <right style="medium">
        <color indexed="64"/>
      </right>
      <top style="medium">
        <color indexed="64"/>
      </top>
      <bottom style="double">
        <color indexed="64"/>
      </bottom>
      <diagonal/>
    </border>
    <border>
      <left style="medium">
        <color theme="1"/>
      </left>
      <right style="medium">
        <color indexed="64"/>
      </right>
      <top/>
      <bottom style="double">
        <color indexed="64"/>
      </bottom>
      <diagonal/>
    </border>
    <border>
      <left style="medium">
        <color indexed="64"/>
      </left>
      <right style="medium">
        <color theme="1"/>
      </right>
      <top style="medium">
        <color indexed="64"/>
      </top>
      <bottom/>
      <diagonal/>
    </border>
    <border>
      <left/>
      <right style="medium">
        <color theme="1"/>
      </right>
      <top style="medium">
        <color indexed="64"/>
      </top>
      <bottom/>
      <diagonal/>
    </border>
    <border>
      <left/>
      <right style="medium">
        <color indexed="64"/>
      </right>
      <top style="dotted">
        <color indexed="64"/>
      </top>
      <bottom style="dotted">
        <color indexed="64"/>
      </bottom>
      <diagonal/>
    </border>
    <border>
      <left style="medium">
        <color indexed="64"/>
      </left>
      <right style="dotted">
        <color indexed="64"/>
      </right>
      <top style="medium">
        <color indexed="64"/>
      </top>
      <bottom style="dotted">
        <color indexed="64"/>
      </bottom>
      <diagonal/>
    </border>
    <border>
      <left style="medium">
        <color indexed="64"/>
      </left>
      <right style="dotted">
        <color indexed="64"/>
      </right>
      <top/>
      <bottom/>
      <diagonal/>
    </border>
    <border>
      <left style="medium">
        <color indexed="64"/>
      </left>
      <right style="medium">
        <color theme="1"/>
      </right>
      <top style="thin">
        <color indexed="64"/>
      </top>
      <bottom/>
      <diagonal/>
    </border>
    <border>
      <left/>
      <right style="medium">
        <color indexed="64"/>
      </right>
      <top style="thin">
        <color theme="1"/>
      </top>
      <bottom style="thin">
        <color theme="1"/>
      </bottom>
      <diagonal/>
    </border>
    <border>
      <left style="medium">
        <color indexed="64"/>
      </left>
      <right style="medium">
        <color theme="1"/>
      </right>
      <top style="thin">
        <color theme="1"/>
      </top>
      <bottom/>
      <diagonal/>
    </border>
    <border>
      <left style="medium">
        <color theme="1"/>
      </left>
      <right style="medium">
        <color indexed="64"/>
      </right>
      <top style="thin">
        <color theme="1"/>
      </top>
      <bottom style="thin">
        <color indexed="64"/>
      </bottom>
      <diagonal/>
    </border>
    <border>
      <left style="medium">
        <color indexed="64"/>
      </left>
      <right style="medium">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right style="medium">
        <color indexed="64"/>
      </right>
      <top/>
      <bottom style="thin">
        <color theme="1"/>
      </bottom>
      <diagonal/>
    </border>
    <border>
      <left style="medium">
        <color indexed="64"/>
      </left>
      <right style="medium">
        <color theme="1"/>
      </right>
      <top/>
      <bottom style="thin">
        <color theme="1"/>
      </bottom>
      <diagonal/>
    </border>
    <border>
      <left style="medium">
        <color theme="1"/>
      </left>
      <right style="medium">
        <color indexed="64"/>
      </right>
      <top/>
      <bottom style="thin">
        <color theme="1"/>
      </bottom>
      <diagonal/>
    </border>
    <border>
      <left style="thin">
        <color theme="1"/>
      </left>
      <right style="medium">
        <color indexed="64"/>
      </right>
      <top/>
      <bottom style="thin">
        <color theme="1"/>
      </bottom>
      <diagonal/>
    </border>
    <border>
      <left/>
      <right style="medium">
        <color indexed="64"/>
      </right>
      <top style="thin">
        <color indexed="64"/>
      </top>
      <bottom style="thin">
        <color theme="1"/>
      </bottom>
      <diagonal/>
    </border>
    <border>
      <left style="medium">
        <color indexed="64"/>
      </left>
      <right style="medium">
        <color indexed="64"/>
      </right>
      <top/>
      <bottom style="thin">
        <color theme="1"/>
      </bottom>
      <diagonal/>
    </border>
    <border>
      <left style="medium">
        <color indexed="64"/>
      </left>
      <right style="medium">
        <color indexed="64"/>
      </right>
      <top style="thin">
        <color theme="1"/>
      </top>
      <bottom style="thin">
        <color indexed="64"/>
      </bottom>
      <diagonal/>
    </border>
    <border>
      <left/>
      <right/>
      <top style="thin">
        <color indexed="64"/>
      </top>
      <bottom style="thin">
        <color theme="1"/>
      </bottom>
      <diagonal/>
    </border>
    <border>
      <left/>
      <right/>
      <top style="medium">
        <color theme="1"/>
      </top>
      <bottom style="thin">
        <color indexed="64"/>
      </bottom>
      <diagonal/>
    </border>
    <border>
      <left style="medium">
        <color theme="1"/>
      </left>
      <right style="medium">
        <color indexed="64"/>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medium">
        <color theme="1"/>
      </left>
      <right style="medium">
        <color theme="1"/>
      </right>
      <top style="medium">
        <color theme="1"/>
      </top>
      <bottom style="thin">
        <color indexed="64"/>
      </bottom>
      <diagonal/>
    </border>
    <border>
      <left/>
      <right style="medium">
        <color theme="1"/>
      </right>
      <top style="medium">
        <color indexed="64"/>
      </top>
      <bottom style="thin">
        <color indexed="64"/>
      </bottom>
      <diagonal/>
    </border>
    <border>
      <left style="medium">
        <color indexed="64"/>
      </left>
      <right style="medium">
        <color theme="1"/>
      </right>
      <top style="medium">
        <color indexed="64"/>
      </top>
      <bottom style="thin">
        <color indexed="64"/>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thin">
        <color indexed="64"/>
      </left>
      <right/>
      <top style="medium">
        <color theme="1"/>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hair">
        <color indexed="64"/>
      </top>
      <bottom/>
      <diagonal/>
    </border>
    <border>
      <left style="thin">
        <color indexed="64"/>
      </left>
      <right style="thin">
        <color indexed="64"/>
      </right>
      <top/>
      <bottom/>
      <diagonal/>
    </border>
    <border>
      <left/>
      <right/>
      <top style="medium">
        <color indexed="64"/>
      </top>
      <bottom style="thin">
        <color indexed="64"/>
      </bottom>
      <diagonal/>
    </border>
  </borders>
  <cellStyleXfs count="555">
    <xf numFmtId="0" fontId="0" fillId="0" borderId="0"/>
    <xf numFmtId="43" fontId="4" fillId="0" borderId="0" applyFont="0" applyFill="0" applyBorder="0" applyAlignment="0" applyProtection="0"/>
    <xf numFmtId="0" fontId="4" fillId="0" borderId="0"/>
    <xf numFmtId="9" fontId="15" fillId="0" borderId="0" applyFont="0" applyFill="0" applyBorder="0" applyAlignment="0" applyProtection="0"/>
    <xf numFmtId="0" fontId="15"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3" borderId="0" applyNumberFormat="0" applyBorder="0" applyAlignment="0" applyProtection="0"/>
    <xf numFmtId="0" fontId="19" fillId="20" borderId="20" applyNumberFormat="0" applyAlignment="0" applyProtection="0"/>
    <xf numFmtId="0" fontId="19" fillId="20" borderId="20" applyNumberFormat="0" applyAlignment="0" applyProtection="0"/>
    <xf numFmtId="0" fontId="19" fillId="20" borderId="20" applyNumberFormat="0" applyAlignment="0" applyProtection="0"/>
    <xf numFmtId="0" fontId="19" fillId="20" borderId="20" applyNumberFormat="0" applyAlignment="0" applyProtection="0"/>
    <xf numFmtId="0" fontId="19" fillId="20" borderId="20" applyNumberFormat="0" applyAlignment="0" applyProtection="0"/>
    <xf numFmtId="0" fontId="19" fillId="20" borderId="20" applyNumberFormat="0" applyAlignment="0" applyProtection="0"/>
    <xf numFmtId="0" fontId="20" fillId="21" borderId="21" applyNumberFormat="0" applyAlignment="0" applyProtection="0"/>
    <xf numFmtId="0" fontId="20" fillId="21" borderId="21"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applyNumberForma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5"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5" fillId="0" borderId="0" applyFont="0" applyFill="0" applyBorder="0" applyAlignment="0" applyProtection="0"/>
    <xf numFmtId="166" fontId="16" fillId="0" borderId="0" applyFont="0" applyFill="0" applyBorder="0" applyAlignment="0" applyProtection="0"/>
    <xf numFmtId="166" fontId="16" fillId="0" borderId="0" applyFont="0" applyFill="0" applyBorder="0" applyAlignment="0" applyProtection="0"/>
    <xf numFmtId="167" fontId="16" fillId="0" borderId="0" applyFont="0" applyFill="0" applyBorder="0" applyAlignment="0" applyProtection="0"/>
    <xf numFmtId="168"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169" fontId="22" fillId="0" borderId="0" applyFill="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25" fillId="0" borderId="22" applyNumberFormat="0" applyFill="0" applyAlignment="0" applyProtection="0"/>
    <xf numFmtId="0" fontId="26" fillId="0" borderId="23"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0" applyNumberFormat="0" applyFill="0" applyBorder="0" applyAlignment="0" applyProtection="0"/>
    <xf numFmtId="0" fontId="28" fillId="7" borderId="20" applyNumberFormat="0" applyAlignment="0" applyProtection="0"/>
    <xf numFmtId="0" fontId="28" fillId="7" borderId="20" applyNumberFormat="0" applyAlignment="0" applyProtection="0"/>
    <xf numFmtId="0" fontId="28" fillId="7" borderId="20" applyNumberFormat="0" applyAlignment="0" applyProtection="0"/>
    <xf numFmtId="0" fontId="28" fillId="7" borderId="20" applyNumberFormat="0" applyAlignment="0" applyProtection="0"/>
    <xf numFmtId="0" fontId="28" fillId="7" borderId="20" applyNumberFormat="0" applyAlignment="0" applyProtection="0"/>
    <xf numFmtId="0" fontId="28" fillId="7" borderId="20" applyNumberFormat="0" applyAlignment="0" applyProtection="0"/>
    <xf numFmtId="0" fontId="29" fillId="0" borderId="25" applyNumberFormat="0" applyFill="0" applyAlignment="0" applyProtection="0"/>
    <xf numFmtId="0" fontId="29" fillId="0" borderId="25" applyNumberFormat="0" applyFill="0" applyAlignment="0" applyProtection="0"/>
    <xf numFmtId="0" fontId="29" fillId="0" borderId="25" applyNumberFormat="0" applyFill="0" applyAlignment="0" applyProtection="0"/>
    <xf numFmtId="0" fontId="30" fillId="22"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8" fontId="31" fillId="0" borderId="0"/>
    <xf numFmtId="0" fontId="15" fillId="0" borderId="0"/>
    <xf numFmtId="0" fontId="15" fillId="0" borderId="0"/>
    <xf numFmtId="0" fontId="15" fillId="0" borderId="0"/>
    <xf numFmtId="0" fontId="4" fillId="0" borderId="0"/>
    <xf numFmtId="0" fontId="4" fillId="0" borderId="0"/>
    <xf numFmtId="0" fontId="15" fillId="0" borderId="0"/>
    <xf numFmtId="0" fontId="15" fillId="0" borderId="0"/>
    <xf numFmtId="0" fontId="15" fillId="0" borderId="0"/>
    <xf numFmtId="0" fontId="4" fillId="0" borderId="0"/>
    <xf numFmtId="0" fontId="4" fillId="0" borderId="0"/>
    <xf numFmtId="0" fontId="4" fillId="0" borderId="0"/>
    <xf numFmtId="0" fontId="4" fillId="0" borderId="0"/>
    <xf numFmtId="0" fontId="15" fillId="0" borderId="0"/>
    <xf numFmtId="0" fontId="15"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0" fontId="4" fillId="0" borderId="0"/>
    <xf numFmtId="0" fontId="4" fillId="0" borderId="0"/>
    <xf numFmtId="0" fontId="4" fillId="0" borderId="0"/>
    <xf numFmtId="0" fontId="4" fillId="0" borderId="0"/>
    <xf numFmtId="0" fontId="4" fillId="0" borderId="0"/>
    <xf numFmtId="0" fontId="15" fillId="0" borderId="0"/>
    <xf numFmtId="0" fontId="4" fillId="0" borderId="0"/>
    <xf numFmtId="0" fontId="4" fillId="0" borderId="0"/>
    <xf numFmtId="0" fontId="15" fillId="0" borderId="0"/>
    <xf numFmtId="0" fontId="4" fillId="0" borderId="0"/>
    <xf numFmtId="0" fontId="15" fillId="0" borderId="0"/>
    <xf numFmtId="0" fontId="4" fillId="0" borderId="0"/>
    <xf numFmtId="0" fontId="4" fillId="0" borderId="0"/>
    <xf numFmtId="0" fontId="15" fillId="0" borderId="0"/>
    <xf numFmtId="0" fontId="4" fillId="0" borderId="0"/>
    <xf numFmtId="0" fontId="4" fillId="0" borderId="0"/>
    <xf numFmtId="0" fontId="15" fillId="0" borderId="0"/>
    <xf numFmtId="0" fontId="4"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4" fillId="0" borderId="0"/>
    <xf numFmtId="0" fontId="15" fillId="0" borderId="0"/>
    <xf numFmtId="0" fontId="15"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23" borderId="26" applyNumberFormat="0" applyFont="0" applyAlignment="0" applyProtection="0"/>
    <xf numFmtId="0" fontId="4" fillId="23" borderId="26" applyNumberFormat="0" applyFont="0" applyAlignment="0" applyProtection="0"/>
    <xf numFmtId="0" fontId="4" fillId="23" borderId="26" applyNumberFormat="0" applyFont="0" applyAlignment="0" applyProtection="0"/>
    <xf numFmtId="0" fontId="4" fillId="23" borderId="26" applyNumberFormat="0" applyFont="0" applyAlignment="0" applyProtection="0"/>
    <xf numFmtId="0" fontId="4" fillId="23" borderId="26" applyNumberFormat="0" applyFont="0" applyAlignment="0" applyProtection="0"/>
    <xf numFmtId="0" fontId="4" fillId="23" borderId="26" applyNumberFormat="0" applyFont="0" applyAlignment="0" applyProtection="0"/>
    <xf numFmtId="0" fontId="32" fillId="20" borderId="27" applyNumberFormat="0" applyAlignment="0" applyProtection="0"/>
    <xf numFmtId="0" fontId="32" fillId="20" borderId="27" applyNumberFormat="0" applyAlignment="0" applyProtection="0"/>
    <xf numFmtId="0" fontId="32" fillId="20" borderId="27" applyNumberFormat="0" applyAlignment="0" applyProtection="0"/>
    <xf numFmtId="0" fontId="32" fillId="20" borderId="27" applyNumberFormat="0" applyAlignment="0" applyProtection="0"/>
    <xf numFmtId="0" fontId="32" fillId="20" borderId="27" applyNumberFormat="0" applyAlignment="0" applyProtection="0"/>
    <xf numFmtId="0" fontId="32" fillId="20" borderId="27" applyNumberFormat="0" applyAlignment="0" applyProtection="0"/>
    <xf numFmtId="9" fontId="4" fillId="0" borderId="0" applyFont="0" applyFill="0" applyBorder="0" applyAlignment="0" applyProtection="0"/>
    <xf numFmtId="9" fontId="16" fillId="0" borderId="0" applyFon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33" fillId="0" borderId="0"/>
    <xf numFmtId="0" fontId="33" fillId="0" borderId="0"/>
    <xf numFmtId="0" fontId="34" fillId="0" borderId="0" applyNumberFormat="0" applyFill="0" applyBorder="0" applyAlignment="0" applyProtection="0"/>
    <xf numFmtId="0" fontId="35" fillId="0" borderId="28" applyNumberFormat="0" applyFill="0" applyAlignment="0" applyProtection="0"/>
    <xf numFmtId="0" fontId="35" fillId="0" borderId="28" applyNumberFormat="0" applyFill="0" applyAlignment="0" applyProtection="0"/>
    <xf numFmtId="0" fontId="35" fillId="0" borderId="28" applyNumberFormat="0" applyFill="0" applyAlignment="0" applyProtection="0"/>
    <xf numFmtId="0" fontId="35" fillId="0" borderId="28" applyNumberFormat="0" applyFill="0" applyAlignment="0" applyProtection="0"/>
    <xf numFmtId="0" fontId="35" fillId="0" borderId="28" applyNumberFormat="0" applyFill="0" applyAlignment="0" applyProtection="0"/>
    <xf numFmtId="0" fontId="35" fillId="0" borderId="28" applyNumberFormat="0" applyFill="0" applyAlignment="0" applyProtection="0"/>
    <xf numFmtId="0" fontId="36" fillId="0" borderId="0" applyNumberFormat="0" applyFill="0" applyBorder="0" applyAlignment="0" applyProtection="0"/>
    <xf numFmtId="0" fontId="29" fillId="0" borderId="43" applyNumberFormat="0" applyFill="0" applyAlignment="0" applyProtection="0"/>
    <xf numFmtId="0" fontId="29" fillId="0" borderId="43" applyNumberFormat="0" applyFill="0" applyAlignment="0" applyProtection="0"/>
    <xf numFmtId="0" fontId="29" fillId="0" borderId="43" applyNumberFormat="0" applyFill="0" applyAlignment="0" applyProtection="0"/>
    <xf numFmtId="0" fontId="29" fillId="0" borderId="44" applyNumberFormat="0" applyFill="0" applyAlignment="0" applyProtection="0"/>
    <xf numFmtId="0" fontId="29" fillId="0" borderId="44" applyNumberFormat="0" applyFill="0" applyAlignment="0" applyProtection="0"/>
    <xf numFmtId="0" fontId="29" fillId="0" borderId="44" applyNumberFormat="0" applyFill="0" applyAlignment="0" applyProtection="0"/>
    <xf numFmtId="43" fontId="15" fillId="0" borderId="0" applyFont="0" applyFill="0" applyBorder="0" applyAlignment="0" applyProtection="0"/>
    <xf numFmtId="164" fontId="4" fillId="0" borderId="0" applyFont="0" applyFill="0" applyBorder="0" applyAlignment="0" applyProtection="0"/>
  </cellStyleXfs>
  <cellXfs count="1148">
    <xf numFmtId="0" fontId="0" fillId="0" borderId="0" xfId="0"/>
    <xf numFmtId="0" fontId="0" fillId="0" borderId="0" xfId="0" applyBorder="1"/>
    <xf numFmtId="0" fontId="0" fillId="0" borderId="0" xfId="0"/>
    <xf numFmtId="0" fontId="0" fillId="0" borderId="6" xfId="0" applyBorder="1"/>
    <xf numFmtId="0" fontId="0" fillId="0" borderId="11" xfId="0" applyBorder="1"/>
    <xf numFmtId="0" fontId="0" fillId="0" borderId="47" xfId="0" applyBorder="1"/>
    <xf numFmtId="0" fontId="0" fillId="0" borderId="6" xfId="0" applyFill="1" applyBorder="1"/>
    <xf numFmtId="0" fontId="0" fillId="0" borderId="5" xfId="0" applyBorder="1"/>
    <xf numFmtId="0" fontId="42" fillId="0" borderId="0" xfId="0" applyFont="1" applyFill="1"/>
    <xf numFmtId="0" fontId="37" fillId="0" borderId="0" xfId="0" applyFont="1" applyFill="1"/>
    <xf numFmtId="0" fontId="39" fillId="0" borderId="0" xfId="0" applyFont="1" applyFill="1"/>
    <xf numFmtId="2" fontId="37" fillId="0" borderId="0" xfId="0" applyNumberFormat="1" applyFont="1" applyFill="1"/>
    <xf numFmtId="0" fontId="37" fillId="0" borderId="42" xfId="0" applyFont="1" applyFill="1" applyBorder="1" applyAlignment="1">
      <alignment horizontal="center" wrapText="1"/>
    </xf>
    <xf numFmtId="0" fontId="37" fillId="0" borderId="41" xfId="0" applyFont="1" applyFill="1" applyBorder="1" applyAlignment="1">
      <alignment horizontal="center"/>
    </xf>
    <xf numFmtId="0" fontId="37" fillId="0" borderId="41" xfId="0" applyFont="1" applyFill="1" applyBorder="1" applyAlignment="1">
      <alignment horizontal="center" wrapText="1"/>
    </xf>
    <xf numFmtId="0" fontId="37" fillId="0" borderId="41" xfId="0" applyFont="1" applyFill="1" applyBorder="1" applyAlignment="1">
      <alignment wrapText="1"/>
    </xf>
    <xf numFmtId="0" fontId="37" fillId="0" borderId="16" xfId="0" applyFont="1" applyFill="1" applyBorder="1" applyAlignment="1">
      <alignment horizontal="center" wrapText="1"/>
    </xf>
    <xf numFmtId="0" fontId="37" fillId="0" borderId="40" xfId="0" applyFont="1" applyFill="1" applyBorder="1"/>
    <xf numFmtId="0" fontId="37" fillId="0" borderId="19" xfId="0" applyFont="1" applyFill="1" applyBorder="1"/>
    <xf numFmtId="4" fontId="37" fillId="0" borderId="30" xfId="0" applyNumberFormat="1" applyFont="1" applyFill="1" applyBorder="1"/>
    <xf numFmtId="2" fontId="37" fillId="0" borderId="30" xfId="0" applyNumberFormat="1" applyFont="1" applyFill="1" applyBorder="1"/>
    <xf numFmtId="0" fontId="37" fillId="0" borderId="30" xfId="0" applyFont="1" applyFill="1" applyBorder="1"/>
    <xf numFmtId="0" fontId="37" fillId="0" borderId="17" xfId="0" applyFont="1" applyFill="1" applyBorder="1"/>
    <xf numFmtId="2" fontId="37" fillId="0" borderId="19" xfId="0" applyNumberFormat="1" applyFont="1" applyFill="1" applyBorder="1"/>
    <xf numFmtId="0" fontId="37" fillId="0" borderId="14" xfId="0" applyFont="1" applyFill="1" applyBorder="1"/>
    <xf numFmtId="4" fontId="37" fillId="0" borderId="19" xfId="0" applyNumberFormat="1" applyFont="1" applyFill="1" applyBorder="1"/>
    <xf numFmtId="0" fontId="37" fillId="0" borderId="39" xfId="0" applyFont="1" applyFill="1" applyBorder="1"/>
    <xf numFmtId="0" fontId="37" fillId="0" borderId="29" xfId="0" applyFont="1" applyFill="1" applyBorder="1"/>
    <xf numFmtId="2" fontId="37" fillId="0" borderId="29" xfId="0" applyNumberFormat="1" applyFont="1" applyFill="1" applyBorder="1"/>
    <xf numFmtId="0" fontId="37" fillId="0" borderId="38" xfId="0" applyFont="1" applyFill="1" applyBorder="1"/>
    <xf numFmtId="2" fontId="37" fillId="0" borderId="34" xfId="0" applyNumberFormat="1" applyFont="1" applyFill="1" applyBorder="1"/>
    <xf numFmtId="0" fontId="37" fillId="0" borderId="35" xfId="0" applyFont="1" applyFill="1" applyBorder="1"/>
    <xf numFmtId="0" fontId="38" fillId="0" borderId="0" xfId="0" applyFont="1" applyFill="1"/>
    <xf numFmtId="2" fontId="39" fillId="0" borderId="0" xfId="0" applyNumberFormat="1" applyFont="1" applyFill="1"/>
    <xf numFmtId="0" fontId="37" fillId="0" borderId="0" xfId="0" applyFont="1" applyFill="1" applyAlignment="1"/>
    <xf numFmtId="0" fontId="37" fillId="0" borderId="0" xfId="0" applyFont="1" applyFill="1" applyAlignment="1">
      <alignment wrapText="1"/>
    </xf>
    <xf numFmtId="2" fontId="37" fillId="0" borderId="0" xfId="0" applyNumberFormat="1" applyFont="1" applyFill="1" applyAlignment="1">
      <alignment wrapText="1"/>
    </xf>
    <xf numFmtId="0" fontId="37" fillId="0" borderId="0" xfId="0" applyFont="1" applyFill="1" applyAlignment="1">
      <alignment horizontal="left"/>
    </xf>
    <xf numFmtId="9" fontId="37" fillId="0" borderId="0" xfId="0" applyNumberFormat="1" applyFont="1" applyFill="1"/>
    <xf numFmtId="2" fontId="38" fillId="24" borderId="0" xfId="0" applyNumberFormat="1" applyFont="1" applyFill="1"/>
    <xf numFmtId="0" fontId="37" fillId="24" borderId="0" xfId="0" applyFont="1" applyFill="1"/>
    <xf numFmtId="0" fontId="37" fillId="25" borderId="41" xfId="0" applyFont="1" applyFill="1" applyBorder="1" applyAlignment="1">
      <alignment wrapText="1"/>
    </xf>
    <xf numFmtId="0" fontId="37" fillId="25" borderId="41" xfId="0" applyFont="1" applyFill="1" applyBorder="1" applyAlignment="1">
      <alignment horizontal="center"/>
    </xf>
    <xf numFmtId="0" fontId="37" fillId="25" borderId="41" xfId="0" applyFont="1" applyFill="1" applyBorder="1" applyAlignment="1">
      <alignment horizontal="center" wrapText="1"/>
    </xf>
    <xf numFmtId="0" fontId="37" fillId="25" borderId="30" xfId="0" applyFont="1" applyFill="1" applyBorder="1"/>
    <xf numFmtId="2" fontId="37" fillId="25" borderId="30" xfId="0" applyNumberFormat="1" applyFont="1" applyFill="1" applyBorder="1"/>
    <xf numFmtId="0" fontId="37" fillId="25" borderId="19" xfId="0" applyFont="1" applyFill="1" applyBorder="1"/>
    <xf numFmtId="2" fontId="37" fillId="25" borderId="19" xfId="0" applyNumberFormat="1" applyFont="1" applyFill="1" applyBorder="1"/>
    <xf numFmtId="0" fontId="37" fillId="25" borderId="29" xfId="0" applyFont="1" applyFill="1" applyBorder="1"/>
    <xf numFmtId="2" fontId="37" fillId="25" borderId="29" xfId="0" applyNumberFormat="1" applyFont="1" applyFill="1" applyBorder="1"/>
    <xf numFmtId="2" fontId="37" fillId="25" borderId="34" xfId="0" applyNumberFormat="1" applyFont="1" applyFill="1" applyBorder="1"/>
    <xf numFmtId="0" fontId="37" fillId="26" borderId="0" xfId="0" applyFont="1" applyFill="1"/>
    <xf numFmtId="0" fontId="39" fillId="26" borderId="0" xfId="0" applyFont="1" applyFill="1"/>
    <xf numFmtId="164" fontId="1" fillId="0" borderId="1" xfId="0" applyNumberFormat="1" applyFont="1" applyBorder="1" applyAlignment="1">
      <alignment horizontal="left" vertical="center"/>
    </xf>
    <xf numFmtId="164" fontId="1" fillId="0" borderId="3" xfId="0" applyNumberFormat="1" applyFont="1" applyBorder="1" applyAlignment="1">
      <alignment horizontal="left" vertical="center"/>
    </xf>
    <xf numFmtId="164" fontId="1" fillId="0" borderId="5" xfId="0" applyNumberFormat="1" applyFont="1" applyBorder="1" applyAlignment="1">
      <alignment horizontal="left" vertical="center"/>
    </xf>
    <xf numFmtId="0" fontId="0" fillId="0" borderId="5"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0" borderId="0" xfId="0" applyFill="1"/>
    <xf numFmtId="0" fontId="0" fillId="0" borderId="5" xfId="0" applyBorder="1" applyAlignment="1">
      <alignment horizontal="left" vertical="top"/>
    </xf>
    <xf numFmtId="0" fontId="0" fillId="0" borderId="3" xfId="0" applyBorder="1" applyAlignment="1">
      <alignment horizontal="left" vertical="top"/>
    </xf>
    <xf numFmtId="0" fontId="0" fillId="0" borderId="5" xfId="0" applyFill="1" applyBorder="1" applyAlignment="1">
      <alignment horizontal="left"/>
    </xf>
    <xf numFmtId="0" fontId="0" fillId="0" borderId="3" xfId="0" applyFill="1" applyBorder="1" applyAlignment="1">
      <alignment horizontal="left"/>
    </xf>
    <xf numFmtId="0" fontId="0" fillId="0" borderId="6" xfId="0" applyFill="1" applyBorder="1" applyAlignment="1">
      <alignment horizontal="left" vertical="center"/>
    </xf>
    <xf numFmtId="2" fontId="5" fillId="0" borderId="4" xfId="1" applyNumberFormat="1" applyFont="1" applyFill="1" applyBorder="1" applyAlignment="1" applyProtection="1">
      <alignment horizontal="left" vertical="center"/>
      <protection locked="0"/>
    </xf>
    <xf numFmtId="0" fontId="0" fillId="0" borderId="0" xfId="0" applyFont="1" applyFill="1"/>
    <xf numFmtId="4" fontId="1" fillId="0" borderId="5" xfId="0" applyNumberFormat="1" applyFont="1" applyFill="1" applyBorder="1" applyAlignment="1">
      <alignment horizontal="right" vertical="center"/>
    </xf>
    <xf numFmtId="4" fontId="0" fillId="0" borderId="5" xfId="0" applyNumberFormat="1" applyFill="1" applyBorder="1" applyAlignment="1">
      <alignment horizontal="right"/>
    </xf>
    <xf numFmtId="4" fontId="0" fillId="0" borderId="10" xfId="0" applyNumberFormat="1" applyFill="1" applyBorder="1" applyAlignment="1">
      <alignment horizontal="right"/>
    </xf>
    <xf numFmtId="4" fontId="62" fillId="0" borderId="8" xfId="0" applyNumberFormat="1" applyFont="1" applyFill="1" applyBorder="1" applyAlignment="1">
      <alignment horizontal="right"/>
    </xf>
    <xf numFmtId="4" fontId="0" fillId="0" borderId="9" xfId="0" applyNumberFormat="1" applyFill="1" applyBorder="1" applyAlignment="1">
      <alignment horizontal="right"/>
    </xf>
    <xf numFmtId="4" fontId="0" fillId="0" borderId="7" xfId="0" applyNumberFormat="1" applyFill="1" applyBorder="1" applyAlignment="1">
      <alignment horizontal="right"/>
    </xf>
    <xf numFmtId="4" fontId="0" fillId="0" borderId="3" xfId="0" applyNumberFormat="1" applyFill="1" applyBorder="1" applyAlignment="1">
      <alignment horizontal="right"/>
    </xf>
    <xf numFmtId="4" fontId="0" fillId="0" borderId="15" xfId="0" applyNumberFormat="1" applyFill="1" applyBorder="1" applyAlignment="1">
      <alignment horizontal="right"/>
    </xf>
    <xf numFmtId="4" fontId="0" fillId="0" borderId="12" xfId="0" applyNumberFormat="1" applyFill="1" applyBorder="1" applyAlignment="1">
      <alignment horizontal="right"/>
    </xf>
    <xf numFmtId="4" fontId="0" fillId="0" borderId="8" xfId="0" applyNumberFormat="1" applyFill="1" applyBorder="1" applyAlignment="1">
      <alignment horizontal="right"/>
    </xf>
    <xf numFmtId="4" fontId="0" fillId="0" borderId="1" xfId="0" applyNumberFormat="1" applyFill="1" applyBorder="1" applyAlignment="1">
      <alignment horizontal="right"/>
    </xf>
    <xf numFmtId="4" fontId="0" fillId="0" borderId="0" xfId="0" applyNumberFormat="1" applyFill="1" applyBorder="1" applyAlignment="1">
      <alignment horizontal="right"/>
    </xf>
    <xf numFmtId="4" fontId="0" fillId="0" borderId="5" xfId="0" applyNumberFormat="1" applyFill="1" applyBorder="1" applyAlignment="1">
      <alignment horizontal="right" vertical="top"/>
    </xf>
    <xf numFmtId="4" fontId="0" fillId="0" borderId="8" xfId="0" applyNumberFormat="1" applyFill="1" applyBorder="1" applyAlignment="1">
      <alignment horizontal="right" vertical="top"/>
    </xf>
    <xf numFmtId="4" fontId="0" fillId="0" borderId="7" xfId="0" applyNumberFormat="1" applyFill="1" applyBorder="1" applyAlignment="1">
      <alignment horizontal="right" vertical="top"/>
    </xf>
    <xf numFmtId="4" fontId="0" fillId="0" borderId="10" xfId="0" applyNumberFormat="1" applyFill="1" applyBorder="1" applyAlignment="1">
      <alignment horizontal="right" vertical="top"/>
    </xf>
    <xf numFmtId="0" fontId="0" fillId="0" borderId="10" xfId="0" applyFill="1" applyBorder="1" applyAlignment="1">
      <alignment horizontal="left"/>
    </xf>
    <xf numFmtId="0" fontId="0" fillId="0" borderId="1" xfId="0" applyFill="1" applyBorder="1" applyAlignment="1">
      <alignment horizontal="left"/>
    </xf>
    <xf numFmtId="4" fontId="1" fillId="0" borderId="1" xfId="0" applyNumberFormat="1" applyFont="1" applyFill="1" applyBorder="1" applyAlignment="1">
      <alignment horizontal="right" vertical="center"/>
    </xf>
    <xf numFmtId="4" fontId="1" fillId="0" borderId="3" xfId="0" applyNumberFormat="1" applyFont="1" applyFill="1" applyBorder="1" applyAlignment="1">
      <alignment horizontal="right" vertical="center"/>
    </xf>
    <xf numFmtId="164" fontId="1" fillId="0" borderId="50" xfId="0" applyNumberFormat="1" applyFont="1" applyFill="1" applyBorder="1" applyAlignment="1">
      <alignment horizontal="left" vertical="center"/>
    </xf>
    <xf numFmtId="164" fontId="1" fillId="0" borderId="46" xfId="0" applyNumberFormat="1" applyFont="1" applyFill="1" applyBorder="1" applyAlignment="1">
      <alignment horizontal="left" vertical="center"/>
    </xf>
    <xf numFmtId="164" fontId="2" fillId="0" borderId="0" xfId="0" applyNumberFormat="1" applyFont="1" applyFill="1" applyBorder="1" applyAlignment="1">
      <alignment horizontal="left" vertical="center"/>
    </xf>
    <xf numFmtId="164" fontId="3" fillId="0" borderId="0" xfId="0" applyNumberFormat="1" applyFont="1" applyFill="1" applyBorder="1" applyAlignment="1">
      <alignment horizontal="left" vertical="center"/>
    </xf>
    <xf numFmtId="2" fontId="5" fillId="0" borderId="65" xfId="1" applyNumberFormat="1" applyFont="1" applyFill="1" applyBorder="1" applyAlignment="1" applyProtection="1">
      <alignment horizontal="left" vertical="center"/>
      <protection locked="0"/>
    </xf>
    <xf numFmtId="0" fontId="7" fillId="0" borderId="0" xfId="0" applyFont="1" applyFill="1" applyBorder="1" applyAlignment="1">
      <alignment horizontal="left" vertical="center"/>
    </xf>
    <xf numFmtId="2" fontId="5" fillId="0" borderId="46" xfId="1" applyNumberFormat="1" applyFont="1" applyFill="1" applyBorder="1" applyAlignment="1" applyProtection="1">
      <alignment horizontal="left" vertical="center"/>
      <protection locked="0"/>
    </xf>
    <xf numFmtId="165" fontId="3" fillId="0" borderId="66" xfId="0" applyNumberFormat="1" applyFont="1" applyFill="1" applyBorder="1" applyAlignment="1">
      <alignment horizontal="left" vertical="center"/>
    </xf>
    <xf numFmtId="165" fontId="3" fillId="0" borderId="0" xfId="0" applyNumberFormat="1" applyFont="1" applyFill="1" applyBorder="1" applyAlignment="1">
      <alignment horizontal="left" vertical="center"/>
    </xf>
    <xf numFmtId="165" fontId="3" fillId="0" borderId="65" xfId="0" applyNumberFormat="1" applyFont="1" applyFill="1" applyBorder="1" applyAlignment="1">
      <alignment horizontal="left" vertical="center"/>
    </xf>
    <xf numFmtId="165" fontId="3" fillId="0" borderId="46" xfId="0" applyNumberFormat="1" applyFont="1" applyFill="1" applyBorder="1" applyAlignment="1">
      <alignment horizontal="left" vertical="center"/>
    </xf>
    <xf numFmtId="0" fontId="7" fillId="0" borderId="66" xfId="0" applyFont="1" applyFill="1" applyBorder="1" applyAlignment="1">
      <alignment horizontal="left" vertical="center"/>
    </xf>
    <xf numFmtId="0" fontId="0" fillId="0" borderId="0" xfId="0" applyFill="1" applyBorder="1" applyAlignment="1">
      <alignment horizontal="left" vertical="center"/>
    </xf>
    <xf numFmtId="165" fontId="9" fillId="0" borderId="65" xfId="0" applyNumberFormat="1" applyFont="1" applyFill="1" applyBorder="1" applyAlignment="1">
      <alignment horizontal="left" vertical="center"/>
    </xf>
    <xf numFmtId="165" fontId="9" fillId="0" borderId="0" xfId="0" applyNumberFormat="1" applyFont="1" applyFill="1" applyBorder="1" applyAlignment="1">
      <alignment horizontal="left" vertical="center"/>
    </xf>
    <xf numFmtId="0" fontId="12" fillId="0" borderId="0" xfId="0" applyFont="1" applyFill="1" applyBorder="1" applyAlignment="1">
      <alignment horizontal="left" vertical="center"/>
    </xf>
    <xf numFmtId="0" fontId="7" fillId="0" borderId="65" xfId="0" applyFont="1" applyFill="1" applyBorder="1" applyAlignment="1">
      <alignment horizontal="left" vertical="center"/>
    </xf>
    <xf numFmtId="0" fontId="7" fillId="0" borderId="67" xfId="0" applyFont="1" applyFill="1" applyBorder="1" applyAlignment="1">
      <alignment horizontal="left" vertical="center"/>
    </xf>
    <xf numFmtId="165" fontId="9" fillId="0" borderId="66" xfId="0" applyNumberFormat="1" applyFont="1" applyFill="1" applyBorder="1" applyAlignment="1">
      <alignment horizontal="left" vertical="center"/>
    </xf>
    <xf numFmtId="0" fontId="0" fillId="0" borderId="65" xfId="0" applyFill="1" applyBorder="1" applyAlignment="1">
      <alignment horizontal="left" vertical="center"/>
    </xf>
    <xf numFmtId="0" fontId="13" fillId="0" borderId="0" xfId="0" applyFont="1" applyFill="1" applyBorder="1" applyAlignment="1">
      <alignment horizontal="left" vertical="center"/>
    </xf>
    <xf numFmtId="0" fontId="0" fillId="0" borderId="46" xfId="0" applyFill="1" applyBorder="1" applyAlignment="1">
      <alignment horizontal="left" vertical="center"/>
    </xf>
    <xf numFmtId="0" fontId="0" fillId="0" borderId="66" xfId="0" applyFill="1" applyBorder="1" applyAlignment="1">
      <alignment horizontal="left" vertical="center"/>
    </xf>
    <xf numFmtId="165" fontId="9" fillId="0" borderId="46" xfId="0" applyNumberFormat="1" applyFont="1" applyFill="1" applyBorder="1" applyAlignment="1">
      <alignment horizontal="left" vertical="center"/>
    </xf>
    <xf numFmtId="165" fontId="1" fillId="0" borderId="0" xfId="0" applyNumberFormat="1" applyFont="1" applyFill="1" applyBorder="1" applyAlignment="1">
      <alignment horizontal="left" vertical="center"/>
    </xf>
    <xf numFmtId="0" fontId="13" fillId="0" borderId="50" xfId="0" applyFont="1" applyFill="1" applyBorder="1" applyAlignment="1">
      <alignment horizontal="left" vertical="center"/>
    </xf>
    <xf numFmtId="0" fontId="49" fillId="0" borderId="0" xfId="0" applyFont="1" applyFill="1" applyBorder="1" applyAlignment="1">
      <alignment horizontal="left" vertical="center"/>
    </xf>
    <xf numFmtId="0" fontId="50" fillId="0" borderId="0" xfId="0" applyFont="1" applyFill="1" applyBorder="1" applyAlignment="1">
      <alignment horizontal="left" vertical="center"/>
    </xf>
    <xf numFmtId="2" fontId="5" fillId="0" borderId="0" xfId="1" applyNumberFormat="1" applyFont="1" applyFill="1" applyBorder="1" applyAlignment="1" applyProtection="1">
      <alignment horizontal="left" vertical="center"/>
      <protection locked="0"/>
    </xf>
    <xf numFmtId="0" fontId="0" fillId="0" borderId="68" xfId="0" applyBorder="1"/>
    <xf numFmtId="0" fontId="0" fillId="0" borderId="0" xfId="0" applyFill="1" applyBorder="1"/>
    <xf numFmtId="0" fontId="0" fillId="28" borderId="0" xfId="0" applyFill="1"/>
    <xf numFmtId="0" fontId="0" fillId="0" borderId="0" xfId="0" applyBorder="1" applyAlignment="1">
      <alignment horizontal="left"/>
    </xf>
    <xf numFmtId="0" fontId="0" fillId="28" borderId="0" xfId="0" applyFill="1" applyBorder="1"/>
    <xf numFmtId="0" fontId="0" fillId="29" borderId="0" xfId="0" applyFill="1"/>
    <xf numFmtId="4" fontId="1" fillId="28" borderId="1" xfId="0" applyNumberFormat="1" applyFont="1" applyFill="1" applyBorder="1" applyAlignment="1">
      <alignment horizontal="center" vertical="center"/>
    </xf>
    <xf numFmtId="4" fontId="1" fillId="28" borderId="3" xfId="0" applyNumberFormat="1" applyFont="1" applyFill="1" applyBorder="1" applyAlignment="1">
      <alignment horizontal="center" vertical="center"/>
    </xf>
    <xf numFmtId="4" fontId="1" fillId="28" borderId="5" xfId="0" applyNumberFormat="1" applyFont="1" applyFill="1" applyBorder="1" applyAlignment="1">
      <alignment horizontal="center" vertical="center"/>
    </xf>
    <xf numFmtId="4" fontId="0" fillId="28" borderId="5" xfId="0" applyNumberFormat="1" applyFill="1" applyBorder="1" applyAlignment="1">
      <alignment horizontal="center" vertical="center"/>
    </xf>
    <xf numFmtId="4" fontId="0" fillId="28" borderId="10" xfId="0" applyNumberFormat="1" applyFill="1" applyBorder="1" applyAlignment="1">
      <alignment horizontal="center" vertical="center"/>
    </xf>
    <xf numFmtId="4" fontId="0" fillId="28" borderId="3" xfId="0" applyNumberFormat="1" applyFill="1" applyBorder="1" applyAlignment="1">
      <alignment horizontal="center" vertical="center"/>
    </xf>
    <xf numFmtId="4" fontId="0" fillId="28" borderId="12" xfId="0" applyNumberFormat="1" applyFill="1" applyBorder="1" applyAlignment="1">
      <alignment horizontal="center" vertical="center"/>
    </xf>
    <xf numFmtId="4" fontId="0" fillId="28" borderId="9" xfId="0" applyNumberFormat="1" applyFill="1" applyBorder="1" applyAlignment="1">
      <alignment horizontal="center" vertical="center"/>
    </xf>
    <xf numFmtId="4" fontId="0" fillId="28" borderId="1" xfId="0" applyNumberFormat="1" applyFill="1" applyBorder="1" applyAlignment="1">
      <alignment horizontal="center" vertical="center"/>
    </xf>
    <xf numFmtId="0" fontId="0" fillId="28" borderId="5" xfId="0" applyFill="1" applyBorder="1" applyAlignment="1">
      <alignment horizontal="center"/>
    </xf>
    <xf numFmtId="0" fontId="0" fillId="28" borderId="10" xfId="0" applyFill="1" applyBorder="1" applyAlignment="1">
      <alignment horizontal="center"/>
    </xf>
    <xf numFmtId="0" fontId="0" fillId="28" borderId="5" xfId="0" applyFill="1" applyBorder="1" applyAlignment="1">
      <alignment horizontal="center" vertical="top"/>
    </xf>
    <xf numFmtId="0" fontId="0" fillId="28" borderId="10" xfId="0" applyFill="1" applyBorder="1" applyAlignment="1">
      <alignment horizontal="center" vertical="top"/>
    </xf>
    <xf numFmtId="0" fontId="0" fillId="28" borderId="3" xfId="0" applyFill="1" applyBorder="1" applyAlignment="1">
      <alignment horizontal="center" vertical="top"/>
    </xf>
    <xf numFmtId="4" fontId="0" fillId="28" borderId="0" xfId="0" applyNumberFormat="1" applyFill="1" applyBorder="1" applyAlignment="1">
      <alignment horizontal="center" vertical="center"/>
    </xf>
    <xf numFmtId="0" fontId="4" fillId="0" borderId="0" xfId="0" applyNumberFormat="1" applyFont="1" applyFill="1" applyBorder="1" applyAlignment="1" applyProtection="1">
      <alignment horizontal="center" vertical="top"/>
    </xf>
    <xf numFmtId="0" fontId="4" fillId="0" borderId="0" xfId="0" applyNumberFormat="1" applyFont="1" applyFill="1" applyAlignment="1" applyProtection="1">
      <alignment horizontal="center" vertical="top"/>
    </xf>
    <xf numFmtId="164" fontId="4" fillId="0" borderId="0" xfId="0" applyNumberFormat="1" applyFont="1" applyFill="1" applyAlignment="1" applyProtection="1">
      <alignment horizontal="center" vertical="top"/>
    </xf>
    <xf numFmtId="2" fontId="4" fillId="0" borderId="0" xfId="0" applyNumberFormat="1" applyFont="1" applyFill="1" applyAlignment="1" applyProtection="1">
      <alignment horizontal="center" vertical="top"/>
    </xf>
    <xf numFmtId="0" fontId="0" fillId="0" borderId="53" xfId="0" applyBorder="1"/>
    <xf numFmtId="0" fontId="68" fillId="0" borderId="53" xfId="0" applyFont="1" applyBorder="1" applyAlignment="1">
      <alignment horizontal="center"/>
    </xf>
    <xf numFmtId="0" fontId="0" fillId="0" borderId="53" xfId="0" applyBorder="1" applyAlignment="1">
      <alignment horizontal="center"/>
    </xf>
    <xf numFmtId="0" fontId="0" fillId="0" borderId="69" xfId="0" applyBorder="1" applyAlignment="1">
      <alignment horizontal="center"/>
    </xf>
    <xf numFmtId="0" fontId="0" fillId="0" borderId="53" xfId="0" applyFill="1" applyBorder="1" applyAlignment="1">
      <alignment horizontal="center"/>
    </xf>
    <xf numFmtId="0" fontId="0" fillId="0" borderId="0" xfId="0" applyBorder="1" applyAlignment="1">
      <alignment horizontal="center"/>
    </xf>
    <xf numFmtId="1" fontId="76" fillId="31" borderId="0" xfId="279" applyNumberFormat="1" applyFont="1" applyFill="1" applyAlignment="1">
      <alignment horizontal="center"/>
    </xf>
    <xf numFmtId="0" fontId="4" fillId="31" borderId="0" xfId="279" applyFont="1" applyFill="1"/>
    <xf numFmtId="0" fontId="73" fillId="0" borderId="78" xfId="279" applyFont="1" applyBorder="1"/>
    <xf numFmtId="0" fontId="4" fillId="0" borderId="82" xfId="279" applyFont="1" applyBorder="1"/>
    <xf numFmtId="0" fontId="4" fillId="0" borderId="4" xfId="279" applyFont="1" applyBorder="1"/>
    <xf numFmtId="0" fontId="4" fillId="0" borderId="83" xfId="279" applyFont="1" applyBorder="1"/>
    <xf numFmtId="0" fontId="72" fillId="0" borderId="62" xfId="279" applyFont="1" applyBorder="1"/>
    <xf numFmtId="1" fontId="74" fillId="0" borderId="84" xfId="279" applyNumberFormat="1" applyFont="1" applyBorder="1" applyAlignment="1">
      <alignment horizontal="center"/>
    </xf>
    <xf numFmtId="1" fontId="74" fillId="0" borderId="85" xfId="279" applyNumberFormat="1" applyFont="1" applyBorder="1" applyAlignment="1">
      <alignment horizontal="center"/>
    </xf>
    <xf numFmtId="1" fontId="75" fillId="0" borderId="85" xfId="279" applyNumberFormat="1" applyFont="1" applyBorder="1" applyAlignment="1">
      <alignment horizontal="center"/>
    </xf>
    <xf numFmtId="1" fontId="75" fillId="0" borderId="86" xfId="279" applyNumberFormat="1" applyFont="1" applyBorder="1" applyAlignment="1">
      <alignment horizontal="center"/>
    </xf>
    <xf numFmtId="1" fontId="76" fillId="0" borderId="0" xfId="279" applyNumberFormat="1" applyFont="1" applyAlignment="1">
      <alignment horizontal="center"/>
    </xf>
    <xf numFmtId="0" fontId="4" fillId="0" borderId="0" xfId="279" applyFont="1"/>
    <xf numFmtId="0" fontId="78" fillId="0" borderId="78" xfId="279" applyFont="1" applyBorder="1"/>
    <xf numFmtId="0" fontId="4" fillId="0" borderId="88" xfId="279" applyFont="1" applyBorder="1"/>
    <xf numFmtId="0" fontId="4" fillId="0" borderId="64" xfId="279" applyFont="1" applyBorder="1"/>
    <xf numFmtId="0" fontId="72" fillId="0" borderId="89" xfId="279" applyFont="1" applyBorder="1"/>
    <xf numFmtId="1" fontId="74" fillId="0" borderId="90" xfId="279" applyNumberFormat="1" applyFont="1" applyBorder="1" applyAlignment="1">
      <alignment horizontal="center"/>
    </xf>
    <xf numFmtId="1" fontId="74" fillId="0" borderId="91" xfId="279" applyNumberFormat="1" applyFont="1" applyBorder="1" applyAlignment="1">
      <alignment horizontal="center"/>
    </xf>
    <xf numFmtId="1" fontId="74" fillId="0" borderId="92" xfId="279" applyNumberFormat="1" applyFont="1" applyBorder="1" applyAlignment="1">
      <alignment horizontal="center"/>
    </xf>
    <xf numFmtId="1" fontId="75" fillId="0" borderId="92" xfId="279" applyNumberFormat="1" applyFont="1" applyBorder="1" applyAlignment="1">
      <alignment horizontal="center"/>
    </xf>
    <xf numFmtId="1" fontId="75" fillId="0" borderId="93" xfId="279" applyNumberFormat="1" applyFont="1" applyBorder="1" applyAlignment="1">
      <alignment horizontal="center"/>
    </xf>
    <xf numFmtId="0" fontId="80" fillId="0" borderId="6" xfId="279" applyFont="1" applyBorder="1"/>
    <xf numFmtId="0" fontId="80" fillId="0" borderId="8" xfId="279" applyFont="1" applyBorder="1"/>
    <xf numFmtId="164" fontId="74" fillId="0" borderId="91" xfId="279" applyNumberFormat="1" applyFont="1" applyBorder="1" applyAlignment="1">
      <alignment horizontal="center"/>
    </xf>
    <xf numFmtId="0" fontId="73" fillId="0" borderId="45" xfId="279" applyFont="1" applyBorder="1"/>
    <xf numFmtId="0" fontId="80" fillId="0" borderId="10" xfId="279" applyFont="1" applyBorder="1"/>
    <xf numFmtId="1" fontId="74" fillId="0" borderId="94" xfId="279" applyNumberFormat="1" applyFont="1" applyBorder="1" applyAlignment="1">
      <alignment horizontal="center"/>
    </xf>
    <xf numFmtId="1" fontId="74" fillId="0" borderId="95" xfId="279" applyNumberFormat="1" applyFont="1" applyBorder="1" applyAlignment="1">
      <alignment horizontal="center"/>
    </xf>
    <xf numFmtId="1" fontId="75" fillId="0" borderId="95" xfId="279" applyNumberFormat="1" applyFont="1" applyBorder="1" applyAlignment="1">
      <alignment horizontal="center"/>
    </xf>
    <xf numFmtId="1" fontId="75" fillId="0" borderId="96" xfId="279" applyNumberFormat="1" applyFont="1" applyBorder="1" applyAlignment="1">
      <alignment horizontal="center"/>
    </xf>
    <xf numFmtId="0" fontId="73" fillId="0" borderId="13" xfId="279" applyFont="1" applyBorder="1"/>
    <xf numFmtId="1" fontId="76" fillId="33" borderId="0" xfId="279" applyNumberFormat="1" applyFont="1" applyFill="1" applyAlignment="1">
      <alignment horizontal="center"/>
    </xf>
    <xf numFmtId="0" fontId="4" fillId="33" borderId="0" xfId="279" applyFont="1" applyFill="1"/>
    <xf numFmtId="0" fontId="79" fillId="0" borderId="14" xfId="279" applyFont="1" applyBorder="1"/>
    <xf numFmtId="0" fontId="79" fillId="0" borderId="67" xfId="279" applyFont="1" applyBorder="1"/>
    <xf numFmtId="0" fontId="79" fillId="0" borderId="45" xfId="279" applyFont="1" applyBorder="1"/>
    <xf numFmtId="0" fontId="79" fillId="0" borderId="8" xfId="279" applyFont="1" applyBorder="1"/>
    <xf numFmtId="0" fontId="79" fillId="0" borderId="18" xfId="279" applyFont="1" applyBorder="1"/>
    <xf numFmtId="1" fontId="74" fillId="0" borderId="97" xfId="279" applyNumberFormat="1" applyFont="1" applyBorder="1" applyAlignment="1">
      <alignment horizontal="center"/>
    </xf>
    <xf numFmtId="0" fontId="79" fillId="0" borderId="6" xfId="279" applyFont="1" applyBorder="1"/>
    <xf numFmtId="0" fontId="72" fillId="0" borderId="67" xfId="279" applyFont="1" applyBorder="1"/>
    <xf numFmtId="0" fontId="72" fillId="31" borderId="0" xfId="279" applyFont="1" applyFill="1" applyBorder="1"/>
    <xf numFmtId="0" fontId="4" fillId="0" borderId="45" xfId="279" applyFont="1" applyBorder="1"/>
    <xf numFmtId="0" fontId="81" fillId="0" borderId="101" xfId="0" applyFont="1" applyBorder="1"/>
    <xf numFmtId="1" fontId="82" fillId="0" borderId="102" xfId="279" applyNumberFormat="1" applyFont="1" applyBorder="1" applyAlignment="1">
      <alignment horizontal="center"/>
    </xf>
    <xf numFmtId="1" fontId="74" fillId="0" borderId="102" xfId="279" applyNumberFormat="1" applyFont="1" applyBorder="1" applyAlignment="1">
      <alignment horizontal="center"/>
    </xf>
    <xf numFmtId="164" fontId="74" fillId="0" borderId="102" xfId="279" applyNumberFormat="1" applyFont="1" applyBorder="1" applyAlignment="1">
      <alignment horizontal="center"/>
    </xf>
    <xf numFmtId="1" fontId="74" fillId="0" borderId="103" xfId="279" applyNumberFormat="1" applyFont="1" applyBorder="1" applyAlignment="1">
      <alignment horizontal="center"/>
    </xf>
    <xf numFmtId="1" fontId="75" fillId="0" borderId="103" xfId="279" applyNumberFormat="1" applyFont="1" applyBorder="1" applyAlignment="1">
      <alignment horizontal="center"/>
    </xf>
    <xf numFmtId="1" fontId="75" fillId="0" borderId="104" xfId="279" applyNumberFormat="1" applyFont="1" applyBorder="1" applyAlignment="1">
      <alignment horizontal="center"/>
    </xf>
    <xf numFmtId="0" fontId="81" fillId="0" borderId="95" xfId="0" applyFont="1" applyBorder="1"/>
    <xf numFmtId="0" fontId="4" fillId="0" borderId="6" xfId="279" applyFont="1" applyBorder="1"/>
    <xf numFmtId="0" fontId="81" fillId="0" borderId="92" xfId="0" applyFont="1" applyBorder="1"/>
    <xf numFmtId="0" fontId="81" fillId="0" borderId="3" xfId="0" applyFont="1" applyBorder="1"/>
    <xf numFmtId="0" fontId="83" fillId="0" borderId="6" xfId="279" applyFont="1" applyBorder="1"/>
    <xf numFmtId="0" fontId="81" fillId="0" borderId="0" xfId="0" applyFont="1" applyBorder="1"/>
    <xf numFmtId="0" fontId="81" fillId="0" borderId="5" xfId="0" applyFont="1" applyBorder="1"/>
    <xf numFmtId="0" fontId="81" fillId="0" borderId="112" xfId="0" applyFont="1" applyBorder="1"/>
    <xf numFmtId="0" fontId="73" fillId="0" borderId="6" xfId="279" applyFont="1" applyBorder="1"/>
    <xf numFmtId="0" fontId="81" fillId="0" borderId="12" xfId="0" applyFont="1" applyBorder="1"/>
    <xf numFmtId="0" fontId="67" fillId="30" borderId="116" xfId="0" applyFont="1" applyFill="1" applyBorder="1"/>
    <xf numFmtId="0" fontId="67" fillId="30" borderId="117" xfId="0" applyFont="1" applyFill="1" applyBorder="1"/>
    <xf numFmtId="0" fontId="67" fillId="30" borderId="118" xfId="0" applyFont="1" applyFill="1" applyBorder="1"/>
    <xf numFmtId="0" fontId="81" fillId="0" borderId="84" xfId="0" applyFont="1" applyBorder="1"/>
    <xf numFmtId="0" fontId="81" fillId="0" borderId="85" xfId="0" applyFont="1" applyBorder="1"/>
    <xf numFmtId="0" fontId="81" fillId="0" borderId="89" xfId="0" applyFont="1" applyBorder="1"/>
    <xf numFmtId="0" fontId="0" fillId="0" borderId="85" xfId="0" applyBorder="1"/>
    <xf numFmtId="0" fontId="0" fillId="0" borderId="86" xfId="0" applyBorder="1"/>
    <xf numFmtId="0" fontId="81" fillId="33" borderId="66" xfId="0" applyFont="1" applyFill="1" applyBorder="1"/>
    <xf numFmtId="0" fontId="81" fillId="33" borderId="67" xfId="0" applyFont="1" applyFill="1" applyBorder="1"/>
    <xf numFmtId="0" fontId="0" fillId="33" borderId="67" xfId="0" applyFill="1" applyBorder="1"/>
    <xf numFmtId="0" fontId="0" fillId="33" borderId="45" xfId="0" applyFill="1" applyBorder="1"/>
    <xf numFmtId="0" fontId="81" fillId="0" borderId="90" xfId="0" applyFont="1" applyBorder="1"/>
    <xf numFmtId="0" fontId="81" fillId="0" borderId="91" xfId="0" applyFont="1" applyBorder="1"/>
    <xf numFmtId="0" fontId="81" fillId="0" borderId="99" xfId="0" applyFont="1" applyBorder="1"/>
    <xf numFmtId="0" fontId="81" fillId="0" borderId="125" xfId="0" applyFont="1" applyFill="1" applyBorder="1"/>
    <xf numFmtId="0" fontId="81" fillId="0" borderId="126" xfId="0" applyFont="1" applyBorder="1"/>
    <xf numFmtId="0" fontId="81" fillId="0" borderId="125" xfId="0" applyFont="1" applyBorder="1"/>
    <xf numFmtId="0" fontId="81" fillId="0" borderId="127" xfId="0" applyFont="1" applyBorder="1"/>
    <xf numFmtId="0" fontId="67" fillId="0" borderId="103" xfId="0" applyFont="1" applyBorder="1"/>
    <xf numFmtId="0" fontId="67" fillId="0" borderId="127" xfId="0" applyFont="1" applyBorder="1"/>
    <xf numFmtId="0" fontId="81" fillId="0" borderId="128" xfId="0" applyFont="1" applyBorder="1"/>
    <xf numFmtId="0" fontId="81" fillId="0" borderId="102" xfId="0" applyFont="1" applyBorder="1"/>
    <xf numFmtId="0" fontId="81" fillId="0" borderId="111" xfId="0" applyFont="1" applyBorder="1"/>
    <xf numFmtId="0" fontId="81" fillId="0" borderId="129" xfId="0" applyFont="1" applyBorder="1"/>
    <xf numFmtId="0" fontId="81" fillId="0" borderId="130" xfId="0" applyFont="1" applyBorder="1"/>
    <xf numFmtId="0" fontId="67" fillId="0" borderId="130" xfId="0" applyFont="1" applyBorder="1"/>
    <xf numFmtId="0" fontId="72" fillId="0" borderId="130" xfId="0" applyFont="1" applyBorder="1"/>
    <xf numFmtId="0" fontId="81" fillId="0" borderId="131" xfId="0" applyFont="1" applyBorder="1"/>
    <xf numFmtId="0" fontId="81" fillId="0" borderId="132" xfId="0" applyFont="1" applyBorder="1"/>
    <xf numFmtId="0" fontId="67" fillId="0" borderId="132" xfId="0" applyFont="1" applyBorder="1"/>
    <xf numFmtId="0" fontId="72" fillId="0" borderId="133" xfId="0" applyFont="1" applyBorder="1"/>
    <xf numFmtId="0" fontId="81" fillId="0" borderId="107" xfId="0" applyFont="1" applyBorder="1"/>
    <xf numFmtId="0" fontId="81" fillId="0" borderId="134" xfId="0" applyFont="1" applyBorder="1"/>
    <xf numFmtId="0" fontId="81" fillId="0" borderId="135" xfId="0" applyFont="1" applyBorder="1"/>
    <xf numFmtId="0" fontId="67" fillId="0" borderId="134" xfId="0" applyFont="1" applyBorder="1"/>
    <xf numFmtId="0" fontId="67" fillId="0" borderId="102" xfId="0" applyFont="1" applyBorder="1"/>
    <xf numFmtId="0" fontId="81" fillId="31" borderId="67" xfId="0" applyFont="1" applyFill="1" applyBorder="1"/>
    <xf numFmtId="0" fontId="81" fillId="31" borderId="66" xfId="0" applyFont="1" applyFill="1" applyBorder="1"/>
    <xf numFmtId="0" fontId="81" fillId="31" borderId="0" xfId="0" applyFont="1" applyFill="1" applyBorder="1"/>
    <xf numFmtId="0" fontId="67" fillId="31" borderId="67" xfId="0" applyFont="1" applyFill="1" applyBorder="1"/>
    <xf numFmtId="0" fontId="67" fillId="31" borderId="0" xfId="0" applyFont="1" applyFill="1" applyBorder="1"/>
    <xf numFmtId="0" fontId="67" fillId="31" borderId="66" xfId="0" applyFont="1" applyFill="1" applyBorder="1"/>
    <xf numFmtId="0" fontId="81" fillId="0" borderId="137" xfId="0" applyFont="1" applyBorder="1"/>
    <xf numFmtId="0" fontId="81" fillId="0" borderId="138" xfId="0" applyFont="1" applyBorder="1"/>
    <xf numFmtId="0" fontId="67" fillId="0" borderId="137" xfId="0" applyFont="1" applyBorder="1"/>
    <xf numFmtId="0" fontId="81" fillId="0" borderId="139" xfId="0" applyFont="1" applyBorder="1"/>
    <xf numFmtId="0" fontId="81" fillId="0" borderId="103" xfId="0" applyFont="1" applyBorder="1"/>
    <xf numFmtId="0" fontId="81" fillId="0" borderId="67" xfId="0" applyFont="1" applyBorder="1"/>
    <xf numFmtId="0" fontId="81" fillId="0" borderId="123" xfId="0" applyFont="1" applyBorder="1"/>
    <xf numFmtId="0" fontId="67" fillId="0" borderId="92" xfId="0" applyFont="1" applyBorder="1"/>
    <xf numFmtId="0" fontId="67" fillId="0" borderId="91" xfId="0" applyFont="1" applyBorder="1"/>
    <xf numFmtId="0" fontId="67" fillId="0" borderId="125" xfId="0" applyFont="1" applyBorder="1"/>
    <xf numFmtId="0" fontId="81" fillId="0" borderId="133" xfId="0" applyFont="1" applyBorder="1"/>
    <xf numFmtId="0" fontId="81" fillId="0" borderId="141" xfId="0" applyFont="1" applyBorder="1"/>
    <xf numFmtId="0" fontId="81" fillId="0" borderId="142" xfId="0" applyFont="1" applyBorder="1"/>
    <xf numFmtId="0" fontId="67" fillId="0" borderId="142" xfId="0" applyFont="1" applyBorder="1"/>
    <xf numFmtId="0" fontId="81" fillId="0" borderId="96" xfId="0" applyFont="1" applyBorder="1"/>
    <xf numFmtId="0" fontId="67" fillId="0" borderId="93" xfId="0" applyFont="1" applyBorder="1"/>
    <xf numFmtId="0" fontId="81" fillId="0" borderId="0" xfId="0" applyFont="1"/>
    <xf numFmtId="0" fontId="67" fillId="0" borderId="98" xfId="0" applyFont="1" applyBorder="1"/>
    <xf numFmtId="0" fontId="67" fillId="0" borderId="96" xfId="0" applyFont="1" applyBorder="1"/>
    <xf numFmtId="0" fontId="81" fillId="0" borderId="97" xfId="0" applyFont="1" applyBorder="1"/>
    <xf numFmtId="0" fontId="81" fillId="0" borderId="143" xfId="0" applyFont="1" applyBorder="1"/>
    <xf numFmtId="0" fontId="81" fillId="0" borderId="66" xfId="0" applyFont="1" applyBorder="1"/>
    <xf numFmtId="0" fontId="67" fillId="0" borderId="112" xfId="0" applyFont="1" applyBorder="1"/>
    <xf numFmtId="0" fontId="67" fillId="0" borderId="97" xfId="0" applyFont="1" applyBorder="1"/>
    <xf numFmtId="0" fontId="67" fillId="0" borderId="18" xfId="0" applyFont="1" applyBorder="1"/>
    <xf numFmtId="0" fontId="67" fillId="0" borderId="45" xfId="0" applyFont="1" applyBorder="1"/>
    <xf numFmtId="0" fontId="81" fillId="0" borderId="94" xfId="0" applyFont="1" applyBorder="1"/>
    <xf numFmtId="0" fontId="81" fillId="0" borderId="144" xfId="0" applyFont="1" applyBorder="1"/>
    <xf numFmtId="0" fontId="81" fillId="0" borderId="65" xfId="0" applyFont="1" applyBorder="1"/>
    <xf numFmtId="0" fontId="67" fillId="0" borderId="95" xfId="0" applyFont="1" applyBorder="1"/>
    <xf numFmtId="0" fontId="67" fillId="0" borderId="94" xfId="0" applyFont="1" applyBorder="1"/>
    <xf numFmtId="0" fontId="67" fillId="0" borderId="13" xfId="0" applyFont="1" applyBorder="1"/>
    <xf numFmtId="0" fontId="0" fillId="0" borderId="91" xfId="0" applyBorder="1"/>
    <xf numFmtId="0" fontId="0" fillId="0" borderId="123" xfId="0" applyBorder="1"/>
    <xf numFmtId="0" fontId="0" fillId="0" borderId="92" xfId="0" applyBorder="1"/>
    <xf numFmtId="0" fontId="0" fillId="0" borderId="67" xfId="0" applyBorder="1"/>
    <xf numFmtId="0" fontId="0" fillId="0" borderId="45" xfId="0" applyBorder="1"/>
    <xf numFmtId="0" fontId="0" fillId="0" borderId="102" xfId="0" applyBorder="1"/>
    <xf numFmtId="0" fontId="0" fillId="0" borderId="104" xfId="0" applyBorder="1"/>
    <xf numFmtId="0" fontId="0" fillId="31" borderId="0" xfId="0" applyFill="1" applyBorder="1"/>
    <xf numFmtId="0" fontId="0" fillId="0" borderId="13" xfId="0" applyBorder="1"/>
    <xf numFmtId="0" fontId="0" fillId="0" borderId="93" xfId="0" applyBorder="1"/>
    <xf numFmtId="0" fontId="81" fillId="0" borderId="102" xfId="0" applyFont="1" applyFill="1" applyBorder="1"/>
    <xf numFmtId="0" fontId="81" fillId="0" borderId="45" xfId="0" applyFont="1" applyBorder="1"/>
    <xf numFmtId="0" fontId="81" fillId="0" borderId="6" xfId="0" applyFont="1" applyBorder="1"/>
    <xf numFmtId="0" fontId="81" fillId="0" borderId="18" xfId="0" applyFont="1" applyBorder="1"/>
    <xf numFmtId="0" fontId="81" fillId="0" borderId="93" xfId="0" applyFont="1" applyBorder="1"/>
    <xf numFmtId="0" fontId="81" fillId="0" borderId="8" xfId="0" applyFont="1" applyBorder="1"/>
    <xf numFmtId="0" fontId="81" fillId="0" borderId="98" xfId="0" applyFont="1" applyBorder="1"/>
    <xf numFmtId="0" fontId="0" fillId="0" borderId="18" xfId="0" applyBorder="1"/>
    <xf numFmtId="0" fontId="81" fillId="0" borderId="13" xfId="0" applyFont="1" applyBorder="1"/>
    <xf numFmtId="0" fontId="81" fillId="0" borderId="10" xfId="0" applyFont="1" applyBorder="1"/>
    <xf numFmtId="0" fontId="0" fillId="31" borderId="67" xfId="0" applyFill="1" applyBorder="1"/>
    <xf numFmtId="0" fontId="0" fillId="31" borderId="45" xfId="0" applyFill="1" applyBorder="1"/>
    <xf numFmtId="0" fontId="81" fillId="0" borderId="40" xfId="0" applyFont="1" applyBorder="1"/>
    <xf numFmtId="0" fontId="81" fillId="0" borderId="145" xfId="0" applyFont="1" applyBorder="1"/>
    <xf numFmtId="0" fontId="81" fillId="0" borderId="11" xfId="0" applyFont="1" applyBorder="1"/>
    <xf numFmtId="0" fontId="81" fillId="32" borderId="8" xfId="0" applyFont="1" applyFill="1" applyBorder="1"/>
    <xf numFmtId="0" fontId="81" fillId="0" borderId="146" xfId="0" applyFont="1" applyBorder="1"/>
    <xf numFmtId="0" fontId="81" fillId="36" borderId="18" xfId="0" applyFont="1" applyFill="1" applyBorder="1"/>
    <xf numFmtId="0" fontId="81" fillId="36" borderId="45" xfId="0" applyFont="1" applyFill="1" applyBorder="1"/>
    <xf numFmtId="0" fontId="81" fillId="0" borderId="8" xfId="0" applyFont="1" applyFill="1" applyBorder="1"/>
    <xf numFmtId="0" fontId="0" fillId="0" borderId="8" xfId="0" applyBorder="1"/>
    <xf numFmtId="0" fontId="81" fillId="0" borderId="38" xfId="0" applyFont="1" applyBorder="1"/>
    <xf numFmtId="0" fontId="0" fillId="0" borderId="12" xfId="0" applyBorder="1"/>
    <xf numFmtId="0" fontId="81" fillId="32" borderId="10" xfId="0" applyFont="1" applyFill="1" applyBorder="1"/>
    <xf numFmtId="0" fontId="0" fillId="0" borderId="10" xfId="0" applyBorder="1"/>
    <xf numFmtId="0" fontId="81" fillId="32" borderId="5" xfId="0" applyFont="1" applyFill="1" applyBorder="1"/>
    <xf numFmtId="0" fontId="81" fillId="0" borderId="5" xfId="0" applyFont="1" applyFill="1" applyBorder="1"/>
    <xf numFmtId="0" fontId="0" fillId="0" borderId="103" xfId="0" applyBorder="1"/>
    <xf numFmtId="0" fontId="81" fillId="0" borderId="67" xfId="0" applyFont="1" applyFill="1" applyBorder="1"/>
    <xf numFmtId="0" fontId="81" fillId="0" borderId="65" xfId="0" applyFont="1" applyFill="1" applyBorder="1"/>
    <xf numFmtId="0" fontId="0" fillId="0" borderId="95" xfId="0" applyBorder="1"/>
    <xf numFmtId="0" fontId="81" fillId="32" borderId="12" xfId="0" applyFont="1" applyFill="1" applyBorder="1"/>
    <xf numFmtId="0" fontId="81" fillId="32" borderId="45" xfId="0" applyFont="1" applyFill="1" applyBorder="1"/>
    <xf numFmtId="0" fontId="81" fillId="32" borderId="13" xfId="0" applyFont="1" applyFill="1" applyBorder="1"/>
    <xf numFmtId="0" fontId="0" fillId="0" borderId="99" xfId="0" applyBorder="1"/>
    <xf numFmtId="0" fontId="81" fillId="36" borderId="13" xfId="0" applyFont="1" applyFill="1" applyBorder="1"/>
    <xf numFmtId="0" fontId="81" fillId="0" borderId="45" xfId="0" applyFont="1" applyFill="1" applyBorder="1"/>
    <xf numFmtId="0" fontId="81" fillId="0" borderId="13" xfId="0" applyFont="1" applyFill="1" applyBorder="1"/>
    <xf numFmtId="0" fontId="81" fillId="0" borderId="6" xfId="0" applyFont="1" applyFill="1" applyBorder="1"/>
    <xf numFmtId="0" fontId="81" fillId="0" borderId="49" xfId="0" applyFont="1" applyBorder="1"/>
    <xf numFmtId="0" fontId="81" fillId="0" borderId="2" xfId="0" applyFont="1" applyBorder="1"/>
    <xf numFmtId="0" fontId="0" fillId="0" borderId="19" xfId="0" applyBorder="1"/>
    <xf numFmtId="0" fontId="81" fillId="32" borderId="38" xfId="0" applyFont="1" applyFill="1" applyBorder="1"/>
    <xf numFmtId="0" fontId="81" fillId="0" borderId="47" xfId="0" applyFont="1" applyBorder="1"/>
    <xf numFmtId="0" fontId="0" fillId="0" borderId="10" xfId="0" applyFill="1" applyBorder="1"/>
    <xf numFmtId="0" fontId="81" fillId="31" borderId="65" xfId="0" applyFont="1" applyFill="1" applyBorder="1"/>
    <xf numFmtId="0" fontId="0" fillId="31" borderId="66" xfId="0" applyFill="1" applyBorder="1"/>
    <xf numFmtId="0" fontId="0" fillId="0" borderId="39" xfId="0" applyBorder="1"/>
    <xf numFmtId="0" fontId="0" fillId="0" borderId="14" xfId="0" applyBorder="1"/>
    <xf numFmtId="0" fontId="81" fillId="0" borderId="147" xfId="0" applyFont="1" applyBorder="1"/>
    <xf numFmtId="0" fontId="81" fillId="0" borderId="148" xfId="0" applyFont="1" applyBorder="1"/>
    <xf numFmtId="0" fontId="0" fillId="0" borderId="149" xfId="0" applyBorder="1"/>
    <xf numFmtId="0" fontId="81" fillId="32" borderId="6" xfId="0" applyFont="1" applyFill="1" applyBorder="1"/>
    <xf numFmtId="0" fontId="81" fillId="32" borderId="18" xfId="0" applyFont="1" applyFill="1" applyBorder="1"/>
    <xf numFmtId="0" fontId="81" fillId="0" borderId="17" xfId="0" applyFont="1" applyBorder="1"/>
    <xf numFmtId="0" fontId="81" fillId="32" borderId="14" xfId="0" applyFont="1" applyFill="1" applyBorder="1"/>
    <xf numFmtId="0" fontId="81" fillId="0" borderId="150" xfId="0" applyFont="1" applyBorder="1"/>
    <xf numFmtId="0" fontId="81" fillId="0" borderId="9" xfId="0" applyFont="1" applyBorder="1"/>
    <xf numFmtId="0" fontId="81" fillId="0" borderId="48" xfId="0" applyFont="1" applyBorder="1"/>
    <xf numFmtId="0" fontId="81" fillId="0" borderId="4" xfId="0" applyFont="1" applyBorder="1"/>
    <xf numFmtId="0" fontId="0" fillId="0" borderId="4" xfId="0" applyBorder="1"/>
    <xf numFmtId="0" fontId="0" fillId="0" borderId="5" xfId="0" applyFill="1" applyBorder="1"/>
    <xf numFmtId="0" fontId="81" fillId="31" borderId="31" xfId="0" applyFont="1" applyFill="1" applyBorder="1"/>
    <xf numFmtId="0" fontId="81" fillId="31" borderId="32" xfId="0" applyFont="1" applyFill="1" applyBorder="1"/>
    <xf numFmtId="0" fontId="0" fillId="31" borderId="32" xfId="0" applyFill="1" applyBorder="1"/>
    <xf numFmtId="0" fontId="0" fillId="31" borderId="33" xfId="0" applyFill="1" applyBorder="1"/>
    <xf numFmtId="0" fontId="0" fillId="33" borderId="6" xfId="0" applyFill="1" applyBorder="1"/>
    <xf numFmtId="0" fontId="81" fillId="0" borderId="152" xfId="0" applyFont="1" applyBorder="1"/>
    <xf numFmtId="0" fontId="81" fillId="0" borderId="1" xfId="0" applyFont="1" applyBorder="1"/>
    <xf numFmtId="0" fontId="0" fillId="0" borderId="2" xfId="0" applyFill="1" applyBorder="1"/>
    <xf numFmtId="0" fontId="84" fillId="34" borderId="50" xfId="0" applyFont="1" applyFill="1" applyBorder="1"/>
    <xf numFmtId="0" fontId="67" fillId="30" borderId="153" xfId="0" applyFont="1" applyFill="1" applyBorder="1"/>
    <xf numFmtId="0" fontId="67" fillId="30" borderId="154" xfId="0" applyFont="1" applyFill="1" applyBorder="1"/>
    <xf numFmtId="0" fontId="67" fillId="30" borderId="155" xfId="0" applyFont="1" applyFill="1" applyBorder="1"/>
    <xf numFmtId="0" fontId="84" fillId="34" borderId="156" xfId="0" applyFont="1" applyFill="1" applyBorder="1"/>
    <xf numFmtId="0" fontId="84" fillId="34" borderId="0" xfId="0" applyFont="1" applyFill="1" applyBorder="1"/>
    <xf numFmtId="0" fontId="67" fillId="35" borderId="116" xfId="0" applyFont="1" applyFill="1" applyBorder="1"/>
    <xf numFmtId="0" fontId="0" fillId="0" borderId="46" xfId="0" applyBorder="1"/>
    <xf numFmtId="0" fontId="0" fillId="0" borderId="4" xfId="0" applyFill="1" applyBorder="1"/>
    <xf numFmtId="0" fontId="84" fillId="34" borderId="157" xfId="0" applyFont="1" applyFill="1" applyBorder="1"/>
    <xf numFmtId="0" fontId="67" fillId="30" borderId="158" xfId="0" applyFont="1" applyFill="1" applyBorder="1"/>
    <xf numFmtId="0" fontId="67" fillId="30" borderId="159" xfId="0" applyFont="1" applyFill="1" applyBorder="1"/>
    <xf numFmtId="0" fontId="67" fillId="30" borderId="160" xfId="0" applyFont="1" applyFill="1" applyBorder="1"/>
    <xf numFmtId="0" fontId="67" fillId="30" borderId="161" xfId="0" applyFont="1" applyFill="1" applyBorder="1"/>
    <xf numFmtId="0" fontId="0" fillId="0" borderId="162" xfId="0" applyBorder="1"/>
    <xf numFmtId="0" fontId="88" fillId="0" borderId="151" xfId="0" applyFont="1" applyBorder="1"/>
    <xf numFmtId="0" fontId="81" fillId="0" borderId="64" xfId="0" applyFont="1" applyFill="1" applyBorder="1"/>
    <xf numFmtId="0" fontId="81" fillId="0" borderId="152" xfId="0" applyFont="1" applyFill="1" applyBorder="1"/>
    <xf numFmtId="0" fontId="0" fillId="0" borderId="152" xfId="0" applyBorder="1"/>
    <xf numFmtId="0" fontId="81" fillId="38" borderId="101" xfId="0" applyFont="1" applyFill="1" applyBorder="1" applyAlignment="1">
      <alignment horizontal="center"/>
    </xf>
    <xf numFmtId="0" fontId="81" fillId="38" borderId="8" xfId="0" applyFont="1" applyFill="1" applyBorder="1"/>
    <xf numFmtId="0" fontId="81" fillId="38" borderId="45" xfId="0" applyFont="1" applyFill="1" applyBorder="1"/>
    <xf numFmtId="0" fontId="81" fillId="38" borderId="67" xfId="0" applyFont="1" applyFill="1" applyBorder="1"/>
    <xf numFmtId="0" fontId="0" fillId="38" borderId="8" xfId="0" applyFill="1" applyBorder="1"/>
    <xf numFmtId="0" fontId="0" fillId="38" borderId="45" xfId="0" applyFill="1" applyBorder="1"/>
    <xf numFmtId="0" fontId="0" fillId="0" borderId="45" xfId="0" applyFill="1" applyBorder="1"/>
    <xf numFmtId="0" fontId="0" fillId="0" borderId="8" xfId="0" applyFill="1" applyBorder="1"/>
    <xf numFmtId="0" fontId="0" fillId="0" borderId="67" xfId="0" applyFill="1" applyBorder="1"/>
    <xf numFmtId="0" fontId="0" fillId="0" borderId="101" xfId="0" applyBorder="1"/>
    <xf numFmtId="0" fontId="0" fillId="0" borderId="65" xfId="0" applyFill="1" applyBorder="1"/>
    <xf numFmtId="0" fontId="0" fillId="0" borderId="65" xfId="0" applyBorder="1"/>
    <xf numFmtId="0" fontId="0" fillId="0" borderId="9" xfId="0" applyBorder="1"/>
    <xf numFmtId="0" fontId="0" fillId="0" borderId="163" xfId="0" applyFill="1" applyBorder="1"/>
    <xf numFmtId="0" fontId="0" fillId="0" borderId="51" xfId="0" applyFill="1" applyBorder="1"/>
    <xf numFmtId="0" fontId="0" fillId="0" borderId="9" xfId="0" applyFill="1" applyBorder="1"/>
    <xf numFmtId="0" fontId="0" fillId="0" borderId="163" xfId="0" applyBorder="1"/>
    <xf numFmtId="0" fontId="0" fillId="0" borderId="48" xfId="0" applyBorder="1"/>
    <xf numFmtId="0" fontId="0" fillId="0" borderId="46" xfId="0" applyFill="1" applyBorder="1"/>
    <xf numFmtId="0" fontId="67" fillId="30" borderId="164" xfId="0" applyFont="1" applyFill="1" applyBorder="1"/>
    <xf numFmtId="0" fontId="67" fillId="30" borderId="165" xfId="0" applyFont="1" applyFill="1" applyBorder="1"/>
    <xf numFmtId="0" fontId="67" fillId="30" borderId="166" xfId="0" applyFont="1" applyFill="1" applyBorder="1"/>
    <xf numFmtId="0" fontId="67" fillId="30" borderId="167" xfId="0" applyFont="1" applyFill="1" applyBorder="1"/>
    <xf numFmtId="0" fontId="67" fillId="30" borderId="168" xfId="0" applyFont="1" applyFill="1" applyBorder="1"/>
    <xf numFmtId="0" fontId="67" fillId="30" borderId="169" xfId="0" applyFont="1" applyFill="1" applyBorder="1"/>
    <xf numFmtId="0" fontId="67" fillId="30" borderId="170" xfId="0" applyFont="1" applyFill="1" applyBorder="1"/>
    <xf numFmtId="0" fontId="67" fillId="35" borderId="168" xfId="0" applyFont="1" applyFill="1" applyBorder="1"/>
    <xf numFmtId="0" fontId="67" fillId="30" borderId="171" xfId="0" applyFont="1" applyFill="1" applyBorder="1"/>
    <xf numFmtId="0" fontId="67" fillId="30" borderId="172" xfId="0" applyFont="1" applyFill="1" applyBorder="1"/>
    <xf numFmtId="0" fontId="0" fillId="0" borderId="16" xfId="0" applyFill="1" applyBorder="1"/>
    <xf numFmtId="0" fontId="0" fillId="0" borderId="50" xfId="0" applyBorder="1"/>
    <xf numFmtId="0" fontId="0" fillId="0" borderId="2" xfId="0" applyBorder="1"/>
    <xf numFmtId="0" fontId="0" fillId="0" borderId="3" xfId="0" applyFill="1" applyBorder="1"/>
    <xf numFmtId="0" fontId="0" fillId="0" borderId="103" xfId="0" applyFill="1" applyBorder="1"/>
    <xf numFmtId="0" fontId="0" fillId="0" borderId="47" xfId="0" applyFill="1" applyBorder="1"/>
    <xf numFmtId="0" fontId="0" fillId="0" borderId="100" xfId="0" applyFill="1" applyBorder="1"/>
    <xf numFmtId="0" fontId="0" fillId="0" borderId="90" xfId="0" applyFill="1" applyBorder="1"/>
    <xf numFmtId="0" fontId="0" fillId="0" borderId="176" xfId="0" applyFill="1" applyBorder="1"/>
    <xf numFmtId="0" fontId="0" fillId="39" borderId="5" xfId="0" applyFill="1" applyBorder="1"/>
    <xf numFmtId="0" fontId="0" fillId="0" borderId="0" xfId="0" applyBorder="1"/>
    <xf numFmtId="0" fontId="0" fillId="0" borderId="3" xfId="0" applyBorder="1"/>
    <xf numFmtId="0" fontId="0" fillId="0" borderId="1" xfId="0" applyBorder="1"/>
    <xf numFmtId="0" fontId="0" fillId="0" borderId="0" xfId="0"/>
    <xf numFmtId="0" fontId="0" fillId="0" borderId="31" xfId="0" applyBorder="1"/>
    <xf numFmtId="0" fontId="0" fillId="0" borderId="47" xfId="0" applyBorder="1"/>
    <xf numFmtId="0" fontId="0" fillId="0" borderId="55" xfId="0" applyBorder="1"/>
    <xf numFmtId="0" fontId="0" fillId="39" borderId="56" xfId="0" applyFill="1" applyBorder="1"/>
    <xf numFmtId="0" fontId="0" fillId="0" borderId="75" xfId="0" applyBorder="1"/>
    <xf numFmtId="0" fontId="0" fillId="0" borderId="76" xfId="0" applyBorder="1"/>
    <xf numFmtId="0" fontId="0" fillId="32" borderId="0" xfId="0" applyFill="1"/>
    <xf numFmtId="0" fontId="0" fillId="0" borderId="52" xfId="0" applyBorder="1"/>
    <xf numFmtId="0" fontId="0" fillId="0" borderId="55" xfId="0" applyFill="1" applyBorder="1"/>
    <xf numFmtId="0" fontId="0" fillId="0" borderId="180" xfId="0" applyBorder="1"/>
    <xf numFmtId="0" fontId="0" fillId="0" borderId="181" xfId="0" applyBorder="1"/>
    <xf numFmtId="0" fontId="0" fillId="0" borderId="182" xfId="0" applyBorder="1"/>
    <xf numFmtId="0" fontId="0" fillId="0" borderId="182" xfId="0" applyFill="1" applyBorder="1"/>
    <xf numFmtId="0" fontId="0" fillId="0" borderId="74" xfId="0" applyBorder="1"/>
    <xf numFmtId="0" fontId="0" fillId="0" borderId="107" xfId="0" applyBorder="1"/>
    <xf numFmtId="0" fontId="0" fillId="0" borderId="74" xfId="0" applyFill="1" applyBorder="1"/>
    <xf numFmtId="0" fontId="0" fillId="0" borderId="72" xfId="0" applyBorder="1"/>
    <xf numFmtId="0" fontId="0" fillId="0" borderId="84" xfId="0" applyBorder="1"/>
    <xf numFmtId="0" fontId="0" fillId="0" borderId="73" xfId="0" applyBorder="1"/>
    <xf numFmtId="0" fontId="0" fillId="0" borderId="185" xfId="0" applyBorder="1"/>
    <xf numFmtId="0" fontId="0" fillId="0" borderId="188" xfId="0" applyBorder="1"/>
    <xf numFmtId="0" fontId="0" fillId="0" borderId="189" xfId="0" applyBorder="1"/>
    <xf numFmtId="0" fontId="0" fillId="0" borderId="100" xfId="0" applyBorder="1"/>
    <xf numFmtId="0" fontId="0" fillId="0" borderId="94" xfId="0" applyBorder="1"/>
    <xf numFmtId="0" fontId="0" fillId="0" borderId="146" xfId="0" applyBorder="1"/>
    <xf numFmtId="0" fontId="96" fillId="0" borderId="0" xfId="0" applyFont="1" applyFill="1"/>
    <xf numFmtId="0" fontId="0" fillId="0" borderId="90" xfId="0" applyBorder="1"/>
    <xf numFmtId="0" fontId="0" fillId="0" borderId="176" xfId="0" applyBorder="1"/>
    <xf numFmtId="0" fontId="0" fillId="32" borderId="0" xfId="0" applyFill="1" applyBorder="1"/>
    <xf numFmtId="0" fontId="67" fillId="35" borderId="170" xfId="0" applyFont="1" applyFill="1" applyBorder="1"/>
    <xf numFmtId="0" fontId="67" fillId="35" borderId="169" xfId="0" applyFont="1" applyFill="1" applyBorder="1"/>
    <xf numFmtId="0" fontId="0" fillId="38" borderId="0" xfId="0" applyFill="1"/>
    <xf numFmtId="0" fontId="0" fillId="38" borderId="0" xfId="0" applyFill="1" applyBorder="1"/>
    <xf numFmtId="2" fontId="67" fillId="30" borderId="116" xfId="0" applyNumberFormat="1" applyFont="1" applyFill="1" applyBorder="1"/>
    <xf numFmtId="0" fontId="67" fillId="30" borderId="190" xfId="0" applyFont="1" applyFill="1" applyBorder="1"/>
    <xf numFmtId="0" fontId="67" fillId="30" borderId="191" xfId="0" applyFont="1" applyFill="1" applyBorder="1"/>
    <xf numFmtId="0" fontId="81" fillId="0" borderId="192" xfId="0" applyFont="1" applyBorder="1"/>
    <xf numFmtId="0" fontId="103" fillId="0" borderId="9" xfId="0" applyFont="1" applyBorder="1"/>
    <xf numFmtId="0" fontId="103" fillId="0" borderId="8" xfId="0" applyFont="1" applyBorder="1"/>
    <xf numFmtId="0" fontId="103" fillId="0" borderId="152" xfId="0" applyFont="1" applyBorder="1"/>
    <xf numFmtId="0" fontId="0" fillId="31" borderId="0" xfId="0" applyFill="1"/>
    <xf numFmtId="0" fontId="81" fillId="31" borderId="33" xfId="0" applyFont="1" applyFill="1" applyBorder="1"/>
    <xf numFmtId="0" fontId="81" fillId="0" borderId="64" xfId="0" applyFont="1" applyBorder="1"/>
    <xf numFmtId="0" fontId="103" fillId="0" borderId="14" xfId="0" applyFont="1" applyBorder="1"/>
    <xf numFmtId="0" fontId="0" fillId="0" borderId="14" xfId="0" applyFill="1" applyBorder="1"/>
    <xf numFmtId="0" fontId="81" fillId="31" borderId="109" xfId="0" applyFont="1" applyFill="1" applyBorder="1"/>
    <xf numFmtId="0" fontId="81" fillId="31" borderId="45" xfId="0" applyFont="1" applyFill="1" applyBorder="1"/>
    <xf numFmtId="0" fontId="81" fillId="31" borderId="163" xfId="0" applyFont="1" applyFill="1" applyBorder="1"/>
    <xf numFmtId="0" fontId="103" fillId="0" borderId="38" xfId="0" applyFont="1" applyBorder="1"/>
    <xf numFmtId="0" fontId="103" fillId="0" borderId="14" xfId="0" applyFont="1" applyFill="1" applyBorder="1"/>
    <xf numFmtId="0" fontId="81" fillId="0" borderId="174" xfId="0" applyFont="1" applyBorder="1"/>
    <xf numFmtId="0" fontId="103" fillId="0" borderId="38" xfId="0" applyFont="1" applyFill="1" applyBorder="1"/>
    <xf numFmtId="0" fontId="81" fillId="0" borderId="181" xfId="0" applyFont="1" applyBorder="1"/>
    <xf numFmtId="0" fontId="81" fillId="0" borderId="193" xfId="0" applyFont="1" applyBorder="1"/>
    <xf numFmtId="0" fontId="103" fillId="0" borderId="8" xfId="0" applyFont="1" applyFill="1" applyBorder="1"/>
    <xf numFmtId="0" fontId="0" fillId="0" borderId="109" xfId="0" applyBorder="1"/>
    <xf numFmtId="0" fontId="81" fillId="31" borderId="101" xfId="0" applyFont="1" applyFill="1" applyBorder="1"/>
    <xf numFmtId="0" fontId="81" fillId="31" borderId="124" xfId="0" applyFont="1" applyFill="1" applyBorder="1"/>
    <xf numFmtId="0" fontId="88" fillId="0" borderId="130" xfId="0" applyFont="1" applyBorder="1"/>
    <xf numFmtId="0" fontId="0" fillId="0" borderId="66" xfId="0" applyBorder="1"/>
    <xf numFmtId="0" fontId="81" fillId="32" borderId="93" xfId="0" applyFont="1" applyFill="1" applyBorder="1"/>
    <xf numFmtId="0" fontId="103" fillId="0" borderId="93" xfId="0" applyFont="1" applyBorder="1"/>
    <xf numFmtId="0" fontId="81" fillId="32" borderId="104" xfId="0" applyFont="1" applyFill="1" applyBorder="1"/>
    <xf numFmtId="0" fontId="81" fillId="32" borderId="96" xfId="0" applyFont="1" applyFill="1" applyBorder="1"/>
    <xf numFmtId="0" fontId="81" fillId="0" borderId="104" xfId="0" applyFont="1" applyBorder="1"/>
    <xf numFmtId="0" fontId="0" fillId="32" borderId="93" xfId="0" applyFill="1" applyBorder="1"/>
    <xf numFmtId="0" fontId="89" fillId="0" borderId="130" xfId="0" applyFont="1" applyBorder="1"/>
    <xf numFmtId="0" fontId="81" fillId="32" borderId="98" xfId="0" applyFont="1" applyFill="1" applyBorder="1"/>
    <xf numFmtId="0" fontId="67" fillId="0" borderId="6" xfId="0" applyFont="1" applyBorder="1"/>
    <xf numFmtId="0" fontId="67" fillId="0" borderId="194" xfId="0" applyFont="1" applyBorder="1"/>
    <xf numFmtId="0" fontId="81" fillId="0" borderId="195" xfId="0" applyFont="1" applyBorder="1"/>
    <xf numFmtId="0" fontId="81" fillId="32" borderId="142" xfId="0" applyFont="1" applyFill="1" applyBorder="1"/>
    <xf numFmtId="0" fontId="103" fillId="0" borderId="196" xfId="0" applyFont="1" applyBorder="1"/>
    <xf numFmtId="0" fontId="81" fillId="0" borderId="197" xfId="0" applyFont="1" applyBorder="1"/>
    <xf numFmtId="0" fontId="81" fillId="0" borderId="140" xfId="0" applyFont="1" applyBorder="1"/>
    <xf numFmtId="0" fontId="81" fillId="32" borderId="140" xfId="0" applyFont="1" applyFill="1" applyBorder="1"/>
    <xf numFmtId="0" fontId="103" fillId="0" borderId="198" xfId="0" applyFont="1" applyBorder="1"/>
    <xf numFmtId="0" fontId="103" fillId="0" borderId="140" xfId="0" applyFont="1" applyBorder="1"/>
    <xf numFmtId="0" fontId="67" fillId="0" borderId="199" xfId="0" applyFont="1" applyBorder="1"/>
    <xf numFmtId="0" fontId="81" fillId="0" borderId="200" xfId="0" applyFont="1" applyBorder="1"/>
    <xf numFmtId="0" fontId="81" fillId="0" borderId="201" xfId="0" applyFont="1" applyBorder="1"/>
    <xf numFmtId="0" fontId="88" fillId="0" borderId="125" xfId="0" applyFont="1" applyBorder="1"/>
    <xf numFmtId="0" fontId="103" fillId="0" borderId="202" xfId="0" applyFont="1" applyBorder="1"/>
    <xf numFmtId="0" fontId="81" fillId="32" borderId="199" xfId="0" applyFont="1" applyFill="1" applyBorder="1"/>
    <xf numFmtId="0" fontId="88" fillId="0" borderId="0" xfId="0" applyFont="1" applyBorder="1"/>
    <xf numFmtId="0" fontId="103" fillId="0" borderId="0" xfId="0" applyFont="1" applyBorder="1"/>
    <xf numFmtId="0" fontId="67" fillId="31" borderId="18" xfId="0" applyFont="1" applyFill="1" applyBorder="1"/>
    <xf numFmtId="0" fontId="88" fillId="31" borderId="0" xfId="0" applyFont="1" applyFill="1" applyBorder="1"/>
    <xf numFmtId="0" fontId="103" fillId="0" borderId="142" xfId="0" applyFont="1" applyBorder="1"/>
    <xf numFmtId="0" fontId="81" fillId="32" borderId="201" xfId="0" applyFont="1" applyFill="1" applyBorder="1"/>
    <xf numFmtId="0" fontId="0" fillId="0" borderId="125" xfId="0" applyBorder="1"/>
    <xf numFmtId="0" fontId="67" fillId="0" borderId="136" xfId="0" applyFont="1" applyBorder="1"/>
    <xf numFmtId="0" fontId="81" fillId="32" borderId="136" xfId="0" applyFont="1" applyFill="1" applyBorder="1"/>
    <xf numFmtId="0" fontId="72" fillId="0" borderId="203" xfId="0" applyFont="1" applyBorder="1"/>
    <xf numFmtId="0" fontId="81" fillId="31" borderId="6" xfId="0" applyFont="1" applyFill="1" applyBorder="1"/>
    <xf numFmtId="0" fontId="0" fillId="31" borderId="102" xfId="0" applyFill="1" applyBorder="1"/>
    <xf numFmtId="0" fontId="81" fillId="32" borderId="196" xfId="0" applyFont="1" applyFill="1" applyBorder="1"/>
    <xf numFmtId="0" fontId="67" fillId="0" borderId="201" xfId="0" applyFont="1" applyBorder="1"/>
    <xf numFmtId="0" fontId="67" fillId="0" borderId="104" xfId="0" applyFont="1" applyBorder="1"/>
    <xf numFmtId="0" fontId="87" fillId="0" borderId="204" xfId="0" applyFont="1" applyBorder="1"/>
    <xf numFmtId="0" fontId="72" fillId="0" borderId="205" xfId="0" applyFont="1" applyBorder="1"/>
    <xf numFmtId="0" fontId="0" fillId="33" borderId="0" xfId="0" applyFill="1"/>
    <xf numFmtId="0" fontId="81" fillId="33" borderId="0" xfId="0" applyFont="1" applyFill="1" applyBorder="1"/>
    <xf numFmtId="0" fontId="86" fillId="33" borderId="206" xfId="0" applyFont="1" applyFill="1" applyBorder="1"/>
    <xf numFmtId="0" fontId="0" fillId="33" borderId="0" xfId="0" applyFill="1" applyBorder="1"/>
    <xf numFmtId="0" fontId="81" fillId="0" borderId="110" xfId="0" applyFont="1" applyBorder="1"/>
    <xf numFmtId="0" fontId="81" fillId="0" borderId="57" xfId="0" applyFont="1" applyBorder="1"/>
    <xf numFmtId="0" fontId="81" fillId="32" borderId="110" xfId="0" applyFont="1" applyFill="1" applyBorder="1"/>
    <xf numFmtId="0" fontId="103" fillId="0" borderId="208" xfId="0" applyFont="1" applyBorder="1"/>
    <xf numFmtId="170" fontId="75" fillId="0" borderId="102" xfId="554" applyNumberFormat="1" applyFont="1" applyBorder="1" applyAlignment="1">
      <alignment horizontal="center"/>
    </xf>
    <xf numFmtId="0" fontId="72" fillId="0" borderId="0" xfId="279" applyFont="1" applyBorder="1"/>
    <xf numFmtId="0" fontId="74" fillId="0" borderId="102" xfId="279" applyFont="1" applyBorder="1" applyAlignment="1">
      <alignment horizontal="center"/>
    </xf>
    <xf numFmtId="0" fontId="72" fillId="0" borderId="102" xfId="279" applyFont="1" applyBorder="1" applyAlignment="1">
      <alignment horizontal="center"/>
    </xf>
    <xf numFmtId="0" fontId="72" fillId="0" borderId="55" xfId="279" applyFont="1" applyBorder="1" applyAlignment="1">
      <alignment horizontal="left"/>
    </xf>
    <xf numFmtId="0" fontId="103" fillId="0" borderId="6" xfId="0" applyFont="1" applyBorder="1"/>
    <xf numFmtId="0" fontId="4" fillId="0" borderId="102" xfId="279" applyFont="1" applyBorder="1"/>
    <xf numFmtId="1" fontId="75" fillId="30" borderId="93" xfId="279" applyNumberFormat="1" applyFont="1" applyFill="1" applyBorder="1" applyAlignment="1">
      <alignment horizontal="center"/>
    </xf>
    <xf numFmtId="1" fontId="74" fillId="30" borderId="91" xfId="279" applyNumberFormat="1" applyFont="1" applyFill="1" applyBorder="1" applyAlignment="1">
      <alignment horizontal="center"/>
    </xf>
    <xf numFmtId="1" fontId="74" fillId="30" borderId="90" xfId="279" applyNumberFormat="1" applyFont="1" applyFill="1" applyBorder="1" applyAlignment="1">
      <alignment horizontal="center"/>
    </xf>
    <xf numFmtId="0" fontId="72" fillId="0" borderId="5" xfId="279" applyFont="1" applyBorder="1" applyAlignment="1">
      <alignment horizontal="left"/>
    </xf>
    <xf numFmtId="165" fontId="74" fillId="30" borderId="91" xfId="279" applyNumberFormat="1" applyFont="1" applyFill="1" applyBorder="1" applyAlignment="1">
      <alignment horizontal="center"/>
    </xf>
    <xf numFmtId="165" fontId="74" fillId="30" borderId="90" xfId="279" applyNumberFormat="1" applyFont="1" applyFill="1" applyBorder="1" applyAlignment="1">
      <alignment horizontal="center"/>
    </xf>
    <xf numFmtId="1" fontId="74" fillId="30" borderId="6" xfId="279" applyNumberFormat="1" applyFont="1" applyFill="1" applyBorder="1" applyAlignment="1">
      <alignment horizontal="center"/>
    </xf>
    <xf numFmtId="1" fontId="74" fillId="30" borderId="102" xfId="279" applyNumberFormat="1" applyFont="1" applyFill="1" applyBorder="1" applyAlignment="1">
      <alignment horizontal="center"/>
    </xf>
    <xf numFmtId="170" fontId="75" fillId="0" borderId="91" xfId="554" applyNumberFormat="1" applyFont="1" applyBorder="1" applyAlignment="1">
      <alignment horizontal="center"/>
    </xf>
    <xf numFmtId="0" fontId="83" fillId="0" borderId="5" xfId="279" applyFont="1" applyBorder="1"/>
    <xf numFmtId="0" fontId="72" fillId="32" borderId="6" xfId="279" applyFont="1" applyFill="1" applyBorder="1"/>
    <xf numFmtId="0" fontId="72" fillId="0" borderId="6" xfId="279" applyFont="1" applyBorder="1" applyAlignment="1">
      <alignment horizontal="left"/>
    </xf>
    <xf numFmtId="170" fontId="75" fillId="0" borderId="94" xfId="554" applyNumberFormat="1" applyFont="1" applyBorder="1" applyAlignment="1">
      <alignment horizontal="center"/>
    </xf>
    <xf numFmtId="0" fontId="72" fillId="0" borderId="65" xfId="279" applyFont="1" applyBorder="1"/>
    <xf numFmtId="0" fontId="83" fillId="0" borderId="13" xfId="279" applyFont="1" applyBorder="1"/>
    <xf numFmtId="0" fontId="83" fillId="0" borderId="10" xfId="279" applyFont="1" applyBorder="1"/>
    <xf numFmtId="0" fontId="72" fillId="32" borderId="13" xfId="279" applyFont="1" applyFill="1" applyBorder="1"/>
    <xf numFmtId="0" fontId="74" fillId="0" borderId="94" xfId="279" applyFont="1" applyBorder="1" applyAlignment="1">
      <alignment horizontal="center"/>
    </xf>
    <xf numFmtId="0" fontId="72" fillId="0" borderId="94" xfId="279" applyFont="1" applyBorder="1" applyAlignment="1">
      <alignment horizontal="center"/>
    </xf>
    <xf numFmtId="0" fontId="72" fillId="0" borderId="13" xfId="279" applyFont="1" applyBorder="1" applyAlignment="1">
      <alignment horizontal="left"/>
    </xf>
    <xf numFmtId="0" fontId="83" fillId="0" borderId="45" xfId="279" applyFont="1" applyBorder="1"/>
    <xf numFmtId="0" fontId="83" fillId="0" borderId="8" xfId="279" applyFont="1" applyBorder="1"/>
    <xf numFmtId="0" fontId="72" fillId="32" borderId="45" xfId="279" applyFont="1" applyFill="1" applyBorder="1"/>
    <xf numFmtId="0" fontId="74" fillId="0" borderId="91" xfId="279" applyFont="1" applyBorder="1" applyAlignment="1">
      <alignment horizontal="center"/>
    </xf>
    <xf numFmtId="0" fontId="72" fillId="0" borderId="91" xfId="279" applyFont="1" applyBorder="1" applyAlignment="1">
      <alignment horizontal="center"/>
    </xf>
    <xf numFmtId="0" fontId="72" fillId="0" borderId="45" xfId="279" applyFont="1" applyBorder="1" applyAlignment="1">
      <alignment horizontal="left"/>
    </xf>
    <xf numFmtId="0" fontId="103" fillId="0" borderId="98" xfId="0" applyFont="1" applyBorder="1"/>
    <xf numFmtId="0" fontId="104" fillId="0" borderId="6" xfId="0" applyFont="1" applyBorder="1"/>
    <xf numFmtId="0" fontId="72" fillId="32" borderId="18" xfId="279" applyFont="1" applyFill="1" applyBorder="1"/>
    <xf numFmtId="1" fontId="74" fillId="0" borderId="112" xfId="279" applyNumberFormat="1" applyFont="1" applyBorder="1" applyAlignment="1">
      <alignment horizontal="center"/>
    </xf>
    <xf numFmtId="0" fontId="74" fillId="0" borderId="97" xfId="279" applyFont="1" applyBorder="1" applyAlignment="1">
      <alignment horizontal="center"/>
    </xf>
    <xf numFmtId="0" fontId="72" fillId="0" borderId="97" xfId="279" applyFont="1" applyBorder="1" applyAlignment="1">
      <alignment horizontal="center"/>
    </xf>
    <xf numFmtId="0" fontId="72" fillId="0" borderId="18" xfId="279" applyFont="1" applyBorder="1" applyAlignment="1">
      <alignment horizontal="left"/>
    </xf>
    <xf numFmtId="0" fontId="104" fillId="0" borderId="93" xfId="0" applyFont="1" applyBorder="1"/>
    <xf numFmtId="0" fontId="4" fillId="0" borderId="65" xfId="279" applyFont="1" applyBorder="1"/>
    <xf numFmtId="1" fontId="75" fillId="31" borderId="0" xfId="279" applyNumberFormat="1" applyFont="1" applyFill="1" applyBorder="1" applyAlignment="1">
      <alignment horizontal="center"/>
    </xf>
    <xf numFmtId="170" fontId="75" fillId="31" borderId="0" xfId="554" applyNumberFormat="1" applyFont="1" applyFill="1" applyBorder="1" applyAlignment="1">
      <alignment horizontal="center"/>
    </xf>
    <xf numFmtId="1" fontId="74" fillId="31" borderId="0" xfId="279" applyNumberFormat="1" applyFont="1" applyFill="1" applyBorder="1" applyAlignment="1">
      <alignment horizontal="center"/>
    </xf>
    <xf numFmtId="0" fontId="73" fillId="31" borderId="0" xfId="279" applyFont="1" applyFill="1" applyBorder="1"/>
    <xf numFmtId="0" fontId="83" fillId="31" borderId="0" xfId="279" applyFont="1" applyFill="1" applyBorder="1"/>
    <xf numFmtId="0" fontId="74" fillId="31" borderId="0" xfId="279" applyFont="1" applyFill="1" applyBorder="1" applyAlignment="1">
      <alignment horizontal="center"/>
    </xf>
    <xf numFmtId="0" fontId="72" fillId="31" borderId="0" xfId="279" applyFont="1" applyFill="1" applyBorder="1" applyAlignment="1">
      <alignment horizontal="center"/>
    </xf>
    <xf numFmtId="0" fontId="72" fillId="31" borderId="0" xfId="279" applyFont="1" applyFill="1" applyBorder="1" applyAlignment="1">
      <alignment horizontal="left"/>
    </xf>
    <xf numFmtId="0" fontId="4" fillId="31" borderId="0" xfId="279" applyFont="1" applyFill="1" applyBorder="1"/>
    <xf numFmtId="0" fontId="103" fillId="0" borderId="12" xfId="0" applyFont="1" applyBorder="1"/>
    <xf numFmtId="165" fontId="105" fillId="0" borderId="6" xfId="0" applyNumberFormat="1" applyFont="1" applyBorder="1"/>
    <xf numFmtId="0" fontId="103" fillId="0" borderId="5" xfId="0" applyFont="1" applyBorder="1"/>
    <xf numFmtId="0" fontId="72" fillId="0" borderId="90" xfId="279" applyFont="1" applyBorder="1" applyAlignment="1">
      <alignment horizontal="center"/>
    </xf>
    <xf numFmtId="0" fontId="72" fillId="0" borderId="99" xfId="279" applyFont="1" applyBorder="1" applyAlignment="1">
      <alignment horizontal="left"/>
    </xf>
    <xf numFmtId="0" fontId="72" fillId="0" borderId="146" xfId="279" applyFont="1" applyBorder="1" applyAlignment="1">
      <alignment horizontal="center"/>
    </xf>
    <xf numFmtId="0" fontId="72" fillId="31" borderId="67" xfId="279" applyFont="1" applyFill="1" applyBorder="1" applyAlignment="1">
      <alignment horizontal="left"/>
    </xf>
    <xf numFmtId="0" fontId="4" fillId="31" borderId="102" xfId="279" applyFont="1" applyFill="1" applyBorder="1"/>
    <xf numFmtId="0" fontId="73" fillId="0" borderId="18" xfId="279" applyFont="1" applyBorder="1"/>
    <xf numFmtId="0" fontId="72" fillId="32" borderId="98" xfId="279" applyFont="1" applyFill="1" applyBorder="1"/>
    <xf numFmtId="0" fontId="4" fillId="0" borderId="0" xfId="279" applyFont="1" applyBorder="1"/>
    <xf numFmtId="1" fontId="74" fillId="0" borderId="209" xfId="279" applyNumberFormat="1" applyFont="1" applyBorder="1" applyAlignment="1">
      <alignment horizontal="center"/>
    </xf>
    <xf numFmtId="0" fontId="106" fillId="0" borderId="93" xfId="279" applyFont="1" applyBorder="1"/>
    <xf numFmtId="0" fontId="106" fillId="0" borderId="104" xfId="279" applyFont="1" applyBorder="1"/>
    <xf numFmtId="0" fontId="106" fillId="0" borderId="98" xfId="279" applyFont="1" applyBorder="1"/>
    <xf numFmtId="1" fontId="76" fillId="31" borderId="0" xfId="279" applyNumberFormat="1" applyFont="1" applyFill="1" applyBorder="1" applyAlignment="1">
      <alignment horizontal="center"/>
    </xf>
    <xf numFmtId="1" fontId="75" fillId="0" borderId="98" xfId="279" applyNumberFormat="1" applyFont="1" applyBorder="1" applyAlignment="1">
      <alignment horizontal="center"/>
    </xf>
    <xf numFmtId="170" fontId="75" fillId="0" borderId="97" xfId="554" applyNumberFormat="1" applyFont="1" applyBorder="1" applyAlignment="1">
      <alignment horizontal="center"/>
    </xf>
    <xf numFmtId="1" fontId="75" fillId="0" borderId="112" xfId="279" applyNumberFormat="1" applyFont="1" applyBorder="1" applyAlignment="1">
      <alignment horizontal="center"/>
    </xf>
    <xf numFmtId="164" fontId="74" fillId="0" borderId="97" xfId="279" applyNumberFormat="1" applyFont="1" applyBorder="1" applyAlignment="1">
      <alignment horizontal="center"/>
    </xf>
    <xf numFmtId="0" fontId="72" fillId="0" borderId="66" xfId="279" applyFont="1" applyBorder="1"/>
    <xf numFmtId="0" fontId="83" fillId="0" borderId="18" xfId="279" applyFont="1" applyBorder="1"/>
    <xf numFmtId="164" fontId="74" fillId="0" borderId="94" xfId="279" applyNumberFormat="1" applyFont="1" applyBorder="1" applyAlignment="1">
      <alignment horizontal="center"/>
    </xf>
    <xf numFmtId="0" fontId="72" fillId="0" borderId="207" xfId="279" applyFont="1" applyBorder="1"/>
    <xf numFmtId="0" fontId="103" fillId="0" borderId="175" xfId="0" applyFont="1" applyBorder="1"/>
    <xf numFmtId="0" fontId="103" fillId="0" borderId="96" xfId="0" applyFont="1" applyBorder="1"/>
    <xf numFmtId="0" fontId="72" fillId="0" borderId="93" xfId="279" applyFont="1" applyBorder="1" applyAlignment="1">
      <alignment horizontal="left"/>
    </xf>
    <xf numFmtId="0" fontId="103" fillId="0" borderId="106" xfId="0" applyFont="1" applyBorder="1"/>
    <xf numFmtId="0" fontId="103" fillId="0" borderId="3" xfId="0" applyFont="1" applyBorder="1"/>
    <xf numFmtId="1" fontId="74" fillId="0" borderId="93" xfId="279" applyNumberFormat="1" applyFont="1" applyBorder="1" applyAlignment="1">
      <alignment horizontal="center"/>
    </xf>
    <xf numFmtId="0" fontId="103" fillId="0" borderId="10" xfId="0" applyFont="1" applyBorder="1"/>
    <xf numFmtId="0" fontId="79" fillId="0" borderId="5" xfId="279" applyFont="1" applyBorder="1"/>
    <xf numFmtId="0" fontId="79" fillId="0" borderId="99" xfId="279" applyFont="1" applyBorder="1"/>
    <xf numFmtId="1" fontId="74" fillId="0" borderId="98" xfId="279" applyNumberFormat="1" applyFont="1" applyBorder="1" applyAlignment="1">
      <alignment horizontal="center"/>
    </xf>
    <xf numFmtId="0" fontId="4" fillId="0" borderId="8" xfId="279" applyFont="1" applyBorder="1"/>
    <xf numFmtId="1" fontId="82" fillId="0" borderId="91" xfId="279" applyNumberFormat="1" applyFont="1" applyBorder="1" applyAlignment="1">
      <alignment horizontal="center"/>
    </xf>
    <xf numFmtId="0" fontId="74" fillId="0" borderId="96" xfId="279" applyFont="1" applyBorder="1" applyAlignment="1">
      <alignment horizontal="center"/>
    </xf>
    <xf numFmtId="0" fontId="79" fillId="0" borderId="0" xfId="279" applyFont="1" applyBorder="1"/>
    <xf numFmtId="0" fontId="74" fillId="0" borderId="93" xfId="279" applyFont="1" applyBorder="1" applyAlignment="1">
      <alignment horizontal="center"/>
    </xf>
    <xf numFmtId="1" fontId="82" fillId="0" borderId="94" xfId="279" applyNumberFormat="1" applyFont="1" applyBorder="1" applyAlignment="1">
      <alignment horizontal="center"/>
    </xf>
    <xf numFmtId="0" fontId="79" fillId="0" borderId="207" xfId="279" applyFont="1" applyBorder="1"/>
    <xf numFmtId="0" fontId="79" fillId="0" borderId="13" xfId="279" applyFont="1" applyBorder="1"/>
    <xf numFmtId="1" fontId="74" fillId="0" borderId="100" xfId="279" applyNumberFormat="1" applyFont="1" applyBorder="1" applyAlignment="1">
      <alignment horizontal="center"/>
    </xf>
    <xf numFmtId="0" fontId="4" fillId="0" borderId="13" xfId="279" applyFont="1" applyBorder="1"/>
    <xf numFmtId="2" fontId="74" fillId="0" borderId="103" xfId="279" applyNumberFormat="1" applyFont="1" applyBorder="1" applyAlignment="1">
      <alignment horizontal="center"/>
    </xf>
    <xf numFmtId="0" fontId="9" fillId="0" borderId="5" xfId="0" applyFont="1" applyBorder="1"/>
    <xf numFmtId="0" fontId="72" fillId="0" borderId="104" xfId="279" applyFont="1" applyBorder="1" applyAlignment="1">
      <alignment horizontal="left"/>
    </xf>
    <xf numFmtId="2" fontId="74" fillId="31" borderId="0" xfId="279" applyNumberFormat="1" applyFont="1" applyFill="1" applyBorder="1" applyAlignment="1">
      <alignment horizontal="center"/>
    </xf>
    <xf numFmtId="0" fontId="74" fillId="31" borderId="0" xfId="279" applyFont="1" applyFill="1" applyBorder="1" applyAlignment="1">
      <alignment horizontal="left"/>
    </xf>
    <xf numFmtId="1" fontId="74" fillId="0" borderId="122" xfId="279" applyNumberFormat="1" applyFont="1" applyBorder="1" applyAlignment="1">
      <alignment horizontal="center"/>
    </xf>
    <xf numFmtId="0" fontId="72" fillId="0" borderId="98" xfId="279" applyFont="1" applyBorder="1" applyAlignment="1">
      <alignment horizontal="left"/>
    </xf>
    <xf numFmtId="0" fontId="106" fillId="0" borderId="107" xfId="279" applyFont="1" applyBorder="1"/>
    <xf numFmtId="0" fontId="106" fillId="0" borderId="92" xfId="279" applyFont="1" applyBorder="1"/>
    <xf numFmtId="0" fontId="106" fillId="0" borderId="96" xfId="279" applyFont="1" applyBorder="1"/>
    <xf numFmtId="1" fontId="74" fillId="0" borderId="146" xfId="279" applyNumberFormat="1" applyFont="1" applyBorder="1" applyAlignment="1">
      <alignment horizontal="center"/>
    </xf>
    <xf numFmtId="1" fontId="74" fillId="0" borderId="174" xfId="279" applyNumberFormat="1" applyFont="1" applyBorder="1" applyAlignment="1">
      <alignment horizontal="center"/>
    </xf>
    <xf numFmtId="0" fontId="79" fillId="0" borderId="145" xfId="279" applyFont="1" applyBorder="1"/>
    <xf numFmtId="0" fontId="79" fillId="0" borderId="10" xfId="279" applyFont="1" applyBorder="1"/>
    <xf numFmtId="1" fontId="75" fillId="33" borderId="0" xfId="279" applyNumberFormat="1" applyFont="1" applyFill="1" applyBorder="1" applyAlignment="1">
      <alignment horizontal="center"/>
    </xf>
    <xf numFmtId="170" fontId="75" fillId="33" borderId="0" xfId="554" applyNumberFormat="1" applyFont="1" applyFill="1" applyBorder="1" applyAlignment="1">
      <alignment horizontal="center"/>
    </xf>
    <xf numFmtId="1" fontId="74" fillId="33" borderId="0" xfId="279" applyNumberFormat="1" applyFont="1" applyFill="1" applyBorder="1" applyAlignment="1">
      <alignment horizontal="center"/>
    </xf>
    <xf numFmtId="0" fontId="72" fillId="33" borderId="0" xfId="279" applyFont="1" applyFill="1" applyBorder="1"/>
    <xf numFmtId="0" fontId="80" fillId="33" borderId="0" xfId="279" applyFont="1" applyFill="1" applyBorder="1"/>
    <xf numFmtId="0" fontId="4" fillId="33" borderId="0" xfId="279" applyFont="1" applyFill="1" applyBorder="1"/>
    <xf numFmtId="2" fontId="74" fillId="33" borderId="0" xfId="279" applyNumberFormat="1" applyFont="1" applyFill="1" applyBorder="1" applyAlignment="1">
      <alignment horizontal="center"/>
    </xf>
    <xf numFmtId="0" fontId="74" fillId="33" borderId="0" xfId="279" applyFont="1" applyFill="1" applyBorder="1" applyAlignment="1">
      <alignment horizontal="center"/>
    </xf>
    <xf numFmtId="0" fontId="72" fillId="33" borderId="67" xfId="279" applyFont="1" applyFill="1" applyBorder="1" applyAlignment="1">
      <alignment horizontal="left"/>
    </xf>
    <xf numFmtId="0" fontId="4" fillId="33" borderId="102" xfId="279" applyFont="1" applyFill="1" applyBorder="1"/>
    <xf numFmtId="0" fontId="80" fillId="0" borderId="5" xfId="279" applyFont="1" applyBorder="1"/>
    <xf numFmtId="0" fontId="80" fillId="0" borderId="91" xfId="279" applyFont="1" applyBorder="1" applyAlignment="1">
      <alignment horizontal="center"/>
    </xf>
    <xf numFmtId="0" fontId="106" fillId="0" borderId="210" xfId="279" applyFont="1" applyBorder="1"/>
    <xf numFmtId="0" fontId="72" fillId="32" borderId="211" xfId="279" applyFont="1" applyFill="1" applyBorder="1"/>
    <xf numFmtId="2" fontId="74" fillId="0" borderId="108" xfId="279" applyNumberFormat="1" applyFont="1" applyBorder="1" applyAlignment="1">
      <alignment horizontal="center"/>
    </xf>
    <xf numFmtId="0" fontId="74" fillId="0" borderId="211" xfId="279" applyFont="1" applyBorder="1" applyAlignment="1">
      <alignment horizontal="center"/>
    </xf>
    <xf numFmtId="0" fontId="74" fillId="0" borderId="212" xfId="279" applyFont="1" applyBorder="1" applyAlignment="1">
      <alignment horizontal="center"/>
    </xf>
    <xf numFmtId="0" fontId="74" fillId="0" borderId="88" xfId="279" applyFont="1" applyBorder="1" applyAlignment="1">
      <alignment horizontal="left"/>
    </xf>
    <xf numFmtId="170" fontId="75" fillId="0" borderId="84" xfId="554" applyNumberFormat="1" applyFont="1" applyBorder="1" applyAlignment="1">
      <alignment horizontal="center"/>
    </xf>
    <xf numFmtId="0" fontId="0" fillId="0" borderId="0" xfId="0"/>
    <xf numFmtId="0" fontId="0" fillId="0" borderId="6" xfId="0" applyBorder="1"/>
    <xf numFmtId="0" fontId="0" fillId="0" borderId="0" xfId="0" applyBorder="1"/>
    <xf numFmtId="0" fontId="0" fillId="0" borderId="2" xfId="0" applyBorder="1"/>
    <xf numFmtId="0" fontId="0" fillId="0" borderId="6" xfId="0" applyFill="1" applyBorder="1"/>
    <xf numFmtId="0" fontId="0" fillId="0" borderId="4" xfId="0" applyBorder="1"/>
    <xf numFmtId="0" fontId="0" fillId="0" borderId="5" xfId="0" applyFill="1" applyBorder="1"/>
    <xf numFmtId="0" fontId="0" fillId="0" borderId="33" xfId="0" applyBorder="1"/>
    <xf numFmtId="0" fontId="0" fillId="0" borderId="99" xfId="0" applyBorder="1"/>
    <xf numFmtId="0" fontId="0" fillId="0" borderId="0" xfId="0" applyFill="1" applyBorder="1"/>
    <xf numFmtId="4" fontId="43" fillId="0" borderId="49" xfId="0" applyNumberFormat="1" applyFont="1" applyFill="1" applyBorder="1" applyAlignment="1" applyProtection="1">
      <alignment horizontal="center" vertical="top"/>
    </xf>
    <xf numFmtId="0" fontId="43" fillId="0" borderId="11" xfId="0" applyNumberFormat="1" applyFont="1" applyFill="1" applyBorder="1" applyAlignment="1" applyProtection="1">
      <alignment horizontal="center" vertical="top"/>
    </xf>
    <xf numFmtId="0" fontId="4" fillId="0" borderId="11" xfId="0" applyNumberFormat="1" applyFont="1" applyFill="1" applyBorder="1" applyAlignment="1" applyProtection="1">
      <alignment horizontal="center" vertical="top"/>
    </xf>
    <xf numFmtId="0" fontId="4" fillId="0" borderId="11" xfId="0" quotePrefix="1" applyNumberFormat="1" applyFont="1" applyFill="1" applyBorder="1" applyAlignment="1" applyProtection="1">
      <alignment horizontal="center" vertical="top"/>
    </xf>
    <xf numFmtId="164" fontId="4" fillId="0" borderId="11" xfId="0" applyNumberFormat="1" applyFont="1" applyFill="1" applyBorder="1" applyAlignment="1" applyProtection="1">
      <alignment horizontal="center" vertical="top"/>
    </xf>
    <xf numFmtId="164" fontId="4" fillId="0" borderId="11" xfId="0" quotePrefix="1" applyNumberFormat="1" applyFont="1" applyFill="1" applyBorder="1" applyAlignment="1" applyProtection="1">
      <alignment horizontal="center" vertical="top"/>
    </xf>
    <xf numFmtId="0" fontId="43" fillId="0" borderId="11" xfId="0" quotePrefix="1" applyNumberFormat="1" applyFont="1" applyFill="1" applyBorder="1" applyAlignment="1" applyProtection="1">
      <alignment horizontal="center" vertical="top"/>
    </xf>
    <xf numFmtId="0" fontId="0" fillId="0" borderId="11" xfId="0" applyFill="1" applyBorder="1"/>
    <xf numFmtId="0" fontId="0" fillId="0" borderId="213" xfId="0" applyFill="1" applyBorder="1"/>
    <xf numFmtId="0" fontId="0" fillId="0" borderId="214" xfId="0" applyBorder="1"/>
    <xf numFmtId="0" fontId="0" fillId="0" borderId="143" xfId="0" applyBorder="1"/>
    <xf numFmtId="0" fontId="0" fillId="0" borderId="144" xfId="0" applyBorder="1"/>
    <xf numFmtId="0" fontId="0" fillId="0" borderId="150" xfId="0" applyBorder="1"/>
    <xf numFmtId="0" fontId="4" fillId="0" borderId="31" xfId="0" applyNumberFormat="1" applyFont="1" applyFill="1" applyBorder="1" applyAlignment="1" applyProtection="1">
      <alignment horizontal="center" vertical="top"/>
    </xf>
    <xf numFmtId="0" fontId="0" fillId="0" borderId="105" xfId="0" applyBorder="1"/>
    <xf numFmtId="0" fontId="0" fillId="0" borderId="215" xfId="0" applyBorder="1"/>
    <xf numFmtId="0" fontId="0" fillId="0" borderId="60" xfId="0" applyFill="1" applyBorder="1"/>
    <xf numFmtId="0" fontId="0" fillId="0" borderId="214" xfId="0" applyFill="1" applyBorder="1"/>
    <xf numFmtId="0" fontId="0" fillId="0" borderId="123" xfId="0" applyFill="1" applyBorder="1"/>
    <xf numFmtId="0" fontId="0" fillId="0" borderId="143" xfId="0" applyFill="1" applyBorder="1"/>
    <xf numFmtId="0" fontId="0" fillId="0" borderId="31" xfId="0" applyFill="1" applyBorder="1"/>
    <xf numFmtId="0" fontId="0" fillId="0" borderId="109" xfId="0" applyFill="1" applyBorder="1"/>
    <xf numFmtId="0" fontId="0" fillId="0" borderId="101" xfId="0" applyFill="1" applyBorder="1"/>
    <xf numFmtId="0" fontId="96" fillId="0" borderId="31" xfId="0" applyFont="1" applyFill="1" applyBorder="1"/>
    <xf numFmtId="0" fontId="0" fillId="0" borderId="144" xfId="0" applyFill="1" applyBorder="1"/>
    <xf numFmtId="0" fontId="0" fillId="0" borderId="150" xfId="0" applyFill="1" applyBorder="1"/>
    <xf numFmtId="0" fontId="0" fillId="0" borderId="105" xfId="0" applyFill="1" applyBorder="1"/>
    <xf numFmtId="0" fontId="0" fillId="0" borderId="215" xfId="0" applyFill="1" applyBorder="1"/>
    <xf numFmtId="0" fontId="100" fillId="0" borderId="11" xfId="0" quotePrefix="1" applyNumberFormat="1" applyFont="1" applyFill="1" applyBorder="1" applyAlignment="1" applyProtection="1">
      <alignment horizontal="center" vertical="top"/>
    </xf>
    <xf numFmtId="0" fontId="43" fillId="0" borderId="49" xfId="0" quotePrefix="1" applyNumberFormat="1" applyFont="1" applyFill="1" applyBorder="1" applyAlignment="1" applyProtection="1">
      <alignment horizontal="center" vertical="top"/>
    </xf>
    <xf numFmtId="0" fontId="4" fillId="0" borderId="11" xfId="0" quotePrefix="1" applyNumberFormat="1" applyFont="1" applyFill="1" applyBorder="1" applyAlignment="1">
      <alignment horizontal="center" vertical="top"/>
    </xf>
    <xf numFmtId="0" fontId="4" fillId="0" borderId="47" xfId="0" applyNumberFormat="1" applyFont="1" applyFill="1" applyBorder="1" applyAlignment="1" applyProtection="1">
      <alignment horizontal="center" vertical="top"/>
    </xf>
    <xf numFmtId="0" fontId="43" fillId="0" borderId="11" xfId="0" applyFont="1" applyFill="1" applyBorder="1" applyAlignment="1" applyProtection="1">
      <alignment horizontal="center" vertical="top"/>
    </xf>
    <xf numFmtId="0" fontId="4" fillId="0" borderId="11" xfId="0" applyFont="1" applyFill="1" applyBorder="1" applyAlignment="1" applyProtection="1">
      <alignment horizontal="center" vertical="top"/>
    </xf>
    <xf numFmtId="0" fontId="43" fillId="0" borderId="49" xfId="0" applyFont="1" applyFill="1" applyBorder="1" applyAlignment="1" applyProtection="1">
      <alignment horizontal="center" vertical="top"/>
    </xf>
    <xf numFmtId="0" fontId="4" fillId="0" borderId="11" xfId="0" applyFont="1" applyFill="1" applyBorder="1" applyAlignment="1" applyProtection="1">
      <alignment horizontal="justify" vertical="top"/>
    </xf>
    <xf numFmtId="0" fontId="4" fillId="0" borderId="47" xfId="0" applyFont="1" applyFill="1" applyBorder="1" applyAlignment="1" applyProtection="1">
      <alignment vertical="top"/>
    </xf>
    <xf numFmtId="2" fontId="4" fillId="0" borderId="11" xfId="0" applyNumberFormat="1" applyFont="1" applyFill="1" applyBorder="1" applyAlignment="1" applyProtection="1">
      <alignment horizontal="center" vertical="top"/>
    </xf>
    <xf numFmtId="2" fontId="4" fillId="0" borderId="11" xfId="0" applyNumberFormat="1" applyFont="1" applyFill="1" applyBorder="1" applyAlignment="1">
      <alignment horizontal="center" vertical="top"/>
    </xf>
    <xf numFmtId="0" fontId="4" fillId="0" borderId="11" xfId="0" applyFont="1" applyFill="1" applyBorder="1" applyAlignment="1">
      <alignment horizontal="center" vertical="top"/>
    </xf>
    <xf numFmtId="0" fontId="101" fillId="0" borderId="11" xfId="0" applyNumberFormat="1" applyFont="1" applyFill="1" applyBorder="1" applyAlignment="1" applyProtection="1">
      <alignment horizontal="center" vertical="top"/>
    </xf>
    <xf numFmtId="0" fontId="4" fillId="0" borderId="47" xfId="0" applyFont="1" applyFill="1" applyBorder="1" applyAlignment="1" applyProtection="1">
      <alignment horizontal="center" vertical="top"/>
    </xf>
    <xf numFmtId="0" fontId="0" fillId="0" borderId="213" xfId="0" applyFill="1" applyBorder="1" applyAlignment="1"/>
    <xf numFmtId="4" fontId="4" fillId="0" borderId="68" xfId="0" applyNumberFormat="1" applyFont="1" applyFill="1" applyBorder="1" applyAlignment="1" applyProtection="1">
      <alignment horizontal="justify" vertical="top"/>
    </xf>
    <xf numFmtId="4" fontId="4" fillId="0" borderId="214" xfId="0" applyNumberFormat="1" applyFont="1" applyFill="1" applyBorder="1" applyAlignment="1" applyProtection="1">
      <alignment horizontal="justify" vertical="top"/>
    </xf>
    <xf numFmtId="0" fontId="0" fillId="0" borderId="35" xfId="0" applyBorder="1"/>
    <xf numFmtId="0" fontId="0" fillId="0" borderId="16" xfId="0" applyBorder="1"/>
    <xf numFmtId="4" fontId="4" fillId="0" borderId="37" xfId="0" applyNumberFormat="1" applyFont="1" applyFill="1" applyBorder="1" applyAlignment="1" applyProtection="1">
      <alignment horizontal="justify" vertical="top"/>
    </xf>
    <xf numFmtId="0" fontId="0" fillId="0" borderId="35" xfId="0" applyFill="1" applyBorder="1"/>
    <xf numFmtId="0" fontId="95" fillId="0" borderId="37" xfId="0" applyFont="1" applyFill="1" applyBorder="1"/>
    <xf numFmtId="0" fontId="97" fillId="0" borderId="37" xfId="0" applyFont="1" applyFill="1" applyBorder="1"/>
    <xf numFmtId="0" fontId="0" fillId="0" borderId="68" xfId="0" applyFill="1" applyBorder="1" applyAlignment="1"/>
    <xf numFmtId="4" fontId="0" fillId="0" borderId="213" xfId="0" applyNumberFormat="1" applyFill="1" applyBorder="1" applyAlignment="1">
      <alignment horizontal="center"/>
    </xf>
    <xf numFmtId="4" fontId="43" fillId="0" borderId="216" xfId="0" applyNumberFormat="1" applyFont="1" applyFill="1" applyBorder="1" applyAlignment="1" applyProtection="1">
      <alignment horizontal="center"/>
    </xf>
    <xf numFmtId="4" fontId="0" fillId="0" borderId="149" xfId="0" applyNumberFormat="1" applyFill="1" applyBorder="1" applyAlignment="1">
      <alignment horizontal="center"/>
    </xf>
    <xf numFmtId="4" fontId="0" fillId="0" borderId="68" xfId="0" applyNumberFormat="1" applyFill="1" applyBorder="1" applyAlignment="1">
      <alignment horizontal="center"/>
    </xf>
    <xf numFmtId="0" fontId="4" fillId="0" borderId="149" xfId="0" applyFont="1" applyFill="1" applyBorder="1" applyAlignment="1" applyProtection="1">
      <alignment horizontal="center"/>
    </xf>
    <xf numFmtId="0" fontId="0" fillId="0" borderId="37" xfId="0" applyFill="1" applyBorder="1"/>
    <xf numFmtId="0" fontId="0" fillId="0" borderId="17" xfId="0" applyFill="1" applyBorder="1"/>
    <xf numFmtId="0" fontId="96" fillId="0" borderId="37" xfId="0" applyFont="1" applyFill="1" applyBorder="1"/>
    <xf numFmtId="0" fontId="0" fillId="0" borderId="68" xfId="0" applyFill="1" applyBorder="1"/>
    <xf numFmtId="4" fontId="43" fillId="0" borderId="217" xfId="0" applyNumberFormat="1" applyFont="1" applyFill="1" applyBorder="1" applyAlignment="1" applyProtection="1"/>
    <xf numFmtId="4" fontId="44" fillId="0" borderId="68" xfId="0" applyNumberFormat="1" applyFont="1" applyFill="1" applyBorder="1" applyAlignment="1" applyProtection="1"/>
    <xf numFmtId="4" fontId="4" fillId="0" borderId="68" xfId="0" applyNumberFormat="1" applyFont="1" applyFill="1" applyBorder="1" applyAlignment="1" applyProtection="1"/>
    <xf numFmtId="4" fontId="43" fillId="0" borderId="68" xfId="0" applyNumberFormat="1" applyFont="1" applyFill="1" applyBorder="1" applyAlignment="1" applyProtection="1"/>
    <xf numFmtId="4" fontId="4" fillId="0" borderId="68" xfId="38" applyNumberFormat="1" applyFont="1" applyFill="1" applyBorder="1" applyAlignment="1" applyProtection="1"/>
    <xf numFmtId="165" fontId="9" fillId="0" borderId="68" xfId="0" applyNumberFormat="1" applyFont="1" applyFill="1" applyBorder="1" applyAlignment="1"/>
    <xf numFmtId="0" fontId="13" fillId="0" borderId="217" xfId="0" applyFont="1" applyFill="1" applyBorder="1"/>
    <xf numFmtId="0" fontId="49" fillId="0" borderId="68" xfId="0" applyFont="1" applyFill="1" applyBorder="1"/>
    <xf numFmtId="0" fontId="50" fillId="0" borderId="68" xfId="0" applyFont="1" applyFill="1" applyBorder="1"/>
    <xf numFmtId="2" fontId="5" fillId="0" borderId="68" xfId="1" applyNumberFormat="1" applyFont="1" applyFill="1" applyBorder="1" applyAlignment="1" applyProtection="1">
      <protection locked="0"/>
    </xf>
    <xf numFmtId="0" fontId="0" fillId="0" borderId="37" xfId="0" applyBorder="1"/>
    <xf numFmtId="0" fontId="0" fillId="0" borderId="213" xfId="0" applyBorder="1"/>
    <xf numFmtId="0" fontId="0" fillId="0" borderId="219" xfId="0" applyBorder="1"/>
    <xf numFmtId="4" fontId="4" fillId="0" borderId="105" xfId="0" applyNumberFormat="1" applyFont="1" applyFill="1" applyBorder="1" applyAlignment="1" applyProtection="1">
      <alignment horizontal="justify" vertical="top"/>
    </xf>
    <xf numFmtId="4" fontId="4" fillId="0" borderId="215" xfId="0" applyNumberFormat="1" applyFont="1" applyFill="1" applyBorder="1" applyAlignment="1" applyProtection="1">
      <alignment horizontal="justify" vertical="top"/>
    </xf>
    <xf numFmtId="0" fontId="0" fillId="0" borderId="219" xfId="0" applyFill="1" applyBorder="1"/>
    <xf numFmtId="4" fontId="43" fillId="0" borderId="68" xfId="0" applyNumberFormat="1" applyFont="1" applyFill="1" applyBorder="1" applyAlignment="1" applyProtection="1">
      <alignment horizontal="justify" vertical="top"/>
    </xf>
    <xf numFmtId="0" fontId="4" fillId="0" borderId="68" xfId="0" applyFont="1" applyFill="1" applyBorder="1" applyAlignment="1">
      <alignment horizontal="justify" vertical="top"/>
    </xf>
    <xf numFmtId="0" fontId="43" fillId="0" borderId="68" xfId="0" applyFont="1" applyFill="1" applyBorder="1" applyAlignment="1" applyProtection="1">
      <alignment horizontal="justify" vertical="top"/>
    </xf>
    <xf numFmtId="4" fontId="4" fillId="0" borderId="68" xfId="0" applyNumberFormat="1" applyFont="1" applyFill="1" applyBorder="1" applyAlignment="1" applyProtection="1">
      <alignment horizontal="right" vertical="top"/>
    </xf>
    <xf numFmtId="4" fontId="43" fillId="0" borderId="217" xfId="0" applyNumberFormat="1" applyFont="1" applyFill="1" applyBorder="1" applyAlignment="1" applyProtection="1">
      <alignment horizontal="justify" vertical="top"/>
    </xf>
    <xf numFmtId="4" fontId="4" fillId="0" borderId="213" xfId="0" applyNumberFormat="1" applyFont="1" applyFill="1" applyBorder="1" applyAlignment="1" applyProtection="1">
      <alignment horizontal="right" vertical="top"/>
    </xf>
    <xf numFmtId="0" fontId="4" fillId="0" borderId="68" xfId="0" applyFont="1" applyFill="1" applyBorder="1" applyAlignment="1" applyProtection="1">
      <alignment horizontal="justify" vertical="top"/>
    </xf>
    <xf numFmtId="4" fontId="4" fillId="0" borderId="68" xfId="0" applyNumberFormat="1" applyFont="1" applyFill="1" applyBorder="1" applyAlignment="1" applyProtection="1">
      <alignment horizontal="justify" vertical="center"/>
    </xf>
    <xf numFmtId="4" fontId="4" fillId="0" borderId="68" xfId="0" applyNumberFormat="1" applyFont="1" applyFill="1" applyBorder="1" applyAlignment="1">
      <alignment horizontal="justify" vertical="top"/>
    </xf>
    <xf numFmtId="0" fontId="100" fillId="0" borderId="68" xfId="0" applyNumberFormat="1" applyFont="1" applyFill="1" applyBorder="1" applyAlignment="1" applyProtection="1">
      <alignment horizontal="justify" vertical="top"/>
    </xf>
    <xf numFmtId="0" fontId="4" fillId="0" borderId="68" xfId="0" applyNumberFormat="1" applyFont="1" applyFill="1" applyBorder="1" applyAlignment="1">
      <alignment horizontal="justify" vertical="top" wrapText="1"/>
    </xf>
    <xf numFmtId="0" fontId="0" fillId="0" borderId="213" xfId="0" applyFill="1" applyBorder="1" applyAlignment="1">
      <alignment horizontal="center"/>
    </xf>
    <xf numFmtId="0" fontId="43" fillId="0" borderId="217" xfId="0" applyFont="1" applyFill="1" applyBorder="1" applyAlignment="1" applyProtection="1">
      <alignment horizontal="center"/>
    </xf>
    <xf numFmtId="0" fontId="0" fillId="0" borderId="68" xfId="0" applyFill="1" applyBorder="1" applyAlignment="1">
      <alignment horizontal="center"/>
    </xf>
    <xf numFmtId="0" fontId="4" fillId="0" borderId="68" xfId="0" applyFont="1" applyFill="1" applyBorder="1" applyAlignment="1" applyProtection="1">
      <alignment horizontal="center"/>
    </xf>
    <xf numFmtId="0" fontId="4" fillId="0" borderId="68" xfId="0" applyFont="1" applyFill="1" applyBorder="1" applyAlignment="1">
      <alignment horizontal="center"/>
    </xf>
    <xf numFmtId="0" fontId="0" fillId="0" borderId="217" xfId="0" applyBorder="1"/>
    <xf numFmtId="0" fontId="0" fillId="0" borderId="220" xfId="0" applyBorder="1"/>
    <xf numFmtId="0" fontId="0" fillId="0" borderId="218" xfId="0" applyFill="1" applyBorder="1"/>
    <xf numFmtId="0" fontId="0" fillId="0" borderId="217" xfId="0" applyFill="1" applyBorder="1"/>
    <xf numFmtId="0" fontId="43" fillId="0" borderId="68" xfId="0" applyFont="1" applyFill="1" applyBorder="1" applyAlignment="1" applyProtection="1">
      <alignment horizontal="center"/>
    </xf>
    <xf numFmtId="0" fontId="4" fillId="0" borderId="213" xfId="0" applyFont="1" applyFill="1" applyBorder="1" applyAlignment="1" applyProtection="1">
      <alignment horizontal="center"/>
    </xf>
    <xf numFmtId="0" fontId="4" fillId="0" borderId="68" xfId="0" applyFont="1" applyFill="1" applyBorder="1" applyProtection="1"/>
    <xf numFmtId="0" fontId="4" fillId="0" borderId="68" xfId="0" applyFont="1" applyFill="1" applyBorder="1" applyAlignment="1" applyProtection="1">
      <alignment horizontal="center" vertical="center"/>
    </xf>
    <xf numFmtId="2" fontId="101" fillId="0" borderId="68" xfId="0" applyNumberFormat="1" applyFont="1" applyFill="1" applyBorder="1" applyAlignment="1" applyProtection="1">
      <alignment horizontal="center"/>
      <protection locked="0"/>
    </xf>
    <xf numFmtId="4" fontId="43" fillId="0" borderId="217" xfId="0" applyNumberFormat="1" applyFont="1" applyFill="1" applyBorder="1" applyAlignment="1" applyProtection="1">
      <alignment horizontal="center"/>
    </xf>
    <xf numFmtId="4" fontId="0" fillId="0" borderId="68" xfId="0" applyNumberFormat="1" applyFill="1" applyBorder="1" applyAlignment="1">
      <alignment horizontal="center"/>
    </xf>
    <xf numFmtId="4" fontId="4" fillId="0" borderId="68" xfId="553" applyNumberFormat="1" applyFont="1" applyFill="1" applyBorder="1" applyAlignment="1" applyProtection="1">
      <alignment horizontal="center"/>
    </xf>
    <xf numFmtId="4" fontId="43" fillId="0" borderId="68" xfId="553" applyNumberFormat="1" applyFont="1" applyFill="1" applyBorder="1" applyAlignment="1" applyProtection="1">
      <alignment horizontal="center"/>
    </xf>
    <xf numFmtId="4" fontId="43" fillId="0" borderId="217" xfId="553" applyNumberFormat="1" applyFont="1" applyFill="1" applyBorder="1" applyAlignment="1" applyProtection="1">
      <alignment horizontal="center"/>
    </xf>
    <xf numFmtId="2" fontId="4" fillId="0" borderId="68" xfId="0" applyNumberFormat="1" applyFont="1" applyFill="1" applyBorder="1" applyAlignment="1">
      <alignment horizontal="center"/>
    </xf>
    <xf numFmtId="4" fontId="4" fillId="0" borderId="213" xfId="553" applyNumberFormat="1" applyFont="1" applyFill="1" applyBorder="1" applyAlignment="1" applyProtection="1">
      <alignment horizontal="center"/>
    </xf>
    <xf numFmtId="4" fontId="4" fillId="0" borderId="68" xfId="0" applyNumberFormat="1" applyFont="1" applyFill="1" applyBorder="1" applyAlignment="1" applyProtection="1">
      <alignment horizontal="center"/>
    </xf>
    <xf numFmtId="4" fontId="4" fillId="0" borderId="213" xfId="0" applyNumberFormat="1" applyFont="1" applyFill="1" applyBorder="1" applyAlignment="1" applyProtection="1">
      <alignment horizontal="center"/>
    </xf>
    <xf numFmtId="4" fontId="43" fillId="0" borderId="68" xfId="0" applyNumberFormat="1" applyFont="1" applyFill="1" applyBorder="1" applyAlignment="1" applyProtection="1">
      <alignment horizontal="center"/>
    </xf>
    <xf numFmtId="4" fontId="4" fillId="0" borderId="68" xfId="553" applyNumberFormat="1" applyFont="1" applyFill="1" applyBorder="1" applyAlignment="1">
      <alignment horizontal="center"/>
    </xf>
    <xf numFmtId="2" fontId="4" fillId="0" borderId="68" xfId="0" applyNumberFormat="1" applyFont="1" applyFill="1" applyBorder="1" applyAlignment="1" applyProtection="1">
      <alignment horizontal="center"/>
      <protection locked="0"/>
    </xf>
    <xf numFmtId="0" fontId="0" fillId="0" borderId="17" xfId="0" applyBorder="1"/>
    <xf numFmtId="0" fontId="0" fillId="0" borderId="38" xfId="0" applyBorder="1"/>
    <xf numFmtId="0" fontId="0" fillId="0" borderId="38" xfId="0" applyFill="1" applyBorder="1"/>
    <xf numFmtId="4" fontId="46" fillId="0" borderId="221" xfId="54" applyNumberFormat="1" applyFont="1" applyFill="1" applyBorder="1" applyAlignment="1">
      <alignment horizontal="center"/>
    </xf>
    <xf numFmtId="0" fontId="92" fillId="0" borderId="213" xfId="0" applyFont="1" applyFill="1" applyBorder="1"/>
    <xf numFmtId="4" fontId="4" fillId="0" borderId="68" xfId="553" applyNumberFormat="1" applyFont="1" applyFill="1" applyBorder="1" applyAlignment="1" applyProtection="1">
      <protection locked="0"/>
    </xf>
    <xf numFmtId="4" fontId="43" fillId="0" borderId="68" xfId="553" applyNumberFormat="1" applyFont="1" applyFill="1" applyBorder="1" applyAlignment="1" applyProtection="1">
      <alignment horizontal="center"/>
      <protection locked="0"/>
    </xf>
    <xf numFmtId="4" fontId="4" fillId="0" borderId="68" xfId="553" applyNumberFormat="1" applyFont="1" applyFill="1" applyBorder="1" applyAlignment="1" applyProtection="1">
      <alignment horizontal="center"/>
      <protection locked="0"/>
    </xf>
    <xf numFmtId="4" fontId="43" fillId="0" borderId="68" xfId="553" applyNumberFormat="1" applyFont="1" applyFill="1" applyBorder="1" applyAlignment="1" applyProtection="1">
      <protection locked="0"/>
    </xf>
    <xf numFmtId="4" fontId="43" fillId="0" borderId="217" xfId="553" applyNumberFormat="1" applyFont="1" applyFill="1" applyBorder="1" applyAlignment="1" applyProtection="1">
      <alignment horizontal="center"/>
      <protection locked="0"/>
    </xf>
    <xf numFmtId="4" fontId="4" fillId="0" borderId="213" xfId="553" applyNumberFormat="1" applyFont="1" applyFill="1" applyBorder="1" applyAlignment="1" applyProtection="1">
      <protection locked="0"/>
    </xf>
    <xf numFmtId="43" fontId="4" fillId="0" borderId="68" xfId="553" applyFont="1" applyFill="1" applyBorder="1" applyAlignment="1" applyProtection="1">
      <alignment horizontal="center"/>
      <protection locked="0"/>
    </xf>
    <xf numFmtId="4" fontId="43" fillId="0" borderId="217" xfId="553" applyNumberFormat="1" applyFont="1" applyFill="1" applyBorder="1" applyAlignment="1" applyProtection="1">
      <protection locked="0"/>
    </xf>
    <xf numFmtId="43" fontId="4" fillId="0" borderId="68" xfId="553" applyFont="1" applyFill="1" applyBorder="1" applyAlignment="1" applyProtection="1">
      <protection locked="0"/>
    </xf>
    <xf numFmtId="4" fontId="4" fillId="0" borderId="213" xfId="553" applyNumberFormat="1" applyFont="1" applyFill="1" applyBorder="1" applyAlignment="1" applyProtection="1">
      <alignment horizontal="center"/>
      <protection locked="0"/>
    </xf>
    <xf numFmtId="0" fontId="93" fillId="0" borderId="16" xfId="0" applyFont="1" applyFill="1" applyBorder="1" applyAlignment="1">
      <alignment horizontal="center"/>
    </xf>
    <xf numFmtId="0" fontId="96" fillId="0" borderId="35" xfId="0" applyFont="1" applyFill="1" applyBorder="1"/>
    <xf numFmtId="0" fontId="43" fillId="0" borderId="217" xfId="0" applyFont="1" applyFill="1" applyBorder="1" applyProtection="1"/>
    <xf numFmtId="0" fontId="4" fillId="0" borderId="213" xfId="0" applyFont="1" applyFill="1" applyBorder="1" applyProtection="1"/>
    <xf numFmtId="0" fontId="4" fillId="0" borderId="217" xfId="0" applyFont="1" applyFill="1" applyBorder="1" applyAlignment="1" applyProtection="1">
      <alignment horizontal="justify" vertical="top"/>
    </xf>
    <xf numFmtId="0" fontId="4" fillId="0" borderId="213" xfId="0" applyFont="1" applyFill="1" applyBorder="1" applyAlignment="1" applyProtection="1">
      <alignment vertical="top"/>
    </xf>
    <xf numFmtId="0" fontId="43" fillId="0" borderId="68" xfId="0" applyFont="1" applyFill="1" applyBorder="1" applyAlignment="1" applyProtection="1">
      <alignment vertical="top"/>
    </xf>
    <xf numFmtId="0" fontId="4" fillId="0" borderId="68" xfId="0" applyFont="1" applyFill="1" applyBorder="1" applyAlignment="1" applyProtection="1">
      <alignment vertical="top"/>
    </xf>
    <xf numFmtId="0" fontId="4" fillId="0" borderId="68" xfId="0" applyFont="1" applyFill="1" applyBorder="1" applyAlignment="1">
      <alignment vertical="top"/>
    </xf>
    <xf numFmtId="2" fontId="4" fillId="0" borderId="68" xfId="0" applyNumberFormat="1" applyFont="1" applyFill="1" applyBorder="1" applyAlignment="1">
      <alignment vertical="top"/>
    </xf>
    <xf numFmtId="0" fontId="0" fillId="0" borderId="157" xfId="0" applyFill="1" applyBorder="1"/>
    <xf numFmtId="0" fontId="0" fillId="0" borderId="157" xfId="0" applyBorder="1"/>
    <xf numFmtId="0" fontId="0" fillId="28" borderId="157" xfId="0" applyFill="1" applyBorder="1"/>
    <xf numFmtId="0" fontId="0" fillId="0" borderId="11" xfId="0" applyBorder="1"/>
    <xf numFmtId="0" fontId="0" fillId="0" borderId="0" xfId="0" applyBorder="1"/>
    <xf numFmtId="0" fontId="0" fillId="0" borderId="0" xfId="0"/>
    <xf numFmtId="0" fontId="0" fillId="0" borderId="6" xfId="0" applyFill="1" applyBorder="1"/>
    <xf numFmtId="0" fontId="0" fillId="0" borderId="46" xfId="0" applyBorder="1"/>
    <xf numFmtId="0" fontId="0" fillId="0" borderId="4" xfId="0" applyBorder="1"/>
    <xf numFmtId="0" fontId="0" fillId="0" borderId="5" xfId="0" applyFill="1" applyBorder="1"/>
    <xf numFmtId="0" fontId="0" fillId="27" borderId="0" xfId="0" applyFill="1"/>
    <xf numFmtId="4" fontId="0" fillId="0" borderId="68" xfId="0" applyNumberFormat="1" applyFill="1" applyBorder="1" applyAlignment="1">
      <alignment horizontal="center"/>
    </xf>
    <xf numFmtId="0" fontId="0" fillId="0" borderId="0" xfId="0" applyFill="1" applyBorder="1"/>
    <xf numFmtId="0" fontId="96" fillId="0" borderId="0" xfId="0" applyFont="1" applyFill="1" applyBorder="1"/>
    <xf numFmtId="4" fontId="0" fillId="0" borderId="5" xfId="0" applyNumberFormat="1" applyFill="1" applyBorder="1"/>
    <xf numFmtId="4" fontId="61" fillId="0" borderId="5" xfId="0" applyNumberFormat="1" applyFont="1" applyFill="1" applyBorder="1"/>
    <xf numFmtId="4" fontId="0" fillId="0" borderId="10" xfId="0" applyNumberFormat="1" applyFill="1" applyBorder="1"/>
    <xf numFmtId="0" fontId="0" fillId="0" borderId="48" xfId="0" applyFill="1" applyBorder="1"/>
    <xf numFmtId="4" fontId="61" fillId="0" borderId="10" xfId="0" applyNumberFormat="1" applyFont="1" applyFill="1" applyBorder="1"/>
    <xf numFmtId="4" fontId="61" fillId="0" borderId="8" xfId="0" applyNumberFormat="1" applyFont="1" applyFill="1" applyBorder="1"/>
    <xf numFmtId="4" fontId="62" fillId="0" borderId="3" xfId="0" applyNumberFormat="1" applyFont="1" applyFill="1" applyBorder="1"/>
    <xf numFmtId="4" fontId="62" fillId="0" borderId="5" xfId="0" applyNumberFormat="1" applyFont="1" applyFill="1" applyBorder="1"/>
    <xf numFmtId="4" fontId="62" fillId="0" borderId="10" xfId="0" applyNumberFormat="1" applyFont="1" applyFill="1" applyBorder="1"/>
    <xf numFmtId="4" fontId="62" fillId="0" borderId="9" xfId="0" applyNumberFormat="1" applyFont="1" applyFill="1" applyBorder="1"/>
    <xf numFmtId="0" fontId="0" fillId="0" borderId="0" xfId="0" applyFill="1" applyBorder="1" applyAlignment="1">
      <alignment horizontal="left"/>
    </xf>
    <xf numFmtId="0" fontId="0" fillId="28" borderId="0" xfId="0" applyFill="1" applyBorder="1" applyAlignment="1">
      <alignment horizontal="center"/>
    </xf>
    <xf numFmtId="0" fontId="0" fillId="0" borderId="51" xfId="0" applyBorder="1"/>
    <xf numFmtId="4" fontId="0" fillId="0" borderId="1" xfId="0" applyNumberFormat="1" applyFill="1" applyBorder="1"/>
    <xf numFmtId="0" fontId="0" fillId="0" borderId="13" xfId="0" applyFill="1" applyBorder="1"/>
    <xf numFmtId="4" fontId="0" fillId="0" borderId="9" xfId="0" applyNumberFormat="1" applyFill="1" applyBorder="1"/>
    <xf numFmtId="0" fontId="0" fillId="0" borderId="64" xfId="0" applyFill="1" applyBorder="1"/>
    <xf numFmtId="4" fontId="0" fillId="0" borderId="8" xfId="0" applyNumberFormat="1" applyFill="1" applyBorder="1"/>
    <xf numFmtId="4" fontId="62" fillId="0" borderId="8" xfId="0" applyNumberFormat="1" applyFont="1" applyFill="1" applyBorder="1"/>
    <xf numFmtId="4" fontId="0" fillId="0" borderId="5" xfId="0" applyNumberFormat="1" applyFont="1" applyFill="1" applyBorder="1"/>
    <xf numFmtId="4" fontId="61" fillId="0" borderId="3" xfId="0" applyNumberFormat="1" applyFont="1" applyFill="1" applyBorder="1"/>
    <xf numFmtId="4" fontId="0" fillId="0" borderId="3" xfId="0" applyNumberFormat="1" applyFill="1" applyBorder="1"/>
    <xf numFmtId="4" fontId="0" fillId="0" borderId="12" xfId="0" applyNumberFormat="1" applyFill="1" applyBorder="1"/>
    <xf numFmtId="0" fontId="0" fillId="0" borderId="64" xfId="0" applyBorder="1"/>
    <xf numFmtId="0" fontId="0" fillId="0" borderId="18" xfId="0" applyFill="1" applyBorder="1"/>
    <xf numFmtId="4" fontId="0" fillId="0" borderId="51" xfId="0" applyNumberFormat="1" applyFill="1" applyBorder="1"/>
    <xf numFmtId="165" fontId="3" fillId="0" borderId="13" xfId="0" applyNumberFormat="1" applyFont="1" applyBorder="1" applyAlignment="1"/>
    <xf numFmtId="4" fontId="62" fillId="0" borderId="51" xfId="0" applyNumberFormat="1" applyFont="1" applyFill="1" applyBorder="1"/>
    <xf numFmtId="0" fontId="0" fillId="0" borderId="33" xfId="0" applyFill="1" applyBorder="1"/>
    <xf numFmtId="0" fontId="61" fillId="0" borderId="13" xfId="0" applyFont="1" applyBorder="1"/>
    <xf numFmtId="4" fontId="62" fillId="0" borderId="12" xfId="0" applyNumberFormat="1" applyFont="1" applyFill="1" applyBorder="1"/>
    <xf numFmtId="0" fontId="0" fillId="0" borderId="9" xfId="0" applyFont="1" applyBorder="1"/>
    <xf numFmtId="4" fontId="0" fillId="0" borderId="9" xfId="0" applyNumberFormat="1" applyFont="1" applyFill="1" applyBorder="1"/>
    <xf numFmtId="0" fontId="0" fillId="0" borderId="48" xfId="0" applyFont="1" applyBorder="1"/>
    <xf numFmtId="0" fontId="0" fillId="0" borderId="6" xfId="0" applyFont="1" applyBorder="1"/>
    <xf numFmtId="0" fontId="0" fillId="0" borderId="5" xfId="0" applyFont="1" applyBorder="1"/>
    <xf numFmtId="0" fontId="0" fillId="0" borderId="10" xfId="0" applyFont="1" applyBorder="1"/>
    <xf numFmtId="4" fontId="0" fillId="0" borderId="10" xfId="0" applyNumberFormat="1" applyFont="1" applyFill="1" applyBorder="1"/>
    <xf numFmtId="0" fontId="0" fillId="0" borderId="13" xfId="0" applyFont="1" applyBorder="1"/>
    <xf numFmtId="0" fontId="0" fillId="0" borderId="8" xfId="0" applyFont="1" applyBorder="1"/>
    <xf numFmtId="4" fontId="0" fillId="0" borderId="8" xfId="0" applyNumberFormat="1" applyFont="1" applyFill="1" applyBorder="1"/>
    <xf numFmtId="0" fontId="0" fillId="0" borderId="45" xfId="0" applyFont="1" applyBorder="1"/>
    <xf numFmtId="0" fontId="0" fillId="0" borderId="3" xfId="0" applyFont="1" applyBorder="1"/>
    <xf numFmtId="4" fontId="0" fillId="0" borderId="3" xfId="0" applyNumberFormat="1" applyFont="1" applyFill="1" applyBorder="1"/>
    <xf numFmtId="0" fontId="0" fillId="0" borderId="4" xfId="0" applyFont="1" applyBorder="1"/>
    <xf numFmtId="4" fontId="61" fillId="0" borderId="12" xfId="0" applyNumberFormat="1" applyFont="1" applyFill="1" applyBorder="1"/>
    <xf numFmtId="165" fontId="7" fillId="0" borderId="13" xfId="0" applyNumberFormat="1" applyFont="1" applyBorder="1" applyAlignment="1"/>
    <xf numFmtId="165" fontId="3" fillId="0" borderId="6" xfId="0" applyNumberFormat="1" applyFont="1" applyBorder="1" applyAlignment="1"/>
    <xf numFmtId="0" fontId="0" fillId="0" borderId="6" xfId="0" applyFill="1" applyBorder="1" applyAlignment="1"/>
    <xf numFmtId="165" fontId="3" fillId="0" borderId="4" xfId="0" applyNumberFormat="1" applyFont="1" applyFill="1" applyBorder="1" applyAlignment="1"/>
    <xf numFmtId="0" fontId="0" fillId="0" borderId="2" xfId="0" applyFill="1" applyBorder="1" applyAlignment="1"/>
    <xf numFmtId="165" fontId="3" fillId="0" borderId="13" xfId="0" applyNumberFormat="1" applyFont="1" applyFill="1" applyBorder="1" applyAlignment="1"/>
    <xf numFmtId="0" fontId="0" fillId="0" borderId="18" xfId="0" applyFill="1" applyBorder="1" applyAlignment="1"/>
    <xf numFmtId="0" fontId="0" fillId="0" borderId="4" xfId="0" applyFill="1" applyBorder="1" applyAlignment="1"/>
    <xf numFmtId="165" fontId="3" fillId="0" borderId="6" xfId="0" applyNumberFormat="1" applyFont="1" applyFill="1" applyBorder="1" applyAlignment="1"/>
    <xf numFmtId="165" fontId="3" fillId="0" borderId="2" xfId="0" applyNumberFormat="1" applyFont="1" applyFill="1" applyBorder="1" applyAlignment="1"/>
    <xf numFmtId="0" fontId="13" fillId="0" borderId="6" xfId="0" applyFont="1" applyBorder="1"/>
    <xf numFmtId="0" fontId="64" fillId="0" borderId="6" xfId="0" applyFont="1" applyBorder="1"/>
    <xf numFmtId="0" fontId="14" fillId="0" borderId="6" xfId="0" applyFont="1" applyBorder="1" applyAlignment="1">
      <alignment wrapText="1"/>
    </xf>
    <xf numFmtId="0" fontId="65" fillId="0" borderId="6" xfId="0" applyFont="1" applyFill="1" applyBorder="1"/>
    <xf numFmtId="0" fontId="14" fillId="0" borderId="6" xfId="0" applyFont="1" applyBorder="1"/>
    <xf numFmtId="0" fontId="0" fillId="0" borderId="6" xfId="0" applyBorder="1" applyAlignment="1">
      <alignment horizontal="left"/>
    </xf>
    <xf numFmtId="4" fontId="108" fillId="0" borderId="68" xfId="0" applyNumberFormat="1" applyFont="1" applyFill="1" applyBorder="1" applyAlignment="1" applyProtection="1">
      <alignment horizontal="justify" vertical="top"/>
    </xf>
    <xf numFmtId="0" fontId="95" fillId="0" borderId="218" xfId="0" applyFont="1" applyFill="1" applyBorder="1"/>
    <xf numFmtId="0" fontId="0" fillId="0" borderId="0" xfId="0" applyFill="1" applyBorder="1" applyAlignment="1"/>
    <xf numFmtId="0" fontId="0" fillId="0" borderId="0" xfId="0" applyFill="1" applyBorder="1" applyAlignment="1">
      <alignment horizontal="center"/>
    </xf>
    <xf numFmtId="4" fontId="0" fillId="0" borderId="0" xfId="0" applyNumberFormat="1" applyFill="1" applyBorder="1" applyAlignment="1">
      <alignment horizontal="center"/>
    </xf>
    <xf numFmtId="0" fontId="0" fillId="0" borderId="46" xfId="0" applyFill="1" applyBorder="1" applyAlignment="1"/>
    <xf numFmtId="0" fontId="0" fillId="0" borderId="46" xfId="0" applyFill="1" applyBorder="1" applyAlignment="1">
      <alignment horizontal="center"/>
    </xf>
    <xf numFmtId="4" fontId="0" fillId="0" borderId="46" xfId="0" applyNumberFormat="1" applyFill="1" applyBorder="1" applyAlignment="1">
      <alignment horizontal="center"/>
    </xf>
    <xf numFmtId="0" fontId="0" fillId="0" borderId="58" xfId="0" applyBorder="1"/>
    <xf numFmtId="0" fontId="0" fillId="0" borderId="178" xfId="0" applyBorder="1"/>
    <xf numFmtId="0" fontId="0" fillId="0" borderId="179" xfId="0" applyBorder="1"/>
    <xf numFmtId="0" fontId="0" fillId="0" borderId="49" xfId="0" applyBorder="1"/>
    <xf numFmtId="0" fontId="0" fillId="0" borderId="11" xfId="0" applyBorder="1"/>
    <xf numFmtId="0" fontId="0" fillId="0" borderId="0" xfId="0"/>
    <xf numFmtId="0" fontId="0" fillId="0" borderId="6" xfId="0" applyBorder="1"/>
    <xf numFmtId="165" fontId="3" fillId="0" borderId="47" xfId="0" applyNumberFormat="1" applyFont="1" applyBorder="1" applyAlignment="1"/>
    <xf numFmtId="165" fontId="3" fillId="0" borderId="46" xfId="0" applyNumberFormat="1" applyFont="1" applyBorder="1" applyAlignment="1"/>
    <xf numFmtId="165" fontId="3" fillId="0" borderId="4" xfId="0" applyNumberFormat="1" applyFont="1" applyBorder="1" applyAlignment="1"/>
    <xf numFmtId="0" fontId="0" fillId="0" borderId="52" xfId="0" applyBorder="1"/>
    <xf numFmtId="0" fontId="0" fillId="0" borderId="53" xfId="0" applyBorder="1"/>
    <xf numFmtId="0" fontId="0" fillId="0" borderId="114" xfId="0" applyBorder="1"/>
    <xf numFmtId="0" fontId="0" fillId="0" borderId="0" xfId="0" applyBorder="1" applyAlignment="1">
      <alignment horizontal="center"/>
    </xf>
    <xf numFmtId="0" fontId="0" fillId="0" borderId="54" xfId="0" applyBorder="1" applyAlignment="1">
      <alignment horizontal="center"/>
    </xf>
    <xf numFmtId="0" fontId="0" fillId="0" borderId="77" xfId="0" applyBorder="1" applyAlignment="1">
      <alignment horizontal="center"/>
    </xf>
    <xf numFmtId="0" fontId="0" fillId="0" borderId="63" xfId="0" applyBorder="1"/>
    <xf numFmtId="0" fontId="0" fillId="0" borderId="77" xfId="0" applyBorder="1"/>
    <xf numFmtId="0" fontId="0" fillId="0" borderId="69" xfId="0" applyBorder="1"/>
    <xf numFmtId="0" fontId="0" fillId="0" borderId="62" xfId="0" applyBorder="1"/>
    <xf numFmtId="0" fontId="0" fillId="0" borderId="89" xfId="0" applyBorder="1"/>
    <xf numFmtId="0" fontId="0" fillId="0" borderId="84" xfId="0" applyBorder="1"/>
    <xf numFmtId="0" fontId="0" fillId="0" borderId="0" xfId="0" applyBorder="1"/>
    <xf numFmtId="0" fontId="0" fillId="0" borderId="61" xfId="0" applyBorder="1"/>
    <xf numFmtId="0" fontId="0" fillId="0" borderId="110" xfId="0" applyBorder="1"/>
    <xf numFmtId="165" fontId="3" fillId="0" borderId="31" xfId="0" applyNumberFormat="1" applyFont="1" applyBorder="1" applyAlignment="1"/>
    <xf numFmtId="165" fontId="3" fillId="0" borderId="32" xfId="0" applyNumberFormat="1" applyFont="1" applyBorder="1" applyAlignment="1"/>
    <xf numFmtId="165" fontId="3" fillId="0" borderId="33" xfId="0" applyNumberFormat="1" applyFont="1" applyBorder="1" applyAlignment="1"/>
    <xf numFmtId="0" fontId="59" fillId="0" borderId="52" xfId="0" applyFont="1" applyBorder="1"/>
    <xf numFmtId="0" fontId="59" fillId="0" borderId="53" xfId="0" applyFont="1" applyBorder="1"/>
    <xf numFmtId="0" fontId="59" fillId="0" borderId="114" xfId="0" applyFont="1" applyBorder="1"/>
    <xf numFmtId="0" fontId="59" fillId="0" borderId="54" xfId="0" applyFont="1" applyBorder="1"/>
    <xf numFmtId="0" fontId="59" fillId="0" borderId="77" xfId="0" applyFont="1" applyBorder="1"/>
    <xf numFmtId="0" fontId="59" fillId="0" borderId="76" xfId="0" applyFont="1" applyBorder="1"/>
    <xf numFmtId="0" fontId="0" fillId="0" borderId="50" xfId="0" applyBorder="1"/>
    <xf numFmtId="0" fontId="0" fillId="0" borderId="2" xfId="0" applyBorder="1"/>
    <xf numFmtId="0" fontId="0" fillId="0" borderId="6" xfId="0" applyFill="1" applyBorder="1"/>
    <xf numFmtId="0" fontId="0" fillId="0" borderId="5" xfId="0" applyFill="1" applyBorder="1"/>
    <xf numFmtId="165" fontId="3" fillId="0" borderId="47" xfId="0" applyNumberFormat="1" applyFont="1" applyBorder="1"/>
    <xf numFmtId="165" fontId="3" fillId="0" borderId="46" xfId="0" applyNumberFormat="1" applyFont="1" applyBorder="1"/>
    <xf numFmtId="165" fontId="3" fillId="0" borderId="4" xfId="0" applyNumberFormat="1" applyFont="1" applyBorder="1"/>
    <xf numFmtId="0" fontId="57" fillId="0" borderId="49" xfId="0" applyFont="1" applyBorder="1"/>
    <xf numFmtId="0" fontId="57" fillId="0" borderId="50" xfId="0" applyFont="1" applyBorder="1"/>
    <xf numFmtId="0" fontId="57" fillId="0" borderId="2" xfId="0" applyFont="1" applyBorder="1"/>
    <xf numFmtId="0" fontId="4" fillId="0" borderId="11" xfId="0" applyFont="1" applyBorder="1"/>
    <xf numFmtId="0" fontId="4" fillId="0" borderId="0" xfId="0" applyFont="1" applyBorder="1"/>
    <xf numFmtId="0" fontId="4" fillId="0" borderId="6" xfId="0" applyFont="1" applyBorder="1"/>
    <xf numFmtId="165" fontId="3" fillId="0" borderId="11" xfId="0" applyNumberFormat="1" applyFont="1" applyBorder="1"/>
    <xf numFmtId="165" fontId="3" fillId="0" borderId="0" xfId="0" applyNumberFormat="1" applyFont="1" applyBorder="1"/>
    <xf numFmtId="165" fontId="3" fillId="0" borderId="6" xfId="0" applyNumberFormat="1" applyFont="1" applyBorder="1"/>
    <xf numFmtId="0" fontId="54" fillId="0" borderId="47" xfId="0" applyFont="1" applyBorder="1" applyAlignment="1">
      <alignment horizontal="center"/>
    </xf>
    <xf numFmtId="0" fontId="102" fillId="0" borderId="46" xfId="0" applyFont="1" applyBorder="1" applyAlignment="1">
      <alignment horizontal="center"/>
    </xf>
    <xf numFmtId="0" fontId="102" fillId="0" borderId="83" xfId="0" applyFont="1" applyBorder="1" applyAlignment="1">
      <alignment horizontal="center"/>
    </xf>
    <xf numFmtId="0" fontId="4" fillId="0" borderId="11" xfId="0" applyFont="1" applyFill="1" applyBorder="1"/>
    <xf numFmtId="0" fontId="4" fillId="0" borderId="0" xfId="0" applyFont="1" applyFill="1" applyBorder="1"/>
    <xf numFmtId="0" fontId="4" fillId="0" borderId="6" xfId="0" applyFont="1" applyFill="1" applyBorder="1"/>
    <xf numFmtId="0" fontId="55" fillId="0" borderId="11" xfId="0" applyFont="1" applyBorder="1"/>
    <xf numFmtId="0" fontId="55" fillId="0" borderId="0" xfId="0" applyFont="1" applyBorder="1"/>
    <xf numFmtId="0" fontId="55" fillId="0" borderId="6" xfId="0" applyFont="1" applyBorder="1"/>
    <xf numFmtId="0" fontId="66" fillId="0" borderId="53" xfId="0" applyFont="1" applyBorder="1" applyAlignment="1">
      <alignment horizontal="center"/>
    </xf>
    <xf numFmtId="0" fontId="67" fillId="0" borderId="53" xfId="0" applyFont="1" applyBorder="1" applyAlignment="1">
      <alignment horizontal="center"/>
    </xf>
    <xf numFmtId="0" fontId="67" fillId="0" borderId="0" xfId="0" applyFont="1" applyBorder="1" applyAlignment="1">
      <alignment horizontal="center"/>
    </xf>
    <xf numFmtId="0" fontId="69" fillId="30" borderId="70" xfId="0" applyFont="1" applyFill="1" applyBorder="1" applyAlignment="1">
      <alignment horizontal="center"/>
    </xf>
    <xf numFmtId="0" fontId="69" fillId="30" borderId="71" xfId="0" applyFont="1" applyFill="1" applyBorder="1" applyAlignment="1">
      <alignment horizontal="center"/>
    </xf>
    <xf numFmtId="0" fontId="90" fillId="37" borderId="31" xfId="0" applyFont="1" applyFill="1" applyBorder="1" applyAlignment="1">
      <alignment vertical="center"/>
    </xf>
    <xf numFmtId="0" fontId="90" fillId="37" borderId="32" xfId="0" applyFont="1" applyFill="1" applyBorder="1" applyAlignment="1">
      <alignment vertical="center"/>
    </xf>
    <xf numFmtId="0" fontId="90" fillId="37" borderId="33" xfId="0" applyFont="1" applyFill="1" applyBorder="1" applyAlignment="1">
      <alignment vertical="center"/>
    </xf>
    <xf numFmtId="0" fontId="84" fillId="34" borderId="50" xfId="0" applyFont="1" applyFill="1" applyBorder="1" applyAlignment="1">
      <alignment horizontal="center"/>
    </xf>
    <xf numFmtId="0" fontId="84" fillId="34" borderId="115" xfId="0" applyFont="1" applyFill="1" applyBorder="1" applyAlignment="1">
      <alignment horizontal="center"/>
    </xf>
    <xf numFmtId="0" fontId="66" fillId="34" borderId="50" xfId="0" applyFont="1" applyFill="1" applyBorder="1" applyAlignment="1">
      <alignment horizontal="center"/>
    </xf>
    <xf numFmtId="0" fontId="84" fillId="34" borderId="32" xfId="0" applyFont="1" applyFill="1" applyBorder="1" applyAlignment="1">
      <alignment horizontal="center"/>
    </xf>
    <xf numFmtId="0" fontId="84" fillId="34" borderId="36" xfId="0" applyFont="1" applyFill="1" applyBorder="1" applyAlignment="1">
      <alignment horizontal="center"/>
    </xf>
    <xf numFmtId="0" fontId="85" fillId="35" borderId="50" xfId="0" applyFont="1" applyFill="1" applyBorder="1" applyAlignment="1">
      <alignment horizontal="center"/>
    </xf>
    <xf numFmtId="0" fontId="85" fillId="35" borderId="115" xfId="0" applyFont="1" applyFill="1" applyBorder="1" applyAlignment="1">
      <alignment horizontal="center"/>
    </xf>
    <xf numFmtId="0" fontId="84" fillId="34" borderId="120" xfId="0" applyFont="1" applyFill="1" applyBorder="1" applyAlignment="1">
      <alignment horizontal="center"/>
    </xf>
    <xf numFmtId="0" fontId="84" fillId="34" borderId="121" xfId="0" applyFont="1" applyFill="1" applyBorder="1" applyAlignment="1">
      <alignment horizontal="center"/>
    </xf>
    <xf numFmtId="1" fontId="77" fillId="0" borderId="79" xfId="279" applyNumberFormat="1" applyFont="1" applyFill="1" applyBorder="1" applyAlignment="1">
      <alignment horizontal="center"/>
    </xf>
    <xf numFmtId="1" fontId="71" fillId="0" borderId="80" xfId="279" applyNumberFormat="1" applyFont="1" applyFill="1" applyBorder="1" applyAlignment="1">
      <alignment horizontal="center"/>
    </xf>
    <xf numFmtId="1" fontId="71" fillId="0" borderId="81" xfId="279" applyNumberFormat="1" applyFont="1" applyFill="1" applyBorder="1" applyAlignment="1">
      <alignment horizontal="center"/>
    </xf>
    <xf numFmtId="0" fontId="86" fillId="0" borderId="207" xfId="0" applyFont="1" applyBorder="1" applyAlignment="1">
      <alignment horizontal="center"/>
    </xf>
    <xf numFmtId="0" fontId="86" fillId="0" borderId="119" xfId="0" applyFont="1" applyBorder="1" applyAlignment="1">
      <alignment horizontal="center"/>
    </xf>
    <xf numFmtId="0" fontId="96" fillId="0" borderId="0" xfId="0" applyFont="1" applyFill="1" applyBorder="1"/>
    <xf numFmtId="0" fontId="0" fillId="0" borderId="0" xfId="0" applyFill="1" applyBorder="1"/>
    <xf numFmtId="0" fontId="0" fillId="0" borderId="107" xfId="0" applyBorder="1"/>
    <xf numFmtId="0" fontId="4" fillId="0" borderId="11" xfId="0" applyNumberFormat="1" applyFont="1" applyFill="1" applyBorder="1" applyAlignment="1" applyProtection="1">
      <alignment horizontal="center" vertical="top"/>
    </xf>
    <xf numFmtId="0" fontId="0" fillId="0" borderId="11" xfId="0" applyFill="1" applyBorder="1" applyAlignment="1">
      <alignment horizontal="center"/>
    </xf>
    <xf numFmtId="4" fontId="0" fillId="0" borderId="149" xfId="0" applyNumberFormat="1" applyFill="1" applyBorder="1" applyAlignment="1">
      <alignment horizontal="center"/>
    </xf>
    <xf numFmtId="4" fontId="0" fillId="0" borderId="222" xfId="0" applyNumberFormat="1" applyFill="1" applyBorder="1" applyAlignment="1">
      <alignment horizontal="center"/>
    </xf>
    <xf numFmtId="0" fontId="0" fillId="0" borderId="68" xfId="0" applyFill="1" applyBorder="1" applyAlignment="1"/>
    <xf numFmtId="0" fontId="0" fillId="0" borderId="68" xfId="0" applyFill="1" applyBorder="1" applyAlignment="1">
      <alignment horizontal="center"/>
    </xf>
    <xf numFmtId="4" fontId="0" fillId="0" borderId="68" xfId="0" applyNumberFormat="1" applyFill="1" applyBorder="1" applyAlignment="1">
      <alignment horizontal="center"/>
    </xf>
    <xf numFmtId="165" fontId="9" fillId="0" borderId="68" xfId="0" applyNumberFormat="1" applyFont="1" applyFill="1" applyBorder="1" applyAlignment="1"/>
    <xf numFmtId="0" fontId="38" fillId="0" borderId="31" xfId="0" applyFont="1" applyFill="1" applyBorder="1" applyAlignment="1">
      <alignment horizontal="center"/>
    </xf>
    <xf numFmtId="0" fontId="38" fillId="0" borderId="32" xfId="0" applyFont="1" applyFill="1" applyBorder="1" applyAlignment="1">
      <alignment horizontal="center"/>
    </xf>
    <xf numFmtId="0" fontId="38" fillId="0" borderId="36" xfId="0" applyFont="1" applyFill="1" applyBorder="1" applyAlignment="1">
      <alignment horizontal="center"/>
    </xf>
    <xf numFmtId="0" fontId="38" fillId="25" borderId="37" xfId="0" applyFont="1" applyFill="1" applyBorder="1" applyAlignment="1">
      <alignment horizontal="center"/>
    </xf>
    <xf numFmtId="0" fontId="38" fillId="25" borderId="32" xfId="0" applyFont="1" applyFill="1" applyBorder="1" applyAlignment="1">
      <alignment horizontal="center"/>
    </xf>
    <xf numFmtId="0" fontId="38" fillId="25" borderId="36" xfId="0" applyFont="1" applyFill="1" applyBorder="1" applyAlignment="1">
      <alignment horizontal="center"/>
    </xf>
    <xf numFmtId="0" fontId="38" fillId="0" borderId="37" xfId="0" applyFont="1" applyFill="1" applyBorder="1" applyAlignment="1">
      <alignment horizontal="center"/>
    </xf>
    <xf numFmtId="0" fontId="41" fillId="0" borderId="0" xfId="0" applyFont="1" applyFill="1" applyAlignment="1">
      <alignment horizontal="center"/>
    </xf>
    <xf numFmtId="0" fontId="40" fillId="26" borderId="0" xfId="0" applyFont="1" applyFill="1" applyAlignment="1">
      <alignment horizontal="left"/>
    </xf>
    <xf numFmtId="0" fontId="38" fillId="0" borderId="33" xfId="0" applyFont="1" applyFill="1" applyBorder="1" applyAlignment="1">
      <alignment horizontal="center"/>
    </xf>
    <xf numFmtId="0" fontId="0" fillId="0" borderId="7" xfId="0" applyFill="1" applyBorder="1"/>
    <xf numFmtId="0" fontId="0" fillId="0" borderId="1" xfId="0" applyFill="1" applyBorder="1"/>
    <xf numFmtId="0" fontId="0" fillId="0" borderId="56" xfId="0" applyFill="1" applyBorder="1"/>
    <xf numFmtId="0" fontId="0" fillId="0" borderId="57" xfId="0" applyFill="1" applyBorder="1"/>
    <xf numFmtId="0" fontId="0" fillId="0" borderId="177" xfId="0" applyFill="1" applyBorder="1"/>
    <xf numFmtId="0" fontId="0" fillId="0" borderId="59" xfId="0" applyFill="1" applyBorder="1"/>
    <xf numFmtId="0" fontId="0" fillId="0" borderId="114" xfId="0" applyFill="1" applyBorder="1"/>
    <xf numFmtId="0" fontId="0" fillId="0" borderId="75" xfId="0" applyFill="1" applyBorder="1"/>
    <xf numFmtId="0" fontId="0" fillId="0" borderId="85" xfId="0" applyFill="1" applyBorder="1"/>
    <xf numFmtId="0" fontId="0" fillId="0" borderId="183" xfId="0" applyFill="1" applyBorder="1"/>
    <xf numFmtId="0" fontId="0" fillId="0" borderId="184" xfId="0" applyFill="1" applyBorder="1"/>
    <xf numFmtId="0" fontId="0" fillId="0" borderId="110" xfId="0" applyFill="1" applyBorder="1"/>
    <xf numFmtId="0" fontId="0" fillId="0" borderId="76" xfId="0" applyFill="1" applyBorder="1"/>
    <xf numFmtId="0" fontId="0" fillId="0" borderId="186" xfId="0" applyFill="1" applyBorder="1"/>
    <xf numFmtId="0" fontId="0" fillId="0" borderId="187" xfId="0" applyFill="1" applyBorder="1"/>
    <xf numFmtId="0" fontId="0" fillId="0" borderId="87" xfId="0" applyFill="1" applyBorder="1"/>
    <xf numFmtId="4" fontId="62" fillId="0" borderId="1" xfId="0" applyNumberFormat="1" applyFont="1" applyFill="1" applyBorder="1"/>
    <xf numFmtId="0" fontId="13" fillId="0" borderId="151" xfId="0" applyFont="1" applyFill="1" applyBorder="1" applyAlignment="1"/>
    <xf numFmtId="0" fontId="13" fillId="0" borderId="223" xfId="0" applyFont="1" applyFill="1" applyBorder="1" applyAlignment="1"/>
    <xf numFmtId="0" fontId="13" fillId="0" borderId="211" xfId="0" applyFont="1" applyFill="1" applyBorder="1" applyAlignment="1"/>
    <xf numFmtId="165" fontId="56" fillId="0" borderId="11" xfId="0" applyNumberFormat="1" applyFont="1" applyBorder="1"/>
    <xf numFmtId="165" fontId="56" fillId="0" borderId="0" xfId="0" applyNumberFormat="1" applyFont="1" applyBorder="1"/>
    <xf numFmtId="165" fontId="56" fillId="0" borderId="6" xfId="0" applyNumberFormat="1" applyFont="1" applyBorder="1"/>
    <xf numFmtId="165" fontId="3" fillId="0" borderId="109" xfId="0" applyNumberFormat="1" applyFont="1" applyBorder="1"/>
    <xf numFmtId="165" fontId="3" fillId="0" borderId="65" xfId="0" applyNumberFormat="1" applyFont="1" applyBorder="1"/>
    <xf numFmtId="165" fontId="3" fillId="0" borderId="13" xfId="0" applyNumberFormat="1" applyFont="1" applyBorder="1"/>
    <xf numFmtId="0" fontId="57" fillId="0" borderId="11" xfId="0" applyFont="1" applyBorder="1"/>
    <xf numFmtId="0" fontId="57" fillId="0" borderId="0" xfId="0" applyFont="1" applyBorder="1"/>
    <xf numFmtId="0" fontId="57" fillId="0" borderId="6" xfId="0" applyFont="1" applyBorder="1"/>
    <xf numFmtId="0" fontId="58" fillId="0" borderId="11" xfId="0" applyFont="1" applyBorder="1"/>
    <xf numFmtId="0" fontId="58" fillId="0" borderId="0" xfId="0" applyFont="1" applyBorder="1"/>
    <xf numFmtId="0" fontId="58" fillId="0" borderId="6" xfId="0" applyFont="1" applyBorder="1"/>
    <xf numFmtId="0" fontId="0" fillId="0" borderId="109" xfId="0" applyBorder="1"/>
    <xf numFmtId="0" fontId="0" fillId="0" borderId="65" xfId="0" applyBorder="1"/>
    <xf numFmtId="0" fontId="0" fillId="0" borderId="13" xfId="0" applyBorder="1"/>
    <xf numFmtId="0" fontId="62" fillId="0" borderId="9" xfId="0" applyFont="1" applyFill="1" applyBorder="1"/>
    <xf numFmtId="165" fontId="3" fillId="0" borderId="101" xfId="0" applyNumberFormat="1" applyFont="1" applyFill="1" applyBorder="1" applyAlignment="1">
      <alignment horizontal="center"/>
    </xf>
    <xf numFmtId="165" fontId="3" fillId="0" borderId="67" xfId="0" applyNumberFormat="1" applyFont="1" applyFill="1" applyBorder="1" applyAlignment="1">
      <alignment horizontal="center"/>
    </xf>
    <xf numFmtId="165" fontId="3" fillId="0" borderId="45" xfId="0" applyNumberFormat="1" applyFont="1" applyFill="1" applyBorder="1" applyAlignment="1">
      <alignment horizontal="center"/>
    </xf>
    <xf numFmtId="165" fontId="3" fillId="0" borderId="101" xfId="0" applyNumberFormat="1" applyFont="1" applyBorder="1"/>
    <xf numFmtId="165" fontId="3" fillId="0" borderId="67" xfId="0" applyNumberFormat="1" applyFont="1" applyBorder="1"/>
    <xf numFmtId="165" fontId="3" fillId="0" borderId="45" xfId="0" applyNumberFormat="1" applyFont="1" applyBorder="1"/>
    <xf numFmtId="165" fontId="3" fillId="0" borderId="109" xfId="0" applyNumberFormat="1" applyFont="1" applyBorder="1" applyAlignment="1"/>
    <xf numFmtId="165" fontId="3" fillId="0" borderId="65" xfId="0" applyNumberFormat="1" applyFont="1" applyBorder="1" applyAlignment="1"/>
    <xf numFmtId="165" fontId="3" fillId="0" borderId="13" xfId="0" applyNumberFormat="1" applyFont="1" applyBorder="1" applyAlignment="1"/>
    <xf numFmtId="0" fontId="0" fillId="0" borderId="12" xfId="0" applyFill="1" applyBorder="1"/>
    <xf numFmtId="165" fontId="3" fillId="0" borderId="150" xfId="0" applyNumberFormat="1" applyFont="1" applyBorder="1" applyAlignment="1"/>
    <xf numFmtId="165" fontId="3" fillId="0" borderId="163" xfId="0" applyNumberFormat="1" applyFont="1" applyBorder="1" applyAlignment="1"/>
    <xf numFmtId="165" fontId="3" fillId="0" borderId="48" xfId="0" applyNumberFormat="1" applyFont="1" applyBorder="1" applyAlignment="1"/>
    <xf numFmtId="0" fontId="59" fillId="0" borderId="5" xfId="0" applyFont="1" applyFill="1" applyBorder="1"/>
    <xf numFmtId="0" fontId="59" fillId="0" borderId="6" xfId="0" applyFont="1" applyFill="1" applyBorder="1"/>
    <xf numFmtId="0" fontId="0" fillId="0" borderId="151" xfId="0" applyBorder="1"/>
    <xf numFmtId="0" fontId="0" fillId="0" borderId="223" xfId="0" applyBorder="1"/>
    <xf numFmtId="0" fontId="0" fillId="0" borderId="64" xfId="0" applyBorder="1"/>
    <xf numFmtId="165" fontId="3" fillId="0" borderId="101" xfId="0" applyNumberFormat="1" applyFont="1" applyBorder="1" applyAlignment="1"/>
    <xf numFmtId="165" fontId="3" fillId="0" borderId="67" xfId="0" applyNumberFormat="1" applyFont="1" applyBorder="1" applyAlignment="1"/>
    <xf numFmtId="165" fontId="3" fillId="0" borderId="45" xfId="0" applyNumberFormat="1" applyFont="1" applyBorder="1" applyAlignment="1"/>
    <xf numFmtId="0" fontId="0" fillId="0" borderId="101" xfId="0" applyFill="1" applyBorder="1"/>
    <xf numFmtId="0" fontId="0" fillId="0" borderId="67" xfId="0" applyFill="1" applyBorder="1"/>
    <xf numFmtId="0" fontId="0" fillId="0" borderId="45" xfId="0" applyFill="1" applyBorder="1"/>
    <xf numFmtId="0" fontId="0" fillId="0" borderId="49" xfId="0" applyFill="1" applyBorder="1"/>
    <xf numFmtId="0" fontId="0" fillId="0" borderId="50" xfId="0" applyFill="1" applyBorder="1"/>
    <xf numFmtId="0" fontId="0" fillId="0" borderId="2" xfId="0" applyFill="1" applyBorder="1"/>
    <xf numFmtId="0" fontId="0" fillId="0" borderId="58" xfId="0" applyFill="1" applyBorder="1"/>
    <xf numFmtId="0" fontId="0" fillId="0" borderId="178" xfId="0" applyFill="1" applyBorder="1"/>
    <xf numFmtId="0" fontId="0" fillId="0" borderId="179" xfId="0" applyFill="1" applyBorder="1"/>
    <xf numFmtId="0" fontId="13" fillId="0" borderId="52" xfId="0" applyFont="1" applyFill="1" applyBorder="1"/>
    <xf numFmtId="0" fontId="0" fillId="0" borderId="53" xfId="0" applyFill="1" applyBorder="1"/>
    <xf numFmtId="0" fontId="0" fillId="0" borderId="114" xfId="0" applyFill="1" applyBorder="1"/>
    <xf numFmtId="0" fontId="0" fillId="0" borderId="11" xfId="0" applyFill="1" applyBorder="1"/>
    <xf numFmtId="0" fontId="0" fillId="0" borderId="0" xfId="0" applyFill="1"/>
    <xf numFmtId="0" fontId="0" fillId="0" borderId="60" xfId="0" applyFill="1" applyBorder="1"/>
    <xf numFmtId="0" fontId="0" fillId="0" borderId="80" xfId="0" applyFill="1" applyBorder="1"/>
    <xf numFmtId="0" fontId="0" fillId="0" borderId="173" xfId="0" applyFill="1" applyBorder="1"/>
    <xf numFmtId="0" fontId="0" fillId="0" borderId="54" xfId="0" applyFill="1" applyBorder="1"/>
    <xf numFmtId="0" fontId="0" fillId="0" borderId="77" xfId="0" applyFill="1" applyBorder="1"/>
    <xf numFmtId="0" fontId="0" fillId="0" borderId="76" xfId="0" applyFill="1" applyBorder="1"/>
    <xf numFmtId="0" fontId="0" fillId="0" borderId="102" xfId="0" applyFill="1" applyBorder="1"/>
    <xf numFmtId="0" fontId="13" fillId="0" borderId="11" xfId="0" applyFont="1" applyFill="1" applyBorder="1"/>
    <xf numFmtId="0" fontId="60" fillId="0" borderId="11" xfId="0" applyFont="1" applyFill="1" applyBorder="1"/>
    <xf numFmtId="0" fontId="0" fillId="0" borderId="185" xfId="0" applyFill="1" applyBorder="1"/>
    <xf numFmtId="0" fontId="0" fillId="0" borderId="83" xfId="0" applyFill="1" applyBorder="1"/>
    <xf numFmtId="0" fontId="0" fillId="0" borderId="31" xfId="0" applyFill="1" applyBorder="1"/>
    <xf numFmtId="0" fontId="0" fillId="0" borderId="32" xfId="0" applyFill="1" applyBorder="1"/>
    <xf numFmtId="0" fontId="0" fillId="0" borderId="33" xfId="0" applyFill="1" applyBorder="1"/>
    <xf numFmtId="0" fontId="91" fillId="0" borderId="218" xfId="0" applyFont="1" applyFill="1" applyBorder="1"/>
    <xf numFmtId="2" fontId="0" fillId="0" borderId="219" xfId="0" applyNumberFormat="1" applyFill="1" applyBorder="1"/>
    <xf numFmtId="4" fontId="98" fillId="0" borderId="37" xfId="553" applyNumberFormat="1" applyFont="1" applyFill="1" applyBorder="1" applyAlignment="1" applyProtection="1">
      <alignment horizontal="center"/>
    </xf>
    <xf numFmtId="0" fontId="95" fillId="0" borderId="213" xfId="0" applyFont="1" applyFill="1" applyBorder="1"/>
    <xf numFmtId="0" fontId="0" fillId="0" borderId="149" xfId="0" applyFill="1" applyBorder="1"/>
    <xf numFmtId="0" fontId="4" fillId="0" borderId="0" xfId="0" applyFont="1" applyFill="1" applyAlignment="1" applyProtection="1">
      <alignment horizontal="justify" vertical="top"/>
    </xf>
    <xf numFmtId="4" fontId="4" fillId="0" borderId="0" xfId="0" applyNumberFormat="1" applyFont="1" applyFill="1" applyAlignment="1" applyProtection="1">
      <alignment horizontal="justify" vertical="top"/>
    </xf>
    <xf numFmtId="0" fontId="98" fillId="0" borderId="151" xfId="0" applyNumberFormat="1" applyFont="1" applyFill="1" applyBorder="1" applyAlignment="1" applyProtection="1">
      <alignment horizontal="center" vertical="top"/>
    </xf>
    <xf numFmtId="4" fontId="98" fillId="0" borderId="37" xfId="0" applyNumberFormat="1" applyFont="1" applyFill="1" applyBorder="1" applyAlignment="1" applyProtection="1">
      <alignment horizontal="justify" vertical="top"/>
    </xf>
    <xf numFmtId="0" fontId="98" fillId="0" borderId="37" xfId="0" applyFont="1" applyFill="1" applyBorder="1" applyAlignment="1" applyProtection="1">
      <alignment horizontal="center"/>
    </xf>
    <xf numFmtId="4" fontId="98" fillId="0" borderId="37" xfId="553" applyNumberFormat="1" applyFont="1" applyFill="1" applyBorder="1" applyAlignment="1" applyProtection="1">
      <protection locked="0"/>
    </xf>
    <xf numFmtId="4" fontId="98" fillId="0" borderId="35" xfId="553" applyNumberFormat="1" applyFont="1" applyFill="1" applyBorder="1" applyAlignment="1" applyProtection="1">
      <alignment horizontal="right"/>
    </xf>
    <xf numFmtId="0" fontId="98" fillId="0" borderId="0" xfId="0" applyFont="1" applyFill="1" applyAlignment="1" applyProtection="1">
      <alignment horizontal="justify" vertical="top"/>
    </xf>
    <xf numFmtId="4" fontId="98" fillId="0" borderId="0" xfId="0" applyNumberFormat="1" applyFont="1" applyFill="1" applyAlignment="1" applyProtection="1">
      <alignment horizontal="justify" vertical="top"/>
    </xf>
    <xf numFmtId="0" fontId="99" fillId="0" borderId="105" xfId="0" applyFont="1" applyFill="1" applyBorder="1"/>
    <xf numFmtId="0" fontId="0" fillId="28" borderId="46" xfId="0" applyFill="1" applyBorder="1"/>
    <xf numFmtId="0" fontId="110" fillId="0" borderId="0" xfId="0" applyFont="1"/>
    <xf numFmtId="0" fontId="111" fillId="0" borderId="0" xfId="0" applyFont="1" applyFill="1"/>
    <xf numFmtId="0" fontId="112" fillId="0" borderId="0" xfId="0" applyFont="1" applyFill="1"/>
    <xf numFmtId="0" fontId="113" fillId="33" borderId="104" xfId="279" applyFont="1" applyFill="1" applyBorder="1"/>
    <xf numFmtId="0" fontId="114" fillId="31" borderId="0" xfId="279" applyFont="1" applyFill="1" applyBorder="1"/>
    <xf numFmtId="0" fontId="115" fillId="0" borderId="95" xfId="279" applyFont="1" applyBorder="1"/>
    <xf numFmtId="0" fontId="115" fillId="0" borderId="104" xfId="279" applyFont="1" applyBorder="1"/>
    <xf numFmtId="0" fontId="115" fillId="0" borderId="88" xfId="279" applyFont="1" applyBorder="1"/>
    <xf numFmtId="0" fontId="115" fillId="0" borderId="87" xfId="279" applyFont="1" applyBorder="1"/>
    <xf numFmtId="0" fontId="104" fillId="0" borderId="88" xfId="0" applyFont="1" applyBorder="1"/>
    <xf numFmtId="0" fontId="78" fillId="31" borderId="111" xfId="0" applyFont="1" applyFill="1" applyBorder="1"/>
    <xf numFmtId="0" fontId="78" fillId="31" borderId="113" xfId="0" applyFont="1" applyFill="1" applyBorder="1"/>
    <xf numFmtId="0" fontId="78" fillId="31" borderId="0" xfId="0" applyFont="1" applyFill="1" applyBorder="1"/>
    <xf numFmtId="0" fontId="78" fillId="33" borderId="199" xfId="0" applyFont="1" applyFill="1" applyBorder="1"/>
    <xf numFmtId="0" fontId="78" fillId="31" borderId="140" xfId="0" applyFont="1" applyFill="1" applyBorder="1"/>
    <xf numFmtId="0" fontId="78" fillId="31" borderId="105" xfId="0" applyFont="1" applyFill="1" applyBorder="1"/>
    <xf numFmtId="0" fontId="78" fillId="31" borderId="101" xfId="0" applyFont="1" applyFill="1" applyBorder="1"/>
    <xf numFmtId="0" fontId="78" fillId="31" borderId="14" xfId="0" applyFont="1" applyFill="1" applyBorder="1"/>
    <xf numFmtId="0" fontId="78" fillId="31" borderId="8" xfId="0" applyFont="1" applyFill="1" applyBorder="1"/>
    <xf numFmtId="0" fontId="78" fillId="0" borderId="8" xfId="0" applyFont="1" applyBorder="1"/>
    <xf numFmtId="0" fontId="78" fillId="31" borderId="51" xfId="0" applyFont="1" applyFill="1" applyBorder="1"/>
    <xf numFmtId="0" fontId="116" fillId="31" borderId="63" xfId="279" applyFont="1" applyFill="1" applyBorder="1"/>
    <xf numFmtId="1" fontId="117" fillId="31" borderId="72" xfId="279" applyNumberFormat="1" applyFont="1" applyFill="1" applyBorder="1" applyAlignment="1">
      <alignment horizontal="left"/>
    </xf>
    <xf numFmtId="0" fontId="118" fillId="31" borderId="102" xfId="279" applyFont="1" applyFill="1" applyBorder="1"/>
    <xf numFmtId="1" fontId="117" fillId="31" borderId="69" xfId="279" applyNumberFormat="1" applyFont="1" applyFill="1" applyBorder="1" applyAlignment="1">
      <alignment horizontal="center"/>
    </xf>
    <xf numFmtId="1" fontId="117" fillId="31" borderId="73" xfId="279" applyNumberFormat="1" applyFont="1" applyFill="1" applyBorder="1" applyAlignment="1">
      <alignment horizontal="center"/>
    </xf>
    <xf numFmtId="1" fontId="117" fillId="31" borderId="74" xfId="279" applyNumberFormat="1" applyFont="1" applyFill="1" applyBorder="1" applyAlignment="1">
      <alignment horizontal="center"/>
    </xf>
    <xf numFmtId="1" fontId="117" fillId="32" borderId="73" xfId="279" applyNumberFormat="1" applyFont="1" applyFill="1" applyBorder="1" applyAlignment="1">
      <alignment horizontal="center"/>
    </xf>
    <xf numFmtId="0" fontId="119" fillId="30" borderId="75" xfId="279" applyFont="1" applyFill="1" applyBorder="1"/>
    <xf numFmtId="0" fontId="119" fillId="30" borderId="76" xfId="279" applyFont="1" applyFill="1" applyBorder="1"/>
    <xf numFmtId="0" fontId="119" fillId="30" borderId="77" xfId="279" applyFont="1" applyFill="1" applyBorder="1"/>
    <xf numFmtId="1" fontId="117" fillId="31" borderId="78" xfId="279" applyNumberFormat="1" applyFont="1" applyFill="1" applyBorder="1" applyAlignment="1">
      <alignment horizontal="center"/>
    </xf>
    <xf numFmtId="2" fontId="117" fillId="31" borderId="73" xfId="279" applyNumberFormat="1" applyFont="1" applyFill="1" applyBorder="1" applyAlignment="1">
      <alignment horizontal="center"/>
    </xf>
    <xf numFmtId="2" fontId="117" fillId="31" borderId="74" xfId="279" applyNumberFormat="1" applyFont="1" applyFill="1" applyBorder="1" applyAlignment="1">
      <alignment horizontal="center"/>
    </xf>
    <xf numFmtId="170" fontId="117" fillId="31" borderId="73" xfId="554" applyNumberFormat="1" applyFont="1" applyFill="1" applyBorder="1" applyAlignment="1">
      <alignment horizontal="center"/>
    </xf>
    <xf numFmtId="0" fontId="117" fillId="31" borderId="75" xfId="279" applyFont="1" applyFill="1" applyBorder="1" applyAlignment="1">
      <alignment horizontal="center"/>
    </xf>
    <xf numFmtId="0" fontId="117" fillId="0" borderId="0" xfId="279" applyFont="1" applyFill="1" applyAlignment="1">
      <alignment horizontal="center"/>
    </xf>
    <xf numFmtId="0" fontId="118" fillId="31" borderId="0" xfId="279" applyFont="1" applyFill="1"/>
    <xf numFmtId="0" fontId="118" fillId="31" borderId="78" xfId="279" applyFont="1" applyFill="1" applyBorder="1"/>
    <xf numFmtId="0" fontId="117" fillId="31" borderId="72" xfId="279" applyFont="1" applyFill="1" applyBorder="1" applyAlignment="1">
      <alignment horizontal="left"/>
    </xf>
    <xf numFmtId="0" fontId="117" fillId="31" borderId="69" xfId="279" applyFont="1" applyFill="1" applyBorder="1" applyAlignment="1">
      <alignment horizontal="center"/>
    </xf>
    <xf numFmtId="2" fontId="117" fillId="31" borderId="72" xfId="279" applyNumberFormat="1" applyFont="1" applyFill="1" applyBorder="1" applyAlignment="1">
      <alignment horizontal="center"/>
    </xf>
    <xf numFmtId="0" fontId="119" fillId="31" borderId="69" xfId="279" applyFont="1" applyFill="1" applyBorder="1"/>
    <xf numFmtId="0" fontId="118" fillId="30" borderId="6" xfId="279" applyFont="1" applyFill="1" applyBorder="1"/>
    <xf numFmtId="0" fontId="118" fillId="30" borderId="0" xfId="279" applyFont="1" applyFill="1"/>
    <xf numFmtId="0" fontId="119" fillId="31" borderId="63" xfId="279" applyFont="1" applyFill="1" applyBorder="1"/>
    <xf numFmtId="1" fontId="117" fillId="31" borderId="72" xfId="279" applyNumberFormat="1" applyFont="1" applyFill="1" applyBorder="1" applyAlignment="1">
      <alignment horizontal="center"/>
    </xf>
    <xf numFmtId="170" fontId="117" fillId="31" borderId="69" xfId="554" applyNumberFormat="1" applyFont="1" applyFill="1" applyBorder="1" applyAlignment="1">
      <alignment horizontal="center"/>
    </xf>
    <xf numFmtId="1" fontId="117" fillId="31" borderId="75" xfId="279" applyNumberFormat="1" applyFont="1" applyFill="1" applyBorder="1" applyAlignment="1">
      <alignment horizontal="center"/>
    </xf>
    <xf numFmtId="1" fontId="117" fillId="31" borderId="0" xfId="279" applyNumberFormat="1" applyFont="1" applyFill="1" applyAlignment="1">
      <alignment horizontal="center"/>
    </xf>
  </cellXfs>
  <cellStyles count="555">
    <cellStyle name="20% - Accent1 2" xfId="5"/>
    <cellStyle name="20% - Accent2 2" xfId="6"/>
    <cellStyle name="20% - Accent3 2" xfId="7"/>
    <cellStyle name="20% - Accent4 2" xfId="8"/>
    <cellStyle name="20% - Accent5 2" xfId="9"/>
    <cellStyle name="20% - Accent6 2" xfId="10"/>
    <cellStyle name="40% - Accent1 2" xfId="11"/>
    <cellStyle name="40% - Accent2 2" xfId="12"/>
    <cellStyle name="40% - Accent3 2" xfId="13"/>
    <cellStyle name="40% - Accent4 2" xfId="14"/>
    <cellStyle name="40% - Accent5 2" xfId="15"/>
    <cellStyle name="40% - Accent6 2" xfId="16"/>
    <cellStyle name="60% - Accent1 2" xfId="17"/>
    <cellStyle name="60% - Accent2 2" xfId="18"/>
    <cellStyle name="60% - Accent3 2" xfId="19"/>
    <cellStyle name="60% - Accent4 2" xfId="20"/>
    <cellStyle name="60% - Accent5 2" xfId="21"/>
    <cellStyle name="60% - Accent6 2" xfId="22"/>
    <cellStyle name="Accent1 2" xfId="23"/>
    <cellStyle name="Accent2 2" xfId="24"/>
    <cellStyle name="Accent3 2" xfId="25"/>
    <cellStyle name="Accent4 2" xfId="26"/>
    <cellStyle name="Accent5 2" xfId="27"/>
    <cellStyle name="Accent6 2" xfId="28"/>
    <cellStyle name="Bad 2" xfId="29"/>
    <cellStyle name="Calculation 2" xfId="30"/>
    <cellStyle name="Calculation 2 2" xfId="31"/>
    <cellStyle name="Calculation 2 2 2" xfId="32"/>
    <cellStyle name="Calculation 2 3" xfId="33"/>
    <cellStyle name="Calculation 2 3 2" xfId="34"/>
    <cellStyle name="Calculation 2 4" xfId="35"/>
    <cellStyle name="Check Cell 2" xfId="36"/>
    <cellStyle name="Check Cell 2 2" xfId="37"/>
    <cellStyle name="Comma" xfId="553" builtinId="3"/>
    <cellStyle name="Comma 10" xfId="38"/>
    <cellStyle name="Comma 11" xfId="39"/>
    <cellStyle name="Comma 11 2" xfId="40"/>
    <cellStyle name="Comma 12" xfId="41"/>
    <cellStyle name="Comma 13" xfId="42"/>
    <cellStyle name="Comma 15" xfId="43"/>
    <cellStyle name="Comma 17" xfId="44"/>
    <cellStyle name="Comma 2" xfId="45"/>
    <cellStyle name="Comma 2 10" xfId="46"/>
    <cellStyle name="Comma 2 11" xfId="47"/>
    <cellStyle name="Comma 2 12" xfId="48"/>
    <cellStyle name="Comma 2 13" xfId="49"/>
    <cellStyle name="Comma 2 14" xfId="50"/>
    <cellStyle name="Comma 2 15" xfId="51"/>
    <cellStyle name="Comma 2 16" xfId="52"/>
    <cellStyle name="Comma 2 17" xfId="53"/>
    <cellStyle name="Comma 2 18" xfId="554"/>
    <cellStyle name="Comma 2 2" xfId="54"/>
    <cellStyle name="Comma 2 2 10" xfId="55"/>
    <cellStyle name="Comma 2 2 11" xfId="56"/>
    <cellStyle name="Comma 2 2 12" xfId="57"/>
    <cellStyle name="Comma 2 2 13" xfId="58"/>
    <cellStyle name="Comma 2 2 14" xfId="59"/>
    <cellStyle name="Comma 2 2 15" xfId="60"/>
    <cellStyle name="Comma 2 2 16" xfId="61"/>
    <cellStyle name="Comma 2 2 17" xfId="62"/>
    <cellStyle name="Comma 2 2 2" xfId="63"/>
    <cellStyle name="Comma 2 2 2 2" xfId="64"/>
    <cellStyle name="Comma 2 2 3" xfId="65"/>
    <cellStyle name="Comma 2 2 4" xfId="66"/>
    <cellStyle name="Comma 2 2 5" xfId="67"/>
    <cellStyle name="Comma 2 2 6" xfId="68"/>
    <cellStyle name="Comma 2 2 7" xfId="69"/>
    <cellStyle name="Comma 2 2 8" xfId="70"/>
    <cellStyle name="Comma 2 2 9" xfId="71"/>
    <cellStyle name="Comma 2 3" xfId="72"/>
    <cellStyle name="Comma 2 3 2" xfId="73"/>
    <cellStyle name="Comma 2 4" xfId="74"/>
    <cellStyle name="Comma 2 5" xfId="75"/>
    <cellStyle name="Comma 2 6" xfId="76"/>
    <cellStyle name="Comma 2 7" xfId="77"/>
    <cellStyle name="Comma 2 8" xfId="78"/>
    <cellStyle name="Comma 2 9" xfId="79"/>
    <cellStyle name="Comma 27" xfId="1"/>
    <cellStyle name="Comma 3" xfId="80"/>
    <cellStyle name="Comma 3 2" xfId="81"/>
    <cellStyle name="Comma 3 3" xfId="82"/>
    <cellStyle name="Comma 3 4" xfId="83"/>
    <cellStyle name="Comma 3 5" xfId="84"/>
    <cellStyle name="Comma 4" xfId="85"/>
    <cellStyle name="Comma 4 2" xfId="86"/>
    <cellStyle name="Comma 4 3" xfId="87"/>
    <cellStyle name="Comma 4 4" xfId="88"/>
    <cellStyle name="Comma 4 5" xfId="89"/>
    <cellStyle name="Comma 5" xfId="90"/>
    <cellStyle name="Comma 6" xfId="91"/>
    <cellStyle name="Comma 6 2" xfId="92"/>
    <cellStyle name="Comma 6 6" xfId="93"/>
    <cellStyle name="Comma 7" xfId="94"/>
    <cellStyle name="Comma 7 2" xfId="95"/>
    <cellStyle name="Comma 8" xfId="96"/>
    <cellStyle name="Comma 9" xfId="97"/>
    <cellStyle name="Currency 2" xfId="98"/>
    <cellStyle name="Excel_BuiltIn_Comma 1" xfId="99"/>
    <cellStyle name="Explanatory Text 2" xfId="100"/>
    <cellStyle name="Good 2" xfId="101"/>
    <cellStyle name="Heading 1 2" xfId="102"/>
    <cellStyle name="Heading 2 2" xfId="103"/>
    <cellStyle name="Heading 3 2" xfId="104"/>
    <cellStyle name="Heading 3 2 2" xfId="105"/>
    <cellStyle name="Heading 3 2 3" xfId="106"/>
    <cellStyle name="Heading 4 2" xfId="107"/>
    <cellStyle name="Input 2" xfId="108"/>
    <cellStyle name="Input 2 2" xfId="109"/>
    <cellStyle name="Input 2 2 2" xfId="110"/>
    <cellStyle name="Input 2 3" xfId="111"/>
    <cellStyle name="Input 2 3 2" xfId="112"/>
    <cellStyle name="Input 2 4" xfId="113"/>
    <cellStyle name="Linked Cell 2" xfId="114"/>
    <cellStyle name="Linked Cell 2 2" xfId="115"/>
    <cellStyle name="Linked Cell 2 2 2" xfId="548"/>
    <cellStyle name="Linked Cell 2 2 3" xfId="551"/>
    <cellStyle name="Linked Cell 2 3" xfId="116"/>
    <cellStyle name="Linked Cell 2 3 2" xfId="549"/>
    <cellStyle name="Linked Cell 2 3 3" xfId="550"/>
    <cellStyle name="Linked Cell 2 4" xfId="547"/>
    <cellStyle name="Linked Cell 2 5" xfId="552"/>
    <cellStyle name="Neutral 2" xfId="117"/>
    <cellStyle name="Normal" xfId="0" builtinId="0"/>
    <cellStyle name="Normal 10" xfId="2"/>
    <cellStyle name="Normal 10 2" xfId="118"/>
    <cellStyle name="Normal 10 2 2" xfId="119"/>
    <cellStyle name="Normal 100" xfId="120"/>
    <cellStyle name="Normal 100 2" xfId="121"/>
    <cellStyle name="Normal 101" xfId="122"/>
    <cellStyle name="Normal 101 2" xfId="123"/>
    <cellStyle name="Normal 102" xfId="124"/>
    <cellStyle name="Normal 103" xfId="125"/>
    <cellStyle name="Normal 103 2" xfId="126"/>
    <cellStyle name="Normal 104" xfId="127"/>
    <cellStyle name="Normal 105" xfId="128"/>
    <cellStyle name="Normal 106" xfId="129"/>
    <cellStyle name="Normal 106 2" xfId="130"/>
    <cellStyle name="Normal 107" xfId="131"/>
    <cellStyle name="Normal 108" xfId="132"/>
    <cellStyle name="Normal 109" xfId="133"/>
    <cellStyle name="Normal 11" xfId="134"/>
    <cellStyle name="Normal 11 2" xfId="135"/>
    <cellStyle name="Normal 11 3" xfId="136"/>
    <cellStyle name="Normal 110" xfId="137"/>
    <cellStyle name="Normal 110 2" xfId="138"/>
    <cellStyle name="Normal 111" xfId="139"/>
    <cellStyle name="Normal 111 2" xfId="140"/>
    <cellStyle name="Normal 112" xfId="141"/>
    <cellStyle name="Normal 112 2" xfId="142"/>
    <cellStyle name="Normal 113" xfId="143"/>
    <cellStyle name="Normal 113 2" xfId="144"/>
    <cellStyle name="Normal 114" xfId="145"/>
    <cellStyle name="Normal 115" xfId="146"/>
    <cellStyle name="Normal 115 2" xfId="147"/>
    <cellStyle name="Normal 116" xfId="148"/>
    <cellStyle name="Normal 116 2" xfId="149"/>
    <cellStyle name="Normal 117" xfId="150"/>
    <cellStyle name="Normal 117 2" xfId="151"/>
    <cellStyle name="Normal 118" xfId="152"/>
    <cellStyle name="Normal 118 2" xfId="153"/>
    <cellStyle name="Normal 119" xfId="154"/>
    <cellStyle name="Normal 12" xfId="155"/>
    <cellStyle name="Normal 12 2" xfId="156"/>
    <cellStyle name="Normal 120" xfId="157"/>
    <cellStyle name="Normal 121" xfId="158"/>
    <cellStyle name="Normal 122" xfId="159"/>
    <cellStyle name="Normal 123" xfId="160"/>
    <cellStyle name="Normal 124" xfId="161"/>
    <cellStyle name="Normal 125" xfId="162"/>
    <cellStyle name="Normal 126" xfId="163"/>
    <cellStyle name="Normal 127" xfId="164"/>
    <cellStyle name="Normal 128" xfId="165"/>
    <cellStyle name="Normal 128 2" xfId="166"/>
    <cellStyle name="Normal 129" xfId="167"/>
    <cellStyle name="Normal 13" xfId="168"/>
    <cellStyle name="Normal 13 2" xfId="169"/>
    <cellStyle name="Normal 130" xfId="170"/>
    <cellStyle name="Normal 131" xfId="171"/>
    <cellStyle name="Normal 132" xfId="172"/>
    <cellStyle name="Normal 133" xfId="173"/>
    <cellStyle name="Normal 134" xfId="174"/>
    <cellStyle name="Normal 135" xfId="175"/>
    <cellStyle name="Normal 136" xfId="176"/>
    <cellStyle name="Normal 137" xfId="177"/>
    <cellStyle name="Normal 138" xfId="178"/>
    <cellStyle name="Normal 139" xfId="179"/>
    <cellStyle name="Normal 14" xfId="180"/>
    <cellStyle name="Normal 14 2" xfId="181"/>
    <cellStyle name="Normal 140" xfId="182"/>
    <cellStyle name="Normal 141" xfId="183"/>
    <cellStyle name="Normal 142" xfId="184"/>
    <cellStyle name="Normal 143" xfId="185"/>
    <cellStyle name="Normal 144" xfId="186"/>
    <cellStyle name="Normal 145" xfId="187"/>
    <cellStyle name="Normal 146" xfId="188"/>
    <cellStyle name="Normal 147" xfId="189"/>
    <cellStyle name="Normal 148" xfId="190"/>
    <cellStyle name="Normal 149" xfId="191"/>
    <cellStyle name="Normal 15" xfId="192"/>
    <cellStyle name="Normal 15 2" xfId="193"/>
    <cellStyle name="Normal 150" xfId="194"/>
    <cellStyle name="Normal 151" xfId="195"/>
    <cellStyle name="Normal 152" xfId="196"/>
    <cellStyle name="Normal 153" xfId="197"/>
    <cellStyle name="Normal 154" xfId="198"/>
    <cellStyle name="Normal 155" xfId="199"/>
    <cellStyle name="Normal 156" xfId="200"/>
    <cellStyle name="Normal 157" xfId="201"/>
    <cellStyle name="Normal 158" xfId="202"/>
    <cellStyle name="Normal 159" xfId="203"/>
    <cellStyle name="Normal 16" xfId="204"/>
    <cellStyle name="Normal 16 2" xfId="205"/>
    <cellStyle name="Normal 160" xfId="206"/>
    <cellStyle name="Normal 161" xfId="207"/>
    <cellStyle name="Normal 162" xfId="208"/>
    <cellStyle name="Normal 163" xfId="209"/>
    <cellStyle name="Normal 164" xfId="210"/>
    <cellStyle name="Normal 165" xfId="211"/>
    <cellStyle name="Normal 166" xfId="212"/>
    <cellStyle name="Normal 166 2" xfId="213"/>
    <cellStyle name="Normal 166 3" xfId="214"/>
    <cellStyle name="Normal 166 4" xfId="215"/>
    <cellStyle name="Normal 167" xfId="216"/>
    <cellStyle name="Normal 167 2" xfId="217"/>
    <cellStyle name="Normal 167 3" xfId="218"/>
    <cellStyle name="Normal 167 4" xfId="219"/>
    <cellStyle name="Normal 168" xfId="220"/>
    <cellStyle name="Normal 169" xfId="221"/>
    <cellStyle name="Normal 169 2" xfId="222"/>
    <cellStyle name="Normal 169 3" xfId="223"/>
    <cellStyle name="Normal 169 4" xfId="224"/>
    <cellStyle name="Normal 169 5" xfId="225"/>
    <cellStyle name="Normal 17" xfId="226"/>
    <cellStyle name="Normal 17 2" xfId="227"/>
    <cellStyle name="Normal 170" xfId="228"/>
    <cellStyle name="Normal 170 2" xfId="229"/>
    <cellStyle name="Normal 170 3" xfId="230"/>
    <cellStyle name="Normal 170 4" xfId="231"/>
    <cellStyle name="Normal 170 5" xfId="232"/>
    <cellStyle name="Normal 171" xfId="233"/>
    <cellStyle name="Normal 172" xfId="234"/>
    <cellStyle name="Normal 173" xfId="235"/>
    <cellStyle name="Normal 174" xfId="236"/>
    <cellStyle name="Normal 175" xfId="237"/>
    <cellStyle name="Normal 176" xfId="238"/>
    <cellStyle name="Normal 177" xfId="239"/>
    <cellStyle name="Normal 178" xfId="240"/>
    <cellStyle name="Normal 178 2" xfId="241"/>
    <cellStyle name="Normal 179" xfId="242"/>
    <cellStyle name="Normal 179 2" xfId="243"/>
    <cellStyle name="Normal 18" xfId="244"/>
    <cellStyle name="Normal 18 2" xfId="245"/>
    <cellStyle name="Normal 180" xfId="246"/>
    <cellStyle name="Normal 180 2" xfId="247"/>
    <cellStyle name="Normal 181" xfId="248"/>
    <cellStyle name="Normal 181 2" xfId="249"/>
    <cellStyle name="Normal 181 3" xfId="250"/>
    <cellStyle name="Normal 181 4" xfId="251"/>
    <cellStyle name="Normal 182 2" xfId="252"/>
    <cellStyle name="Normal 182 3" xfId="253"/>
    <cellStyle name="Normal 182 4" xfId="254"/>
    <cellStyle name="Normal 183 2" xfId="255"/>
    <cellStyle name="Normal 183 3" xfId="256"/>
    <cellStyle name="Normal 183 4" xfId="257"/>
    <cellStyle name="Normal 184 2" xfId="258"/>
    <cellStyle name="Normal 184 3" xfId="259"/>
    <cellStyle name="Normal 184 4" xfId="260"/>
    <cellStyle name="Normal 185 2" xfId="261"/>
    <cellStyle name="Normal 185 3" xfId="262"/>
    <cellStyle name="Normal 185 4" xfId="263"/>
    <cellStyle name="Normal 186 2" xfId="264"/>
    <cellStyle name="Normal 186 3" xfId="265"/>
    <cellStyle name="Normal 186 4" xfId="266"/>
    <cellStyle name="Normal 187 2" xfId="267"/>
    <cellStyle name="Normal 187 3" xfId="268"/>
    <cellStyle name="Normal 187 4" xfId="269"/>
    <cellStyle name="Normal 188 2" xfId="270"/>
    <cellStyle name="Normal 188 3" xfId="271"/>
    <cellStyle name="Normal 188 4" xfId="272"/>
    <cellStyle name="Normal 19" xfId="273"/>
    <cellStyle name="Normal 19 2" xfId="274"/>
    <cellStyle name="Normal 195" xfId="275"/>
    <cellStyle name="Normal 196" xfId="276"/>
    <cellStyle name="Normal 198" xfId="277"/>
    <cellStyle name="Normal 199" xfId="278"/>
    <cellStyle name="Normal 2" xfId="279"/>
    <cellStyle name="Normal 2 10" xfId="280"/>
    <cellStyle name="Normal 2 11" xfId="281"/>
    <cellStyle name="Normal 2 12" xfId="282"/>
    <cellStyle name="Normal 2 12 2" xfId="283"/>
    <cellStyle name="Normal 2 13" xfId="284"/>
    <cellStyle name="Normal 2 14" xfId="285"/>
    <cellStyle name="Normal 2 15" xfId="286"/>
    <cellStyle name="Normal 2 16" xfId="287"/>
    <cellStyle name="Normal 2 17" xfId="288"/>
    <cellStyle name="Normal 2 17 2" xfId="289"/>
    <cellStyle name="Normal 2 2" xfId="290"/>
    <cellStyle name="Normal 2 2 2" xfId="4"/>
    <cellStyle name="Normal 2 3" xfId="291"/>
    <cellStyle name="Normal 2 3 2" xfId="292"/>
    <cellStyle name="Normal 2 4" xfId="293"/>
    <cellStyle name="Normal 2 4 2" xfId="294"/>
    <cellStyle name="Normal 2 5" xfId="295"/>
    <cellStyle name="Normal 2 6" xfId="296"/>
    <cellStyle name="Normal 2 6 2" xfId="297"/>
    <cellStyle name="Normal 2 7" xfId="298"/>
    <cellStyle name="Normal 2 8" xfId="299"/>
    <cellStyle name="Normal 2 8 2" xfId="300"/>
    <cellStyle name="Normal 2 9" xfId="301"/>
    <cellStyle name="Normal 2 9 2" xfId="302"/>
    <cellStyle name="Normal 2_PAY#9-REBAR" xfId="303"/>
    <cellStyle name="Normal 20" xfId="304"/>
    <cellStyle name="Normal 20 2" xfId="305"/>
    <cellStyle name="Normal 200" xfId="306"/>
    <cellStyle name="Normal 201" xfId="307"/>
    <cellStyle name="Normal 202" xfId="308"/>
    <cellStyle name="Normal 203" xfId="309"/>
    <cellStyle name="Normal 204" xfId="310"/>
    <cellStyle name="Normal 21" xfId="311"/>
    <cellStyle name="Normal 21 2" xfId="312"/>
    <cellStyle name="Normal 213" xfId="313"/>
    <cellStyle name="Normal 214 2" xfId="314"/>
    <cellStyle name="Normal 214 3" xfId="315"/>
    <cellStyle name="Normal 214 4" xfId="316"/>
    <cellStyle name="Normal 215 2" xfId="317"/>
    <cellStyle name="Normal 215 3" xfId="318"/>
    <cellStyle name="Normal 215 4" xfId="319"/>
    <cellStyle name="Normal 217 2" xfId="320"/>
    <cellStyle name="Normal 217 3" xfId="321"/>
    <cellStyle name="Normal 217 4" xfId="322"/>
    <cellStyle name="Normal 218 2" xfId="323"/>
    <cellStyle name="Normal 218 3" xfId="324"/>
    <cellStyle name="Normal 218 4" xfId="325"/>
    <cellStyle name="Normal 22" xfId="326"/>
    <cellStyle name="Normal 22 2" xfId="327"/>
    <cellStyle name="Normal 222 2" xfId="328"/>
    <cellStyle name="Normal 222 3" xfId="329"/>
    <cellStyle name="Normal 222 4" xfId="330"/>
    <cellStyle name="Normal 229 2" xfId="331"/>
    <cellStyle name="Normal 229 3" xfId="332"/>
    <cellStyle name="Normal 229 4" xfId="333"/>
    <cellStyle name="Normal 23" xfId="334"/>
    <cellStyle name="Normal 23 2" xfId="335"/>
    <cellStyle name="Normal 232 2" xfId="336"/>
    <cellStyle name="Normal 232 3" xfId="337"/>
    <cellStyle name="Normal 232 4" xfId="338"/>
    <cellStyle name="Normal 233 2" xfId="339"/>
    <cellStyle name="Normal 233 3" xfId="340"/>
    <cellStyle name="Normal 233 4" xfId="341"/>
    <cellStyle name="Normal 236 2" xfId="342"/>
    <cellStyle name="Normal 236 3" xfId="343"/>
    <cellStyle name="Normal 236 4" xfId="344"/>
    <cellStyle name="Normal 237 2" xfId="345"/>
    <cellStyle name="Normal 237 3" xfId="346"/>
    <cellStyle name="Normal 237 4" xfId="347"/>
    <cellStyle name="Normal 238 2" xfId="348"/>
    <cellStyle name="Normal 238 3" xfId="349"/>
    <cellStyle name="Normal 238 4" xfId="350"/>
    <cellStyle name="Normal 239 2" xfId="351"/>
    <cellStyle name="Normal 239 3" xfId="352"/>
    <cellStyle name="Normal 239 4" xfId="353"/>
    <cellStyle name="Normal 24" xfId="354"/>
    <cellStyle name="Normal 24 2" xfId="355"/>
    <cellStyle name="Normal 240 2" xfId="356"/>
    <cellStyle name="Normal 240 3" xfId="357"/>
    <cellStyle name="Normal 240 4" xfId="358"/>
    <cellStyle name="Normal 25" xfId="359"/>
    <cellStyle name="Normal 25 2" xfId="360"/>
    <cellStyle name="Normal 26" xfId="361"/>
    <cellStyle name="Normal 26 2" xfId="362"/>
    <cellStyle name="Normal 27" xfId="363"/>
    <cellStyle name="Normal 27 2" xfId="364"/>
    <cellStyle name="Normal 28" xfId="365"/>
    <cellStyle name="Normal 28 2" xfId="366"/>
    <cellStyle name="Normal 29" xfId="367"/>
    <cellStyle name="Normal 29 2" xfId="368"/>
    <cellStyle name="Normal 3" xfId="369"/>
    <cellStyle name="Normal 3 2" xfId="370"/>
    <cellStyle name="Normal 3_Variation Cost analysis for Kitchen . Excel Worksheet" xfId="371"/>
    <cellStyle name="Normal 30" xfId="372"/>
    <cellStyle name="Normal 30 2" xfId="373"/>
    <cellStyle name="Normal 31" xfId="374"/>
    <cellStyle name="Normal 32" xfId="375"/>
    <cellStyle name="Normal 32 2" xfId="376"/>
    <cellStyle name="Normal 33" xfId="377"/>
    <cellStyle name="Normal 33 2" xfId="378"/>
    <cellStyle name="Normal 34" xfId="379"/>
    <cellStyle name="Normal 34 2" xfId="380"/>
    <cellStyle name="Normal 35" xfId="381"/>
    <cellStyle name="Normal 35 2" xfId="382"/>
    <cellStyle name="Normal 36" xfId="383"/>
    <cellStyle name="Normal 36 2" xfId="384"/>
    <cellStyle name="Normal 37" xfId="385"/>
    <cellStyle name="Normal 37 2" xfId="386"/>
    <cellStyle name="Normal 38" xfId="387"/>
    <cellStyle name="Normal 38 2" xfId="388"/>
    <cellStyle name="Normal 39" xfId="389"/>
    <cellStyle name="Normal 39 2" xfId="390"/>
    <cellStyle name="Normal 4" xfId="391"/>
    <cellStyle name="Normal 4 2" xfId="392"/>
    <cellStyle name="Normal 40" xfId="393"/>
    <cellStyle name="Normal 40 2" xfId="394"/>
    <cellStyle name="Normal 41" xfId="395"/>
    <cellStyle name="Normal 41 2" xfId="396"/>
    <cellStyle name="Normal 42" xfId="397"/>
    <cellStyle name="Normal 42 2" xfId="398"/>
    <cellStyle name="Normal 43" xfId="399"/>
    <cellStyle name="Normal 43 2" xfId="400"/>
    <cellStyle name="Normal 44" xfId="401"/>
    <cellStyle name="Normal 44 2" xfId="402"/>
    <cellStyle name="Normal 45" xfId="403"/>
    <cellStyle name="Normal 45 2" xfId="404"/>
    <cellStyle name="Normal 46" xfId="405"/>
    <cellStyle name="Normal 46 2" xfId="406"/>
    <cellStyle name="Normal 47" xfId="407"/>
    <cellStyle name="Normal 47 2" xfId="408"/>
    <cellStyle name="Normal 48" xfId="409"/>
    <cellStyle name="Normal 48 2" xfId="410"/>
    <cellStyle name="Normal 49" xfId="411"/>
    <cellStyle name="Normal 49 2" xfId="412"/>
    <cellStyle name="Normal 5" xfId="413"/>
    <cellStyle name="Normal 5 2" xfId="414"/>
    <cellStyle name="Normal 50" xfId="415"/>
    <cellStyle name="Normal 50 2" xfId="416"/>
    <cellStyle name="Normal 51" xfId="417"/>
    <cellStyle name="Normal 51 2" xfId="418"/>
    <cellStyle name="Normal 52" xfId="419"/>
    <cellStyle name="Normal 52 2" xfId="420"/>
    <cellStyle name="Normal 53" xfId="421"/>
    <cellStyle name="Normal 53 2" xfId="422"/>
    <cellStyle name="Normal 54" xfId="423"/>
    <cellStyle name="Normal 54 2" xfId="424"/>
    <cellStyle name="Normal 55" xfId="425"/>
    <cellStyle name="Normal 55 2" xfId="426"/>
    <cellStyle name="Normal 56" xfId="427"/>
    <cellStyle name="Normal 56 2" xfId="428"/>
    <cellStyle name="Normal 57" xfId="429"/>
    <cellStyle name="Normal 57 2" xfId="430"/>
    <cellStyle name="Normal 58" xfId="431"/>
    <cellStyle name="Normal 58 2" xfId="432"/>
    <cellStyle name="Normal 59" xfId="433"/>
    <cellStyle name="Normal 59 2" xfId="434"/>
    <cellStyle name="Normal 6" xfId="435"/>
    <cellStyle name="Normal 6 2" xfId="436"/>
    <cellStyle name="Normal 6 2 2" xfId="437"/>
    <cellStyle name="Normal 6 2 3" xfId="438"/>
    <cellStyle name="Normal 60" xfId="439"/>
    <cellStyle name="Normal 60 2" xfId="440"/>
    <cellStyle name="Normal 61" xfId="441"/>
    <cellStyle name="Normal 61 2" xfId="442"/>
    <cellStyle name="Normal 62" xfId="443"/>
    <cellStyle name="Normal 62 2" xfId="444"/>
    <cellStyle name="Normal 63" xfId="445"/>
    <cellStyle name="Normal 63 2" xfId="446"/>
    <cellStyle name="Normal 64" xfId="447"/>
    <cellStyle name="Normal 64 2" xfId="448"/>
    <cellStyle name="Normal 65" xfId="449"/>
    <cellStyle name="Normal 65 2" xfId="450"/>
    <cellStyle name="Normal 66" xfId="451"/>
    <cellStyle name="Normal 66 2" xfId="452"/>
    <cellStyle name="Normal 67" xfId="453"/>
    <cellStyle name="Normal 67 2" xfId="454"/>
    <cellStyle name="Normal 68" xfId="455"/>
    <cellStyle name="Normal 68 2" xfId="456"/>
    <cellStyle name="Normal 69" xfId="457"/>
    <cellStyle name="Normal 69 2" xfId="458"/>
    <cellStyle name="Normal 7" xfId="459"/>
    <cellStyle name="Normal 7 2" xfId="460"/>
    <cellStyle name="Normal 70" xfId="461"/>
    <cellStyle name="Normal 70 2" xfId="462"/>
    <cellStyle name="Normal 71" xfId="463"/>
    <cellStyle name="Normal 71 2" xfId="464"/>
    <cellStyle name="Normal 72" xfId="465"/>
    <cellStyle name="Normal 72 2" xfId="466"/>
    <cellStyle name="Normal 73" xfId="467"/>
    <cellStyle name="Normal 73 2" xfId="468"/>
    <cellStyle name="Normal 74" xfId="469"/>
    <cellStyle name="Normal 74 2" xfId="470"/>
    <cellStyle name="Normal 75" xfId="471"/>
    <cellStyle name="Normal 75 2" xfId="472"/>
    <cellStyle name="Normal 76" xfId="473"/>
    <cellStyle name="Normal 76 2" xfId="474"/>
    <cellStyle name="Normal 77" xfId="475"/>
    <cellStyle name="Normal 77 2" xfId="476"/>
    <cellStyle name="Normal 78" xfId="477"/>
    <cellStyle name="Normal 78 2" xfId="478"/>
    <cellStyle name="Normal 79" xfId="479"/>
    <cellStyle name="Normal 79 2" xfId="480"/>
    <cellStyle name="Normal 8" xfId="481"/>
    <cellStyle name="Normal 8 2" xfId="482"/>
    <cellStyle name="Normal 80" xfId="483"/>
    <cellStyle name="Normal 81" xfId="484"/>
    <cellStyle name="Normal 81 2" xfId="485"/>
    <cellStyle name="Normal 82" xfId="486"/>
    <cellStyle name="Normal 82 2" xfId="487"/>
    <cellStyle name="Normal 83" xfId="488"/>
    <cellStyle name="Normal 83 2" xfId="489"/>
    <cellStyle name="Normal 84" xfId="490"/>
    <cellStyle name="Normal 85" xfId="491"/>
    <cellStyle name="Normal 85 2" xfId="492"/>
    <cellStyle name="Normal 86" xfId="493"/>
    <cellStyle name="Normal 86 2" xfId="494"/>
    <cellStyle name="Normal 87" xfId="495"/>
    <cellStyle name="Normal 87 2" xfId="496"/>
    <cellStyle name="Normal 88" xfId="497"/>
    <cellStyle name="Normal 89" xfId="498"/>
    <cellStyle name="Normal 89 2" xfId="499"/>
    <cellStyle name="Normal 9" xfId="500"/>
    <cellStyle name="Normal 9 2" xfId="501"/>
    <cellStyle name="Normal 90" xfId="502"/>
    <cellStyle name="Normal 90 2" xfId="503"/>
    <cellStyle name="Normal 91" xfId="504"/>
    <cellStyle name="Normal 92" xfId="505"/>
    <cellStyle name="Normal 92 2" xfId="506"/>
    <cellStyle name="Normal 93" xfId="507"/>
    <cellStyle name="Normal 93 2" xfId="508"/>
    <cellStyle name="Normal 94" xfId="509"/>
    <cellStyle name="Normal 94 2" xfId="510"/>
    <cellStyle name="Normal 95" xfId="511"/>
    <cellStyle name="Normal 95 2" xfId="512"/>
    <cellStyle name="Normal 96" xfId="513"/>
    <cellStyle name="Normal 96 2" xfId="514"/>
    <cellStyle name="Normal 97" xfId="515"/>
    <cellStyle name="Normal 97 2" xfId="516"/>
    <cellStyle name="Normal 98" xfId="517"/>
    <cellStyle name="Normal 98 2" xfId="518"/>
    <cellStyle name="Normal 99" xfId="519"/>
    <cellStyle name="Normal 99 2" xfId="520"/>
    <cellStyle name="Note 2" xfId="521"/>
    <cellStyle name="Note 2 2" xfId="522"/>
    <cellStyle name="Note 2 2 2" xfId="523"/>
    <cellStyle name="Note 2 3" xfId="524"/>
    <cellStyle name="Note 2 3 2" xfId="525"/>
    <cellStyle name="Note 2 4" xfId="526"/>
    <cellStyle name="Output 2" xfId="527"/>
    <cellStyle name="Output 2 2" xfId="528"/>
    <cellStyle name="Output 2 2 2" xfId="529"/>
    <cellStyle name="Output 2 3" xfId="530"/>
    <cellStyle name="Output 2 3 2" xfId="531"/>
    <cellStyle name="Output 2 4" xfId="532"/>
    <cellStyle name="Percent 2" xfId="533"/>
    <cellStyle name="Percent 2 2" xfId="534"/>
    <cellStyle name="Percent 2 2 3" xfId="3"/>
    <cellStyle name="Percent 2 3" xfId="535"/>
    <cellStyle name="Percent 3" xfId="536"/>
    <cellStyle name="Style 1" xfId="537"/>
    <cellStyle name="Style 1 2" xfId="538"/>
    <cellStyle name="Title 2" xfId="539"/>
    <cellStyle name="Total 2" xfId="540"/>
    <cellStyle name="Total 2 2" xfId="541"/>
    <cellStyle name="Total 2 2 2" xfId="542"/>
    <cellStyle name="Total 2 3" xfId="543"/>
    <cellStyle name="Total 2 3 2" xfId="544"/>
    <cellStyle name="Total 2 4" xfId="545"/>
    <cellStyle name="Warning Text 2" xfI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3</xdr:col>
      <xdr:colOff>1792432</xdr:colOff>
      <xdr:row>100</xdr:row>
      <xdr:rowOff>23379</xdr:rowOff>
    </xdr:from>
    <xdr:ext cx="805296" cy="172227"/>
    <xdr:sp macro="" textlink="">
      <xdr:nvSpPr>
        <xdr:cNvPr id="2" name="TextBox 1"/>
        <xdr:cNvSpPr txBox="1"/>
      </xdr:nvSpPr>
      <xdr:spPr>
        <a:xfrm>
          <a:off x="3144982" y="13272654"/>
          <a:ext cx="8052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US" sz="1100"/>
        </a:p>
      </xdr:txBody>
    </xdr:sp>
    <xdr:clientData/>
  </xdr:oneCellAnchor>
  <xdr:oneCellAnchor>
    <xdr:from>
      <xdr:col>3</xdr:col>
      <xdr:colOff>1368139</xdr:colOff>
      <xdr:row>100</xdr:row>
      <xdr:rowOff>17318</xdr:rowOff>
    </xdr:from>
    <xdr:ext cx="649430" cy="164523"/>
    <xdr:sp macro="" textlink="">
      <xdr:nvSpPr>
        <xdr:cNvPr id="3" name="TextBox 2"/>
        <xdr:cNvSpPr txBox="1"/>
      </xdr:nvSpPr>
      <xdr:spPr>
        <a:xfrm flipH="1">
          <a:off x="2720689" y="13266593"/>
          <a:ext cx="649430" cy="164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endParaRPr lang="en-US" sz="1100"/>
        </a:p>
      </xdr:txBody>
    </xdr:sp>
    <xdr:clientData/>
  </xdr:oneCellAnchor>
  <xdr:oneCellAnchor>
    <xdr:from>
      <xdr:col>3</xdr:col>
      <xdr:colOff>1580830</xdr:colOff>
      <xdr:row>116</xdr:row>
      <xdr:rowOff>25977</xdr:rowOff>
    </xdr:from>
    <xdr:ext cx="594971" cy="173182"/>
    <mc:AlternateContent xmlns:mc="http://schemas.openxmlformats.org/markup-compatibility/2006" xmlns:a14="http://schemas.microsoft.com/office/drawing/2010/main">
      <mc:Choice Requires="a14">
        <xdr:sp macro="" textlink="">
          <xdr:nvSpPr>
            <xdr:cNvPr id="4" name="TextBox 3"/>
            <xdr:cNvSpPr txBox="1"/>
          </xdr:nvSpPr>
          <xdr:spPr>
            <a:xfrm>
              <a:off x="2933380" y="14303952"/>
              <a:ext cx="594971" cy="173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a:t>V</a:t>
              </a:r>
              <a14:m>
                <m:oMath xmlns:m="http://schemas.openxmlformats.org/officeDocument/2006/math">
                  <m:r>
                    <a:rPr lang="en-US" sz="1100" i="1">
                      <a:latin typeface="Cambria Math" panose="02040503050406030204" pitchFamily="18" charset="0"/>
                    </a:rPr>
                    <m:t>=</m:t>
                  </m:r>
                  <m:r>
                    <a:rPr lang="el-GR" sz="1100" i="1">
                      <a:latin typeface="Cambria Math" panose="02040503050406030204" pitchFamily="18" charset="0"/>
                    </a:rPr>
                    <m:t>𝜋</m:t>
                  </m:r>
                  <m:sSup>
                    <m:sSupPr>
                      <m:ctrlPr>
                        <a:rPr lang="en-US" sz="1100" i="1">
                          <a:latin typeface="Cambria Math" panose="02040503050406030204" pitchFamily="18" charset="0"/>
                        </a:rPr>
                      </m:ctrlPr>
                    </m:sSupPr>
                    <m:e>
                      <m:r>
                        <a:rPr lang="en-US" sz="1100" i="1">
                          <a:latin typeface="Cambria Math" panose="02040503050406030204" pitchFamily="18" charset="0"/>
                        </a:rPr>
                        <m:t>𝑟</m:t>
                      </m:r>
                    </m:e>
                    <m:sup>
                      <m:r>
                        <a:rPr lang="en-US" sz="1100" i="1">
                          <a:latin typeface="Cambria Math" panose="02040503050406030204" pitchFamily="18" charset="0"/>
                        </a:rPr>
                        <m:t>2</m:t>
                      </m:r>
                    </m:sup>
                  </m:sSup>
                </m:oMath>
              </a14:m>
              <a:r>
                <a:rPr lang="en-US" sz="1100"/>
                <a:t>*h</a:t>
              </a:r>
            </a:p>
          </xdr:txBody>
        </xdr:sp>
      </mc:Choice>
      <mc:Fallback xmlns="">
        <xdr:sp macro="" textlink="">
          <xdr:nvSpPr>
            <xdr:cNvPr id="4" name="TextBox 3"/>
            <xdr:cNvSpPr txBox="1"/>
          </xdr:nvSpPr>
          <xdr:spPr>
            <a:xfrm>
              <a:off x="2933380" y="14303952"/>
              <a:ext cx="594971" cy="173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a:t>V</a:t>
              </a:r>
              <a:r>
                <a:rPr lang="en-US" sz="1100" i="0">
                  <a:latin typeface="Cambria Math" panose="02040503050406030204" pitchFamily="18" charset="0"/>
                </a:rPr>
                <a:t>=</a:t>
              </a:r>
              <a:r>
                <a:rPr lang="el-GR" sz="1100" i="0">
                  <a:latin typeface="Cambria Math" panose="02040503050406030204" pitchFamily="18" charset="0"/>
                </a:rPr>
                <a:t>𝜋</a:t>
              </a:r>
              <a:r>
                <a:rPr lang="en-US" sz="1100" i="0">
                  <a:latin typeface="Cambria Math" panose="02040503050406030204" pitchFamily="18" charset="0"/>
                </a:rPr>
                <a:t>𝑟^2</a:t>
              </a:r>
              <a:r>
                <a:rPr lang="en-US" sz="1100"/>
                <a:t>*h</a:t>
              </a:r>
            </a:p>
          </xdr:txBody>
        </xdr:sp>
      </mc:Fallback>
    </mc:AlternateContent>
    <xdr:clientData/>
  </xdr:oneCellAnchor>
  <xdr:oneCellAnchor>
    <xdr:from>
      <xdr:col>3</xdr:col>
      <xdr:colOff>1792432</xdr:colOff>
      <xdr:row>135</xdr:row>
      <xdr:rowOff>23379</xdr:rowOff>
    </xdr:from>
    <xdr:ext cx="805296" cy="172227"/>
    <xdr:sp macro="" textlink="">
      <xdr:nvSpPr>
        <xdr:cNvPr id="5" name="TextBox 4"/>
        <xdr:cNvSpPr txBox="1"/>
      </xdr:nvSpPr>
      <xdr:spPr>
        <a:xfrm>
          <a:off x="3144982" y="13272654"/>
          <a:ext cx="8052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US" sz="1100"/>
        </a:p>
      </xdr:txBody>
    </xdr:sp>
    <xdr:clientData/>
  </xdr:oneCellAnchor>
  <xdr:oneCellAnchor>
    <xdr:from>
      <xdr:col>3</xdr:col>
      <xdr:colOff>1580830</xdr:colOff>
      <xdr:row>140</xdr:row>
      <xdr:rowOff>25977</xdr:rowOff>
    </xdr:from>
    <xdr:ext cx="594971" cy="173182"/>
    <mc:AlternateContent xmlns:mc="http://schemas.openxmlformats.org/markup-compatibility/2006" xmlns:a14="http://schemas.microsoft.com/office/drawing/2010/main">
      <mc:Choice Requires="a14">
        <xdr:sp macro="" textlink="">
          <xdr:nvSpPr>
            <xdr:cNvPr id="7" name="TextBox 6"/>
            <xdr:cNvSpPr txBox="1"/>
          </xdr:nvSpPr>
          <xdr:spPr>
            <a:xfrm>
              <a:off x="2933380" y="14303952"/>
              <a:ext cx="594971" cy="173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a:t>V</a:t>
              </a:r>
              <a14:m>
                <m:oMath xmlns:m="http://schemas.openxmlformats.org/officeDocument/2006/math">
                  <m:r>
                    <a:rPr lang="en-US" sz="1100" i="1">
                      <a:latin typeface="Cambria Math" panose="02040503050406030204" pitchFamily="18" charset="0"/>
                    </a:rPr>
                    <m:t>=</m:t>
                  </m:r>
                  <m:r>
                    <a:rPr lang="el-GR" sz="1100" i="1">
                      <a:latin typeface="Cambria Math" panose="02040503050406030204" pitchFamily="18" charset="0"/>
                    </a:rPr>
                    <m:t>𝜋</m:t>
                  </m:r>
                  <m:sSup>
                    <m:sSupPr>
                      <m:ctrlPr>
                        <a:rPr lang="en-US" sz="1100" i="1">
                          <a:latin typeface="Cambria Math" panose="02040503050406030204" pitchFamily="18" charset="0"/>
                        </a:rPr>
                      </m:ctrlPr>
                    </m:sSupPr>
                    <m:e>
                      <m:r>
                        <a:rPr lang="en-US" sz="1100" i="1">
                          <a:latin typeface="Cambria Math" panose="02040503050406030204" pitchFamily="18" charset="0"/>
                        </a:rPr>
                        <m:t>𝑟</m:t>
                      </m:r>
                    </m:e>
                    <m:sup>
                      <m:r>
                        <a:rPr lang="en-US" sz="1100" i="1">
                          <a:latin typeface="Cambria Math" panose="02040503050406030204" pitchFamily="18" charset="0"/>
                        </a:rPr>
                        <m:t>2</m:t>
                      </m:r>
                    </m:sup>
                  </m:sSup>
                </m:oMath>
              </a14:m>
              <a:r>
                <a:rPr lang="en-US" sz="1100"/>
                <a:t>*h</a:t>
              </a:r>
            </a:p>
          </xdr:txBody>
        </xdr:sp>
      </mc:Choice>
      <mc:Fallback xmlns="">
        <xdr:sp macro="" textlink="">
          <xdr:nvSpPr>
            <xdr:cNvPr id="7" name="TextBox 6"/>
            <xdr:cNvSpPr txBox="1"/>
          </xdr:nvSpPr>
          <xdr:spPr>
            <a:xfrm>
              <a:off x="2933380" y="14303952"/>
              <a:ext cx="594971" cy="173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a:t>V</a:t>
              </a:r>
              <a:r>
                <a:rPr lang="en-US" sz="1100" i="0">
                  <a:latin typeface="Cambria Math" panose="02040503050406030204" pitchFamily="18" charset="0"/>
                </a:rPr>
                <a:t>=</a:t>
              </a:r>
              <a:r>
                <a:rPr lang="el-GR" sz="1100" i="0">
                  <a:latin typeface="Cambria Math" panose="02040503050406030204" pitchFamily="18" charset="0"/>
                </a:rPr>
                <a:t>𝜋</a:t>
              </a:r>
              <a:r>
                <a:rPr lang="en-US" sz="1100" i="0">
                  <a:latin typeface="Cambria Math" panose="02040503050406030204" pitchFamily="18" charset="0"/>
                </a:rPr>
                <a:t>𝑟^2</a:t>
              </a:r>
              <a:r>
                <a:rPr lang="en-US" sz="1100"/>
                <a:t>*h</a:t>
              </a:r>
            </a:p>
          </xdr:txBody>
        </xdr:sp>
      </mc:Fallback>
    </mc:AlternateContent>
    <xdr:clientData/>
  </xdr:oneCellAnchor>
  <xdr:oneCellAnchor>
    <xdr:from>
      <xdr:col>3</xdr:col>
      <xdr:colOff>1580830</xdr:colOff>
      <xdr:row>145</xdr:row>
      <xdr:rowOff>25977</xdr:rowOff>
    </xdr:from>
    <xdr:ext cx="594971" cy="173182"/>
    <mc:AlternateContent xmlns:mc="http://schemas.openxmlformats.org/markup-compatibility/2006" xmlns:a14="http://schemas.microsoft.com/office/drawing/2010/main">
      <mc:Choice Requires="a14">
        <xdr:sp macro="" textlink="">
          <xdr:nvSpPr>
            <xdr:cNvPr id="8" name="TextBox 7"/>
            <xdr:cNvSpPr txBox="1"/>
          </xdr:nvSpPr>
          <xdr:spPr>
            <a:xfrm>
              <a:off x="3552505" y="26867427"/>
              <a:ext cx="594971" cy="173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a:t>V</a:t>
              </a:r>
              <a14:m>
                <m:oMath xmlns:m="http://schemas.openxmlformats.org/officeDocument/2006/math">
                  <m:r>
                    <a:rPr lang="en-US" sz="1100" i="1">
                      <a:latin typeface="Cambria Math" panose="02040503050406030204" pitchFamily="18" charset="0"/>
                    </a:rPr>
                    <m:t>=</m:t>
                  </m:r>
                  <m:r>
                    <a:rPr lang="el-GR" sz="1100" i="1">
                      <a:latin typeface="Cambria Math" panose="02040503050406030204" pitchFamily="18" charset="0"/>
                    </a:rPr>
                    <m:t>𝜋</m:t>
                  </m:r>
                  <m:sSup>
                    <m:sSupPr>
                      <m:ctrlPr>
                        <a:rPr lang="en-US" sz="1100" i="1">
                          <a:latin typeface="Cambria Math" panose="02040503050406030204" pitchFamily="18" charset="0"/>
                        </a:rPr>
                      </m:ctrlPr>
                    </m:sSupPr>
                    <m:e>
                      <m:r>
                        <a:rPr lang="en-US" sz="1100" i="1">
                          <a:latin typeface="Cambria Math" panose="02040503050406030204" pitchFamily="18" charset="0"/>
                        </a:rPr>
                        <m:t>𝑟</m:t>
                      </m:r>
                    </m:e>
                    <m:sup>
                      <m:r>
                        <a:rPr lang="en-US" sz="1100" i="1">
                          <a:latin typeface="Cambria Math" panose="02040503050406030204" pitchFamily="18" charset="0"/>
                        </a:rPr>
                        <m:t>2</m:t>
                      </m:r>
                    </m:sup>
                  </m:sSup>
                </m:oMath>
              </a14:m>
              <a:r>
                <a:rPr lang="en-US" sz="1100"/>
                <a:t>*h</a:t>
              </a:r>
            </a:p>
          </xdr:txBody>
        </xdr:sp>
      </mc:Choice>
      <mc:Fallback xmlns="">
        <xdr:sp macro="" textlink="">
          <xdr:nvSpPr>
            <xdr:cNvPr id="8" name="TextBox 7"/>
            <xdr:cNvSpPr txBox="1"/>
          </xdr:nvSpPr>
          <xdr:spPr>
            <a:xfrm>
              <a:off x="3552505" y="26867427"/>
              <a:ext cx="594971" cy="173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a:t>V</a:t>
              </a:r>
              <a:r>
                <a:rPr lang="en-US" sz="1100" i="0">
                  <a:latin typeface="Cambria Math" panose="02040503050406030204" pitchFamily="18" charset="0"/>
                </a:rPr>
                <a:t>=</a:t>
              </a:r>
              <a:r>
                <a:rPr lang="el-GR" sz="1100" i="0">
                  <a:latin typeface="Cambria Math" panose="02040503050406030204" pitchFamily="18" charset="0"/>
                </a:rPr>
                <a:t>𝜋</a:t>
              </a:r>
              <a:r>
                <a:rPr lang="en-US" sz="1100" i="0">
                  <a:latin typeface="Cambria Math" panose="02040503050406030204" pitchFamily="18" charset="0"/>
                </a:rPr>
                <a:t>𝑟^2</a:t>
              </a:r>
              <a:r>
                <a:rPr lang="en-US" sz="1100"/>
                <a:t>*h</a:t>
              </a:r>
            </a:p>
          </xdr:txBody>
        </xdr:sp>
      </mc:Fallback>
    </mc:AlternateContent>
    <xdr:clientData/>
  </xdr:oneCellAnchor>
  <xdr:oneCellAnchor>
    <xdr:from>
      <xdr:col>3</xdr:col>
      <xdr:colOff>1580830</xdr:colOff>
      <xdr:row>210</xdr:row>
      <xdr:rowOff>25977</xdr:rowOff>
    </xdr:from>
    <xdr:ext cx="594971" cy="173182"/>
    <xdr:sp macro="" textlink="">
      <xdr:nvSpPr>
        <xdr:cNvPr id="9" name="TextBox 8"/>
        <xdr:cNvSpPr txBox="1"/>
      </xdr:nvSpPr>
      <xdr:spPr>
        <a:xfrm>
          <a:off x="3552505" y="23609877"/>
          <a:ext cx="594971" cy="173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endParaRPr lang="en-US" sz="1100"/>
        </a:p>
      </xdr:txBody>
    </xdr:sp>
    <xdr:clientData/>
  </xdr:oneCellAnchor>
  <xdr:oneCellAnchor>
    <xdr:from>
      <xdr:col>3</xdr:col>
      <xdr:colOff>1792432</xdr:colOff>
      <xdr:row>229</xdr:row>
      <xdr:rowOff>23379</xdr:rowOff>
    </xdr:from>
    <xdr:ext cx="805296" cy="172227"/>
    <xdr:sp macro="" textlink="">
      <xdr:nvSpPr>
        <xdr:cNvPr id="10" name="TextBox 9"/>
        <xdr:cNvSpPr txBox="1"/>
      </xdr:nvSpPr>
      <xdr:spPr>
        <a:xfrm>
          <a:off x="3764107" y="27426804"/>
          <a:ext cx="8052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endParaRPr lang="en-US" sz="1100"/>
        </a:p>
      </xdr:txBody>
    </xdr:sp>
    <xdr:clientData/>
  </xdr:oneCellAnchor>
  <xdr:oneCellAnchor>
    <xdr:from>
      <xdr:col>3</xdr:col>
      <xdr:colOff>1580830</xdr:colOff>
      <xdr:row>234</xdr:row>
      <xdr:rowOff>25977</xdr:rowOff>
    </xdr:from>
    <xdr:ext cx="594971" cy="173182"/>
    <mc:AlternateContent xmlns:mc="http://schemas.openxmlformats.org/markup-compatibility/2006" xmlns:a14="http://schemas.microsoft.com/office/drawing/2010/main">
      <mc:Choice Requires="a14">
        <xdr:sp macro="" textlink="">
          <xdr:nvSpPr>
            <xdr:cNvPr id="11" name="TextBox 10"/>
            <xdr:cNvSpPr txBox="1"/>
          </xdr:nvSpPr>
          <xdr:spPr>
            <a:xfrm>
              <a:off x="3552505" y="28439052"/>
              <a:ext cx="594971" cy="173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a:t>V</a:t>
              </a:r>
              <a14:m>
                <m:oMath xmlns:m="http://schemas.openxmlformats.org/officeDocument/2006/math">
                  <m:r>
                    <a:rPr lang="en-US" sz="1100" i="1">
                      <a:latin typeface="Cambria Math" panose="02040503050406030204" pitchFamily="18" charset="0"/>
                    </a:rPr>
                    <m:t>=</m:t>
                  </m:r>
                  <m:r>
                    <a:rPr lang="el-GR" sz="1100" i="1">
                      <a:latin typeface="Cambria Math" panose="02040503050406030204" pitchFamily="18" charset="0"/>
                    </a:rPr>
                    <m:t>𝜋</m:t>
                  </m:r>
                  <m:sSup>
                    <m:sSupPr>
                      <m:ctrlPr>
                        <a:rPr lang="en-US" sz="1100" i="1">
                          <a:latin typeface="Cambria Math" panose="02040503050406030204" pitchFamily="18" charset="0"/>
                        </a:rPr>
                      </m:ctrlPr>
                    </m:sSupPr>
                    <m:e>
                      <m:r>
                        <a:rPr lang="en-US" sz="1100" i="1">
                          <a:latin typeface="Cambria Math" panose="02040503050406030204" pitchFamily="18" charset="0"/>
                        </a:rPr>
                        <m:t>𝑟</m:t>
                      </m:r>
                    </m:e>
                    <m:sup>
                      <m:r>
                        <a:rPr lang="en-US" sz="1100" i="1">
                          <a:latin typeface="Cambria Math" panose="02040503050406030204" pitchFamily="18" charset="0"/>
                        </a:rPr>
                        <m:t>2</m:t>
                      </m:r>
                    </m:sup>
                  </m:sSup>
                </m:oMath>
              </a14:m>
              <a:r>
                <a:rPr lang="en-US" sz="1100"/>
                <a:t>*h</a:t>
              </a:r>
            </a:p>
          </xdr:txBody>
        </xdr:sp>
      </mc:Choice>
      <mc:Fallback xmlns="">
        <xdr:sp macro="" textlink="">
          <xdr:nvSpPr>
            <xdr:cNvPr id="11" name="TextBox 10"/>
            <xdr:cNvSpPr txBox="1"/>
          </xdr:nvSpPr>
          <xdr:spPr>
            <a:xfrm>
              <a:off x="3552505" y="28439052"/>
              <a:ext cx="594971" cy="173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a:t>V</a:t>
              </a:r>
              <a:r>
                <a:rPr lang="en-US" sz="1100" i="0">
                  <a:latin typeface="Cambria Math" panose="02040503050406030204" pitchFamily="18" charset="0"/>
                </a:rPr>
                <a:t>=</a:t>
              </a:r>
              <a:r>
                <a:rPr lang="el-GR" sz="1100" i="0">
                  <a:latin typeface="Cambria Math" panose="02040503050406030204" pitchFamily="18" charset="0"/>
                </a:rPr>
                <a:t>𝜋</a:t>
              </a:r>
              <a:r>
                <a:rPr lang="en-US" sz="1100" i="0">
                  <a:latin typeface="Cambria Math" panose="02040503050406030204" pitchFamily="18" charset="0"/>
                </a:rPr>
                <a:t>𝑟^2</a:t>
              </a:r>
              <a:r>
                <a:rPr lang="en-US" sz="1100"/>
                <a:t>*h</a:t>
              </a:r>
            </a:p>
          </xdr:txBody>
        </xdr:sp>
      </mc:Fallback>
    </mc:AlternateContent>
    <xdr:clientData/>
  </xdr:oneCellAnchor>
  <xdr:oneCellAnchor>
    <xdr:from>
      <xdr:col>3</xdr:col>
      <xdr:colOff>1580830</xdr:colOff>
      <xdr:row>239</xdr:row>
      <xdr:rowOff>25977</xdr:rowOff>
    </xdr:from>
    <xdr:ext cx="594971" cy="173182"/>
    <mc:AlternateContent xmlns:mc="http://schemas.openxmlformats.org/markup-compatibility/2006" xmlns:a14="http://schemas.microsoft.com/office/drawing/2010/main">
      <mc:Choice Requires="a14">
        <xdr:sp macro="" textlink="">
          <xdr:nvSpPr>
            <xdr:cNvPr id="12" name="TextBox 11"/>
            <xdr:cNvSpPr txBox="1"/>
          </xdr:nvSpPr>
          <xdr:spPr>
            <a:xfrm>
              <a:off x="3552505" y="29448702"/>
              <a:ext cx="594971" cy="173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a:t>V</a:t>
              </a:r>
              <a14:m>
                <m:oMath xmlns:m="http://schemas.openxmlformats.org/officeDocument/2006/math">
                  <m:r>
                    <a:rPr lang="en-US" sz="1100" i="1">
                      <a:latin typeface="Cambria Math" panose="02040503050406030204" pitchFamily="18" charset="0"/>
                    </a:rPr>
                    <m:t>=</m:t>
                  </m:r>
                  <m:r>
                    <a:rPr lang="el-GR" sz="1100" i="1">
                      <a:latin typeface="Cambria Math" panose="02040503050406030204" pitchFamily="18" charset="0"/>
                    </a:rPr>
                    <m:t>𝜋</m:t>
                  </m:r>
                  <m:sSup>
                    <m:sSupPr>
                      <m:ctrlPr>
                        <a:rPr lang="en-US" sz="1100" i="1">
                          <a:latin typeface="Cambria Math" panose="02040503050406030204" pitchFamily="18" charset="0"/>
                        </a:rPr>
                      </m:ctrlPr>
                    </m:sSupPr>
                    <m:e>
                      <m:r>
                        <a:rPr lang="en-US" sz="1100" i="1">
                          <a:latin typeface="Cambria Math" panose="02040503050406030204" pitchFamily="18" charset="0"/>
                        </a:rPr>
                        <m:t>𝑟</m:t>
                      </m:r>
                    </m:e>
                    <m:sup>
                      <m:r>
                        <a:rPr lang="en-US" sz="1100" i="1">
                          <a:latin typeface="Cambria Math" panose="02040503050406030204" pitchFamily="18" charset="0"/>
                        </a:rPr>
                        <m:t>2</m:t>
                      </m:r>
                    </m:sup>
                  </m:sSup>
                </m:oMath>
              </a14:m>
              <a:r>
                <a:rPr lang="en-US" sz="1100"/>
                <a:t>*h</a:t>
              </a:r>
            </a:p>
          </xdr:txBody>
        </xdr:sp>
      </mc:Choice>
      <mc:Fallback xmlns="">
        <xdr:sp macro="" textlink="">
          <xdr:nvSpPr>
            <xdr:cNvPr id="12" name="TextBox 11"/>
            <xdr:cNvSpPr txBox="1"/>
          </xdr:nvSpPr>
          <xdr:spPr>
            <a:xfrm>
              <a:off x="3552505" y="29448702"/>
              <a:ext cx="594971" cy="173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a:t>V</a:t>
              </a:r>
              <a:r>
                <a:rPr lang="en-US" sz="1100" i="0">
                  <a:latin typeface="Cambria Math" panose="02040503050406030204" pitchFamily="18" charset="0"/>
                </a:rPr>
                <a:t>=</a:t>
              </a:r>
              <a:r>
                <a:rPr lang="el-GR" sz="1100" i="0">
                  <a:latin typeface="Cambria Math" panose="02040503050406030204" pitchFamily="18" charset="0"/>
                </a:rPr>
                <a:t>𝜋</a:t>
              </a:r>
              <a:r>
                <a:rPr lang="en-US" sz="1100" i="0">
                  <a:latin typeface="Cambria Math" panose="02040503050406030204" pitchFamily="18" charset="0"/>
                </a:rPr>
                <a:t>𝑟^2</a:t>
              </a:r>
              <a:r>
                <a:rPr lang="en-US" sz="1100"/>
                <a:t>*h</a:t>
              </a:r>
            </a:p>
          </xdr:txBody>
        </xdr:sp>
      </mc:Fallback>
    </mc:AlternateContent>
    <xdr:clientData/>
  </xdr:oneCellAnchor>
  <xdr:oneCellAnchor>
    <xdr:from>
      <xdr:col>3</xdr:col>
      <xdr:colOff>533400</xdr:colOff>
      <xdr:row>368</xdr:row>
      <xdr:rowOff>157162</xdr:rowOff>
    </xdr:from>
    <xdr:ext cx="65" cy="172227"/>
    <xdr:sp macro="" textlink="">
      <xdr:nvSpPr>
        <xdr:cNvPr id="80" name="TextBox 79"/>
        <xdr:cNvSpPr txBox="1"/>
      </xdr:nvSpPr>
      <xdr:spPr>
        <a:xfrm>
          <a:off x="2505075" y="74575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372</xdr:row>
      <xdr:rowOff>157162</xdr:rowOff>
    </xdr:from>
    <xdr:ext cx="65" cy="172227"/>
    <xdr:sp macro="" textlink="">
      <xdr:nvSpPr>
        <xdr:cNvPr id="81" name="TextBox 80"/>
        <xdr:cNvSpPr txBox="1"/>
      </xdr:nvSpPr>
      <xdr:spPr>
        <a:xfrm>
          <a:off x="2505075" y="753665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373</xdr:row>
      <xdr:rowOff>0</xdr:rowOff>
    </xdr:from>
    <xdr:ext cx="65" cy="172227"/>
    <xdr:sp macro="" textlink="">
      <xdr:nvSpPr>
        <xdr:cNvPr id="82" name="TextBox 81"/>
        <xdr:cNvSpPr txBox="1"/>
      </xdr:nvSpPr>
      <xdr:spPr>
        <a:xfrm>
          <a:off x="2505075" y="75776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377</xdr:row>
      <xdr:rowOff>157162</xdr:rowOff>
    </xdr:from>
    <xdr:ext cx="65" cy="172227"/>
    <xdr:sp macro="" textlink="">
      <xdr:nvSpPr>
        <xdr:cNvPr id="83" name="TextBox 82"/>
        <xdr:cNvSpPr txBox="1"/>
      </xdr:nvSpPr>
      <xdr:spPr>
        <a:xfrm>
          <a:off x="2505075" y="767572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377</xdr:row>
      <xdr:rowOff>157162</xdr:rowOff>
    </xdr:from>
    <xdr:ext cx="65" cy="172227"/>
    <xdr:sp macro="" textlink="">
      <xdr:nvSpPr>
        <xdr:cNvPr id="84" name="TextBox 83"/>
        <xdr:cNvSpPr txBox="1"/>
      </xdr:nvSpPr>
      <xdr:spPr>
        <a:xfrm>
          <a:off x="2505075" y="767572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381</xdr:row>
      <xdr:rowOff>157162</xdr:rowOff>
    </xdr:from>
    <xdr:ext cx="65" cy="172227"/>
    <xdr:sp macro="" textlink="">
      <xdr:nvSpPr>
        <xdr:cNvPr id="85" name="TextBox 84"/>
        <xdr:cNvSpPr txBox="1"/>
      </xdr:nvSpPr>
      <xdr:spPr>
        <a:xfrm>
          <a:off x="2505075" y="7754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381</xdr:row>
      <xdr:rowOff>157162</xdr:rowOff>
    </xdr:from>
    <xdr:ext cx="65" cy="172227"/>
    <xdr:sp macro="" textlink="">
      <xdr:nvSpPr>
        <xdr:cNvPr id="86" name="TextBox 85"/>
        <xdr:cNvSpPr txBox="1"/>
      </xdr:nvSpPr>
      <xdr:spPr>
        <a:xfrm>
          <a:off x="2505075" y="7754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381</xdr:row>
      <xdr:rowOff>157162</xdr:rowOff>
    </xdr:from>
    <xdr:ext cx="65" cy="172227"/>
    <xdr:sp macro="" textlink="">
      <xdr:nvSpPr>
        <xdr:cNvPr id="87" name="TextBox 86"/>
        <xdr:cNvSpPr txBox="1"/>
      </xdr:nvSpPr>
      <xdr:spPr>
        <a:xfrm>
          <a:off x="2505075" y="7754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382</xdr:row>
      <xdr:rowOff>0</xdr:rowOff>
    </xdr:from>
    <xdr:ext cx="65" cy="172227"/>
    <xdr:sp macro="" textlink="">
      <xdr:nvSpPr>
        <xdr:cNvPr id="88" name="TextBox 87"/>
        <xdr:cNvSpPr txBox="1"/>
      </xdr:nvSpPr>
      <xdr:spPr>
        <a:xfrm>
          <a:off x="2505075" y="77957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382</xdr:row>
      <xdr:rowOff>0</xdr:rowOff>
    </xdr:from>
    <xdr:ext cx="65" cy="172227"/>
    <xdr:sp macro="" textlink="">
      <xdr:nvSpPr>
        <xdr:cNvPr id="89" name="TextBox 88"/>
        <xdr:cNvSpPr txBox="1"/>
      </xdr:nvSpPr>
      <xdr:spPr>
        <a:xfrm>
          <a:off x="2505075" y="77957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382</xdr:row>
      <xdr:rowOff>0</xdr:rowOff>
    </xdr:from>
    <xdr:ext cx="65" cy="172227"/>
    <xdr:sp macro="" textlink="">
      <xdr:nvSpPr>
        <xdr:cNvPr id="90" name="TextBox 89"/>
        <xdr:cNvSpPr txBox="1"/>
      </xdr:nvSpPr>
      <xdr:spPr>
        <a:xfrm>
          <a:off x="2505075" y="77957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382</xdr:row>
      <xdr:rowOff>0</xdr:rowOff>
    </xdr:from>
    <xdr:ext cx="65" cy="172227"/>
    <xdr:sp macro="" textlink="">
      <xdr:nvSpPr>
        <xdr:cNvPr id="91" name="TextBox 90"/>
        <xdr:cNvSpPr txBox="1"/>
      </xdr:nvSpPr>
      <xdr:spPr>
        <a:xfrm>
          <a:off x="2505075" y="77957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386</xdr:row>
      <xdr:rowOff>157162</xdr:rowOff>
    </xdr:from>
    <xdr:ext cx="65" cy="172227"/>
    <xdr:sp macro="" textlink="">
      <xdr:nvSpPr>
        <xdr:cNvPr id="92" name="TextBox 91"/>
        <xdr:cNvSpPr txBox="1"/>
      </xdr:nvSpPr>
      <xdr:spPr>
        <a:xfrm>
          <a:off x="2505075" y="78938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386</xdr:row>
      <xdr:rowOff>157162</xdr:rowOff>
    </xdr:from>
    <xdr:ext cx="65" cy="172227"/>
    <xdr:sp macro="" textlink="">
      <xdr:nvSpPr>
        <xdr:cNvPr id="93" name="TextBox 92"/>
        <xdr:cNvSpPr txBox="1"/>
      </xdr:nvSpPr>
      <xdr:spPr>
        <a:xfrm>
          <a:off x="2505075" y="78938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386</xdr:row>
      <xdr:rowOff>157162</xdr:rowOff>
    </xdr:from>
    <xdr:ext cx="65" cy="172227"/>
    <xdr:sp macro="" textlink="">
      <xdr:nvSpPr>
        <xdr:cNvPr id="94" name="TextBox 93"/>
        <xdr:cNvSpPr txBox="1"/>
      </xdr:nvSpPr>
      <xdr:spPr>
        <a:xfrm>
          <a:off x="2505075" y="78938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386</xdr:row>
      <xdr:rowOff>157162</xdr:rowOff>
    </xdr:from>
    <xdr:ext cx="65" cy="172227"/>
    <xdr:sp macro="" textlink="">
      <xdr:nvSpPr>
        <xdr:cNvPr id="95" name="TextBox 94"/>
        <xdr:cNvSpPr txBox="1"/>
      </xdr:nvSpPr>
      <xdr:spPr>
        <a:xfrm>
          <a:off x="2505075" y="78938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386</xdr:row>
      <xdr:rowOff>157162</xdr:rowOff>
    </xdr:from>
    <xdr:ext cx="65" cy="172227"/>
    <xdr:sp macro="" textlink="">
      <xdr:nvSpPr>
        <xdr:cNvPr id="96" name="TextBox 95"/>
        <xdr:cNvSpPr txBox="1"/>
      </xdr:nvSpPr>
      <xdr:spPr>
        <a:xfrm>
          <a:off x="2505075" y="78938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390</xdr:row>
      <xdr:rowOff>157162</xdr:rowOff>
    </xdr:from>
    <xdr:ext cx="65" cy="172227"/>
    <xdr:sp macro="" textlink="">
      <xdr:nvSpPr>
        <xdr:cNvPr id="97" name="TextBox 96"/>
        <xdr:cNvSpPr txBox="1"/>
      </xdr:nvSpPr>
      <xdr:spPr>
        <a:xfrm>
          <a:off x="2505075" y="797290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390</xdr:row>
      <xdr:rowOff>157162</xdr:rowOff>
    </xdr:from>
    <xdr:ext cx="65" cy="172227"/>
    <xdr:sp macro="" textlink="">
      <xdr:nvSpPr>
        <xdr:cNvPr id="98" name="TextBox 97"/>
        <xdr:cNvSpPr txBox="1"/>
      </xdr:nvSpPr>
      <xdr:spPr>
        <a:xfrm>
          <a:off x="2505075" y="797290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390</xdr:row>
      <xdr:rowOff>157162</xdr:rowOff>
    </xdr:from>
    <xdr:ext cx="65" cy="172227"/>
    <xdr:sp macro="" textlink="">
      <xdr:nvSpPr>
        <xdr:cNvPr id="99" name="TextBox 98"/>
        <xdr:cNvSpPr txBox="1"/>
      </xdr:nvSpPr>
      <xdr:spPr>
        <a:xfrm>
          <a:off x="2505075" y="797290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390</xdr:row>
      <xdr:rowOff>157162</xdr:rowOff>
    </xdr:from>
    <xdr:ext cx="65" cy="172227"/>
    <xdr:sp macro="" textlink="">
      <xdr:nvSpPr>
        <xdr:cNvPr id="100" name="TextBox 99"/>
        <xdr:cNvSpPr txBox="1"/>
      </xdr:nvSpPr>
      <xdr:spPr>
        <a:xfrm>
          <a:off x="2505075" y="797290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390</xdr:row>
      <xdr:rowOff>157162</xdr:rowOff>
    </xdr:from>
    <xdr:ext cx="65" cy="172227"/>
    <xdr:sp macro="" textlink="">
      <xdr:nvSpPr>
        <xdr:cNvPr id="101" name="TextBox 100"/>
        <xdr:cNvSpPr txBox="1"/>
      </xdr:nvSpPr>
      <xdr:spPr>
        <a:xfrm>
          <a:off x="2505075" y="797290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390</xdr:row>
      <xdr:rowOff>157162</xdr:rowOff>
    </xdr:from>
    <xdr:ext cx="65" cy="172227"/>
    <xdr:sp macro="" textlink="">
      <xdr:nvSpPr>
        <xdr:cNvPr id="102" name="TextBox 101"/>
        <xdr:cNvSpPr txBox="1"/>
      </xdr:nvSpPr>
      <xdr:spPr>
        <a:xfrm>
          <a:off x="2505075" y="797290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390</xdr:row>
      <xdr:rowOff>157162</xdr:rowOff>
    </xdr:from>
    <xdr:ext cx="65" cy="172227"/>
    <xdr:sp macro="" textlink="">
      <xdr:nvSpPr>
        <xdr:cNvPr id="103" name="TextBox 102"/>
        <xdr:cNvSpPr txBox="1"/>
      </xdr:nvSpPr>
      <xdr:spPr>
        <a:xfrm>
          <a:off x="2505075" y="797290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390</xdr:row>
      <xdr:rowOff>157162</xdr:rowOff>
    </xdr:from>
    <xdr:ext cx="65" cy="172227"/>
    <xdr:sp macro="" textlink="">
      <xdr:nvSpPr>
        <xdr:cNvPr id="104" name="TextBox 103"/>
        <xdr:cNvSpPr txBox="1"/>
      </xdr:nvSpPr>
      <xdr:spPr>
        <a:xfrm>
          <a:off x="2505075" y="797290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391</xdr:row>
      <xdr:rowOff>0</xdr:rowOff>
    </xdr:from>
    <xdr:ext cx="65" cy="172227"/>
    <xdr:sp macro="" textlink="">
      <xdr:nvSpPr>
        <xdr:cNvPr id="105" name="TextBox 104"/>
        <xdr:cNvSpPr txBox="1"/>
      </xdr:nvSpPr>
      <xdr:spPr>
        <a:xfrm>
          <a:off x="2505075" y="80138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391</xdr:row>
      <xdr:rowOff>0</xdr:rowOff>
    </xdr:from>
    <xdr:ext cx="65" cy="172227"/>
    <xdr:sp macro="" textlink="">
      <xdr:nvSpPr>
        <xdr:cNvPr id="106" name="TextBox 105"/>
        <xdr:cNvSpPr txBox="1"/>
      </xdr:nvSpPr>
      <xdr:spPr>
        <a:xfrm>
          <a:off x="2505075" y="80138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391</xdr:row>
      <xdr:rowOff>0</xdr:rowOff>
    </xdr:from>
    <xdr:ext cx="65" cy="172227"/>
    <xdr:sp macro="" textlink="">
      <xdr:nvSpPr>
        <xdr:cNvPr id="107" name="TextBox 106"/>
        <xdr:cNvSpPr txBox="1"/>
      </xdr:nvSpPr>
      <xdr:spPr>
        <a:xfrm>
          <a:off x="2505075" y="80138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391</xdr:row>
      <xdr:rowOff>0</xdr:rowOff>
    </xdr:from>
    <xdr:ext cx="65" cy="172227"/>
    <xdr:sp macro="" textlink="">
      <xdr:nvSpPr>
        <xdr:cNvPr id="108" name="TextBox 107"/>
        <xdr:cNvSpPr txBox="1"/>
      </xdr:nvSpPr>
      <xdr:spPr>
        <a:xfrm>
          <a:off x="2505075" y="80138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391</xdr:row>
      <xdr:rowOff>0</xdr:rowOff>
    </xdr:from>
    <xdr:ext cx="65" cy="172227"/>
    <xdr:sp macro="" textlink="">
      <xdr:nvSpPr>
        <xdr:cNvPr id="109" name="TextBox 108"/>
        <xdr:cNvSpPr txBox="1"/>
      </xdr:nvSpPr>
      <xdr:spPr>
        <a:xfrm>
          <a:off x="2505075" y="80138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391</xdr:row>
      <xdr:rowOff>0</xdr:rowOff>
    </xdr:from>
    <xdr:ext cx="65" cy="172227"/>
    <xdr:sp macro="" textlink="">
      <xdr:nvSpPr>
        <xdr:cNvPr id="110" name="TextBox 109"/>
        <xdr:cNvSpPr txBox="1"/>
      </xdr:nvSpPr>
      <xdr:spPr>
        <a:xfrm>
          <a:off x="2505075" y="80138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391</xdr:row>
      <xdr:rowOff>0</xdr:rowOff>
    </xdr:from>
    <xdr:ext cx="65" cy="172227"/>
    <xdr:sp macro="" textlink="">
      <xdr:nvSpPr>
        <xdr:cNvPr id="111" name="TextBox 110"/>
        <xdr:cNvSpPr txBox="1"/>
      </xdr:nvSpPr>
      <xdr:spPr>
        <a:xfrm>
          <a:off x="2505075" y="80138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391</xdr:row>
      <xdr:rowOff>0</xdr:rowOff>
    </xdr:from>
    <xdr:ext cx="65" cy="172227"/>
    <xdr:sp macro="" textlink="">
      <xdr:nvSpPr>
        <xdr:cNvPr id="112" name="TextBox 111"/>
        <xdr:cNvSpPr txBox="1"/>
      </xdr:nvSpPr>
      <xdr:spPr>
        <a:xfrm>
          <a:off x="2505075" y="80138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401</xdr:row>
      <xdr:rowOff>157162</xdr:rowOff>
    </xdr:from>
    <xdr:ext cx="65" cy="172227"/>
    <xdr:sp macro="" textlink="">
      <xdr:nvSpPr>
        <xdr:cNvPr id="113" name="TextBox 112"/>
        <xdr:cNvSpPr txBox="1"/>
      </xdr:nvSpPr>
      <xdr:spPr>
        <a:xfrm>
          <a:off x="2505075" y="82319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401</xdr:row>
      <xdr:rowOff>157162</xdr:rowOff>
    </xdr:from>
    <xdr:ext cx="65" cy="172227"/>
    <xdr:sp macro="" textlink="">
      <xdr:nvSpPr>
        <xdr:cNvPr id="114" name="TextBox 113"/>
        <xdr:cNvSpPr txBox="1"/>
      </xdr:nvSpPr>
      <xdr:spPr>
        <a:xfrm>
          <a:off x="2505075" y="82319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401</xdr:row>
      <xdr:rowOff>157162</xdr:rowOff>
    </xdr:from>
    <xdr:ext cx="65" cy="172227"/>
    <xdr:sp macro="" textlink="">
      <xdr:nvSpPr>
        <xdr:cNvPr id="115" name="TextBox 114"/>
        <xdr:cNvSpPr txBox="1"/>
      </xdr:nvSpPr>
      <xdr:spPr>
        <a:xfrm>
          <a:off x="2505075" y="82319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401</xdr:row>
      <xdr:rowOff>157162</xdr:rowOff>
    </xdr:from>
    <xdr:ext cx="65" cy="172227"/>
    <xdr:sp macro="" textlink="">
      <xdr:nvSpPr>
        <xdr:cNvPr id="116" name="TextBox 115"/>
        <xdr:cNvSpPr txBox="1"/>
      </xdr:nvSpPr>
      <xdr:spPr>
        <a:xfrm>
          <a:off x="2505075" y="82319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401</xdr:row>
      <xdr:rowOff>157162</xdr:rowOff>
    </xdr:from>
    <xdr:ext cx="65" cy="172227"/>
    <xdr:sp macro="" textlink="">
      <xdr:nvSpPr>
        <xdr:cNvPr id="117" name="TextBox 116"/>
        <xdr:cNvSpPr txBox="1"/>
      </xdr:nvSpPr>
      <xdr:spPr>
        <a:xfrm>
          <a:off x="2505075" y="82319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401</xdr:row>
      <xdr:rowOff>157162</xdr:rowOff>
    </xdr:from>
    <xdr:ext cx="65" cy="172227"/>
    <xdr:sp macro="" textlink="">
      <xdr:nvSpPr>
        <xdr:cNvPr id="118" name="TextBox 117"/>
        <xdr:cNvSpPr txBox="1"/>
      </xdr:nvSpPr>
      <xdr:spPr>
        <a:xfrm>
          <a:off x="2505075" y="82319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401</xdr:row>
      <xdr:rowOff>157162</xdr:rowOff>
    </xdr:from>
    <xdr:ext cx="65" cy="172227"/>
    <xdr:sp macro="" textlink="">
      <xdr:nvSpPr>
        <xdr:cNvPr id="119" name="TextBox 118"/>
        <xdr:cNvSpPr txBox="1"/>
      </xdr:nvSpPr>
      <xdr:spPr>
        <a:xfrm>
          <a:off x="2505075" y="82319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401</xdr:row>
      <xdr:rowOff>157162</xdr:rowOff>
    </xdr:from>
    <xdr:ext cx="65" cy="172227"/>
    <xdr:sp macro="" textlink="">
      <xdr:nvSpPr>
        <xdr:cNvPr id="120" name="TextBox 119"/>
        <xdr:cNvSpPr txBox="1"/>
      </xdr:nvSpPr>
      <xdr:spPr>
        <a:xfrm>
          <a:off x="2505075" y="82319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395</xdr:row>
      <xdr:rowOff>157162</xdr:rowOff>
    </xdr:from>
    <xdr:ext cx="65" cy="172227"/>
    <xdr:sp macro="" textlink="">
      <xdr:nvSpPr>
        <xdr:cNvPr id="121" name="TextBox 120"/>
        <xdr:cNvSpPr txBox="1"/>
      </xdr:nvSpPr>
      <xdr:spPr>
        <a:xfrm>
          <a:off x="2505075" y="81119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395</xdr:row>
      <xdr:rowOff>157162</xdr:rowOff>
    </xdr:from>
    <xdr:ext cx="65" cy="172227"/>
    <xdr:sp macro="" textlink="">
      <xdr:nvSpPr>
        <xdr:cNvPr id="122" name="TextBox 121"/>
        <xdr:cNvSpPr txBox="1"/>
      </xdr:nvSpPr>
      <xdr:spPr>
        <a:xfrm>
          <a:off x="2505075" y="81119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395</xdr:row>
      <xdr:rowOff>157162</xdr:rowOff>
    </xdr:from>
    <xdr:ext cx="65" cy="172227"/>
    <xdr:sp macro="" textlink="">
      <xdr:nvSpPr>
        <xdr:cNvPr id="123" name="TextBox 122"/>
        <xdr:cNvSpPr txBox="1"/>
      </xdr:nvSpPr>
      <xdr:spPr>
        <a:xfrm>
          <a:off x="2505075" y="81119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395</xdr:row>
      <xdr:rowOff>157162</xdr:rowOff>
    </xdr:from>
    <xdr:ext cx="65" cy="172227"/>
    <xdr:sp macro="" textlink="">
      <xdr:nvSpPr>
        <xdr:cNvPr id="124" name="TextBox 123"/>
        <xdr:cNvSpPr txBox="1"/>
      </xdr:nvSpPr>
      <xdr:spPr>
        <a:xfrm>
          <a:off x="2505075" y="81119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395</xdr:row>
      <xdr:rowOff>157162</xdr:rowOff>
    </xdr:from>
    <xdr:ext cx="65" cy="172227"/>
    <xdr:sp macro="" textlink="">
      <xdr:nvSpPr>
        <xdr:cNvPr id="125" name="TextBox 124"/>
        <xdr:cNvSpPr txBox="1"/>
      </xdr:nvSpPr>
      <xdr:spPr>
        <a:xfrm>
          <a:off x="2505075" y="81119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395</xdr:row>
      <xdr:rowOff>157162</xdr:rowOff>
    </xdr:from>
    <xdr:ext cx="65" cy="172227"/>
    <xdr:sp macro="" textlink="">
      <xdr:nvSpPr>
        <xdr:cNvPr id="126" name="TextBox 125"/>
        <xdr:cNvSpPr txBox="1"/>
      </xdr:nvSpPr>
      <xdr:spPr>
        <a:xfrm>
          <a:off x="2505075" y="81119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395</xdr:row>
      <xdr:rowOff>157162</xdr:rowOff>
    </xdr:from>
    <xdr:ext cx="65" cy="172227"/>
    <xdr:sp macro="" textlink="">
      <xdr:nvSpPr>
        <xdr:cNvPr id="127" name="TextBox 126"/>
        <xdr:cNvSpPr txBox="1"/>
      </xdr:nvSpPr>
      <xdr:spPr>
        <a:xfrm>
          <a:off x="2505075" y="81119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395</xdr:row>
      <xdr:rowOff>157162</xdr:rowOff>
    </xdr:from>
    <xdr:ext cx="65" cy="172227"/>
    <xdr:sp macro="" textlink="">
      <xdr:nvSpPr>
        <xdr:cNvPr id="128" name="TextBox 127"/>
        <xdr:cNvSpPr txBox="1"/>
      </xdr:nvSpPr>
      <xdr:spPr>
        <a:xfrm>
          <a:off x="2505075" y="81119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395</xdr:row>
      <xdr:rowOff>157162</xdr:rowOff>
    </xdr:from>
    <xdr:ext cx="65" cy="172227"/>
    <xdr:sp macro="" textlink="">
      <xdr:nvSpPr>
        <xdr:cNvPr id="129" name="TextBox 128"/>
        <xdr:cNvSpPr txBox="1"/>
      </xdr:nvSpPr>
      <xdr:spPr>
        <a:xfrm>
          <a:off x="2505075" y="81119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395</xdr:row>
      <xdr:rowOff>157162</xdr:rowOff>
    </xdr:from>
    <xdr:ext cx="65" cy="172227"/>
    <xdr:sp macro="" textlink="">
      <xdr:nvSpPr>
        <xdr:cNvPr id="130" name="TextBox 129"/>
        <xdr:cNvSpPr txBox="1"/>
      </xdr:nvSpPr>
      <xdr:spPr>
        <a:xfrm>
          <a:off x="2505075" y="81119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395</xdr:row>
      <xdr:rowOff>157162</xdr:rowOff>
    </xdr:from>
    <xdr:ext cx="65" cy="172227"/>
    <xdr:sp macro="" textlink="">
      <xdr:nvSpPr>
        <xdr:cNvPr id="131" name="TextBox 130"/>
        <xdr:cNvSpPr txBox="1"/>
      </xdr:nvSpPr>
      <xdr:spPr>
        <a:xfrm>
          <a:off x="2505075" y="81119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395</xdr:row>
      <xdr:rowOff>157162</xdr:rowOff>
    </xdr:from>
    <xdr:ext cx="65" cy="172227"/>
    <xdr:sp macro="" textlink="">
      <xdr:nvSpPr>
        <xdr:cNvPr id="132" name="TextBox 131"/>
        <xdr:cNvSpPr txBox="1"/>
      </xdr:nvSpPr>
      <xdr:spPr>
        <a:xfrm>
          <a:off x="2505075" y="81119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395</xdr:row>
      <xdr:rowOff>157162</xdr:rowOff>
    </xdr:from>
    <xdr:ext cx="65" cy="172227"/>
    <xdr:sp macro="" textlink="">
      <xdr:nvSpPr>
        <xdr:cNvPr id="133" name="TextBox 132"/>
        <xdr:cNvSpPr txBox="1"/>
      </xdr:nvSpPr>
      <xdr:spPr>
        <a:xfrm>
          <a:off x="2505075" y="81119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399</xdr:row>
      <xdr:rowOff>157162</xdr:rowOff>
    </xdr:from>
    <xdr:ext cx="65" cy="172227"/>
    <xdr:sp macro="" textlink="">
      <xdr:nvSpPr>
        <xdr:cNvPr id="134" name="TextBox 133"/>
        <xdr:cNvSpPr txBox="1"/>
      </xdr:nvSpPr>
      <xdr:spPr>
        <a:xfrm>
          <a:off x="2505075" y="81910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399</xdr:row>
      <xdr:rowOff>157162</xdr:rowOff>
    </xdr:from>
    <xdr:ext cx="65" cy="172227"/>
    <xdr:sp macro="" textlink="">
      <xdr:nvSpPr>
        <xdr:cNvPr id="135" name="TextBox 134"/>
        <xdr:cNvSpPr txBox="1"/>
      </xdr:nvSpPr>
      <xdr:spPr>
        <a:xfrm>
          <a:off x="2505075" y="81910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399</xdr:row>
      <xdr:rowOff>157162</xdr:rowOff>
    </xdr:from>
    <xdr:ext cx="65" cy="172227"/>
    <xdr:sp macro="" textlink="">
      <xdr:nvSpPr>
        <xdr:cNvPr id="136" name="TextBox 135"/>
        <xdr:cNvSpPr txBox="1"/>
      </xdr:nvSpPr>
      <xdr:spPr>
        <a:xfrm>
          <a:off x="2505075" y="81910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399</xdr:row>
      <xdr:rowOff>157162</xdr:rowOff>
    </xdr:from>
    <xdr:ext cx="65" cy="172227"/>
    <xdr:sp macro="" textlink="">
      <xdr:nvSpPr>
        <xdr:cNvPr id="137" name="TextBox 136"/>
        <xdr:cNvSpPr txBox="1"/>
      </xdr:nvSpPr>
      <xdr:spPr>
        <a:xfrm>
          <a:off x="2505075" y="81910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399</xdr:row>
      <xdr:rowOff>157162</xdr:rowOff>
    </xdr:from>
    <xdr:ext cx="65" cy="172227"/>
    <xdr:sp macro="" textlink="">
      <xdr:nvSpPr>
        <xdr:cNvPr id="138" name="TextBox 137"/>
        <xdr:cNvSpPr txBox="1"/>
      </xdr:nvSpPr>
      <xdr:spPr>
        <a:xfrm>
          <a:off x="2505075" y="81910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399</xdr:row>
      <xdr:rowOff>157162</xdr:rowOff>
    </xdr:from>
    <xdr:ext cx="65" cy="172227"/>
    <xdr:sp macro="" textlink="">
      <xdr:nvSpPr>
        <xdr:cNvPr id="139" name="TextBox 138"/>
        <xdr:cNvSpPr txBox="1"/>
      </xdr:nvSpPr>
      <xdr:spPr>
        <a:xfrm>
          <a:off x="2505075" y="81910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399</xdr:row>
      <xdr:rowOff>157162</xdr:rowOff>
    </xdr:from>
    <xdr:ext cx="65" cy="172227"/>
    <xdr:sp macro="" textlink="">
      <xdr:nvSpPr>
        <xdr:cNvPr id="140" name="TextBox 139"/>
        <xdr:cNvSpPr txBox="1"/>
      </xdr:nvSpPr>
      <xdr:spPr>
        <a:xfrm>
          <a:off x="2505075" y="81910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399</xdr:row>
      <xdr:rowOff>157162</xdr:rowOff>
    </xdr:from>
    <xdr:ext cx="65" cy="172227"/>
    <xdr:sp macro="" textlink="">
      <xdr:nvSpPr>
        <xdr:cNvPr id="141" name="TextBox 140"/>
        <xdr:cNvSpPr txBox="1"/>
      </xdr:nvSpPr>
      <xdr:spPr>
        <a:xfrm>
          <a:off x="2505075" y="81910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399</xdr:row>
      <xdr:rowOff>157162</xdr:rowOff>
    </xdr:from>
    <xdr:ext cx="65" cy="172227"/>
    <xdr:sp macro="" textlink="">
      <xdr:nvSpPr>
        <xdr:cNvPr id="142" name="TextBox 141"/>
        <xdr:cNvSpPr txBox="1"/>
      </xdr:nvSpPr>
      <xdr:spPr>
        <a:xfrm>
          <a:off x="2505075" y="81910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399</xdr:row>
      <xdr:rowOff>157162</xdr:rowOff>
    </xdr:from>
    <xdr:ext cx="65" cy="172227"/>
    <xdr:sp macro="" textlink="">
      <xdr:nvSpPr>
        <xdr:cNvPr id="143" name="TextBox 142"/>
        <xdr:cNvSpPr txBox="1"/>
      </xdr:nvSpPr>
      <xdr:spPr>
        <a:xfrm>
          <a:off x="2505075" y="81910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399</xdr:row>
      <xdr:rowOff>157162</xdr:rowOff>
    </xdr:from>
    <xdr:ext cx="65" cy="172227"/>
    <xdr:sp macro="" textlink="">
      <xdr:nvSpPr>
        <xdr:cNvPr id="144" name="TextBox 143"/>
        <xdr:cNvSpPr txBox="1"/>
      </xdr:nvSpPr>
      <xdr:spPr>
        <a:xfrm>
          <a:off x="2505075" y="81910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399</xdr:row>
      <xdr:rowOff>157162</xdr:rowOff>
    </xdr:from>
    <xdr:ext cx="65" cy="172227"/>
    <xdr:sp macro="" textlink="">
      <xdr:nvSpPr>
        <xdr:cNvPr id="145" name="TextBox 144"/>
        <xdr:cNvSpPr txBox="1"/>
      </xdr:nvSpPr>
      <xdr:spPr>
        <a:xfrm>
          <a:off x="2505075" y="81910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399</xdr:row>
      <xdr:rowOff>157162</xdr:rowOff>
    </xdr:from>
    <xdr:ext cx="65" cy="172227"/>
    <xdr:sp macro="" textlink="">
      <xdr:nvSpPr>
        <xdr:cNvPr id="146" name="TextBox 145"/>
        <xdr:cNvSpPr txBox="1"/>
      </xdr:nvSpPr>
      <xdr:spPr>
        <a:xfrm>
          <a:off x="2505075" y="81910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401</xdr:row>
      <xdr:rowOff>157162</xdr:rowOff>
    </xdr:from>
    <xdr:ext cx="65" cy="172227"/>
    <xdr:sp macro="" textlink="">
      <xdr:nvSpPr>
        <xdr:cNvPr id="147" name="TextBox 146"/>
        <xdr:cNvSpPr txBox="1"/>
      </xdr:nvSpPr>
      <xdr:spPr>
        <a:xfrm>
          <a:off x="2505075" y="82319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401</xdr:row>
      <xdr:rowOff>157162</xdr:rowOff>
    </xdr:from>
    <xdr:ext cx="65" cy="172227"/>
    <xdr:sp macro="" textlink="">
      <xdr:nvSpPr>
        <xdr:cNvPr id="148" name="TextBox 147"/>
        <xdr:cNvSpPr txBox="1"/>
      </xdr:nvSpPr>
      <xdr:spPr>
        <a:xfrm>
          <a:off x="2505075" y="82319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401</xdr:row>
      <xdr:rowOff>157162</xdr:rowOff>
    </xdr:from>
    <xdr:ext cx="65" cy="172227"/>
    <xdr:sp macro="" textlink="">
      <xdr:nvSpPr>
        <xdr:cNvPr id="149" name="TextBox 148"/>
        <xdr:cNvSpPr txBox="1"/>
      </xdr:nvSpPr>
      <xdr:spPr>
        <a:xfrm>
          <a:off x="2505075" y="82319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401</xdr:row>
      <xdr:rowOff>157162</xdr:rowOff>
    </xdr:from>
    <xdr:ext cx="65" cy="172227"/>
    <xdr:sp macro="" textlink="">
      <xdr:nvSpPr>
        <xdr:cNvPr id="150" name="TextBox 149"/>
        <xdr:cNvSpPr txBox="1"/>
      </xdr:nvSpPr>
      <xdr:spPr>
        <a:xfrm>
          <a:off x="2505075" y="82319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401</xdr:row>
      <xdr:rowOff>157162</xdr:rowOff>
    </xdr:from>
    <xdr:ext cx="65" cy="172227"/>
    <xdr:sp macro="" textlink="">
      <xdr:nvSpPr>
        <xdr:cNvPr id="151" name="TextBox 150"/>
        <xdr:cNvSpPr txBox="1"/>
      </xdr:nvSpPr>
      <xdr:spPr>
        <a:xfrm>
          <a:off x="2505075" y="82319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401</xdr:row>
      <xdr:rowOff>157162</xdr:rowOff>
    </xdr:from>
    <xdr:ext cx="65" cy="172227"/>
    <xdr:sp macro="" textlink="">
      <xdr:nvSpPr>
        <xdr:cNvPr id="152" name="TextBox 151"/>
        <xdr:cNvSpPr txBox="1"/>
      </xdr:nvSpPr>
      <xdr:spPr>
        <a:xfrm>
          <a:off x="2505075" y="82319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401</xdr:row>
      <xdr:rowOff>157162</xdr:rowOff>
    </xdr:from>
    <xdr:ext cx="65" cy="172227"/>
    <xdr:sp macro="" textlink="">
      <xdr:nvSpPr>
        <xdr:cNvPr id="153" name="TextBox 152"/>
        <xdr:cNvSpPr txBox="1"/>
      </xdr:nvSpPr>
      <xdr:spPr>
        <a:xfrm>
          <a:off x="2505075" y="82319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401</xdr:row>
      <xdr:rowOff>157162</xdr:rowOff>
    </xdr:from>
    <xdr:ext cx="65" cy="172227"/>
    <xdr:sp macro="" textlink="">
      <xdr:nvSpPr>
        <xdr:cNvPr id="154" name="TextBox 153"/>
        <xdr:cNvSpPr txBox="1"/>
      </xdr:nvSpPr>
      <xdr:spPr>
        <a:xfrm>
          <a:off x="2505075" y="82319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493</xdr:row>
      <xdr:rowOff>109537</xdr:rowOff>
    </xdr:from>
    <xdr:ext cx="65" cy="172227"/>
    <xdr:sp macro="" textlink="">
      <xdr:nvSpPr>
        <xdr:cNvPr id="6" name="TextBox 5"/>
        <xdr:cNvSpPr txBox="1"/>
      </xdr:nvSpPr>
      <xdr:spPr>
        <a:xfrm>
          <a:off x="2505075" y="991600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496</xdr:row>
      <xdr:rowOff>109537</xdr:rowOff>
    </xdr:from>
    <xdr:ext cx="65" cy="172227"/>
    <xdr:sp macro="" textlink="">
      <xdr:nvSpPr>
        <xdr:cNvPr id="155" name="TextBox 154"/>
        <xdr:cNvSpPr txBox="1"/>
      </xdr:nvSpPr>
      <xdr:spPr>
        <a:xfrm>
          <a:off x="2505075" y="99350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496</xdr:row>
      <xdr:rowOff>109537</xdr:rowOff>
    </xdr:from>
    <xdr:ext cx="65" cy="172227"/>
    <xdr:sp macro="" textlink="">
      <xdr:nvSpPr>
        <xdr:cNvPr id="156" name="TextBox 155"/>
        <xdr:cNvSpPr txBox="1"/>
      </xdr:nvSpPr>
      <xdr:spPr>
        <a:xfrm>
          <a:off x="2505075" y="99350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499</xdr:row>
      <xdr:rowOff>109537</xdr:rowOff>
    </xdr:from>
    <xdr:ext cx="65" cy="172227"/>
    <xdr:sp macro="" textlink="">
      <xdr:nvSpPr>
        <xdr:cNvPr id="157" name="TextBox 156"/>
        <xdr:cNvSpPr txBox="1"/>
      </xdr:nvSpPr>
      <xdr:spPr>
        <a:xfrm>
          <a:off x="2505075" y="99960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499</xdr:row>
      <xdr:rowOff>109537</xdr:rowOff>
    </xdr:from>
    <xdr:ext cx="65" cy="172227"/>
    <xdr:sp macro="" textlink="">
      <xdr:nvSpPr>
        <xdr:cNvPr id="158" name="TextBox 157"/>
        <xdr:cNvSpPr txBox="1"/>
      </xdr:nvSpPr>
      <xdr:spPr>
        <a:xfrm>
          <a:off x="2505075" y="99960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499</xdr:row>
      <xdr:rowOff>109537</xdr:rowOff>
    </xdr:from>
    <xdr:ext cx="65" cy="172227"/>
    <xdr:sp macro="" textlink="">
      <xdr:nvSpPr>
        <xdr:cNvPr id="161" name="TextBox 160"/>
        <xdr:cNvSpPr txBox="1"/>
      </xdr:nvSpPr>
      <xdr:spPr>
        <a:xfrm>
          <a:off x="2505075" y="99960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499</xdr:row>
      <xdr:rowOff>109537</xdr:rowOff>
    </xdr:from>
    <xdr:ext cx="65" cy="172227"/>
    <xdr:sp macro="" textlink="">
      <xdr:nvSpPr>
        <xdr:cNvPr id="162" name="TextBox 161"/>
        <xdr:cNvSpPr txBox="1"/>
      </xdr:nvSpPr>
      <xdr:spPr>
        <a:xfrm>
          <a:off x="2505075" y="99960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502</xdr:row>
      <xdr:rowOff>109537</xdr:rowOff>
    </xdr:from>
    <xdr:ext cx="65" cy="172227"/>
    <xdr:sp macro="" textlink="">
      <xdr:nvSpPr>
        <xdr:cNvPr id="163" name="TextBox 162"/>
        <xdr:cNvSpPr txBox="1"/>
      </xdr:nvSpPr>
      <xdr:spPr>
        <a:xfrm>
          <a:off x="2505075" y="100569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502</xdr:row>
      <xdr:rowOff>109537</xdr:rowOff>
    </xdr:from>
    <xdr:ext cx="65" cy="172227"/>
    <xdr:sp macro="" textlink="">
      <xdr:nvSpPr>
        <xdr:cNvPr id="164" name="TextBox 163"/>
        <xdr:cNvSpPr txBox="1"/>
      </xdr:nvSpPr>
      <xdr:spPr>
        <a:xfrm>
          <a:off x="2505075" y="100569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502</xdr:row>
      <xdr:rowOff>109537</xdr:rowOff>
    </xdr:from>
    <xdr:ext cx="65" cy="172227"/>
    <xdr:sp macro="" textlink="">
      <xdr:nvSpPr>
        <xdr:cNvPr id="165" name="TextBox 164"/>
        <xdr:cNvSpPr txBox="1"/>
      </xdr:nvSpPr>
      <xdr:spPr>
        <a:xfrm>
          <a:off x="2505075" y="100569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502</xdr:row>
      <xdr:rowOff>109537</xdr:rowOff>
    </xdr:from>
    <xdr:ext cx="65" cy="172227"/>
    <xdr:sp macro="" textlink="">
      <xdr:nvSpPr>
        <xdr:cNvPr id="166" name="TextBox 165"/>
        <xdr:cNvSpPr txBox="1"/>
      </xdr:nvSpPr>
      <xdr:spPr>
        <a:xfrm>
          <a:off x="2505075" y="100569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502</xdr:row>
      <xdr:rowOff>109537</xdr:rowOff>
    </xdr:from>
    <xdr:ext cx="65" cy="172227"/>
    <xdr:sp macro="" textlink="">
      <xdr:nvSpPr>
        <xdr:cNvPr id="167" name="TextBox 166"/>
        <xdr:cNvSpPr txBox="1"/>
      </xdr:nvSpPr>
      <xdr:spPr>
        <a:xfrm>
          <a:off x="2505075" y="100569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502</xdr:row>
      <xdr:rowOff>109537</xdr:rowOff>
    </xdr:from>
    <xdr:ext cx="65" cy="172227"/>
    <xdr:sp macro="" textlink="">
      <xdr:nvSpPr>
        <xdr:cNvPr id="168" name="TextBox 167"/>
        <xdr:cNvSpPr txBox="1"/>
      </xdr:nvSpPr>
      <xdr:spPr>
        <a:xfrm>
          <a:off x="2505075" y="100569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502</xdr:row>
      <xdr:rowOff>109537</xdr:rowOff>
    </xdr:from>
    <xdr:ext cx="65" cy="172227"/>
    <xdr:sp macro="" textlink="">
      <xdr:nvSpPr>
        <xdr:cNvPr id="169" name="TextBox 168"/>
        <xdr:cNvSpPr txBox="1"/>
      </xdr:nvSpPr>
      <xdr:spPr>
        <a:xfrm>
          <a:off x="2505075" y="100569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502</xdr:row>
      <xdr:rowOff>109537</xdr:rowOff>
    </xdr:from>
    <xdr:ext cx="65" cy="172227"/>
    <xdr:sp macro="" textlink="">
      <xdr:nvSpPr>
        <xdr:cNvPr id="170" name="TextBox 169"/>
        <xdr:cNvSpPr txBox="1"/>
      </xdr:nvSpPr>
      <xdr:spPr>
        <a:xfrm>
          <a:off x="2505075" y="100569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71" name="TextBox 170"/>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72" name="TextBox 171"/>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73" name="TextBox 172"/>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74" name="TextBox 173"/>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75" name="TextBox 174"/>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76" name="TextBox 175"/>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77" name="TextBox 176"/>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78" name="TextBox 177"/>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79" name="TextBox 178"/>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80" name="TextBox 179"/>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81" name="TextBox 180"/>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82" name="TextBox 181"/>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83" name="TextBox 182"/>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84" name="TextBox 183"/>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85" name="TextBox 184"/>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86" name="TextBox 185"/>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87" name="TextBox 186"/>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88" name="TextBox 187"/>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89" name="TextBox 188"/>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90" name="TextBox 189"/>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91" name="TextBox 190"/>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92" name="TextBox 191"/>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93" name="TextBox 192"/>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505</xdr:row>
      <xdr:rowOff>109537</xdr:rowOff>
    </xdr:from>
    <xdr:ext cx="65" cy="172227"/>
    <xdr:sp macro="" textlink="">
      <xdr:nvSpPr>
        <xdr:cNvPr id="194" name="TextBox 193"/>
        <xdr:cNvSpPr txBox="1"/>
      </xdr:nvSpPr>
      <xdr:spPr>
        <a:xfrm>
          <a:off x="2505075" y="101179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502</xdr:row>
      <xdr:rowOff>109537</xdr:rowOff>
    </xdr:from>
    <xdr:ext cx="65" cy="172227"/>
    <xdr:sp macro="" textlink="">
      <xdr:nvSpPr>
        <xdr:cNvPr id="195" name="TextBox 194"/>
        <xdr:cNvSpPr txBox="1"/>
      </xdr:nvSpPr>
      <xdr:spPr>
        <a:xfrm>
          <a:off x="2505075" y="100569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502</xdr:row>
      <xdr:rowOff>109537</xdr:rowOff>
    </xdr:from>
    <xdr:ext cx="65" cy="172227"/>
    <xdr:sp macro="" textlink="">
      <xdr:nvSpPr>
        <xdr:cNvPr id="196" name="TextBox 195"/>
        <xdr:cNvSpPr txBox="1"/>
      </xdr:nvSpPr>
      <xdr:spPr>
        <a:xfrm>
          <a:off x="2505075" y="100569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502</xdr:row>
      <xdr:rowOff>109537</xdr:rowOff>
    </xdr:from>
    <xdr:ext cx="65" cy="172227"/>
    <xdr:sp macro="" textlink="">
      <xdr:nvSpPr>
        <xdr:cNvPr id="197" name="TextBox 196"/>
        <xdr:cNvSpPr txBox="1"/>
      </xdr:nvSpPr>
      <xdr:spPr>
        <a:xfrm>
          <a:off x="2505075" y="100569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502</xdr:row>
      <xdr:rowOff>109537</xdr:rowOff>
    </xdr:from>
    <xdr:ext cx="65" cy="172227"/>
    <xdr:sp macro="" textlink="">
      <xdr:nvSpPr>
        <xdr:cNvPr id="198" name="TextBox 197"/>
        <xdr:cNvSpPr txBox="1"/>
      </xdr:nvSpPr>
      <xdr:spPr>
        <a:xfrm>
          <a:off x="2505075" y="100569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538</xdr:row>
      <xdr:rowOff>157162</xdr:rowOff>
    </xdr:from>
    <xdr:ext cx="65" cy="172227"/>
    <xdr:sp macro="" textlink="">
      <xdr:nvSpPr>
        <xdr:cNvPr id="199" name="TextBox 198"/>
        <xdr:cNvSpPr txBox="1"/>
      </xdr:nvSpPr>
      <xdr:spPr>
        <a:xfrm>
          <a:off x="2505075" y="740140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542</xdr:row>
      <xdr:rowOff>157162</xdr:rowOff>
    </xdr:from>
    <xdr:ext cx="65" cy="172227"/>
    <xdr:sp macro="" textlink="">
      <xdr:nvSpPr>
        <xdr:cNvPr id="200" name="TextBox 199"/>
        <xdr:cNvSpPr txBox="1"/>
      </xdr:nvSpPr>
      <xdr:spPr>
        <a:xfrm>
          <a:off x="2505075" y="74804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544</xdr:row>
      <xdr:rowOff>157162</xdr:rowOff>
    </xdr:from>
    <xdr:ext cx="65" cy="172227"/>
    <xdr:sp macro="" textlink="">
      <xdr:nvSpPr>
        <xdr:cNvPr id="201" name="TextBox 200"/>
        <xdr:cNvSpPr txBox="1"/>
      </xdr:nvSpPr>
      <xdr:spPr>
        <a:xfrm>
          <a:off x="2505075" y="75214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202" name="TextBox 201"/>
        <xdr:cNvSpPr txBox="1"/>
      </xdr:nvSpPr>
      <xdr:spPr>
        <a:xfrm>
          <a:off x="2505075" y="76195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203" name="TextBox 202"/>
        <xdr:cNvSpPr txBox="1"/>
      </xdr:nvSpPr>
      <xdr:spPr>
        <a:xfrm>
          <a:off x="2505075" y="76195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553</xdr:row>
      <xdr:rowOff>157162</xdr:rowOff>
    </xdr:from>
    <xdr:ext cx="65" cy="172227"/>
    <xdr:sp macro="" textlink="">
      <xdr:nvSpPr>
        <xdr:cNvPr id="204" name="TextBox 203"/>
        <xdr:cNvSpPr txBox="1"/>
      </xdr:nvSpPr>
      <xdr:spPr>
        <a:xfrm>
          <a:off x="2505075" y="76985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553</xdr:row>
      <xdr:rowOff>157162</xdr:rowOff>
    </xdr:from>
    <xdr:ext cx="65" cy="172227"/>
    <xdr:sp macro="" textlink="">
      <xdr:nvSpPr>
        <xdr:cNvPr id="205" name="TextBox 204"/>
        <xdr:cNvSpPr txBox="1"/>
      </xdr:nvSpPr>
      <xdr:spPr>
        <a:xfrm>
          <a:off x="2505075" y="76985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553</xdr:row>
      <xdr:rowOff>157162</xdr:rowOff>
    </xdr:from>
    <xdr:ext cx="65" cy="172227"/>
    <xdr:sp macro="" textlink="">
      <xdr:nvSpPr>
        <xdr:cNvPr id="206" name="TextBox 205"/>
        <xdr:cNvSpPr txBox="1"/>
      </xdr:nvSpPr>
      <xdr:spPr>
        <a:xfrm>
          <a:off x="2505075" y="76985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555</xdr:row>
      <xdr:rowOff>157162</xdr:rowOff>
    </xdr:from>
    <xdr:ext cx="65" cy="172227"/>
    <xdr:sp macro="" textlink="">
      <xdr:nvSpPr>
        <xdr:cNvPr id="207" name="TextBox 206"/>
        <xdr:cNvSpPr txBox="1"/>
      </xdr:nvSpPr>
      <xdr:spPr>
        <a:xfrm>
          <a:off x="2505075" y="7739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555</xdr:row>
      <xdr:rowOff>157162</xdr:rowOff>
    </xdr:from>
    <xdr:ext cx="65" cy="172227"/>
    <xdr:sp macro="" textlink="">
      <xdr:nvSpPr>
        <xdr:cNvPr id="208" name="TextBox 207"/>
        <xdr:cNvSpPr txBox="1"/>
      </xdr:nvSpPr>
      <xdr:spPr>
        <a:xfrm>
          <a:off x="2505075" y="7739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555</xdr:row>
      <xdr:rowOff>157162</xdr:rowOff>
    </xdr:from>
    <xdr:ext cx="65" cy="172227"/>
    <xdr:sp macro="" textlink="">
      <xdr:nvSpPr>
        <xdr:cNvPr id="209" name="TextBox 208"/>
        <xdr:cNvSpPr txBox="1"/>
      </xdr:nvSpPr>
      <xdr:spPr>
        <a:xfrm>
          <a:off x="2505075" y="7739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555</xdr:row>
      <xdr:rowOff>157162</xdr:rowOff>
    </xdr:from>
    <xdr:ext cx="65" cy="172227"/>
    <xdr:sp macro="" textlink="">
      <xdr:nvSpPr>
        <xdr:cNvPr id="210" name="TextBox 209"/>
        <xdr:cNvSpPr txBox="1"/>
      </xdr:nvSpPr>
      <xdr:spPr>
        <a:xfrm>
          <a:off x="2505075" y="7739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560</xdr:row>
      <xdr:rowOff>157162</xdr:rowOff>
    </xdr:from>
    <xdr:ext cx="65" cy="172227"/>
    <xdr:sp macro="" textlink="">
      <xdr:nvSpPr>
        <xdr:cNvPr id="211" name="TextBox 210"/>
        <xdr:cNvSpPr txBox="1"/>
      </xdr:nvSpPr>
      <xdr:spPr>
        <a:xfrm>
          <a:off x="2505075" y="78376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560</xdr:row>
      <xdr:rowOff>157162</xdr:rowOff>
    </xdr:from>
    <xdr:ext cx="65" cy="172227"/>
    <xdr:sp macro="" textlink="">
      <xdr:nvSpPr>
        <xdr:cNvPr id="212" name="TextBox 211"/>
        <xdr:cNvSpPr txBox="1"/>
      </xdr:nvSpPr>
      <xdr:spPr>
        <a:xfrm>
          <a:off x="2505075" y="78376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560</xdr:row>
      <xdr:rowOff>157162</xdr:rowOff>
    </xdr:from>
    <xdr:ext cx="65" cy="172227"/>
    <xdr:sp macro="" textlink="">
      <xdr:nvSpPr>
        <xdr:cNvPr id="213" name="TextBox 212"/>
        <xdr:cNvSpPr txBox="1"/>
      </xdr:nvSpPr>
      <xdr:spPr>
        <a:xfrm>
          <a:off x="2505075" y="78376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560</xdr:row>
      <xdr:rowOff>157162</xdr:rowOff>
    </xdr:from>
    <xdr:ext cx="65" cy="172227"/>
    <xdr:sp macro="" textlink="">
      <xdr:nvSpPr>
        <xdr:cNvPr id="214" name="TextBox 213"/>
        <xdr:cNvSpPr txBox="1"/>
      </xdr:nvSpPr>
      <xdr:spPr>
        <a:xfrm>
          <a:off x="2505075" y="78376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560</xdr:row>
      <xdr:rowOff>157162</xdr:rowOff>
    </xdr:from>
    <xdr:ext cx="65" cy="172227"/>
    <xdr:sp macro="" textlink="">
      <xdr:nvSpPr>
        <xdr:cNvPr id="215" name="TextBox 214"/>
        <xdr:cNvSpPr txBox="1"/>
      </xdr:nvSpPr>
      <xdr:spPr>
        <a:xfrm>
          <a:off x="2505075" y="78376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216" name="TextBox 215"/>
        <xdr:cNvSpPr txBox="1"/>
      </xdr:nvSpPr>
      <xdr:spPr>
        <a:xfrm>
          <a:off x="2505075" y="79167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217" name="TextBox 216"/>
        <xdr:cNvSpPr txBox="1"/>
      </xdr:nvSpPr>
      <xdr:spPr>
        <a:xfrm>
          <a:off x="2505075" y="79167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218" name="TextBox 217"/>
        <xdr:cNvSpPr txBox="1"/>
      </xdr:nvSpPr>
      <xdr:spPr>
        <a:xfrm>
          <a:off x="2505075" y="79167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219" name="TextBox 218"/>
        <xdr:cNvSpPr txBox="1"/>
      </xdr:nvSpPr>
      <xdr:spPr>
        <a:xfrm>
          <a:off x="2505075" y="79167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220" name="TextBox 219"/>
        <xdr:cNvSpPr txBox="1"/>
      </xdr:nvSpPr>
      <xdr:spPr>
        <a:xfrm>
          <a:off x="2505075" y="79167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221" name="TextBox 220"/>
        <xdr:cNvSpPr txBox="1"/>
      </xdr:nvSpPr>
      <xdr:spPr>
        <a:xfrm>
          <a:off x="2505075" y="79167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222" name="TextBox 221"/>
        <xdr:cNvSpPr txBox="1"/>
      </xdr:nvSpPr>
      <xdr:spPr>
        <a:xfrm>
          <a:off x="2505075" y="79167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223" name="TextBox 222"/>
        <xdr:cNvSpPr txBox="1"/>
      </xdr:nvSpPr>
      <xdr:spPr>
        <a:xfrm>
          <a:off x="2505075" y="79167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224" name="TextBox 223"/>
        <xdr:cNvSpPr txBox="1"/>
      </xdr:nvSpPr>
      <xdr:spPr>
        <a:xfrm>
          <a:off x="2505075" y="79576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225" name="TextBox 224"/>
        <xdr:cNvSpPr txBox="1"/>
      </xdr:nvSpPr>
      <xdr:spPr>
        <a:xfrm>
          <a:off x="2505075" y="79576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226" name="TextBox 225"/>
        <xdr:cNvSpPr txBox="1"/>
      </xdr:nvSpPr>
      <xdr:spPr>
        <a:xfrm>
          <a:off x="2505075" y="79576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227" name="TextBox 226"/>
        <xdr:cNvSpPr txBox="1"/>
      </xdr:nvSpPr>
      <xdr:spPr>
        <a:xfrm>
          <a:off x="2505075" y="79576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228" name="TextBox 227"/>
        <xdr:cNvSpPr txBox="1"/>
      </xdr:nvSpPr>
      <xdr:spPr>
        <a:xfrm>
          <a:off x="2505075" y="79576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229" name="TextBox 228"/>
        <xdr:cNvSpPr txBox="1"/>
      </xdr:nvSpPr>
      <xdr:spPr>
        <a:xfrm>
          <a:off x="2505075" y="79576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230" name="TextBox 229"/>
        <xdr:cNvSpPr txBox="1"/>
      </xdr:nvSpPr>
      <xdr:spPr>
        <a:xfrm>
          <a:off x="2505075" y="79576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231" name="TextBox 230"/>
        <xdr:cNvSpPr txBox="1"/>
      </xdr:nvSpPr>
      <xdr:spPr>
        <a:xfrm>
          <a:off x="2505075" y="79576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32" name="TextBox 231"/>
        <xdr:cNvSpPr txBox="1"/>
      </xdr:nvSpPr>
      <xdr:spPr>
        <a:xfrm>
          <a:off x="2505075" y="81757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33" name="TextBox 232"/>
        <xdr:cNvSpPr txBox="1"/>
      </xdr:nvSpPr>
      <xdr:spPr>
        <a:xfrm>
          <a:off x="2505075" y="81757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34" name="TextBox 233"/>
        <xdr:cNvSpPr txBox="1"/>
      </xdr:nvSpPr>
      <xdr:spPr>
        <a:xfrm>
          <a:off x="2505075" y="81757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35" name="TextBox 234"/>
        <xdr:cNvSpPr txBox="1"/>
      </xdr:nvSpPr>
      <xdr:spPr>
        <a:xfrm>
          <a:off x="2505075" y="81757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36" name="TextBox 235"/>
        <xdr:cNvSpPr txBox="1"/>
      </xdr:nvSpPr>
      <xdr:spPr>
        <a:xfrm>
          <a:off x="2505075" y="81757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37" name="TextBox 236"/>
        <xdr:cNvSpPr txBox="1"/>
      </xdr:nvSpPr>
      <xdr:spPr>
        <a:xfrm>
          <a:off x="2505075" y="81757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38" name="TextBox 237"/>
        <xdr:cNvSpPr txBox="1"/>
      </xdr:nvSpPr>
      <xdr:spPr>
        <a:xfrm>
          <a:off x="2505075" y="81757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39" name="TextBox 238"/>
        <xdr:cNvSpPr txBox="1"/>
      </xdr:nvSpPr>
      <xdr:spPr>
        <a:xfrm>
          <a:off x="2505075" y="81757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40" name="TextBox 239"/>
        <xdr:cNvSpPr txBox="1"/>
      </xdr:nvSpPr>
      <xdr:spPr>
        <a:xfrm>
          <a:off x="2505075" y="805576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41" name="TextBox 240"/>
        <xdr:cNvSpPr txBox="1"/>
      </xdr:nvSpPr>
      <xdr:spPr>
        <a:xfrm>
          <a:off x="2505075" y="805576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42" name="TextBox 241"/>
        <xdr:cNvSpPr txBox="1"/>
      </xdr:nvSpPr>
      <xdr:spPr>
        <a:xfrm>
          <a:off x="2505075" y="805576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43" name="TextBox 242"/>
        <xdr:cNvSpPr txBox="1"/>
      </xdr:nvSpPr>
      <xdr:spPr>
        <a:xfrm>
          <a:off x="2505075" y="805576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44" name="TextBox 243"/>
        <xdr:cNvSpPr txBox="1"/>
      </xdr:nvSpPr>
      <xdr:spPr>
        <a:xfrm>
          <a:off x="2505075" y="805576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45" name="TextBox 244"/>
        <xdr:cNvSpPr txBox="1"/>
      </xdr:nvSpPr>
      <xdr:spPr>
        <a:xfrm>
          <a:off x="2505075" y="805576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46" name="TextBox 245"/>
        <xdr:cNvSpPr txBox="1"/>
      </xdr:nvSpPr>
      <xdr:spPr>
        <a:xfrm>
          <a:off x="2505075" y="805576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47" name="TextBox 246"/>
        <xdr:cNvSpPr txBox="1"/>
      </xdr:nvSpPr>
      <xdr:spPr>
        <a:xfrm>
          <a:off x="2505075" y="805576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48" name="TextBox 247"/>
        <xdr:cNvSpPr txBox="1"/>
      </xdr:nvSpPr>
      <xdr:spPr>
        <a:xfrm>
          <a:off x="2505075" y="805576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49" name="TextBox 248"/>
        <xdr:cNvSpPr txBox="1"/>
      </xdr:nvSpPr>
      <xdr:spPr>
        <a:xfrm>
          <a:off x="2505075" y="805576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50" name="TextBox 249"/>
        <xdr:cNvSpPr txBox="1"/>
      </xdr:nvSpPr>
      <xdr:spPr>
        <a:xfrm>
          <a:off x="2505075" y="805576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51" name="TextBox 250"/>
        <xdr:cNvSpPr txBox="1"/>
      </xdr:nvSpPr>
      <xdr:spPr>
        <a:xfrm>
          <a:off x="2505075" y="805576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52" name="TextBox 251"/>
        <xdr:cNvSpPr txBox="1"/>
      </xdr:nvSpPr>
      <xdr:spPr>
        <a:xfrm>
          <a:off x="2505075" y="805576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53" name="TextBox 252"/>
        <xdr:cNvSpPr txBox="1"/>
      </xdr:nvSpPr>
      <xdr:spPr>
        <a:xfrm>
          <a:off x="2505075" y="813482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54" name="TextBox 253"/>
        <xdr:cNvSpPr txBox="1"/>
      </xdr:nvSpPr>
      <xdr:spPr>
        <a:xfrm>
          <a:off x="2505075" y="813482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55" name="TextBox 254"/>
        <xdr:cNvSpPr txBox="1"/>
      </xdr:nvSpPr>
      <xdr:spPr>
        <a:xfrm>
          <a:off x="2505075" y="813482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56" name="TextBox 255"/>
        <xdr:cNvSpPr txBox="1"/>
      </xdr:nvSpPr>
      <xdr:spPr>
        <a:xfrm>
          <a:off x="2505075" y="813482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57" name="TextBox 256"/>
        <xdr:cNvSpPr txBox="1"/>
      </xdr:nvSpPr>
      <xdr:spPr>
        <a:xfrm>
          <a:off x="2505075" y="813482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58" name="TextBox 257"/>
        <xdr:cNvSpPr txBox="1"/>
      </xdr:nvSpPr>
      <xdr:spPr>
        <a:xfrm>
          <a:off x="2505075" y="813482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59" name="TextBox 258"/>
        <xdr:cNvSpPr txBox="1"/>
      </xdr:nvSpPr>
      <xdr:spPr>
        <a:xfrm>
          <a:off x="2505075" y="813482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60" name="TextBox 259"/>
        <xdr:cNvSpPr txBox="1"/>
      </xdr:nvSpPr>
      <xdr:spPr>
        <a:xfrm>
          <a:off x="2505075" y="813482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61" name="TextBox 260"/>
        <xdr:cNvSpPr txBox="1"/>
      </xdr:nvSpPr>
      <xdr:spPr>
        <a:xfrm>
          <a:off x="2505075" y="813482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62" name="TextBox 261"/>
        <xdr:cNvSpPr txBox="1"/>
      </xdr:nvSpPr>
      <xdr:spPr>
        <a:xfrm>
          <a:off x="2505075" y="813482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63" name="TextBox 262"/>
        <xdr:cNvSpPr txBox="1"/>
      </xdr:nvSpPr>
      <xdr:spPr>
        <a:xfrm>
          <a:off x="2505075" y="813482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64" name="TextBox 263"/>
        <xdr:cNvSpPr txBox="1"/>
      </xdr:nvSpPr>
      <xdr:spPr>
        <a:xfrm>
          <a:off x="2505075" y="813482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65" name="TextBox 264"/>
        <xdr:cNvSpPr txBox="1"/>
      </xdr:nvSpPr>
      <xdr:spPr>
        <a:xfrm>
          <a:off x="2505075" y="813482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66" name="TextBox 265"/>
        <xdr:cNvSpPr txBox="1"/>
      </xdr:nvSpPr>
      <xdr:spPr>
        <a:xfrm>
          <a:off x="2505075" y="81757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67" name="TextBox 266"/>
        <xdr:cNvSpPr txBox="1"/>
      </xdr:nvSpPr>
      <xdr:spPr>
        <a:xfrm>
          <a:off x="2505075" y="81757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68" name="TextBox 267"/>
        <xdr:cNvSpPr txBox="1"/>
      </xdr:nvSpPr>
      <xdr:spPr>
        <a:xfrm>
          <a:off x="2505075" y="81757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69" name="TextBox 268"/>
        <xdr:cNvSpPr txBox="1"/>
      </xdr:nvSpPr>
      <xdr:spPr>
        <a:xfrm>
          <a:off x="2505075" y="81757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70" name="TextBox 269"/>
        <xdr:cNvSpPr txBox="1"/>
      </xdr:nvSpPr>
      <xdr:spPr>
        <a:xfrm>
          <a:off x="2505075" y="81757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71" name="TextBox 270"/>
        <xdr:cNvSpPr txBox="1"/>
      </xdr:nvSpPr>
      <xdr:spPr>
        <a:xfrm>
          <a:off x="2505075" y="81757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72" name="TextBox 271"/>
        <xdr:cNvSpPr txBox="1"/>
      </xdr:nvSpPr>
      <xdr:spPr>
        <a:xfrm>
          <a:off x="2505075" y="81757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942</xdr:row>
      <xdr:rowOff>0</xdr:rowOff>
    </xdr:from>
    <xdr:ext cx="65" cy="172227"/>
    <xdr:sp macro="" textlink="">
      <xdr:nvSpPr>
        <xdr:cNvPr id="273" name="TextBox 272"/>
        <xdr:cNvSpPr txBox="1"/>
      </xdr:nvSpPr>
      <xdr:spPr>
        <a:xfrm>
          <a:off x="2505075" y="81757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533</xdr:row>
      <xdr:rowOff>0</xdr:rowOff>
    </xdr:from>
    <xdr:ext cx="65" cy="172227"/>
    <xdr:sp macro="" textlink="">
      <xdr:nvSpPr>
        <xdr:cNvPr id="274" name="TextBox 273"/>
        <xdr:cNvSpPr txBox="1"/>
      </xdr:nvSpPr>
      <xdr:spPr>
        <a:xfrm>
          <a:off x="2505075" y="108213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536</xdr:row>
      <xdr:rowOff>157162</xdr:rowOff>
    </xdr:from>
    <xdr:ext cx="65" cy="172227"/>
    <xdr:sp macro="" textlink="">
      <xdr:nvSpPr>
        <xdr:cNvPr id="275" name="TextBox 274"/>
        <xdr:cNvSpPr txBox="1"/>
      </xdr:nvSpPr>
      <xdr:spPr>
        <a:xfrm>
          <a:off x="2505075" y="10898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539</xdr:row>
      <xdr:rowOff>0</xdr:rowOff>
    </xdr:from>
    <xdr:ext cx="65" cy="172227"/>
    <xdr:sp macro="" textlink="">
      <xdr:nvSpPr>
        <xdr:cNvPr id="276" name="TextBox 275"/>
        <xdr:cNvSpPr txBox="1"/>
      </xdr:nvSpPr>
      <xdr:spPr>
        <a:xfrm>
          <a:off x="2505075" y="109451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542</xdr:row>
      <xdr:rowOff>0</xdr:rowOff>
    </xdr:from>
    <xdr:ext cx="65" cy="172227"/>
    <xdr:sp macro="" textlink="">
      <xdr:nvSpPr>
        <xdr:cNvPr id="277" name="TextBox 276"/>
        <xdr:cNvSpPr txBox="1"/>
      </xdr:nvSpPr>
      <xdr:spPr>
        <a:xfrm>
          <a:off x="2505075" y="11002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542</xdr:row>
      <xdr:rowOff>0</xdr:rowOff>
    </xdr:from>
    <xdr:ext cx="65" cy="172227"/>
    <xdr:sp macro="" textlink="">
      <xdr:nvSpPr>
        <xdr:cNvPr id="278" name="TextBox 277"/>
        <xdr:cNvSpPr txBox="1"/>
      </xdr:nvSpPr>
      <xdr:spPr>
        <a:xfrm>
          <a:off x="2505075" y="11002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545</xdr:row>
      <xdr:rowOff>0</xdr:rowOff>
    </xdr:from>
    <xdr:ext cx="65" cy="172227"/>
    <xdr:sp macro="" textlink="">
      <xdr:nvSpPr>
        <xdr:cNvPr id="279" name="TextBox 278"/>
        <xdr:cNvSpPr txBox="1"/>
      </xdr:nvSpPr>
      <xdr:spPr>
        <a:xfrm>
          <a:off x="2505075" y="110632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545</xdr:row>
      <xdr:rowOff>0</xdr:rowOff>
    </xdr:from>
    <xdr:ext cx="65" cy="172227"/>
    <xdr:sp macro="" textlink="">
      <xdr:nvSpPr>
        <xdr:cNvPr id="280" name="TextBox 279"/>
        <xdr:cNvSpPr txBox="1"/>
      </xdr:nvSpPr>
      <xdr:spPr>
        <a:xfrm>
          <a:off x="2505075" y="110632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545</xdr:row>
      <xdr:rowOff>0</xdr:rowOff>
    </xdr:from>
    <xdr:ext cx="65" cy="172227"/>
    <xdr:sp macro="" textlink="">
      <xdr:nvSpPr>
        <xdr:cNvPr id="281" name="TextBox 280"/>
        <xdr:cNvSpPr txBox="1"/>
      </xdr:nvSpPr>
      <xdr:spPr>
        <a:xfrm>
          <a:off x="2505075" y="110632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546</xdr:row>
      <xdr:rowOff>0</xdr:rowOff>
    </xdr:from>
    <xdr:ext cx="65" cy="172227"/>
    <xdr:sp macro="" textlink="">
      <xdr:nvSpPr>
        <xdr:cNvPr id="282" name="TextBox 281"/>
        <xdr:cNvSpPr txBox="1"/>
      </xdr:nvSpPr>
      <xdr:spPr>
        <a:xfrm>
          <a:off x="2505075" y="11086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546</xdr:row>
      <xdr:rowOff>0</xdr:rowOff>
    </xdr:from>
    <xdr:ext cx="65" cy="172227"/>
    <xdr:sp macro="" textlink="">
      <xdr:nvSpPr>
        <xdr:cNvPr id="283" name="TextBox 282"/>
        <xdr:cNvSpPr txBox="1"/>
      </xdr:nvSpPr>
      <xdr:spPr>
        <a:xfrm>
          <a:off x="2505075" y="11086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546</xdr:row>
      <xdr:rowOff>0</xdr:rowOff>
    </xdr:from>
    <xdr:ext cx="65" cy="172227"/>
    <xdr:sp macro="" textlink="">
      <xdr:nvSpPr>
        <xdr:cNvPr id="284" name="TextBox 283"/>
        <xdr:cNvSpPr txBox="1"/>
      </xdr:nvSpPr>
      <xdr:spPr>
        <a:xfrm>
          <a:off x="2505075" y="11086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546</xdr:row>
      <xdr:rowOff>0</xdr:rowOff>
    </xdr:from>
    <xdr:ext cx="65" cy="172227"/>
    <xdr:sp macro="" textlink="">
      <xdr:nvSpPr>
        <xdr:cNvPr id="285" name="TextBox 284"/>
        <xdr:cNvSpPr txBox="1"/>
      </xdr:nvSpPr>
      <xdr:spPr>
        <a:xfrm>
          <a:off x="2505075" y="11086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0</xdr:rowOff>
    </xdr:from>
    <xdr:ext cx="65" cy="172227"/>
    <xdr:sp macro="" textlink="">
      <xdr:nvSpPr>
        <xdr:cNvPr id="286" name="TextBox 285"/>
        <xdr:cNvSpPr txBox="1"/>
      </xdr:nvSpPr>
      <xdr:spPr>
        <a:xfrm>
          <a:off x="2505075" y="11143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0</xdr:rowOff>
    </xdr:from>
    <xdr:ext cx="65" cy="172227"/>
    <xdr:sp macro="" textlink="">
      <xdr:nvSpPr>
        <xdr:cNvPr id="287" name="TextBox 286"/>
        <xdr:cNvSpPr txBox="1"/>
      </xdr:nvSpPr>
      <xdr:spPr>
        <a:xfrm>
          <a:off x="2505075" y="11143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0</xdr:rowOff>
    </xdr:from>
    <xdr:ext cx="65" cy="172227"/>
    <xdr:sp macro="" textlink="">
      <xdr:nvSpPr>
        <xdr:cNvPr id="288" name="TextBox 287"/>
        <xdr:cNvSpPr txBox="1"/>
      </xdr:nvSpPr>
      <xdr:spPr>
        <a:xfrm>
          <a:off x="2505075" y="11143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0</xdr:rowOff>
    </xdr:from>
    <xdr:ext cx="65" cy="172227"/>
    <xdr:sp macro="" textlink="">
      <xdr:nvSpPr>
        <xdr:cNvPr id="289" name="TextBox 288"/>
        <xdr:cNvSpPr txBox="1"/>
      </xdr:nvSpPr>
      <xdr:spPr>
        <a:xfrm>
          <a:off x="2505075" y="11143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0</xdr:rowOff>
    </xdr:from>
    <xdr:ext cx="65" cy="172227"/>
    <xdr:sp macro="" textlink="">
      <xdr:nvSpPr>
        <xdr:cNvPr id="290" name="TextBox 289"/>
        <xdr:cNvSpPr txBox="1"/>
      </xdr:nvSpPr>
      <xdr:spPr>
        <a:xfrm>
          <a:off x="2505075" y="11143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291" name="TextBox 290"/>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292" name="TextBox 291"/>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293" name="TextBox 292"/>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294" name="TextBox 293"/>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295" name="TextBox 294"/>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296" name="TextBox 295"/>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297" name="TextBox 296"/>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298" name="TextBox 297"/>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299" name="TextBox 298"/>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300" name="TextBox 299"/>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301" name="TextBox 300"/>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302" name="TextBox 301"/>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303" name="TextBox 302"/>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304" name="TextBox 303"/>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305" name="TextBox 304"/>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306" name="TextBox 305"/>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562</xdr:row>
      <xdr:rowOff>157162</xdr:rowOff>
    </xdr:from>
    <xdr:ext cx="65" cy="172227"/>
    <xdr:sp macro="" textlink="">
      <xdr:nvSpPr>
        <xdr:cNvPr id="307" name="TextBox 306"/>
        <xdr:cNvSpPr txBox="1"/>
      </xdr:nvSpPr>
      <xdr:spPr>
        <a:xfrm>
          <a:off x="2505075" y="114266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562</xdr:row>
      <xdr:rowOff>157162</xdr:rowOff>
    </xdr:from>
    <xdr:ext cx="65" cy="172227"/>
    <xdr:sp macro="" textlink="">
      <xdr:nvSpPr>
        <xdr:cNvPr id="308" name="TextBox 307"/>
        <xdr:cNvSpPr txBox="1"/>
      </xdr:nvSpPr>
      <xdr:spPr>
        <a:xfrm>
          <a:off x="2505075" y="114266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562</xdr:row>
      <xdr:rowOff>157162</xdr:rowOff>
    </xdr:from>
    <xdr:ext cx="65" cy="172227"/>
    <xdr:sp macro="" textlink="">
      <xdr:nvSpPr>
        <xdr:cNvPr id="309" name="TextBox 308"/>
        <xdr:cNvSpPr txBox="1"/>
      </xdr:nvSpPr>
      <xdr:spPr>
        <a:xfrm>
          <a:off x="2505075" y="114266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562</xdr:row>
      <xdr:rowOff>157162</xdr:rowOff>
    </xdr:from>
    <xdr:ext cx="65" cy="172227"/>
    <xdr:sp macro="" textlink="">
      <xdr:nvSpPr>
        <xdr:cNvPr id="310" name="TextBox 309"/>
        <xdr:cNvSpPr txBox="1"/>
      </xdr:nvSpPr>
      <xdr:spPr>
        <a:xfrm>
          <a:off x="2505075" y="114266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562</xdr:row>
      <xdr:rowOff>157162</xdr:rowOff>
    </xdr:from>
    <xdr:ext cx="65" cy="172227"/>
    <xdr:sp macro="" textlink="">
      <xdr:nvSpPr>
        <xdr:cNvPr id="311" name="TextBox 310"/>
        <xdr:cNvSpPr txBox="1"/>
      </xdr:nvSpPr>
      <xdr:spPr>
        <a:xfrm>
          <a:off x="2505075" y="114266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562</xdr:row>
      <xdr:rowOff>157162</xdr:rowOff>
    </xdr:from>
    <xdr:ext cx="65" cy="172227"/>
    <xdr:sp macro="" textlink="">
      <xdr:nvSpPr>
        <xdr:cNvPr id="312" name="TextBox 311"/>
        <xdr:cNvSpPr txBox="1"/>
      </xdr:nvSpPr>
      <xdr:spPr>
        <a:xfrm>
          <a:off x="2505075" y="114266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562</xdr:row>
      <xdr:rowOff>157162</xdr:rowOff>
    </xdr:from>
    <xdr:ext cx="65" cy="172227"/>
    <xdr:sp macro="" textlink="">
      <xdr:nvSpPr>
        <xdr:cNvPr id="313" name="TextBox 312"/>
        <xdr:cNvSpPr txBox="1"/>
      </xdr:nvSpPr>
      <xdr:spPr>
        <a:xfrm>
          <a:off x="2505075" y="114266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562</xdr:row>
      <xdr:rowOff>157162</xdr:rowOff>
    </xdr:from>
    <xdr:ext cx="65" cy="172227"/>
    <xdr:sp macro="" textlink="">
      <xdr:nvSpPr>
        <xdr:cNvPr id="314" name="TextBox 313"/>
        <xdr:cNvSpPr txBox="1"/>
      </xdr:nvSpPr>
      <xdr:spPr>
        <a:xfrm>
          <a:off x="2505075" y="114266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315" name="TextBox 314"/>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316" name="TextBox 315"/>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317" name="TextBox 316"/>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318" name="TextBox 317"/>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319" name="TextBox 318"/>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320" name="TextBox 319"/>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321" name="TextBox 320"/>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322" name="TextBox 321"/>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323" name="TextBox 322"/>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324" name="TextBox 323"/>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325" name="TextBox 324"/>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326" name="TextBox 325"/>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327" name="TextBox 326"/>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328" name="TextBox 327"/>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329" name="TextBox 328"/>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330" name="TextBox 329"/>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331" name="TextBox 330"/>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332" name="TextBox 331"/>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333" name="TextBox 332"/>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334" name="TextBox 333"/>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335" name="TextBox 334"/>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336" name="TextBox 335"/>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337" name="TextBox 336"/>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338" name="TextBox 337"/>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339" name="TextBox 338"/>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340" name="TextBox 339"/>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562</xdr:row>
      <xdr:rowOff>157162</xdr:rowOff>
    </xdr:from>
    <xdr:ext cx="65" cy="172227"/>
    <xdr:sp macro="" textlink="">
      <xdr:nvSpPr>
        <xdr:cNvPr id="341" name="TextBox 340"/>
        <xdr:cNvSpPr txBox="1"/>
      </xdr:nvSpPr>
      <xdr:spPr>
        <a:xfrm>
          <a:off x="2505075" y="114266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562</xdr:row>
      <xdr:rowOff>157162</xdr:rowOff>
    </xdr:from>
    <xdr:ext cx="65" cy="172227"/>
    <xdr:sp macro="" textlink="">
      <xdr:nvSpPr>
        <xdr:cNvPr id="342" name="TextBox 341"/>
        <xdr:cNvSpPr txBox="1"/>
      </xdr:nvSpPr>
      <xdr:spPr>
        <a:xfrm>
          <a:off x="2505075" y="114266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562</xdr:row>
      <xdr:rowOff>157162</xdr:rowOff>
    </xdr:from>
    <xdr:ext cx="65" cy="172227"/>
    <xdr:sp macro="" textlink="">
      <xdr:nvSpPr>
        <xdr:cNvPr id="343" name="TextBox 342"/>
        <xdr:cNvSpPr txBox="1"/>
      </xdr:nvSpPr>
      <xdr:spPr>
        <a:xfrm>
          <a:off x="2505075" y="114266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562</xdr:row>
      <xdr:rowOff>157162</xdr:rowOff>
    </xdr:from>
    <xdr:ext cx="65" cy="172227"/>
    <xdr:sp macro="" textlink="">
      <xdr:nvSpPr>
        <xdr:cNvPr id="344" name="TextBox 343"/>
        <xdr:cNvSpPr txBox="1"/>
      </xdr:nvSpPr>
      <xdr:spPr>
        <a:xfrm>
          <a:off x="2505075" y="114266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562</xdr:row>
      <xdr:rowOff>157162</xdr:rowOff>
    </xdr:from>
    <xdr:ext cx="65" cy="172227"/>
    <xdr:sp macro="" textlink="">
      <xdr:nvSpPr>
        <xdr:cNvPr id="345" name="TextBox 344"/>
        <xdr:cNvSpPr txBox="1"/>
      </xdr:nvSpPr>
      <xdr:spPr>
        <a:xfrm>
          <a:off x="2505075" y="114266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562</xdr:row>
      <xdr:rowOff>157162</xdr:rowOff>
    </xdr:from>
    <xdr:ext cx="65" cy="172227"/>
    <xdr:sp macro="" textlink="">
      <xdr:nvSpPr>
        <xdr:cNvPr id="346" name="TextBox 345"/>
        <xdr:cNvSpPr txBox="1"/>
      </xdr:nvSpPr>
      <xdr:spPr>
        <a:xfrm>
          <a:off x="2505075" y="114266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562</xdr:row>
      <xdr:rowOff>157162</xdr:rowOff>
    </xdr:from>
    <xdr:ext cx="65" cy="172227"/>
    <xdr:sp macro="" textlink="">
      <xdr:nvSpPr>
        <xdr:cNvPr id="347" name="TextBox 346"/>
        <xdr:cNvSpPr txBox="1"/>
      </xdr:nvSpPr>
      <xdr:spPr>
        <a:xfrm>
          <a:off x="2505075" y="114266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562</xdr:row>
      <xdr:rowOff>157162</xdr:rowOff>
    </xdr:from>
    <xdr:ext cx="65" cy="172227"/>
    <xdr:sp macro="" textlink="">
      <xdr:nvSpPr>
        <xdr:cNvPr id="348" name="TextBox 347"/>
        <xdr:cNvSpPr txBox="1"/>
      </xdr:nvSpPr>
      <xdr:spPr>
        <a:xfrm>
          <a:off x="2505075" y="114266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533</xdr:row>
      <xdr:rowOff>157162</xdr:rowOff>
    </xdr:from>
    <xdr:ext cx="65" cy="172227"/>
    <xdr:sp macro="" textlink="">
      <xdr:nvSpPr>
        <xdr:cNvPr id="349" name="TextBox 348"/>
        <xdr:cNvSpPr txBox="1"/>
      </xdr:nvSpPr>
      <xdr:spPr>
        <a:xfrm>
          <a:off x="2505075" y="1083706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539</xdr:row>
      <xdr:rowOff>0</xdr:rowOff>
    </xdr:from>
    <xdr:ext cx="65" cy="172227"/>
    <xdr:sp macro="" textlink="">
      <xdr:nvSpPr>
        <xdr:cNvPr id="350" name="TextBox 349"/>
        <xdr:cNvSpPr txBox="1"/>
      </xdr:nvSpPr>
      <xdr:spPr>
        <a:xfrm>
          <a:off x="2505075" y="109451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539</xdr:row>
      <xdr:rowOff>0</xdr:rowOff>
    </xdr:from>
    <xdr:ext cx="65" cy="172227"/>
    <xdr:sp macro="" textlink="">
      <xdr:nvSpPr>
        <xdr:cNvPr id="351" name="TextBox 350"/>
        <xdr:cNvSpPr txBox="1"/>
      </xdr:nvSpPr>
      <xdr:spPr>
        <a:xfrm>
          <a:off x="2505075" y="109451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542</xdr:row>
      <xdr:rowOff>157162</xdr:rowOff>
    </xdr:from>
    <xdr:ext cx="65" cy="172227"/>
    <xdr:sp macro="" textlink="">
      <xdr:nvSpPr>
        <xdr:cNvPr id="352" name="TextBox 351"/>
        <xdr:cNvSpPr txBox="1"/>
      </xdr:nvSpPr>
      <xdr:spPr>
        <a:xfrm>
          <a:off x="2505075" y="11018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542</xdr:row>
      <xdr:rowOff>157162</xdr:rowOff>
    </xdr:from>
    <xdr:ext cx="65" cy="172227"/>
    <xdr:sp macro="" textlink="">
      <xdr:nvSpPr>
        <xdr:cNvPr id="353" name="TextBox 352"/>
        <xdr:cNvSpPr txBox="1"/>
      </xdr:nvSpPr>
      <xdr:spPr>
        <a:xfrm>
          <a:off x="2505075" y="11018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545</xdr:row>
      <xdr:rowOff>157162</xdr:rowOff>
    </xdr:from>
    <xdr:ext cx="65" cy="172227"/>
    <xdr:sp macro="" textlink="">
      <xdr:nvSpPr>
        <xdr:cNvPr id="354" name="TextBox 353"/>
        <xdr:cNvSpPr txBox="1"/>
      </xdr:nvSpPr>
      <xdr:spPr>
        <a:xfrm>
          <a:off x="2505075" y="110790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545</xdr:row>
      <xdr:rowOff>157162</xdr:rowOff>
    </xdr:from>
    <xdr:ext cx="65" cy="172227"/>
    <xdr:sp macro="" textlink="">
      <xdr:nvSpPr>
        <xdr:cNvPr id="355" name="TextBox 354"/>
        <xdr:cNvSpPr txBox="1"/>
      </xdr:nvSpPr>
      <xdr:spPr>
        <a:xfrm>
          <a:off x="2505075" y="110790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545</xdr:row>
      <xdr:rowOff>157162</xdr:rowOff>
    </xdr:from>
    <xdr:ext cx="65" cy="172227"/>
    <xdr:sp macro="" textlink="">
      <xdr:nvSpPr>
        <xdr:cNvPr id="356" name="TextBox 355"/>
        <xdr:cNvSpPr txBox="1"/>
      </xdr:nvSpPr>
      <xdr:spPr>
        <a:xfrm>
          <a:off x="2505075" y="110790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546</xdr:row>
      <xdr:rowOff>0</xdr:rowOff>
    </xdr:from>
    <xdr:ext cx="65" cy="172227"/>
    <xdr:sp macro="" textlink="">
      <xdr:nvSpPr>
        <xdr:cNvPr id="357" name="TextBox 356"/>
        <xdr:cNvSpPr txBox="1"/>
      </xdr:nvSpPr>
      <xdr:spPr>
        <a:xfrm>
          <a:off x="2505075" y="11086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546</xdr:row>
      <xdr:rowOff>0</xdr:rowOff>
    </xdr:from>
    <xdr:ext cx="65" cy="172227"/>
    <xdr:sp macro="" textlink="">
      <xdr:nvSpPr>
        <xdr:cNvPr id="358" name="TextBox 357"/>
        <xdr:cNvSpPr txBox="1"/>
      </xdr:nvSpPr>
      <xdr:spPr>
        <a:xfrm>
          <a:off x="2505075" y="11086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546</xdr:row>
      <xdr:rowOff>0</xdr:rowOff>
    </xdr:from>
    <xdr:ext cx="65" cy="172227"/>
    <xdr:sp macro="" textlink="">
      <xdr:nvSpPr>
        <xdr:cNvPr id="359" name="TextBox 358"/>
        <xdr:cNvSpPr txBox="1"/>
      </xdr:nvSpPr>
      <xdr:spPr>
        <a:xfrm>
          <a:off x="2505075" y="11086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546</xdr:row>
      <xdr:rowOff>0</xdr:rowOff>
    </xdr:from>
    <xdr:ext cx="65" cy="172227"/>
    <xdr:sp macro="" textlink="">
      <xdr:nvSpPr>
        <xdr:cNvPr id="360" name="TextBox 359"/>
        <xdr:cNvSpPr txBox="1"/>
      </xdr:nvSpPr>
      <xdr:spPr>
        <a:xfrm>
          <a:off x="2505075" y="11086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361" name="TextBox 360"/>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362" name="TextBox 361"/>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363" name="TextBox 362"/>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364" name="TextBox 363"/>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365" name="TextBox 364"/>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366" name="TextBox 365"/>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367" name="TextBox 366"/>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368" name="TextBox 367"/>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369" name="TextBox 368"/>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370" name="TextBox 369"/>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371" name="TextBox 370"/>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372" name="TextBox 371"/>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373" name="TextBox 372"/>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374" name="TextBox 373"/>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375" name="TextBox 374"/>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376" name="TextBox 375"/>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377" name="TextBox 376"/>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378" name="TextBox 377"/>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379" name="TextBox 378"/>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380" name="TextBox 379"/>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381" name="TextBox 380"/>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382" name="TextBox 381"/>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383" name="TextBox 382"/>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384" name="TextBox 383"/>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385" name="TextBox 384"/>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386" name="TextBox 385"/>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387" name="TextBox 386"/>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388" name="TextBox 387"/>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389" name="TextBox 388"/>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390" name="TextBox 389"/>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391" name="TextBox 390"/>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392" name="TextBox 391"/>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393" name="TextBox 392"/>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394" name="TextBox 393"/>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395" name="TextBox 394"/>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396" name="TextBox 395"/>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397" name="TextBox 396"/>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398" name="TextBox 397"/>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399" name="TextBox 398"/>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400" name="TextBox 399"/>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401" name="TextBox 400"/>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402" name="TextBox 401"/>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403" name="TextBox 402"/>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404" name="TextBox 403"/>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405" name="TextBox 404"/>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406" name="TextBox 405"/>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407" name="TextBox 406"/>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408" name="TextBox 407"/>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409" name="TextBox 408"/>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410" name="TextBox 409"/>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411" name="TextBox 410"/>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412" name="TextBox 411"/>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413" name="TextBox 412"/>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414" name="TextBox 413"/>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415" name="TextBox 414"/>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416" name="TextBox 415"/>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417" name="TextBox 416"/>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418" name="TextBox 417"/>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419" name="TextBox 418"/>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420" name="TextBox 419"/>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421" name="TextBox 420"/>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422" name="TextBox 421"/>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423" name="TextBox 422"/>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536</xdr:row>
      <xdr:rowOff>0</xdr:rowOff>
    </xdr:from>
    <xdr:ext cx="65" cy="172227"/>
    <xdr:sp macro="" textlink="">
      <xdr:nvSpPr>
        <xdr:cNvPr id="424" name="TextBox 423"/>
        <xdr:cNvSpPr txBox="1"/>
      </xdr:nvSpPr>
      <xdr:spPr>
        <a:xfrm>
          <a:off x="2505075" y="108823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536</xdr:row>
      <xdr:rowOff>157162</xdr:rowOff>
    </xdr:from>
    <xdr:ext cx="65" cy="172227"/>
    <xdr:sp macro="" textlink="">
      <xdr:nvSpPr>
        <xdr:cNvPr id="425" name="TextBox 424"/>
        <xdr:cNvSpPr txBox="1"/>
      </xdr:nvSpPr>
      <xdr:spPr>
        <a:xfrm>
          <a:off x="2505075" y="10898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542</xdr:row>
      <xdr:rowOff>157162</xdr:rowOff>
    </xdr:from>
    <xdr:ext cx="65" cy="172227"/>
    <xdr:sp macro="" textlink="">
      <xdr:nvSpPr>
        <xdr:cNvPr id="426" name="TextBox 425"/>
        <xdr:cNvSpPr txBox="1"/>
      </xdr:nvSpPr>
      <xdr:spPr>
        <a:xfrm>
          <a:off x="2505075" y="11018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542</xdr:row>
      <xdr:rowOff>0</xdr:rowOff>
    </xdr:from>
    <xdr:ext cx="65" cy="172227"/>
    <xdr:sp macro="" textlink="">
      <xdr:nvSpPr>
        <xdr:cNvPr id="427" name="TextBox 426"/>
        <xdr:cNvSpPr txBox="1"/>
      </xdr:nvSpPr>
      <xdr:spPr>
        <a:xfrm>
          <a:off x="2505075" y="11002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542</xdr:row>
      <xdr:rowOff>157162</xdr:rowOff>
    </xdr:from>
    <xdr:ext cx="65" cy="172227"/>
    <xdr:sp macro="" textlink="">
      <xdr:nvSpPr>
        <xdr:cNvPr id="428" name="TextBox 427"/>
        <xdr:cNvSpPr txBox="1"/>
      </xdr:nvSpPr>
      <xdr:spPr>
        <a:xfrm>
          <a:off x="2505075" y="11018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542</xdr:row>
      <xdr:rowOff>157162</xdr:rowOff>
    </xdr:from>
    <xdr:ext cx="65" cy="172227"/>
    <xdr:sp macro="" textlink="">
      <xdr:nvSpPr>
        <xdr:cNvPr id="429" name="TextBox 428"/>
        <xdr:cNvSpPr txBox="1"/>
      </xdr:nvSpPr>
      <xdr:spPr>
        <a:xfrm>
          <a:off x="2505075" y="11018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545</xdr:row>
      <xdr:rowOff>0</xdr:rowOff>
    </xdr:from>
    <xdr:ext cx="65" cy="172227"/>
    <xdr:sp macro="" textlink="">
      <xdr:nvSpPr>
        <xdr:cNvPr id="430" name="TextBox 429"/>
        <xdr:cNvSpPr txBox="1"/>
      </xdr:nvSpPr>
      <xdr:spPr>
        <a:xfrm>
          <a:off x="2505075" y="110632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545</xdr:row>
      <xdr:rowOff>0</xdr:rowOff>
    </xdr:from>
    <xdr:ext cx="65" cy="172227"/>
    <xdr:sp macro="" textlink="">
      <xdr:nvSpPr>
        <xdr:cNvPr id="431" name="TextBox 430"/>
        <xdr:cNvSpPr txBox="1"/>
      </xdr:nvSpPr>
      <xdr:spPr>
        <a:xfrm>
          <a:off x="2505075" y="110632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545</xdr:row>
      <xdr:rowOff>157162</xdr:rowOff>
    </xdr:from>
    <xdr:ext cx="65" cy="172227"/>
    <xdr:sp macro="" textlink="">
      <xdr:nvSpPr>
        <xdr:cNvPr id="432" name="TextBox 431"/>
        <xdr:cNvSpPr txBox="1"/>
      </xdr:nvSpPr>
      <xdr:spPr>
        <a:xfrm>
          <a:off x="2505075" y="110790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545</xdr:row>
      <xdr:rowOff>157162</xdr:rowOff>
    </xdr:from>
    <xdr:ext cx="65" cy="172227"/>
    <xdr:sp macro="" textlink="">
      <xdr:nvSpPr>
        <xdr:cNvPr id="433" name="TextBox 432"/>
        <xdr:cNvSpPr txBox="1"/>
      </xdr:nvSpPr>
      <xdr:spPr>
        <a:xfrm>
          <a:off x="2505075" y="110790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545</xdr:row>
      <xdr:rowOff>157162</xdr:rowOff>
    </xdr:from>
    <xdr:ext cx="65" cy="172227"/>
    <xdr:sp macro="" textlink="">
      <xdr:nvSpPr>
        <xdr:cNvPr id="434" name="TextBox 433"/>
        <xdr:cNvSpPr txBox="1"/>
      </xdr:nvSpPr>
      <xdr:spPr>
        <a:xfrm>
          <a:off x="2505075" y="110790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545</xdr:row>
      <xdr:rowOff>0</xdr:rowOff>
    </xdr:from>
    <xdr:ext cx="65" cy="172227"/>
    <xdr:sp macro="" textlink="">
      <xdr:nvSpPr>
        <xdr:cNvPr id="435" name="TextBox 434"/>
        <xdr:cNvSpPr txBox="1"/>
      </xdr:nvSpPr>
      <xdr:spPr>
        <a:xfrm>
          <a:off x="2505075" y="110632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545</xdr:row>
      <xdr:rowOff>157162</xdr:rowOff>
    </xdr:from>
    <xdr:ext cx="65" cy="172227"/>
    <xdr:sp macro="" textlink="">
      <xdr:nvSpPr>
        <xdr:cNvPr id="436" name="TextBox 435"/>
        <xdr:cNvSpPr txBox="1"/>
      </xdr:nvSpPr>
      <xdr:spPr>
        <a:xfrm>
          <a:off x="2505075" y="110790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545</xdr:row>
      <xdr:rowOff>157162</xdr:rowOff>
    </xdr:from>
    <xdr:ext cx="65" cy="172227"/>
    <xdr:sp macro="" textlink="">
      <xdr:nvSpPr>
        <xdr:cNvPr id="437" name="TextBox 436"/>
        <xdr:cNvSpPr txBox="1"/>
      </xdr:nvSpPr>
      <xdr:spPr>
        <a:xfrm>
          <a:off x="2505075" y="110790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0</xdr:rowOff>
    </xdr:from>
    <xdr:ext cx="65" cy="172227"/>
    <xdr:sp macro="" textlink="">
      <xdr:nvSpPr>
        <xdr:cNvPr id="438" name="TextBox 437"/>
        <xdr:cNvSpPr txBox="1"/>
      </xdr:nvSpPr>
      <xdr:spPr>
        <a:xfrm>
          <a:off x="2505075" y="11143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0</xdr:rowOff>
    </xdr:from>
    <xdr:ext cx="65" cy="172227"/>
    <xdr:sp macro="" textlink="">
      <xdr:nvSpPr>
        <xdr:cNvPr id="439" name="TextBox 438"/>
        <xdr:cNvSpPr txBox="1"/>
      </xdr:nvSpPr>
      <xdr:spPr>
        <a:xfrm>
          <a:off x="2505075" y="11143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0</xdr:rowOff>
    </xdr:from>
    <xdr:ext cx="65" cy="172227"/>
    <xdr:sp macro="" textlink="">
      <xdr:nvSpPr>
        <xdr:cNvPr id="440" name="TextBox 439"/>
        <xdr:cNvSpPr txBox="1"/>
      </xdr:nvSpPr>
      <xdr:spPr>
        <a:xfrm>
          <a:off x="2505075" y="11143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441" name="TextBox 440"/>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442" name="TextBox 441"/>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443" name="TextBox 442"/>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0</xdr:rowOff>
    </xdr:from>
    <xdr:ext cx="65" cy="172227"/>
    <xdr:sp macro="" textlink="">
      <xdr:nvSpPr>
        <xdr:cNvPr id="444" name="TextBox 443"/>
        <xdr:cNvSpPr txBox="1"/>
      </xdr:nvSpPr>
      <xdr:spPr>
        <a:xfrm>
          <a:off x="2505075" y="11143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0</xdr:rowOff>
    </xdr:from>
    <xdr:ext cx="65" cy="172227"/>
    <xdr:sp macro="" textlink="">
      <xdr:nvSpPr>
        <xdr:cNvPr id="445" name="TextBox 444"/>
        <xdr:cNvSpPr txBox="1"/>
      </xdr:nvSpPr>
      <xdr:spPr>
        <a:xfrm>
          <a:off x="2505075" y="11143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446" name="TextBox 445"/>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447" name="TextBox 446"/>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448" name="TextBox 447"/>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0</xdr:rowOff>
    </xdr:from>
    <xdr:ext cx="65" cy="172227"/>
    <xdr:sp macro="" textlink="">
      <xdr:nvSpPr>
        <xdr:cNvPr id="449" name="TextBox 448"/>
        <xdr:cNvSpPr txBox="1"/>
      </xdr:nvSpPr>
      <xdr:spPr>
        <a:xfrm>
          <a:off x="2505075" y="111432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450" name="TextBox 449"/>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451" name="TextBox 450"/>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452" name="TextBox 451"/>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453" name="TextBox 452"/>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454" name="TextBox 453"/>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455" name="TextBox 454"/>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549</xdr:row>
      <xdr:rowOff>157162</xdr:rowOff>
    </xdr:from>
    <xdr:ext cx="65" cy="172227"/>
    <xdr:sp macro="" textlink="">
      <xdr:nvSpPr>
        <xdr:cNvPr id="456" name="TextBox 455"/>
        <xdr:cNvSpPr txBox="1"/>
      </xdr:nvSpPr>
      <xdr:spPr>
        <a:xfrm>
          <a:off x="2505075" y="111590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57" name="TextBox 456"/>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58" name="TextBox 457"/>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59" name="TextBox 458"/>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60" name="TextBox 459"/>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61" name="TextBox 460"/>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62" name="TextBox 461"/>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63" name="TextBox 462"/>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64" name="TextBox 463"/>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65" name="TextBox 464"/>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66" name="TextBox 465"/>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67" name="TextBox 466"/>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68" name="TextBox 467"/>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69" name="TextBox 468"/>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70" name="TextBox 469"/>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71" name="TextBox 470"/>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72" name="TextBox 471"/>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73" name="TextBox 472"/>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74" name="TextBox 473"/>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75" name="TextBox 474"/>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76" name="TextBox 475"/>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77" name="TextBox 476"/>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78" name="TextBox 477"/>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79" name="TextBox 478"/>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80" name="TextBox 479"/>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81" name="TextBox 480"/>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82" name="TextBox 481"/>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83" name="TextBox 482"/>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84" name="TextBox 483"/>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85" name="TextBox 484"/>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86" name="TextBox 485"/>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87" name="TextBox 486"/>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88" name="TextBox 487"/>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89" name="TextBox 488"/>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90" name="TextBox 489"/>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491" name="TextBox 490"/>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492" name="TextBox 491"/>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493" name="TextBox 492"/>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494" name="TextBox 493"/>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495" name="TextBox 494"/>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96" name="TextBox 495"/>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97" name="TextBox 496"/>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498" name="TextBox 497"/>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499" name="TextBox 498"/>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500" name="TextBox 499"/>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501" name="TextBox 500"/>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502" name="TextBox 501"/>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503" name="TextBox 502"/>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504" name="TextBox 503"/>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505" name="TextBox 504"/>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506" name="TextBox 505"/>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0</xdr:rowOff>
    </xdr:from>
    <xdr:ext cx="65" cy="172227"/>
    <xdr:sp macro="" textlink="">
      <xdr:nvSpPr>
        <xdr:cNvPr id="507" name="TextBox 506"/>
        <xdr:cNvSpPr txBox="1"/>
      </xdr:nvSpPr>
      <xdr:spPr>
        <a:xfrm>
          <a:off x="2505075" y="112042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508" name="TextBox 507"/>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509" name="TextBox 508"/>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510" name="TextBox 509"/>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511" name="TextBox 510"/>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512" name="TextBox 511"/>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513" name="TextBox 512"/>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514" name="TextBox 513"/>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515" name="TextBox 514"/>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516" name="TextBox 515"/>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517" name="TextBox 516"/>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518" name="TextBox 517"/>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519" name="TextBox 518"/>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20" name="TextBox 519"/>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21" name="TextBox 520"/>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22" name="TextBox 521"/>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23" name="TextBox 522"/>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24" name="TextBox 523"/>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525" name="TextBox 524"/>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526" name="TextBox 525"/>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527" name="TextBox 526"/>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28" name="TextBox 527"/>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29" name="TextBox 528"/>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30" name="TextBox 529"/>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531" name="TextBox 530"/>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532" name="TextBox 531"/>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33" name="TextBox 532"/>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34" name="TextBox 533"/>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35" name="TextBox 534"/>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0</xdr:rowOff>
    </xdr:from>
    <xdr:ext cx="65" cy="172227"/>
    <xdr:sp macro="" textlink="">
      <xdr:nvSpPr>
        <xdr:cNvPr id="536" name="TextBox 535"/>
        <xdr:cNvSpPr txBox="1"/>
      </xdr:nvSpPr>
      <xdr:spPr>
        <a:xfrm>
          <a:off x="2505075" y="113271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37" name="TextBox 536"/>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38" name="TextBox 537"/>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39" name="TextBox 538"/>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40" name="TextBox 539"/>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41" name="TextBox 540"/>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42" name="TextBox 541"/>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558</xdr:row>
      <xdr:rowOff>157162</xdr:rowOff>
    </xdr:from>
    <xdr:ext cx="65" cy="172227"/>
    <xdr:sp macro="" textlink="">
      <xdr:nvSpPr>
        <xdr:cNvPr id="543" name="TextBox 542"/>
        <xdr:cNvSpPr txBox="1"/>
      </xdr:nvSpPr>
      <xdr:spPr>
        <a:xfrm>
          <a:off x="2505075" y="1134284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44" name="TextBox 543"/>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45" name="TextBox 544"/>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46" name="TextBox 545"/>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47" name="TextBox 546"/>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48" name="TextBox 547"/>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49" name="TextBox 548"/>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50" name="TextBox 549"/>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51" name="TextBox 550"/>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52" name="TextBox 551"/>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53" name="TextBox 552"/>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54" name="TextBox 553"/>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55" name="TextBox 554"/>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56" name="TextBox 555"/>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57" name="TextBox 556"/>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58" name="TextBox 557"/>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59" name="TextBox 558"/>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60" name="TextBox 559"/>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61" name="TextBox 560"/>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62" name="TextBox 561"/>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63" name="TextBox 562"/>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64" name="TextBox 563"/>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65" name="TextBox 564"/>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66" name="TextBox 565"/>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67" name="TextBox 566"/>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68" name="TextBox 567"/>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69" name="TextBox 568"/>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70" name="TextBox 569"/>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71" name="TextBox 570"/>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72" name="TextBox 571"/>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73" name="TextBox 572"/>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74" name="TextBox 573"/>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75" name="TextBox 574"/>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76" name="TextBox 575"/>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77" name="TextBox 576"/>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78" name="TextBox 577"/>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79" name="TextBox 578"/>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80" name="TextBox 579"/>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81" name="TextBox 580"/>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82" name="TextBox 581"/>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83" name="TextBox 582"/>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84" name="TextBox 583"/>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85" name="TextBox 584"/>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86" name="TextBox 585"/>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87" name="TextBox 586"/>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88" name="TextBox 587"/>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89" name="TextBox 588"/>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90" name="TextBox 589"/>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0</xdr:rowOff>
    </xdr:from>
    <xdr:ext cx="65" cy="172227"/>
    <xdr:sp macro="" textlink="">
      <xdr:nvSpPr>
        <xdr:cNvPr id="591" name="TextBox 590"/>
        <xdr:cNvSpPr txBox="1"/>
      </xdr:nvSpPr>
      <xdr:spPr>
        <a:xfrm>
          <a:off x="2505075" y="11388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92" name="TextBox 591"/>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93" name="TextBox 592"/>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94" name="TextBox 593"/>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95" name="TextBox 594"/>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96" name="TextBox 595"/>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97" name="TextBox 596"/>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98" name="TextBox 597"/>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599" name="TextBox 598"/>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00" name="TextBox 599"/>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01" name="TextBox 600"/>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02" name="TextBox 601"/>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03" name="TextBox 602"/>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04" name="TextBox 603"/>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05" name="TextBox 604"/>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06" name="TextBox 605"/>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07" name="TextBox 606"/>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08" name="TextBox 607"/>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09" name="TextBox 608"/>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10" name="TextBox 609"/>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11" name="TextBox 610"/>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12" name="TextBox 611"/>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13" name="TextBox 612"/>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14" name="TextBox 613"/>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15" name="TextBox 614"/>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16" name="TextBox 615"/>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17" name="TextBox 616"/>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18" name="TextBox 617"/>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19" name="TextBox 618"/>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20" name="TextBox 619"/>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21" name="TextBox 620"/>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22" name="TextBox 621"/>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23" name="TextBox 622"/>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24" name="TextBox 623"/>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25" name="TextBox 624"/>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26" name="TextBox 625"/>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27" name="TextBox 626"/>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28" name="TextBox 627"/>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561</xdr:row>
      <xdr:rowOff>157162</xdr:rowOff>
    </xdr:from>
    <xdr:ext cx="65" cy="172227"/>
    <xdr:sp macro="" textlink="">
      <xdr:nvSpPr>
        <xdr:cNvPr id="629" name="TextBox 628"/>
        <xdr:cNvSpPr txBox="1"/>
      </xdr:nvSpPr>
      <xdr:spPr>
        <a:xfrm>
          <a:off x="2505075" y="114038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30" name="TextBox 629"/>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31" name="TextBox 630"/>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32" name="TextBox 631"/>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33" name="TextBox 632"/>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34" name="TextBox 633"/>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35" name="TextBox 634"/>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36" name="TextBox 635"/>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37" name="TextBox 636"/>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38" name="TextBox 637"/>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39" name="TextBox 638"/>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40" name="TextBox 639"/>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41" name="TextBox 640"/>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42" name="TextBox 641"/>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43" name="TextBox 642"/>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44" name="TextBox 643"/>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45" name="TextBox 644"/>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46" name="TextBox 645"/>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47" name="TextBox 646"/>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48" name="TextBox 647"/>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49" name="TextBox 648"/>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50" name="TextBox 649"/>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51" name="TextBox 650"/>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52" name="TextBox 651"/>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53" name="TextBox 652"/>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54" name="TextBox 653"/>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55" name="TextBox 654"/>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56" name="TextBox 655"/>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57" name="TextBox 656"/>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58" name="TextBox 657"/>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59" name="TextBox 658"/>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60" name="TextBox 659"/>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61" name="TextBox 660"/>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62" name="TextBox 661"/>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63" name="TextBox 662"/>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64" name="TextBox 663"/>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65" name="TextBox 664"/>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66" name="TextBox 665"/>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67" name="TextBox 666"/>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68" name="TextBox 667"/>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69" name="TextBox 668"/>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70" name="TextBox 669"/>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71" name="TextBox 670"/>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72" name="TextBox 671"/>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73" name="TextBox 672"/>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74" name="TextBox 673"/>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75" name="TextBox 674"/>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76" name="TextBox 675"/>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563</xdr:row>
      <xdr:rowOff>0</xdr:rowOff>
    </xdr:from>
    <xdr:ext cx="65" cy="172227"/>
    <xdr:sp macro="" textlink="">
      <xdr:nvSpPr>
        <xdr:cNvPr id="677" name="TextBox 676"/>
        <xdr:cNvSpPr txBox="1"/>
      </xdr:nvSpPr>
      <xdr:spPr>
        <a:xfrm>
          <a:off x="2505075" y="114300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78" name="TextBox 677"/>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79" name="TextBox 678"/>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80" name="TextBox 679"/>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81" name="TextBox 680"/>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82" name="TextBox 681"/>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83" name="TextBox 682"/>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552</xdr:row>
      <xdr:rowOff>157162</xdr:rowOff>
    </xdr:from>
    <xdr:ext cx="65" cy="172227"/>
    <xdr:sp macro="" textlink="">
      <xdr:nvSpPr>
        <xdr:cNvPr id="684" name="TextBox 683"/>
        <xdr:cNvSpPr txBox="1"/>
      </xdr:nvSpPr>
      <xdr:spPr>
        <a:xfrm>
          <a:off x="2505075" y="11219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685" name="TextBox 684"/>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686" name="TextBox 685"/>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687" name="TextBox 686"/>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688" name="TextBox 687"/>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689" name="TextBox 688"/>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690" name="TextBox 689"/>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691" name="TextBox 690"/>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692" name="TextBox 691"/>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693" name="TextBox 692"/>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694" name="TextBox 693"/>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695" name="TextBox 694"/>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696" name="TextBox 695"/>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697" name="TextBox 696"/>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698" name="TextBox 697"/>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699" name="TextBox 698"/>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00" name="TextBox 699"/>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01" name="TextBox 700"/>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02" name="TextBox 701"/>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03" name="TextBox 702"/>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04" name="TextBox 703"/>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05" name="TextBox 704"/>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06" name="TextBox 705"/>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07" name="TextBox 706"/>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08" name="TextBox 707"/>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09" name="TextBox 708"/>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10" name="TextBox 709"/>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11" name="TextBox 710"/>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12" name="TextBox 711"/>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13" name="TextBox 712"/>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14" name="TextBox 713"/>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15" name="TextBox 714"/>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16" name="TextBox 715"/>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17" name="TextBox 716"/>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18" name="TextBox 717"/>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19" name="TextBox 718"/>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20" name="TextBox 719"/>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21" name="TextBox 720"/>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22" name="TextBox 721"/>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23" name="TextBox 722"/>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24" name="TextBox 723"/>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25" name="TextBox 724"/>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26" name="TextBox 725"/>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27" name="TextBox 726"/>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28" name="TextBox 727"/>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29" name="TextBox 728"/>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30" name="TextBox 729"/>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31" name="TextBox 730"/>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32" name="TextBox 731"/>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33" name="TextBox 732"/>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34" name="TextBox 733"/>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35" name="TextBox 734"/>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36" name="TextBox 735"/>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37" name="TextBox 736"/>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38" name="TextBox 737"/>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39" name="TextBox 738"/>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40" name="TextBox 739"/>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41" name="TextBox 740"/>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42" name="TextBox 741"/>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43" name="TextBox 742"/>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44" name="TextBox 743"/>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45" name="TextBox 744"/>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46" name="TextBox 745"/>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47" name="TextBox 746"/>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48" name="TextBox 747"/>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49" name="TextBox 748"/>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50" name="TextBox 749"/>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51" name="TextBox 750"/>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52" name="TextBox 751"/>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53" name="TextBox 752"/>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54" name="TextBox 753"/>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55" name="TextBox 754"/>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56" name="TextBox 755"/>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57" name="TextBox 756"/>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58" name="TextBox 757"/>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59" name="TextBox 758"/>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60" name="TextBox 759"/>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61" name="TextBox 760"/>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62" name="TextBox 761"/>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63" name="TextBox 762"/>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64" name="TextBox 763"/>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65" name="TextBox 764"/>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66" name="TextBox 765"/>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67" name="TextBox 766"/>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68" name="TextBox 767"/>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69" name="TextBox 768"/>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70" name="TextBox 769"/>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71" name="TextBox 770"/>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72" name="TextBox 771"/>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73" name="TextBox 772"/>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74" name="TextBox 773"/>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75" name="TextBox 774"/>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76" name="TextBox 775"/>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77" name="TextBox 776"/>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78" name="TextBox 777"/>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79" name="TextBox 778"/>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80" name="TextBox 779"/>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81" name="TextBox 780"/>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82" name="TextBox 781"/>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0</xdr:rowOff>
    </xdr:from>
    <xdr:ext cx="65" cy="172227"/>
    <xdr:sp macro="" textlink="">
      <xdr:nvSpPr>
        <xdr:cNvPr id="783" name="TextBox 782"/>
        <xdr:cNvSpPr txBox="1"/>
      </xdr:nvSpPr>
      <xdr:spPr>
        <a:xfrm>
          <a:off x="2505075" y="112461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84" name="TextBox 783"/>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85" name="TextBox 784"/>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86" name="TextBox 785"/>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87" name="TextBox 786"/>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88" name="TextBox 787"/>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89" name="TextBox 788"/>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90" name="TextBox 789"/>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91" name="TextBox 790"/>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92" name="TextBox 791"/>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93" name="TextBox 792"/>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94" name="TextBox 793"/>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95" name="TextBox 794"/>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96" name="TextBox 795"/>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97" name="TextBox 796"/>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98" name="TextBox 797"/>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799" name="TextBox 798"/>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00" name="TextBox 799"/>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01" name="TextBox 800"/>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02" name="TextBox 801"/>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03" name="TextBox 802"/>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04" name="TextBox 803"/>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05" name="TextBox 804"/>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06" name="TextBox 805"/>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07" name="TextBox 806"/>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08" name="TextBox 807"/>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09" name="TextBox 808"/>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10" name="TextBox 809"/>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11" name="TextBox 810"/>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12" name="TextBox 811"/>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13" name="TextBox 812"/>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14" name="TextBox 813"/>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15" name="TextBox 814"/>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16" name="TextBox 815"/>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17" name="TextBox 816"/>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18" name="TextBox 817"/>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19" name="TextBox 818"/>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20" name="TextBox 819"/>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554</xdr:row>
      <xdr:rowOff>157162</xdr:rowOff>
    </xdr:from>
    <xdr:ext cx="65" cy="172227"/>
    <xdr:sp macro="" textlink="">
      <xdr:nvSpPr>
        <xdr:cNvPr id="821" name="TextBox 820"/>
        <xdr:cNvSpPr txBox="1"/>
      </xdr:nvSpPr>
      <xdr:spPr>
        <a:xfrm>
          <a:off x="2505075" y="11261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822" name="TextBox 821"/>
        <xdr:cNvSpPr txBox="1"/>
      </xdr:nvSpPr>
      <xdr:spPr>
        <a:xfrm>
          <a:off x="2505075" y="114685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823" name="TextBox 822"/>
        <xdr:cNvSpPr txBox="1"/>
      </xdr:nvSpPr>
      <xdr:spPr>
        <a:xfrm>
          <a:off x="2505075" y="114685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824" name="TextBox 823"/>
        <xdr:cNvSpPr txBox="1"/>
      </xdr:nvSpPr>
      <xdr:spPr>
        <a:xfrm>
          <a:off x="2505075" y="114685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825" name="TextBox 824"/>
        <xdr:cNvSpPr txBox="1"/>
      </xdr:nvSpPr>
      <xdr:spPr>
        <a:xfrm>
          <a:off x="2505075" y="114685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826" name="TextBox 825"/>
        <xdr:cNvSpPr txBox="1"/>
      </xdr:nvSpPr>
      <xdr:spPr>
        <a:xfrm>
          <a:off x="2505075" y="114685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827" name="TextBox 826"/>
        <xdr:cNvSpPr txBox="1"/>
      </xdr:nvSpPr>
      <xdr:spPr>
        <a:xfrm>
          <a:off x="2505075" y="114685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828" name="TextBox 827"/>
        <xdr:cNvSpPr txBox="1"/>
      </xdr:nvSpPr>
      <xdr:spPr>
        <a:xfrm>
          <a:off x="2505075" y="114685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829" name="TextBox 828"/>
        <xdr:cNvSpPr txBox="1"/>
      </xdr:nvSpPr>
      <xdr:spPr>
        <a:xfrm>
          <a:off x="2505075" y="114685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830" name="TextBox 829"/>
        <xdr:cNvSpPr txBox="1"/>
      </xdr:nvSpPr>
      <xdr:spPr>
        <a:xfrm>
          <a:off x="2505075" y="114685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831" name="TextBox 830"/>
        <xdr:cNvSpPr txBox="1"/>
      </xdr:nvSpPr>
      <xdr:spPr>
        <a:xfrm>
          <a:off x="2505075" y="114685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832" name="TextBox 831"/>
        <xdr:cNvSpPr txBox="1"/>
      </xdr:nvSpPr>
      <xdr:spPr>
        <a:xfrm>
          <a:off x="2505075" y="114685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833" name="TextBox 832"/>
        <xdr:cNvSpPr txBox="1"/>
      </xdr:nvSpPr>
      <xdr:spPr>
        <a:xfrm>
          <a:off x="2505075" y="114685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834" name="TextBox 833"/>
        <xdr:cNvSpPr txBox="1"/>
      </xdr:nvSpPr>
      <xdr:spPr>
        <a:xfrm>
          <a:off x="2505075" y="114685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835" name="TextBox 834"/>
        <xdr:cNvSpPr txBox="1"/>
      </xdr:nvSpPr>
      <xdr:spPr>
        <a:xfrm>
          <a:off x="2505075" y="114685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836" name="TextBox 835"/>
        <xdr:cNvSpPr txBox="1"/>
      </xdr:nvSpPr>
      <xdr:spPr>
        <a:xfrm>
          <a:off x="2505075" y="114685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564</xdr:row>
      <xdr:rowOff>157162</xdr:rowOff>
    </xdr:from>
    <xdr:ext cx="65" cy="172227"/>
    <xdr:sp macro="" textlink="">
      <xdr:nvSpPr>
        <xdr:cNvPr id="837" name="TextBox 836"/>
        <xdr:cNvSpPr txBox="1"/>
      </xdr:nvSpPr>
      <xdr:spPr>
        <a:xfrm>
          <a:off x="2505075" y="114685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38" name="TextBox 837"/>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39" name="TextBox 838"/>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40" name="TextBox 839"/>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41" name="TextBox 840"/>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42" name="TextBox 841"/>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43" name="TextBox 842"/>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44" name="TextBox 843"/>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45" name="TextBox 844"/>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46" name="TextBox 845"/>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47" name="TextBox 846"/>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48" name="TextBox 847"/>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49" name="TextBox 848"/>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50" name="TextBox 849"/>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51" name="TextBox 850"/>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52" name="TextBox 851"/>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53" name="TextBox 852"/>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54" name="TextBox 853"/>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55" name="TextBox 854"/>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56" name="TextBox 855"/>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57" name="TextBox 856"/>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58" name="TextBox 857"/>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59" name="TextBox 858"/>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60" name="TextBox 859"/>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565</xdr:row>
      <xdr:rowOff>0</xdr:rowOff>
    </xdr:from>
    <xdr:ext cx="65" cy="172227"/>
    <xdr:sp macro="" textlink="">
      <xdr:nvSpPr>
        <xdr:cNvPr id="861" name="TextBox 860"/>
        <xdr:cNvSpPr txBox="1"/>
      </xdr:nvSpPr>
      <xdr:spPr>
        <a:xfrm>
          <a:off x="2505075" y="114719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62" name="TextBox 861"/>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63" name="TextBox 862"/>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64" name="TextBox 863"/>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65" name="TextBox 864"/>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66" name="TextBox 865"/>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67" name="TextBox 866"/>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68" name="TextBox 867"/>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69" name="TextBox 868"/>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70" name="TextBox 869"/>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71" name="TextBox 870"/>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72" name="TextBox 871"/>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73" name="TextBox 872"/>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74" name="TextBox 873"/>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75" name="TextBox 874"/>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76" name="TextBox 875"/>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77" name="TextBox 876"/>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78" name="TextBox 877"/>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79" name="TextBox 878"/>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80" name="TextBox 879"/>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81" name="TextBox 880"/>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82" name="TextBox 881"/>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83" name="TextBox 882"/>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84" name="TextBox 883"/>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85" name="TextBox 884"/>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86" name="TextBox 885"/>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87" name="TextBox 886"/>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88" name="TextBox 887"/>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89" name="TextBox 888"/>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90" name="TextBox 889"/>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91" name="TextBox 890"/>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92" name="TextBox 891"/>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566</xdr:row>
      <xdr:rowOff>157162</xdr:rowOff>
    </xdr:from>
    <xdr:ext cx="65" cy="172227"/>
    <xdr:sp macro="" textlink="">
      <xdr:nvSpPr>
        <xdr:cNvPr id="893" name="TextBox 892"/>
        <xdr:cNvSpPr txBox="1"/>
      </xdr:nvSpPr>
      <xdr:spPr>
        <a:xfrm>
          <a:off x="2505075" y="11511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894" name="TextBox 893"/>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895" name="TextBox 894"/>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896" name="TextBox 895"/>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897" name="TextBox 896"/>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898" name="TextBox 897"/>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899" name="TextBox 898"/>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00" name="TextBox 899"/>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01" name="TextBox 900"/>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02" name="TextBox 901"/>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03" name="TextBox 902"/>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04" name="TextBox 903"/>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05" name="TextBox 904"/>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06" name="TextBox 905"/>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07" name="TextBox 906"/>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08" name="TextBox 907"/>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09" name="TextBox 908"/>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10" name="TextBox 909"/>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11" name="TextBox 910"/>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12" name="TextBox 911"/>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13" name="TextBox 912"/>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14" name="TextBox 913"/>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15" name="TextBox 914"/>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16" name="TextBox 915"/>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533400</xdr:colOff>
      <xdr:row>567</xdr:row>
      <xdr:rowOff>0</xdr:rowOff>
    </xdr:from>
    <xdr:ext cx="65" cy="172227"/>
    <xdr:sp macro="" textlink="">
      <xdr:nvSpPr>
        <xdr:cNvPr id="917" name="TextBox 916"/>
        <xdr:cNvSpPr txBox="1"/>
      </xdr:nvSpPr>
      <xdr:spPr>
        <a:xfrm>
          <a:off x="2505075" y="11515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xdr:from>
      <xdr:col>4</xdr:col>
      <xdr:colOff>341959</xdr:colOff>
      <xdr:row>579</xdr:row>
      <xdr:rowOff>19658</xdr:rowOff>
    </xdr:from>
    <xdr:to>
      <xdr:col>6</xdr:col>
      <xdr:colOff>242008</xdr:colOff>
      <xdr:row>596</xdr:row>
      <xdr:rowOff>149123</xdr:rowOff>
    </xdr:to>
    <xdr:sp macro="" textlink="">
      <xdr:nvSpPr>
        <xdr:cNvPr id="921" name="TextBox 920"/>
        <xdr:cNvSpPr txBox="1"/>
      </xdr:nvSpPr>
      <xdr:spPr>
        <a:xfrm rot="18392735">
          <a:off x="1741726" y="4030091"/>
          <a:ext cx="3672765" cy="1214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600" b="1" cap="none" spc="0">
              <a:ln w="22225">
                <a:solidFill>
                  <a:schemeClr val="accent2"/>
                </a:solidFill>
                <a:prstDash val="solid"/>
              </a:ln>
              <a:noFill/>
              <a:effectLst/>
            </a:rPr>
            <a:t>PAGE-1</a:t>
          </a:r>
        </a:p>
      </xdr:txBody>
    </xdr:sp>
    <xdr:clientData/>
  </xdr:twoCellAnchor>
  <xdr:twoCellAnchor>
    <xdr:from>
      <xdr:col>5</xdr:col>
      <xdr:colOff>476663</xdr:colOff>
      <xdr:row>623</xdr:row>
      <xdr:rowOff>179806</xdr:rowOff>
    </xdr:from>
    <xdr:to>
      <xdr:col>7</xdr:col>
      <xdr:colOff>657282</xdr:colOff>
      <xdr:row>643</xdr:row>
      <xdr:rowOff>25203</xdr:rowOff>
    </xdr:to>
    <xdr:sp macro="" textlink="">
      <xdr:nvSpPr>
        <xdr:cNvPr id="922" name="TextBox 921"/>
        <xdr:cNvSpPr txBox="1"/>
      </xdr:nvSpPr>
      <xdr:spPr>
        <a:xfrm rot="18795745">
          <a:off x="2501649" y="13261470"/>
          <a:ext cx="4017347" cy="1495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600" b="1" cap="none" spc="0">
              <a:ln w="22225">
                <a:solidFill>
                  <a:schemeClr val="accent2"/>
                </a:solidFill>
                <a:prstDash val="solid"/>
              </a:ln>
              <a:noFill/>
              <a:effectLst/>
            </a:rPr>
            <a:t>PAGE-2</a:t>
          </a:r>
        </a:p>
      </xdr:txBody>
    </xdr:sp>
    <xdr:clientData/>
  </xdr:twoCellAnchor>
  <xdr:twoCellAnchor>
    <xdr:from>
      <xdr:col>5</xdr:col>
      <xdr:colOff>61632</xdr:colOff>
      <xdr:row>689</xdr:row>
      <xdr:rowOff>5602</xdr:rowOff>
    </xdr:from>
    <xdr:to>
      <xdr:col>7</xdr:col>
      <xdr:colOff>72838</xdr:colOff>
      <xdr:row>703</xdr:row>
      <xdr:rowOff>184896</xdr:rowOff>
    </xdr:to>
    <xdr:sp macro="" textlink="">
      <xdr:nvSpPr>
        <xdr:cNvPr id="923" name="TextBox 922"/>
        <xdr:cNvSpPr txBox="1"/>
      </xdr:nvSpPr>
      <xdr:spPr>
        <a:xfrm rot="18303791">
          <a:off x="2463613" y="26273871"/>
          <a:ext cx="3093944" cy="1325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000" b="1" cap="none" spc="0">
              <a:ln w="22225">
                <a:solidFill>
                  <a:schemeClr val="accent2"/>
                </a:solidFill>
                <a:prstDash val="solid"/>
              </a:ln>
              <a:noFill/>
              <a:effectLst/>
            </a:rPr>
            <a:t>Page 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217714</xdr:colOff>
      <xdr:row>61</xdr:row>
      <xdr:rowOff>27214</xdr:rowOff>
    </xdr:from>
    <xdr:to>
      <xdr:col>5</xdr:col>
      <xdr:colOff>541564</xdr:colOff>
      <xdr:row>61</xdr:row>
      <xdr:rowOff>246289</xdr:rowOff>
    </xdr:to>
    <xdr:grpSp>
      <xdr:nvGrpSpPr>
        <xdr:cNvPr id="2" name="Group 392"/>
        <xdr:cNvGrpSpPr>
          <a:grpSpLocks/>
        </xdr:cNvGrpSpPr>
      </xdr:nvGrpSpPr>
      <xdr:grpSpPr bwMode="auto">
        <a:xfrm>
          <a:off x="8871857" y="16546285"/>
          <a:ext cx="323850" cy="219075"/>
          <a:chOff x="1490382" y="3071532"/>
          <a:chExt cx="969788" cy="515246"/>
        </a:xfrm>
      </xdr:grpSpPr>
      <xdr:sp macro="" textlink="">
        <xdr:nvSpPr>
          <xdr:cNvPr id="3" name="Line 128"/>
          <xdr:cNvSpPr>
            <a:spLocks noChangeShapeType="1"/>
          </xdr:cNvSpPr>
        </xdr:nvSpPr>
        <xdr:spPr bwMode="auto">
          <a:xfrm>
            <a:off x="1506635" y="3122744"/>
            <a:ext cx="0" cy="46091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Line 130"/>
          <xdr:cNvSpPr>
            <a:spLocks noChangeShapeType="1"/>
          </xdr:cNvSpPr>
        </xdr:nvSpPr>
        <xdr:spPr bwMode="auto">
          <a:xfrm flipV="1">
            <a:off x="2460170" y="3071532"/>
            <a:ext cx="0" cy="51212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 name="Line 131"/>
          <xdr:cNvSpPr>
            <a:spLocks noChangeShapeType="1"/>
          </xdr:cNvSpPr>
        </xdr:nvSpPr>
        <xdr:spPr bwMode="auto">
          <a:xfrm flipH="1">
            <a:off x="1674962" y="3071532"/>
            <a:ext cx="78520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132"/>
          <xdr:cNvSpPr>
            <a:spLocks noChangeShapeType="1"/>
          </xdr:cNvSpPr>
        </xdr:nvSpPr>
        <xdr:spPr bwMode="auto">
          <a:xfrm>
            <a:off x="1674962" y="3071532"/>
            <a:ext cx="168327" cy="2048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133"/>
          <xdr:cNvSpPr>
            <a:spLocks noChangeShapeType="1"/>
          </xdr:cNvSpPr>
        </xdr:nvSpPr>
        <xdr:spPr bwMode="auto">
          <a:xfrm>
            <a:off x="1506629" y="3122739"/>
            <a:ext cx="269318" cy="2458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131"/>
          <xdr:cNvSpPr>
            <a:spLocks noChangeShapeType="1"/>
          </xdr:cNvSpPr>
        </xdr:nvSpPr>
        <xdr:spPr bwMode="auto">
          <a:xfrm flipH="1">
            <a:off x="1490382" y="3541059"/>
            <a:ext cx="963706" cy="4571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217714</xdr:colOff>
      <xdr:row>62</xdr:row>
      <xdr:rowOff>27214</xdr:rowOff>
    </xdr:from>
    <xdr:to>
      <xdr:col>5</xdr:col>
      <xdr:colOff>541564</xdr:colOff>
      <xdr:row>62</xdr:row>
      <xdr:rowOff>246289</xdr:rowOff>
    </xdr:to>
    <xdr:grpSp>
      <xdr:nvGrpSpPr>
        <xdr:cNvPr id="9" name="Group 392"/>
        <xdr:cNvGrpSpPr>
          <a:grpSpLocks/>
        </xdr:cNvGrpSpPr>
      </xdr:nvGrpSpPr>
      <xdr:grpSpPr bwMode="auto">
        <a:xfrm>
          <a:off x="8871857" y="16804821"/>
          <a:ext cx="323850" cy="219075"/>
          <a:chOff x="1490382" y="3071532"/>
          <a:chExt cx="969788" cy="515246"/>
        </a:xfrm>
      </xdr:grpSpPr>
      <xdr:sp macro="" textlink="">
        <xdr:nvSpPr>
          <xdr:cNvPr id="10" name="Line 128"/>
          <xdr:cNvSpPr>
            <a:spLocks noChangeShapeType="1"/>
          </xdr:cNvSpPr>
        </xdr:nvSpPr>
        <xdr:spPr bwMode="auto">
          <a:xfrm>
            <a:off x="1506635" y="3122744"/>
            <a:ext cx="0" cy="46091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1" name="Line 130"/>
          <xdr:cNvSpPr>
            <a:spLocks noChangeShapeType="1"/>
          </xdr:cNvSpPr>
        </xdr:nvSpPr>
        <xdr:spPr bwMode="auto">
          <a:xfrm flipV="1">
            <a:off x="2460170" y="3071532"/>
            <a:ext cx="0" cy="51212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2" name="Line 131"/>
          <xdr:cNvSpPr>
            <a:spLocks noChangeShapeType="1"/>
          </xdr:cNvSpPr>
        </xdr:nvSpPr>
        <xdr:spPr bwMode="auto">
          <a:xfrm flipH="1">
            <a:off x="1674962" y="3071532"/>
            <a:ext cx="78520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3" name="Line 132"/>
          <xdr:cNvSpPr>
            <a:spLocks noChangeShapeType="1"/>
          </xdr:cNvSpPr>
        </xdr:nvSpPr>
        <xdr:spPr bwMode="auto">
          <a:xfrm>
            <a:off x="1674962" y="3071532"/>
            <a:ext cx="168327" cy="2048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4" name="Line 133"/>
          <xdr:cNvSpPr>
            <a:spLocks noChangeShapeType="1"/>
          </xdr:cNvSpPr>
        </xdr:nvSpPr>
        <xdr:spPr bwMode="auto">
          <a:xfrm>
            <a:off x="1506629" y="3122739"/>
            <a:ext cx="269318" cy="2458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5" name="Line 131"/>
          <xdr:cNvSpPr>
            <a:spLocks noChangeShapeType="1"/>
          </xdr:cNvSpPr>
        </xdr:nvSpPr>
        <xdr:spPr bwMode="auto">
          <a:xfrm flipH="1">
            <a:off x="1490382" y="3541059"/>
            <a:ext cx="963706" cy="4571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217714</xdr:colOff>
      <xdr:row>63</xdr:row>
      <xdr:rowOff>27214</xdr:rowOff>
    </xdr:from>
    <xdr:to>
      <xdr:col>5</xdr:col>
      <xdr:colOff>541564</xdr:colOff>
      <xdr:row>63</xdr:row>
      <xdr:rowOff>246289</xdr:rowOff>
    </xdr:to>
    <xdr:grpSp>
      <xdr:nvGrpSpPr>
        <xdr:cNvPr id="16" name="Group 392"/>
        <xdr:cNvGrpSpPr>
          <a:grpSpLocks/>
        </xdr:cNvGrpSpPr>
      </xdr:nvGrpSpPr>
      <xdr:grpSpPr bwMode="auto">
        <a:xfrm>
          <a:off x="8871857" y="17063357"/>
          <a:ext cx="323850" cy="219075"/>
          <a:chOff x="1490382" y="3071532"/>
          <a:chExt cx="969788" cy="515246"/>
        </a:xfrm>
      </xdr:grpSpPr>
      <xdr:sp macro="" textlink="">
        <xdr:nvSpPr>
          <xdr:cNvPr id="17" name="Line 128"/>
          <xdr:cNvSpPr>
            <a:spLocks noChangeShapeType="1"/>
          </xdr:cNvSpPr>
        </xdr:nvSpPr>
        <xdr:spPr bwMode="auto">
          <a:xfrm>
            <a:off x="1506635" y="3122744"/>
            <a:ext cx="0" cy="46091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8" name="Line 130"/>
          <xdr:cNvSpPr>
            <a:spLocks noChangeShapeType="1"/>
          </xdr:cNvSpPr>
        </xdr:nvSpPr>
        <xdr:spPr bwMode="auto">
          <a:xfrm flipV="1">
            <a:off x="2460170" y="3071532"/>
            <a:ext cx="0" cy="51212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9" name="Line 131"/>
          <xdr:cNvSpPr>
            <a:spLocks noChangeShapeType="1"/>
          </xdr:cNvSpPr>
        </xdr:nvSpPr>
        <xdr:spPr bwMode="auto">
          <a:xfrm flipH="1">
            <a:off x="1674962" y="3071532"/>
            <a:ext cx="78520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0" name="Line 132"/>
          <xdr:cNvSpPr>
            <a:spLocks noChangeShapeType="1"/>
          </xdr:cNvSpPr>
        </xdr:nvSpPr>
        <xdr:spPr bwMode="auto">
          <a:xfrm>
            <a:off x="1674962" y="3071532"/>
            <a:ext cx="168327" cy="2048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1" name="Line 133"/>
          <xdr:cNvSpPr>
            <a:spLocks noChangeShapeType="1"/>
          </xdr:cNvSpPr>
        </xdr:nvSpPr>
        <xdr:spPr bwMode="auto">
          <a:xfrm>
            <a:off x="1506629" y="3122739"/>
            <a:ext cx="269318" cy="2458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 name="Line 131"/>
          <xdr:cNvSpPr>
            <a:spLocks noChangeShapeType="1"/>
          </xdr:cNvSpPr>
        </xdr:nvSpPr>
        <xdr:spPr bwMode="auto">
          <a:xfrm flipH="1">
            <a:off x="1490382" y="3541059"/>
            <a:ext cx="963706" cy="4571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217714</xdr:colOff>
      <xdr:row>64</xdr:row>
      <xdr:rowOff>27214</xdr:rowOff>
    </xdr:from>
    <xdr:to>
      <xdr:col>5</xdr:col>
      <xdr:colOff>541564</xdr:colOff>
      <xdr:row>64</xdr:row>
      <xdr:rowOff>246289</xdr:rowOff>
    </xdr:to>
    <xdr:grpSp>
      <xdr:nvGrpSpPr>
        <xdr:cNvPr id="23" name="Group 392"/>
        <xdr:cNvGrpSpPr>
          <a:grpSpLocks/>
        </xdr:cNvGrpSpPr>
      </xdr:nvGrpSpPr>
      <xdr:grpSpPr bwMode="auto">
        <a:xfrm>
          <a:off x="8871857" y="17321893"/>
          <a:ext cx="323850" cy="219075"/>
          <a:chOff x="1490382" y="3071532"/>
          <a:chExt cx="969788" cy="515246"/>
        </a:xfrm>
      </xdr:grpSpPr>
      <xdr:sp macro="" textlink="">
        <xdr:nvSpPr>
          <xdr:cNvPr id="24" name="Line 128"/>
          <xdr:cNvSpPr>
            <a:spLocks noChangeShapeType="1"/>
          </xdr:cNvSpPr>
        </xdr:nvSpPr>
        <xdr:spPr bwMode="auto">
          <a:xfrm>
            <a:off x="1506635" y="3122744"/>
            <a:ext cx="0" cy="46091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5" name="Line 130"/>
          <xdr:cNvSpPr>
            <a:spLocks noChangeShapeType="1"/>
          </xdr:cNvSpPr>
        </xdr:nvSpPr>
        <xdr:spPr bwMode="auto">
          <a:xfrm flipV="1">
            <a:off x="2460170" y="3071532"/>
            <a:ext cx="0" cy="51212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6" name="Line 131"/>
          <xdr:cNvSpPr>
            <a:spLocks noChangeShapeType="1"/>
          </xdr:cNvSpPr>
        </xdr:nvSpPr>
        <xdr:spPr bwMode="auto">
          <a:xfrm flipH="1">
            <a:off x="1674962" y="3071532"/>
            <a:ext cx="78520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132"/>
          <xdr:cNvSpPr>
            <a:spLocks noChangeShapeType="1"/>
          </xdr:cNvSpPr>
        </xdr:nvSpPr>
        <xdr:spPr bwMode="auto">
          <a:xfrm>
            <a:off x="1674962" y="3071532"/>
            <a:ext cx="168327" cy="2048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8" name="Line 133"/>
          <xdr:cNvSpPr>
            <a:spLocks noChangeShapeType="1"/>
          </xdr:cNvSpPr>
        </xdr:nvSpPr>
        <xdr:spPr bwMode="auto">
          <a:xfrm>
            <a:off x="1506629" y="3122739"/>
            <a:ext cx="269318" cy="2458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9" name="Line 131"/>
          <xdr:cNvSpPr>
            <a:spLocks noChangeShapeType="1"/>
          </xdr:cNvSpPr>
        </xdr:nvSpPr>
        <xdr:spPr bwMode="auto">
          <a:xfrm flipH="1">
            <a:off x="1490382" y="3541059"/>
            <a:ext cx="963706" cy="4571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217714</xdr:colOff>
      <xdr:row>65</xdr:row>
      <xdr:rowOff>27214</xdr:rowOff>
    </xdr:from>
    <xdr:to>
      <xdr:col>5</xdr:col>
      <xdr:colOff>541564</xdr:colOff>
      <xdr:row>65</xdr:row>
      <xdr:rowOff>246289</xdr:rowOff>
    </xdr:to>
    <xdr:grpSp>
      <xdr:nvGrpSpPr>
        <xdr:cNvPr id="30" name="Group 392"/>
        <xdr:cNvGrpSpPr>
          <a:grpSpLocks/>
        </xdr:cNvGrpSpPr>
      </xdr:nvGrpSpPr>
      <xdr:grpSpPr bwMode="auto">
        <a:xfrm>
          <a:off x="8871857" y="17580428"/>
          <a:ext cx="323850" cy="219075"/>
          <a:chOff x="1490382" y="3071532"/>
          <a:chExt cx="969788" cy="515246"/>
        </a:xfrm>
      </xdr:grpSpPr>
      <xdr:sp macro="" textlink="">
        <xdr:nvSpPr>
          <xdr:cNvPr id="31" name="Line 128"/>
          <xdr:cNvSpPr>
            <a:spLocks noChangeShapeType="1"/>
          </xdr:cNvSpPr>
        </xdr:nvSpPr>
        <xdr:spPr bwMode="auto">
          <a:xfrm>
            <a:off x="1506635" y="3122744"/>
            <a:ext cx="0" cy="46091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130"/>
          <xdr:cNvSpPr>
            <a:spLocks noChangeShapeType="1"/>
          </xdr:cNvSpPr>
        </xdr:nvSpPr>
        <xdr:spPr bwMode="auto">
          <a:xfrm flipV="1">
            <a:off x="2460170" y="3071532"/>
            <a:ext cx="0" cy="51212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131"/>
          <xdr:cNvSpPr>
            <a:spLocks noChangeShapeType="1"/>
          </xdr:cNvSpPr>
        </xdr:nvSpPr>
        <xdr:spPr bwMode="auto">
          <a:xfrm flipH="1">
            <a:off x="1674962" y="3071532"/>
            <a:ext cx="78520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4" name="Line 132"/>
          <xdr:cNvSpPr>
            <a:spLocks noChangeShapeType="1"/>
          </xdr:cNvSpPr>
        </xdr:nvSpPr>
        <xdr:spPr bwMode="auto">
          <a:xfrm>
            <a:off x="1674962" y="3071532"/>
            <a:ext cx="168327" cy="2048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5" name="Line 133"/>
          <xdr:cNvSpPr>
            <a:spLocks noChangeShapeType="1"/>
          </xdr:cNvSpPr>
        </xdr:nvSpPr>
        <xdr:spPr bwMode="auto">
          <a:xfrm>
            <a:off x="1506629" y="3122739"/>
            <a:ext cx="269318" cy="2458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6" name="Line 131"/>
          <xdr:cNvSpPr>
            <a:spLocks noChangeShapeType="1"/>
          </xdr:cNvSpPr>
        </xdr:nvSpPr>
        <xdr:spPr bwMode="auto">
          <a:xfrm flipH="1">
            <a:off x="1490382" y="3541059"/>
            <a:ext cx="963706" cy="4571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217714</xdr:colOff>
      <xdr:row>66</xdr:row>
      <xdr:rowOff>27214</xdr:rowOff>
    </xdr:from>
    <xdr:to>
      <xdr:col>5</xdr:col>
      <xdr:colOff>541564</xdr:colOff>
      <xdr:row>66</xdr:row>
      <xdr:rowOff>246289</xdr:rowOff>
    </xdr:to>
    <xdr:grpSp>
      <xdr:nvGrpSpPr>
        <xdr:cNvPr id="37" name="Group 392"/>
        <xdr:cNvGrpSpPr>
          <a:grpSpLocks/>
        </xdr:cNvGrpSpPr>
      </xdr:nvGrpSpPr>
      <xdr:grpSpPr bwMode="auto">
        <a:xfrm>
          <a:off x="8871857" y="17838964"/>
          <a:ext cx="323850" cy="219075"/>
          <a:chOff x="1490382" y="3071532"/>
          <a:chExt cx="969788" cy="515246"/>
        </a:xfrm>
      </xdr:grpSpPr>
      <xdr:sp macro="" textlink="">
        <xdr:nvSpPr>
          <xdr:cNvPr id="38" name="Line 128"/>
          <xdr:cNvSpPr>
            <a:spLocks noChangeShapeType="1"/>
          </xdr:cNvSpPr>
        </xdr:nvSpPr>
        <xdr:spPr bwMode="auto">
          <a:xfrm>
            <a:off x="1506635" y="3122744"/>
            <a:ext cx="0" cy="46091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9" name="Line 130"/>
          <xdr:cNvSpPr>
            <a:spLocks noChangeShapeType="1"/>
          </xdr:cNvSpPr>
        </xdr:nvSpPr>
        <xdr:spPr bwMode="auto">
          <a:xfrm flipV="1">
            <a:off x="2460170" y="3071532"/>
            <a:ext cx="0" cy="51212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0" name="Line 131"/>
          <xdr:cNvSpPr>
            <a:spLocks noChangeShapeType="1"/>
          </xdr:cNvSpPr>
        </xdr:nvSpPr>
        <xdr:spPr bwMode="auto">
          <a:xfrm flipH="1">
            <a:off x="1674962" y="3071532"/>
            <a:ext cx="78520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1" name="Line 132"/>
          <xdr:cNvSpPr>
            <a:spLocks noChangeShapeType="1"/>
          </xdr:cNvSpPr>
        </xdr:nvSpPr>
        <xdr:spPr bwMode="auto">
          <a:xfrm>
            <a:off x="1674962" y="3071532"/>
            <a:ext cx="168327" cy="2048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2" name="Line 133"/>
          <xdr:cNvSpPr>
            <a:spLocks noChangeShapeType="1"/>
          </xdr:cNvSpPr>
        </xdr:nvSpPr>
        <xdr:spPr bwMode="auto">
          <a:xfrm>
            <a:off x="1506629" y="3122739"/>
            <a:ext cx="269318" cy="2458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3" name="Line 131"/>
          <xdr:cNvSpPr>
            <a:spLocks noChangeShapeType="1"/>
          </xdr:cNvSpPr>
        </xdr:nvSpPr>
        <xdr:spPr bwMode="auto">
          <a:xfrm flipH="1">
            <a:off x="1490382" y="3541059"/>
            <a:ext cx="963706" cy="4571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217714</xdr:colOff>
      <xdr:row>67</xdr:row>
      <xdr:rowOff>27214</xdr:rowOff>
    </xdr:from>
    <xdr:to>
      <xdr:col>5</xdr:col>
      <xdr:colOff>541564</xdr:colOff>
      <xdr:row>67</xdr:row>
      <xdr:rowOff>246289</xdr:rowOff>
    </xdr:to>
    <xdr:grpSp>
      <xdr:nvGrpSpPr>
        <xdr:cNvPr id="44" name="Group 392"/>
        <xdr:cNvGrpSpPr>
          <a:grpSpLocks/>
        </xdr:cNvGrpSpPr>
      </xdr:nvGrpSpPr>
      <xdr:grpSpPr bwMode="auto">
        <a:xfrm>
          <a:off x="8871857" y="18097500"/>
          <a:ext cx="323850" cy="219075"/>
          <a:chOff x="1490382" y="3071532"/>
          <a:chExt cx="969788" cy="515246"/>
        </a:xfrm>
      </xdr:grpSpPr>
      <xdr:sp macro="" textlink="">
        <xdr:nvSpPr>
          <xdr:cNvPr id="45" name="Line 128"/>
          <xdr:cNvSpPr>
            <a:spLocks noChangeShapeType="1"/>
          </xdr:cNvSpPr>
        </xdr:nvSpPr>
        <xdr:spPr bwMode="auto">
          <a:xfrm>
            <a:off x="1506635" y="3122744"/>
            <a:ext cx="0" cy="46091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 name="Line 130"/>
          <xdr:cNvSpPr>
            <a:spLocks noChangeShapeType="1"/>
          </xdr:cNvSpPr>
        </xdr:nvSpPr>
        <xdr:spPr bwMode="auto">
          <a:xfrm flipV="1">
            <a:off x="2460170" y="3071532"/>
            <a:ext cx="0" cy="51212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7" name="Line 131"/>
          <xdr:cNvSpPr>
            <a:spLocks noChangeShapeType="1"/>
          </xdr:cNvSpPr>
        </xdr:nvSpPr>
        <xdr:spPr bwMode="auto">
          <a:xfrm flipH="1">
            <a:off x="1674962" y="3071532"/>
            <a:ext cx="78520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8" name="Line 132"/>
          <xdr:cNvSpPr>
            <a:spLocks noChangeShapeType="1"/>
          </xdr:cNvSpPr>
        </xdr:nvSpPr>
        <xdr:spPr bwMode="auto">
          <a:xfrm>
            <a:off x="1674962" y="3071532"/>
            <a:ext cx="168327" cy="2048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9" name="Line 133"/>
          <xdr:cNvSpPr>
            <a:spLocks noChangeShapeType="1"/>
          </xdr:cNvSpPr>
        </xdr:nvSpPr>
        <xdr:spPr bwMode="auto">
          <a:xfrm>
            <a:off x="1506629" y="3122739"/>
            <a:ext cx="269318" cy="2458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0" name="Line 131"/>
          <xdr:cNvSpPr>
            <a:spLocks noChangeShapeType="1"/>
          </xdr:cNvSpPr>
        </xdr:nvSpPr>
        <xdr:spPr bwMode="auto">
          <a:xfrm flipH="1">
            <a:off x="1490382" y="3541059"/>
            <a:ext cx="963706" cy="4571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217714</xdr:colOff>
      <xdr:row>68</xdr:row>
      <xdr:rowOff>27214</xdr:rowOff>
    </xdr:from>
    <xdr:to>
      <xdr:col>5</xdr:col>
      <xdr:colOff>541564</xdr:colOff>
      <xdr:row>68</xdr:row>
      <xdr:rowOff>246289</xdr:rowOff>
    </xdr:to>
    <xdr:grpSp>
      <xdr:nvGrpSpPr>
        <xdr:cNvPr id="51" name="Group 392"/>
        <xdr:cNvGrpSpPr>
          <a:grpSpLocks/>
        </xdr:cNvGrpSpPr>
      </xdr:nvGrpSpPr>
      <xdr:grpSpPr bwMode="auto">
        <a:xfrm>
          <a:off x="8871857" y="18356035"/>
          <a:ext cx="323850" cy="219075"/>
          <a:chOff x="1490382" y="3071532"/>
          <a:chExt cx="969788" cy="515246"/>
        </a:xfrm>
      </xdr:grpSpPr>
      <xdr:sp macro="" textlink="">
        <xdr:nvSpPr>
          <xdr:cNvPr id="52" name="Line 128"/>
          <xdr:cNvSpPr>
            <a:spLocks noChangeShapeType="1"/>
          </xdr:cNvSpPr>
        </xdr:nvSpPr>
        <xdr:spPr bwMode="auto">
          <a:xfrm>
            <a:off x="1506635" y="3122744"/>
            <a:ext cx="0" cy="46091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3" name="Line 130"/>
          <xdr:cNvSpPr>
            <a:spLocks noChangeShapeType="1"/>
          </xdr:cNvSpPr>
        </xdr:nvSpPr>
        <xdr:spPr bwMode="auto">
          <a:xfrm flipV="1">
            <a:off x="2460170" y="3071532"/>
            <a:ext cx="0" cy="51212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4" name="Line 131"/>
          <xdr:cNvSpPr>
            <a:spLocks noChangeShapeType="1"/>
          </xdr:cNvSpPr>
        </xdr:nvSpPr>
        <xdr:spPr bwMode="auto">
          <a:xfrm flipH="1">
            <a:off x="1674962" y="3071532"/>
            <a:ext cx="78520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5" name="Line 132"/>
          <xdr:cNvSpPr>
            <a:spLocks noChangeShapeType="1"/>
          </xdr:cNvSpPr>
        </xdr:nvSpPr>
        <xdr:spPr bwMode="auto">
          <a:xfrm>
            <a:off x="1674962" y="3071532"/>
            <a:ext cx="168327" cy="2048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6" name="Line 133"/>
          <xdr:cNvSpPr>
            <a:spLocks noChangeShapeType="1"/>
          </xdr:cNvSpPr>
        </xdr:nvSpPr>
        <xdr:spPr bwMode="auto">
          <a:xfrm>
            <a:off x="1506629" y="3122739"/>
            <a:ext cx="269318" cy="2458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7" name="Line 131"/>
          <xdr:cNvSpPr>
            <a:spLocks noChangeShapeType="1"/>
          </xdr:cNvSpPr>
        </xdr:nvSpPr>
        <xdr:spPr bwMode="auto">
          <a:xfrm flipH="1">
            <a:off x="1490382" y="3541059"/>
            <a:ext cx="963706" cy="4571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217714</xdr:colOff>
      <xdr:row>69</xdr:row>
      <xdr:rowOff>27214</xdr:rowOff>
    </xdr:from>
    <xdr:to>
      <xdr:col>5</xdr:col>
      <xdr:colOff>541564</xdr:colOff>
      <xdr:row>69</xdr:row>
      <xdr:rowOff>246289</xdr:rowOff>
    </xdr:to>
    <xdr:grpSp>
      <xdr:nvGrpSpPr>
        <xdr:cNvPr id="58" name="Group 392"/>
        <xdr:cNvGrpSpPr>
          <a:grpSpLocks/>
        </xdr:cNvGrpSpPr>
      </xdr:nvGrpSpPr>
      <xdr:grpSpPr bwMode="auto">
        <a:xfrm>
          <a:off x="8871857" y="18614571"/>
          <a:ext cx="323850" cy="219075"/>
          <a:chOff x="1490382" y="3071532"/>
          <a:chExt cx="969788" cy="515246"/>
        </a:xfrm>
      </xdr:grpSpPr>
      <xdr:sp macro="" textlink="">
        <xdr:nvSpPr>
          <xdr:cNvPr id="59" name="Line 128"/>
          <xdr:cNvSpPr>
            <a:spLocks noChangeShapeType="1"/>
          </xdr:cNvSpPr>
        </xdr:nvSpPr>
        <xdr:spPr bwMode="auto">
          <a:xfrm>
            <a:off x="1506635" y="3122744"/>
            <a:ext cx="0" cy="46091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0" name="Line 130"/>
          <xdr:cNvSpPr>
            <a:spLocks noChangeShapeType="1"/>
          </xdr:cNvSpPr>
        </xdr:nvSpPr>
        <xdr:spPr bwMode="auto">
          <a:xfrm flipV="1">
            <a:off x="2460170" y="3071532"/>
            <a:ext cx="0" cy="51212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1" name="Line 131"/>
          <xdr:cNvSpPr>
            <a:spLocks noChangeShapeType="1"/>
          </xdr:cNvSpPr>
        </xdr:nvSpPr>
        <xdr:spPr bwMode="auto">
          <a:xfrm flipH="1">
            <a:off x="1674962" y="3071532"/>
            <a:ext cx="78520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2" name="Line 132"/>
          <xdr:cNvSpPr>
            <a:spLocks noChangeShapeType="1"/>
          </xdr:cNvSpPr>
        </xdr:nvSpPr>
        <xdr:spPr bwMode="auto">
          <a:xfrm>
            <a:off x="1674962" y="3071532"/>
            <a:ext cx="168327" cy="2048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3" name="Line 133"/>
          <xdr:cNvSpPr>
            <a:spLocks noChangeShapeType="1"/>
          </xdr:cNvSpPr>
        </xdr:nvSpPr>
        <xdr:spPr bwMode="auto">
          <a:xfrm>
            <a:off x="1506629" y="3122739"/>
            <a:ext cx="269318" cy="2458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4" name="Line 131"/>
          <xdr:cNvSpPr>
            <a:spLocks noChangeShapeType="1"/>
          </xdr:cNvSpPr>
        </xdr:nvSpPr>
        <xdr:spPr bwMode="auto">
          <a:xfrm flipH="1">
            <a:off x="1490382" y="3541059"/>
            <a:ext cx="963706" cy="4571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217714</xdr:colOff>
      <xdr:row>71</xdr:row>
      <xdr:rowOff>27214</xdr:rowOff>
    </xdr:from>
    <xdr:to>
      <xdr:col>5</xdr:col>
      <xdr:colOff>541564</xdr:colOff>
      <xdr:row>71</xdr:row>
      <xdr:rowOff>246289</xdr:rowOff>
    </xdr:to>
    <xdr:grpSp>
      <xdr:nvGrpSpPr>
        <xdr:cNvPr id="65" name="Group 392"/>
        <xdr:cNvGrpSpPr>
          <a:grpSpLocks/>
        </xdr:cNvGrpSpPr>
      </xdr:nvGrpSpPr>
      <xdr:grpSpPr bwMode="auto">
        <a:xfrm>
          <a:off x="8871857" y="19131643"/>
          <a:ext cx="323850" cy="219075"/>
          <a:chOff x="1490382" y="3071532"/>
          <a:chExt cx="969788" cy="515246"/>
        </a:xfrm>
      </xdr:grpSpPr>
      <xdr:sp macro="" textlink="">
        <xdr:nvSpPr>
          <xdr:cNvPr id="66" name="Line 128"/>
          <xdr:cNvSpPr>
            <a:spLocks noChangeShapeType="1"/>
          </xdr:cNvSpPr>
        </xdr:nvSpPr>
        <xdr:spPr bwMode="auto">
          <a:xfrm>
            <a:off x="1506635" y="3122744"/>
            <a:ext cx="0" cy="46091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7" name="Line 130"/>
          <xdr:cNvSpPr>
            <a:spLocks noChangeShapeType="1"/>
          </xdr:cNvSpPr>
        </xdr:nvSpPr>
        <xdr:spPr bwMode="auto">
          <a:xfrm flipV="1">
            <a:off x="2460170" y="3071532"/>
            <a:ext cx="0" cy="51212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8" name="Line 131"/>
          <xdr:cNvSpPr>
            <a:spLocks noChangeShapeType="1"/>
          </xdr:cNvSpPr>
        </xdr:nvSpPr>
        <xdr:spPr bwMode="auto">
          <a:xfrm flipH="1">
            <a:off x="1674962" y="3071532"/>
            <a:ext cx="78520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9" name="Line 132"/>
          <xdr:cNvSpPr>
            <a:spLocks noChangeShapeType="1"/>
          </xdr:cNvSpPr>
        </xdr:nvSpPr>
        <xdr:spPr bwMode="auto">
          <a:xfrm>
            <a:off x="1674962" y="3071532"/>
            <a:ext cx="168327" cy="2048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0" name="Line 133"/>
          <xdr:cNvSpPr>
            <a:spLocks noChangeShapeType="1"/>
          </xdr:cNvSpPr>
        </xdr:nvSpPr>
        <xdr:spPr bwMode="auto">
          <a:xfrm>
            <a:off x="1506629" y="3122739"/>
            <a:ext cx="269318" cy="2458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1" name="Line 131"/>
          <xdr:cNvSpPr>
            <a:spLocks noChangeShapeType="1"/>
          </xdr:cNvSpPr>
        </xdr:nvSpPr>
        <xdr:spPr bwMode="auto">
          <a:xfrm flipH="1">
            <a:off x="1490382" y="3541059"/>
            <a:ext cx="963706" cy="4571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217714</xdr:colOff>
      <xdr:row>72</xdr:row>
      <xdr:rowOff>27214</xdr:rowOff>
    </xdr:from>
    <xdr:to>
      <xdr:col>5</xdr:col>
      <xdr:colOff>541564</xdr:colOff>
      <xdr:row>72</xdr:row>
      <xdr:rowOff>246289</xdr:rowOff>
    </xdr:to>
    <xdr:grpSp>
      <xdr:nvGrpSpPr>
        <xdr:cNvPr id="72" name="Group 392"/>
        <xdr:cNvGrpSpPr>
          <a:grpSpLocks/>
        </xdr:cNvGrpSpPr>
      </xdr:nvGrpSpPr>
      <xdr:grpSpPr bwMode="auto">
        <a:xfrm>
          <a:off x="8871857" y="19390178"/>
          <a:ext cx="323850" cy="219075"/>
          <a:chOff x="1490382" y="3071532"/>
          <a:chExt cx="969788" cy="515246"/>
        </a:xfrm>
      </xdr:grpSpPr>
      <xdr:sp macro="" textlink="">
        <xdr:nvSpPr>
          <xdr:cNvPr id="73" name="Line 128"/>
          <xdr:cNvSpPr>
            <a:spLocks noChangeShapeType="1"/>
          </xdr:cNvSpPr>
        </xdr:nvSpPr>
        <xdr:spPr bwMode="auto">
          <a:xfrm>
            <a:off x="1506635" y="3122744"/>
            <a:ext cx="0" cy="46091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4" name="Line 130"/>
          <xdr:cNvSpPr>
            <a:spLocks noChangeShapeType="1"/>
          </xdr:cNvSpPr>
        </xdr:nvSpPr>
        <xdr:spPr bwMode="auto">
          <a:xfrm flipV="1">
            <a:off x="2460170" y="3071532"/>
            <a:ext cx="0" cy="51212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5" name="Line 131"/>
          <xdr:cNvSpPr>
            <a:spLocks noChangeShapeType="1"/>
          </xdr:cNvSpPr>
        </xdr:nvSpPr>
        <xdr:spPr bwMode="auto">
          <a:xfrm flipH="1">
            <a:off x="1674962" y="3071532"/>
            <a:ext cx="78520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6" name="Line 132"/>
          <xdr:cNvSpPr>
            <a:spLocks noChangeShapeType="1"/>
          </xdr:cNvSpPr>
        </xdr:nvSpPr>
        <xdr:spPr bwMode="auto">
          <a:xfrm>
            <a:off x="1674962" y="3071532"/>
            <a:ext cx="168327" cy="2048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7" name="Line 133"/>
          <xdr:cNvSpPr>
            <a:spLocks noChangeShapeType="1"/>
          </xdr:cNvSpPr>
        </xdr:nvSpPr>
        <xdr:spPr bwMode="auto">
          <a:xfrm>
            <a:off x="1506629" y="3122739"/>
            <a:ext cx="269318" cy="2458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8" name="Line 131"/>
          <xdr:cNvSpPr>
            <a:spLocks noChangeShapeType="1"/>
          </xdr:cNvSpPr>
        </xdr:nvSpPr>
        <xdr:spPr bwMode="auto">
          <a:xfrm flipH="1">
            <a:off x="1490382" y="3541059"/>
            <a:ext cx="963706" cy="4571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217714</xdr:colOff>
      <xdr:row>73</xdr:row>
      <xdr:rowOff>27214</xdr:rowOff>
    </xdr:from>
    <xdr:to>
      <xdr:col>5</xdr:col>
      <xdr:colOff>541564</xdr:colOff>
      <xdr:row>73</xdr:row>
      <xdr:rowOff>246289</xdr:rowOff>
    </xdr:to>
    <xdr:grpSp>
      <xdr:nvGrpSpPr>
        <xdr:cNvPr id="79" name="Group 392"/>
        <xdr:cNvGrpSpPr>
          <a:grpSpLocks/>
        </xdr:cNvGrpSpPr>
      </xdr:nvGrpSpPr>
      <xdr:grpSpPr bwMode="auto">
        <a:xfrm>
          <a:off x="8871857" y="19648714"/>
          <a:ext cx="323850" cy="219075"/>
          <a:chOff x="1490382" y="3071532"/>
          <a:chExt cx="969788" cy="515246"/>
        </a:xfrm>
      </xdr:grpSpPr>
      <xdr:sp macro="" textlink="">
        <xdr:nvSpPr>
          <xdr:cNvPr id="80" name="Line 128"/>
          <xdr:cNvSpPr>
            <a:spLocks noChangeShapeType="1"/>
          </xdr:cNvSpPr>
        </xdr:nvSpPr>
        <xdr:spPr bwMode="auto">
          <a:xfrm>
            <a:off x="1506635" y="3122744"/>
            <a:ext cx="0" cy="46091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1" name="Line 130"/>
          <xdr:cNvSpPr>
            <a:spLocks noChangeShapeType="1"/>
          </xdr:cNvSpPr>
        </xdr:nvSpPr>
        <xdr:spPr bwMode="auto">
          <a:xfrm flipV="1">
            <a:off x="2460170" y="3071532"/>
            <a:ext cx="0" cy="51212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2" name="Line 131"/>
          <xdr:cNvSpPr>
            <a:spLocks noChangeShapeType="1"/>
          </xdr:cNvSpPr>
        </xdr:nvSpPr>
        <xdr:spPr bwMode="auto">
          <a:xfrm flipH="1">
            <a:off x="1674962" y="3071532"/>
            <a:ext cx="78520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3" name="Line 132"/>
          <xdr:cNvSpPr>
            <a:spLocks noChangeShapeType="1"/>
          </xdr:cNvSpPr>
        </xdr:nvSpPr>
        <xdr:spPr bwMode="auto">
          <a:xfrm>
            <a:off x="1674962" y="3071532"/>
            <a:ext cx="168327" cy="2048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4" name="Line 133"/>
          <xdr:cNvSpPr>
            <a:spLocks noChangeShapeType="1"/>
          </xdr:cNvSpPr>
        </xdr:nvSpPr>
        <xdr:spPr bwMode="auto">
          <a:xfrm>
            <a:off x="1506629" y="3122739"/>
            <a:ext cx="269318" cy="2458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5" name="Line 131"/>
          <xdr:cNvSpPr>
            <a:spLocks noChangeShapeType="1"/>
          </xdr:cNvSpPr>
        </xdr:nvSpPr>
        <xdr:spPr bwMode="auto">
          <a:xfrm flipH="1">
            <a:off x="1490382" y="3541059"/>
            <a:ext cx="963706" cy="4571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217714</xdr:colOff>
      <xdr:row>74</xdr:row>
      <xdr:rowOff>27214</xdr:rowOff>
    </xdr:from>
    <xdr:to>
      <xdr:col>5</xdr:col>
      <xdr:colOff>541564</xdr:colOff>
      <xdr:row>74</xdr:row>
      <xdr:rowOff>246289</xdr:rowOff>
    </xdr:to>
    <xdr:grpSp>
      <xdr:nvGrpSpPr>
        <xdr:cNvPr id="86" name="Group 392"/>
        <xdr:cNvGrpSpPr>
          <a:grpSpLocks/>
        </xdr:cNvGrpSpPr>
      </xdr:nvGrpSpPr>
      <xdr:grpSpPr bwMode="auto">
        <a:xfrm>
          <a:off x="8871857" y="19907250"/>
          <a:ext cx="323850" cy="219075"/>
          <a:chOff x="1490382" y="3071532"/>
          <a:chExt cx="969788" cy="515246"/>
        </a:xfrm>
      </xdr:grpSpPr>
      <xdr:sp macro="" textlink="">
        <xdr:nvSpPr>
          <xdr:cNvPr id="87" name="Line 128"/>
          <xdr:cNvSpPr>
            <a:spLocks noChangeShapeType="1"/>
          </xdr:cNvSpPr>
        </xdr:nvSpPr>
        <xdr:spPr bwMode="auto">
          <a:xfrm>
            <a:off x="1506635" y="3122744"/>
            <a:ext cx="0" cy="460911"/>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8" name="Line 130"/>
          <xdr:cNvSpPr>
            <a:spLocks noChangeShapeType="1"/>
          </xdr:cNvSpPr>
        </xdr:nvSpPr>
        <xdr:spPr bwMode="auto">
          <a:xfrm flipV="1">
            <a:off x="2460170" y="3071532"/>
            <a:ext cx="0" cy="51212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9" name="Line 131"/>
          <xdr:cNvSpPr>
            <a:spLocks noChangeShapeType="1"/>
          </xdr:cNvSpPr>
        </xdr:nvSpPr>
        <xdr:spPr bwMode="auto">
          <a:xfrm flipH="1">
            <a:off x="1674962" y="3071532"/>
            <a:ext cx="78520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0" name="Line 132"/>
          <xdr:cNvSpPr>
            <a:spLocks noChangeShapeType="1"/>
          </xdr:cNvSpPr>
        </xdr:nvSpPr>
        <xdr:spPr bwMode="auto">
          <a:xfrm>
            <a:off x="1674962" y="3071532"/>
            <a:ext cx="168327" cy="20484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1" name="Line 133"/>
          <xdr:cNvSpPr>
            <a:spLocks noChangeShapeType="1"/>
          </xdr:cNvSpPr>
        </xdr:nvSpPr>
        <xdr:spPr bwMode="auto">
          <a:xfrm>
            <a:off x="1506629" y="3122739"/>
            <a:ext cx="269318" cy="245814"/>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2" name="Line 131"/>
          <xdr:cNvSpPr>
            <a:spLocks noChangeShapeType="1"/>
          </xdr:cNvSpPr>
        </xdr:nvSpPr>
        <xdr:spPr bwMode="auto">
          <a:xfrm flipH="1">
            <a:off x="1490382" y="3541059"/>
            <a:ext cx="963706" cy="4571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oneCellAnchor>
    <xdr:from>
      <xdr:col>1</xdr:col>
      <xdr:colOff>533400</xdr:colOff>
      <xdr:row>108</xdr:row>
      <xdr:rowOff>157162</xdr:rowOff>
    </xdr:from>
    <xdr:ext cx="65" cy="172227"/>
    <xdr:sp macro="" textlink="">
      <xdr:nvSpPr>
        <xdr:cNvPr id="93" name="TextBox 92"/>
        <xdr:cNvSpPr txBox="1"/>
      </xdr:nvSpPr>
      <xdr:spPr>
        <a:xfrm>
          <a:off x="1143000" y="20731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113</xdr:row>
      <xdr:rowOff>157162</xdr:rowOff>
    </xdr:from>
    <xdr:ext cx="65" cy="172227"/>
    <xdr:sp macro="" textlink="">
      <xdr:nvSpPr>
        <xdr:cNvPr id="94" name="TextBox 93"/>
        <xdr:cNvSpPr txBox="1"/>
      </xdr:nvSpPr>
      <xdr:spPr>
        <a:xfrm>
          <a:off x="1143000" y="21683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113</xdr:row>
      <xdr:rowOff>157162</xdr:rowOff>
    </xdr:from>
    <xdr:ext cx="65" cy="172227"/>
    <xdr:sp macro="" textlink="">
      <xdr:nvSpPr>
        <xdr:cNvPr id="95" name="TextBox 94"/>
        <xdr:cNvSpPr txBox="1"/>
      </xdr:nvSpPr>
      <xdr:spPr>
        <a:xfrm>
          <a:off x="1143000" y="21683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113</xdr:row>
      <xdr:rowOff>157162</xdr:rowOff>
    </xdr:from>
    <xdr:ext cx="65" cy="172227"/>
    <xdr:sp macro="" textlink="">
      <xdr:nvSpPr>
        <xdr:cNvPr id="96" name="TextBox 95"/>
        <xdr:cNvSpPr txBox="1"/>
      </xdr:nvSpPr>
      <xdr:spPr>
        <a:xfrm>
          <a:off x="1143000" y="21683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113</xdr:row>
      <xdr:rowOff>157162</xdr:rowOff>
    </xdr:from>
    <xdr:ext cx="65" cy="172227"/>
    <xdr:sp macro="" textlink="">
      <xdr:nvSpPr>
        <xdr:cNvPr id="97" name="TextBox 96"/>
        <xdr:cNvSpPr txBox="1"/>
      </xdr:nvSpPr>
      <xdr:spPr>
        <a:xfrm>
          <a:off x="1143000" y="216836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533400</xdr:colOff>
      <xdr:row>22</xdr:row>
      <xdr:rowOff>157162</xdr:rowOff>
    </xdr:from>
    <xdr:ext cx="65" cy="172227"/>
    <xdr:sp macro="" textlink="">
      <xdr:nvSpPr>
        <xdr:cNvPr id="15" name="TextBox 14"/>
        <xdr:cNvSpPr txBox="1"/>
      </xdr:nvSpPr>
      <xdr:spPr>
        <a:xfrm>
          <a:off x="2505075" y="8006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22</xdr:row>
      <xdr:rowOff>157162</xdr:rowOff>
    </xdr:from>
    <xdr:ext cx="65" cy="172227"/>
    <xdr:sp macro="" textlink="">
      <xdr:nvSpPr>
        <xdr:cNvPr id="16" name="TextBox 15"/>
        <xdr:cNvSpPr txBox="1"/>
      </xdr:nvSpPr>
      <xdr:spPr>
        <a:xfrm>
          <a:off x="2505075" y="8006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22</xdr:row>
      <xdr:rowOff>157162</xdr:rowOff>
    </xdr:from>
    <xdr:ext cx="65" cy="172227"/>
    <xdr:sp macro="" textlink="">
      <xdr:nvSpPr>
        <xdr:cNvPr id="17" name="TextBox 16"/>
        <xdr:cNvSpPr txBox="1"/>
      </xdr:nvSpPr>
      <xdr:spPr>
        <a:xfrm>
          <a:off x="2505075" y="8006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22</xdr:row>
      <xdr:rowOff>157162</xdr:rowOff>
    </xdr:from>
    <xdr:ext cx="65" cy="172227"/>
    <xdr:sp macro="" textlink="">
      <xdr:nvSpPr>
        <xdr:cNvPr id="18" name="TextBox 17"/>
        <xdr:cNvSpPr txBox="1"/>
      </xdr:nvSpPr>
      <xdr:spPr>
        <a:xfrm>
          <a:off x="2505075" y="8006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22</xdr:row>
      <xdr:rowOff>157162</xdr:rowOff>
    </xdr:from>
    <xdr:ext cx="65" cy="172227"/>
    <xdr:sp macro="" textlink="">
      <xdr:nvSpPr>
        <xdr:cNvPr id="19" name="TextBox 18"/>
        <xdr:cNvSpPr txBox="1"/>
      </xdr:nvSpPr>
      <xdr:spPr>
        <a:xfrm>
          <a:off x="2505075" y="8006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22</xdr:row>
      <xdr:rowOff>157162</xdr:rowOff>
    </xdr:from>
    <xdr:ext cx="65" cy="172227"/>
    <xdr:sp macro="" textlink="">
      <xdr:nvSpPr>
        <xdr:cNvPr id="20" name="TextBox 19"/>
        <xdr:cNvSpPr txBox="1"/>
      </xdr:nvSpPr>
      <xdr:spPr>
        <a:xfrm>
          <a:off x="2505075" y="8006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22</xdr:row>
      <xdr:rowOff>157162</xdr:rowOff>
    </xdr:from>
    <xdr:ext cx="65" cy="172227"/>
    <xdr:sp macro="" textlink="">
      <xdr:nvSpPr>
        <xdr:cNvPr id="21" name="TextBox 20"/>
        <xdr:cNvSpPr txBox="1"/>
      </xdr:nvSpPr>
      <xdr:spPr>
        <a:xfrm>
          <a:off x="2505075" y="8006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22</xdr:row>
      <xdr:rowOff>157162</xdr:rowOff>
    </xdr:from>
    <xdr:ext cx="65" cy="172227"/>
    <xdr:sp macro="" textlink="">
      <xdr:nvSpPr>
        <xdr:cNvPr id="22" name="TextBox 21"/>
        <xdr:cNvSpPr txBox="1"/>
      </xdr:nvSpPr>
      <xdr:spPr>
        <a:xfrm>
          <a:off x="2505075" y="8006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22</xdr:row>
      <xdr:rowOff>157162</xdr:rowOff>
    </xdr:from>
    <xdr:ext cx="65" cy="172227"/>
    <xdr:sp macro="" textlink="">
      <xdr:nvSpPr>
        <xdr:cNvPr id="23" name="TextBox 22"/>
        <xdr:cNvSpPr txBox="1"/>
      </xdr:nvSpPr>
      <xdr:spPr>
        <a:xfrm>
          <a:off x="2505075" y="8006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22</xdr:row>
      <xdr:rowOff>157162</xdr:rowOff>
    </xdr:from>
    <xdr:ext cx="65" cy="172227"/>
    <xdr:sp macro="" textlink="">
      <xdr:nvSpPr>
        <xdr:cNvPr id="24" name="TextBox 23"/>
        <xdr:cNvSpPr txBox="1"/>
      </xdr:nvSpPr>
      <xdr:spPr>
        <a:xfrm>
          <a:off x="2505075" y="8006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22</xdr:row>
      <xdr:rowOff>157162</xdr:rowOff>
    </xdr:from>
    <xdr:ext cx="65" cy="172227"/>
    <xdr:sp macro="" textlink="">
      <xdr:nvSpPr>
        <xdr:cNvPr id="25" name="TextBox 24"/>
        <xdr:cNvSpPr txBox="1"/>
      </xdr:nvSpPr>
      <xdr:spPr>
        <a:xfrm>
          <a:off x="2505075" y="8006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22</xdr:row>
      <xdr:rowOff>157162</xdr:rowOff>
    </xdr:from>
    <xdr:ext cx="65" cy="172227"/>
    <xdr:sp macro="" textlink="">
      <xdr:nvSpPr>
        <xdr:cNvPr id="26" name="TextBox 25"/>
        <xdr:cNvSpPr txBox="1"/>
      </xdr:nvSpPr>
      <xdr:spPr>
        <a:xfrm>
          <a:off x="2505075" y="8006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22</xdr:row>
      <xdr:rowOff>157162</xdr:rowOff>
    </xdr:from>
    <xdr:ext cx="65" cy="172227"/>
    <xdr:sp macro="" textlink="">
      <xdr:nvSpPr>
        <xdr:cNvPr id="27" name="TextBox 26"/>
        <xdr:cNvSpPr txBox="1"/>
      </xdr:nvSpPr>
      <xdr:spPr>
        <a:xfrm>
          <a:off x="2505075" y="8006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33</xdr:row>
      <xdr:rowOff>157162</xdr:rowOff>
    </xdr:from>
    <xdr:ext cx="65" cy="172227"/>
    <xdr:sp macro="" textlink="">
      <xdr:nvSpPr>
        <xdr:cNvPr id="28" name="TextBox 27"/>
        <xdr:cNvSpPr txBox="1"/>
      </xdr:nvSpPr>
      <xdr:spPr>
        <a:xfrm>
          <a:off x="2505075" y="1115044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33</xdr:row>
      <xdr:rowOff>157162</xdr:rowOff>
    </xdr:from>
    <xdr:ext cx="65" cy="172227"/>
    <xdr:sp macro="" textlink="">
      <xdr:nvSpPr>
        <xdr:cNvPr id="29" name="TextBox 28"/>
        <xdr:cNvSpPr txBox="1"/>
      </xdr:nvSpPr>
      <xdr:spPr>
        <a:xfrm>
          <a:off x="2505075" y="1115044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33</xdr:row>
      <xdr:rowOff>157162</xdr:rowOff>
    </xdr:from>
    <xdr:ext cx="65" cy="172227"/>
    <xdr:sp macro="" textlink="">
      <xdr:nvSpPr>
        <xdr:cNvPr id="30" name="TextBox 29"/>
        <xdr:cNvSpPr txBox="1"/>
      </xdr:nvSpPr>
      <xdr:spPr>
        <a:xfrm>
          <a:off x="2505075" y="1115044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33</xdr:row>
      <xdr:rowOff>157162</xdr:rowOff>
    </xdr:from>
    <xdr:ext cx="65" cy="172227"/>
    <xdr:sp macro="" textlink="">
      <xdr:nvSpPr>
        <xdr:cNvPr id="31" name="TextBox 30"/>
        <xdr:cNvSpPr txBox="1"/>
      </xdr:nvSpPr>
      <xdr:spPr>
        <a:xfrm>
          <a:off x="2505075" y="1115044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32" name="TextBox 31"/>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33" name="TextBox 32"/>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34" name="TextBox 33"/>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35" name="TextBox 34"/>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36" name="TextBox 35"/>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37" name="TextBox 36"/>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38" name="TextBox 37"/>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39" name="TextBox 38"/>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40" name="TextBox 39"/>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41" name="TextBox 40"/>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42" name="TextBox 41"/>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43" name="TextBox 42"/>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44" name="TextBox 43"/>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45" name="TextBox 44"/>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46" name="TextBox 45"/>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47" name="TextBox 46"/>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48" name="TextBox 47"/>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49" name="TextBox 48"/>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50" name="TextBox 49"/>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51" name="TextBox 50"/>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52" name="TextBox 51"/>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53" name="TextBox 52"/>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54" name="TextBox 53"/>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55" name="TextBox 54"/>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56" name="TextBox 55"/>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57" name="TextBox 56"/>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58" name="TextBox 57"/>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59" name="TextBox 58"/>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60" name="TextBox 59"/>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61" name="TextBox 60"/>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34</xdr:row>
      <xdr:rowOff>157162</xdr:rowOff>
    </xdr:from>
    <xdr:ext cx="65" cy="172227"/>
    <xdr:sp macro="" textlink="">
      <xdr:nvSpPr>
        <xdr:cNvPr id="62" name="TextBox 61"/>
        <xdr:cNvSpPr txBox="1"/>
      </xdr:nvSpPr>
      <xdr:spPr>
        <a:xfrm>
          <a:off x="2505075" y="112075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63" name="TextBox 62"/>
        <xdr:cNvSpPr txBox="1"/>
      </xdr:nvSpPr>
      <xdr:spPr>
        <a:xfrm>
          <a:off x="2505075" y="111075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64" name="TextBox 63"/>
        <xdr:cNvSpPr txBox="1"/>
      </xdr:nvSpPr>
      <xdr:spPr>
        <a:xfrm>
          <a:off x="2505075" y="111075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65" name="TextBox 64"/>
        <xdr:cNvSpPr txBox="1"/>
      </xdr:nvSpPr>
      <xdr:spPr>
        <a:xfrm>
          <a:off x="2505075" y="111075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66" name="TextBox 65"/>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67" name="TextBox 66"/>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68" name="TextBox 67"/>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69" name="TextBox 68"/>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70" name="TextBox 69"/>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71" name="TextBox 70"/>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72" name="TextBox 71"/>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73" name="TextBox 72"/>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74" name="TextBox 73"/>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75" name="TextBox 74"/>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76" name="TextBox 75"/>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77" name="TextBox 76"/>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78" name="TextBox 77"/>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79" name="TextBox 78"/>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80" name="TextBox 79"/>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81" name="TextBox 80"/>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82" name="TextBox 81"/>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83" name="TextBox 82"/>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84" name="TextBox 83"/>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85" name="TextBox 84"/>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86" name="TextBox 85"/>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87" name="TextBox 86"/>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88" name="TextBox 87"/>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89" name="TextBox 88"/>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90" name="TextBox 89"/>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91" name="TextBox 90"/>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92" name="TextBox 91"/>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93" name="TextBox 92"/>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94" name="TextBox 93"/>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95" name="TextBox 94"/>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96" name="TextBox 95"/>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97" name="TextBox 96"/>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98" name="TextBox 97"/>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99" name="TextBox 98"/>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00" name="TextBox 99"/>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01" name="TextBox 100"/>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02" name="TextBox 101"/>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03" name="TextBox 102"/>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04" name="TextBox 103"/>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05" name="TextBox 104"/>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06" name="TextBox 105"/>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07" name="TextBox 106"/>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08" name="TextBox 107"/>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09" name="TextBox 108"/>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10" name="TextBox 109"/>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11" name="TextBox 110"/>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12" name="TextBox 111"/>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13" name="TextBox 112"/>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14" name="TextBox 113"/>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15" name="TextBox 114"/>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16" name="TextBox 115"/>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17" name="TextBox 116"/>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18" name="TextBox 117"/>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19" name="TextBox 118"/>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20" name="TextBox 119"/>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21" name="TextBox 120"/>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22" name="TextBox 121"/>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23" name="TextBox 122"/>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24" name="TextBox 123"/>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25" name="TextBox 124"/>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26" name="TextBox 125"/>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27" name="TextBox 126"/>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28" name="TextBox 127"/>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29" name="TextBox 128"/>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30" name="TextBox 129"/>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31" name="TextBox 130"/>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32" name="TextBox 131"/>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33" name="TextBox 132"/>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34" name="TextBox 133"/>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35" name="TextBox 134"/>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36" name="TextBox 135"/>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37" name="TextBox 136"/>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35</xdr:row>
      <xdr:rowOff>157162</xdr:rowOff>
    </xdr:from>
    <xdr:ext cx="65" cy="172227"/>
    <xdr:sp macro="" textlink="">
      <xdr:nvSpPr>
        <xdr:cNvPr id="138" name="TextBox 137"/>
        <xdr:cNvSpPr txBox="1"/>
      </xdr:nvSpPr>
      <xdr:spPr>
        <a:xfrm>
          <a:off x="2505075" y="11084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37</xdr:row>
      <xdr:rowOff>157162</xdr:rowOff>
    </xdr:from>
    <xdr:ext cx="65" cy="172227"/>
    <xdr:sp macro="" textlink="">
      <xdr:nvSpPr>
        <xdr:cNvPr id="139" name="TextBox 138"/>
        <xdr:cNvSpPr txBox="1"/>
      </xdr:nvSpPr>
      <xdr:spPr>
        <a:xfrm>
          <a:off x="2505075" y="112914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37</xdr:row>
      <xdr:rowOff>157162</xdr:rowOff>
    </xdr:from>
    <xdr:ext cx="65" cy="172227"/>
    <xdr:sp macro="" textlink="">
      <xdr:nvSpPr>
        <xdr:cNvPr id="140" name="TextBox 139"/>
        <xdr:cNvSpPr txBox="1"/>
      </xdr:nvSpPr>
      <xdr:spPr>
        <a:xfrm>
          <a:off x="2505075" y="112914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37</xdr:row>
      <xdr:rowOff>157162</xdr:rowOff>
    </xdr:from>
    <xdr:ext cx="65" cy="172227"/>
    <xdr:sp macro="" textlink="">
      <xdr:nvSpPr>
        <xdr:cNvPr id="141" name="TextBox 140"/>
        <xdr:cNvSpPr txBox="1"/>
      </xdr:nvSpPr>
      <xdr:spPr>
        <a:xfrm>
          <a:off x="2505075" y="112914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37</xdr:row>
      <xdr:rowOff>157162</xdr:rowOff>
    </xdr:from>
    <xdr:ext cx="65" cy="172227"/>
    <xdr:sp macro="" textlink="">
      <xdr:nvSpPr>
        <xdr:cNvPr id="142" name="TextBox 141"/>
        <xdr:cNvSpPr txBox="1"/>
      </xdr:nvSpPr>
      <xdr:spPr>
        <a:xfrm>
          <a:off x="2505075" y="112914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37</xdr:row>
      <xdr:rowOff>157162</xdr:rowOff>
    </xdr:from>
    <xdr:ext cx="65" cy="172227"/>
    <xdr:sp macro="" textlink="">
      <xdr:nvSpPr>
        <xdr:cNvPr id="143" name="TextBox 142"/>
        <xdr:cNvSpPr txBox="1"/>
      </xdr:nvSpPr>
      <xdr:spPr>
        <a:xfrm>
          <a:off x="2505075" y="112914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37</xdr:row>
      <xdr:rowOff>157162</xdr:rowOff>
    </xdr:from>
    <xdr:ext cx="65" cy="172227"/>
    <xdr:sp macro="" textlink="">
      <xdr:nvSpPr>
        <xdr:cNvPr id="144" name="TextBox 143"/>
        <xdr:cNvSpPr txBox="1"/>
      </xdr:nvSpPr>
      <xdr:spPr>
        <a:xfrm>
          <a:off x="2505075" y="112914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37</xdr:row>
      <xdr:rowOff>157162</xdr:rowOff>
    </xdr:from>
    <xdr:ext cx="65" cy="172227"/>
    <xdr:sp macro="" textlink="">
      <xdr:nvSpPr>
        <xdr:cNvPr id="145" name="TextBox 144"/>
        <xdr:cNvSpPr txBox="1"/>
      </xdr:nvSpPr>
      <xdr:spPr>
        <a:xfrm>
          <a:off x="2505075" y="112914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37</xdr:row>
      <xdr:rowOff>157162</xdr:rowOff>
    </xdr:from>
    <xdr:ext cx="65" cy="172227"/>
    <xdr:sp macro="" textlink="">
      <xdr:nvSpPr>
        <xdr:cNvPr id="146" name="TextBox 145"/>
        <xdr:cNvSpPr txBox="1"/>
      </xdr:nvSpPr>
      <xdr:spPr>
        <a:xfrm>
          <a:off x="2505075" y="112914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37</xdr:row>
      <xdr:rowOff>157162</xdr:rowOff>
    </xdr:from>
    <xdr:ext cx="65" cy="172227"/>
    <xdr:sp macro="" textlink="">
      <xdr:nvSpPr>
        <xdr:cNvPr id="147" name="TextBox 146"/>
        <xdr:cNvSpPr txBox="1"/>
      </xdr:nvSpPr>
      <xdr:spPr>
        <a:xfrm>
          <a:off x="2505075" y="112914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37</xdr:row>
      <xdr:rowOff>157162</xdr:rowOff>
    </xdr:from>
    <xdr:ext cx="65" cy="172227"/>
    <xdr:sp macro="" textlink="">
      <xdr:nvSpPr>
        <xdr:cNvPr id="148" name="TextBox 147"/>
        <xdr:cNvSpPr txBox="1"/>
      </xdr:nvSpPr>
      <xdr:spPr>
        <a:xfrm>
          <a:off x="2505075" y="112914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37</xdr:row>
      <xdr:rowOff>157162</xdr:rowOff>
    </xdr:from>
    <xdr:ext cx="65" cy="172227"/>
    <xdr:sp macro="" textlink="">
      <xdr:nvSpPr>
        <xdr:cNvPr id="149" name="TextBox 148"/>
        <xdr:cNvSpPr txBox="1"/>
      </xdr:nvSpPr>
      <xdr:spPr>
        <a:xfrm>
          <a:off x="2505075" y="112914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37</xdr:row>
      <xdr:rowOff>157162</xdr:rowOff>
    </xdr:from>
    <xdr:ext cx="65" cy="172227"/>
    <xdr:sp macro="" textlink="">
      <xdr:nvSpPr>
        <xdr:cNvPr id="150" name="TextBox 149"/>
        <xdr:cNvSpPr txBox="1"/>
      </xdr:nvSpPr>
      <xdr:spPr>
        <a:xfrm>
          <a:off x="2505075" y="112914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37</xdr:row>
      <xdr:rowOff>157162</xdr:rowOff>
    </xdr:from>
    <xdr:ext cx="65" cy="172227"/>
    <xdr:sp macro="" textlink="">
      <xdr:nvSpPr>
        <xdr:cNvPr id="151" name="TextBox 150"/>
        <xdr:cNvSpPr txBox="1"/>
      </xdr:nvSpPr>
      <xdr:spPr>
        <a:xfrm>
          <a:off x="2505075" y="112914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37</xdr:row>
      <xdr:rowOff>157162</xdr:rowOff>
    </xdr:from>
    <xdr:ext cx="65" cy="172227"/>
    <xdr:sp macro="" textlink="">
      <xdr:nvSpPr>
        <xdr:cNvPr id="152" name="TextBox 151"/>
        <xdr:cNvSpPr txBox="1"/>
      </xdr:nvSpPr>
      <xdr:spPr>
        <a:xfrm>
          <a:off x="2505075" y="112914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37</xdr:row>
      <xdr:rowOff>157162</xdr:rowOff>
    </xdr:from>
    <xdr:ext cx="65" cy="172227"/>
    <xdr:sp macro="" textlink="">
      <xdr:nvSpPr>
        <xdr:cNvPr id="153" name="TextBox 152"/>
        <xdr:cNvSpPr txBox="1"/>
      </xdr:nvSpPr>
      <xdr:spPr>
        <a:xfrm>
          <a:off x="2505075" y="112914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37</xdr:row>
      <xdr:rowOff>157162</xdr:rowOff>
    </xdr:from>
    <xdr:ext cx="65" cy="172227"/>
    <xdr:sp macro="" textlink="">
      <xdr:nvSpPr>
        <xdr:cNvPr id="154" name="TextBox 153"/>
        <xdr:cNvSpPr txBox="1"/>
      </xdr:nvSpPr>
      <xdr:spPr>
        <a:xfrm>
          <a:off x="2505075" y="1129141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55" name="TextBox 154"/>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56" name="TextBox 155"/>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57" name="TextBox 156"/>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58" name="TextBox 157"/>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59" name="TextBox 158"/>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60" name="TextBox 159"/>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61" name="TextBox 160"/>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62" name="TextBox 161"/>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63" name="TextBox 162"/>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64" name="TextBox 163"/>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65" name="TextBox 164"/>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66" name="TextBox 165"/>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67" name="TextBox 166"/>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68" name="TextBox 167"/>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69" name="TextBox 168"/>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70" name="TextBox 169"/>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71" name="TextBox 170"/>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72" name="TextBox 171"/>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73" name="TextBox 172"/>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74" name="TextBox 173"/>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75" name="TextBox 174"/>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76" name="TextBox 175"/>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77" name="TextBox 176"/>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78" name="TextBox 177"/>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79" name="TextBox 178"/>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80" name="TextBox 179"/>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81" name="TextBox 180"/>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82" name="TextBox 181"/>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83" name="TextBox 182"/>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84" name="TextBox 183"/>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85" name="TextBox 184"/>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86" name="TextBox 185"/>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87" name="TextBox 186"/>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88" name="TextBox 187"/>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89" name="TextBox 188"/>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90" name="TextBox 189"/>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91" name="TextBox 190"/>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92" name="TextBox 191"/>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93" name="TextBox 192"/>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94" name="TextBox 193"/>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95" name="TextBox 194"/>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96" name="TextBox 195"/>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97" name="TextBox 196"/>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98" name="TextBox 197"/>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199" name="TextBox 198"/>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00" name="TextBox 199"/>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01" name="TextBox 200"/>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02" name="TextBox 201"/>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03" name="TextBox 202"/>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04" name="TextBox 203"/>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05" name="TextBox 204"/>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06" name="TextBox 205"/>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07" name="TextBox 206"/>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08" name="TextBox 207"/>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09" name="TextBox 208"/>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10" name="TextBox 209"/>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11" name="TextBox 210"/>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12" name="TextBox 211"/>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13" name="TextBox 212"/>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14" name="TextBox 213"/>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15" name="TextBox 214"/>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16" name="TextBox 215"/>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17" name="TextBox 216"/>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18" name="TextBox 217"/>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19" name="TextBox 218"/>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20" name="TextBox 219"/>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21" name="TextBox 220"/>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22" name="TextBox 221"/>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23" name="TextBox 222"/>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24" name="TextBox 223"/>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25" name="TextBox 224"/>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26" name="TextBox 225"/>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27" name="TextBox 226"/>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28" name="TextBox 227"/>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xdr:col>
      <xdr:colOff>533400</xdr:colOff>
      <xdr:row>36</xdr:row>
      <xdr:rowOff>157162</xdr:rowOff>
    </xdr:from>
    <xdr:ext cx="65" cy="172227"/>
    <xdr:sp macro="" textlink="">
      <xdr:nvSpPr>
        <xdr:cNvPr id="229" name="TextBox 228"/>
        <xdr:cNvSpPr txBox="1"/>
      </xdr:nvSpPr>
      <xdr:spPr>
        <a:xfrm>
          <a:off x="2505075" y="112685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nebro%20gr%20MODD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er structure take off"/>
      <sheetName val="summary"/>
      <sheetName val="bar schedule"/>
      <sheetName val="BOQ"/>
      <sheetName val="Sheet1"/>
      <sheetName val="BOQ (2)"/>
    </sheetNames>
    <sheetDataSet>
      <sheetData sheetId="0" refreshError="1">
        <row r="28">
          <cell r="C28">
            <v>4.96</v>
          </cell>
        </row>
        <row r="74">
          <cell r="C74">
            <v>0.21</v>
          </cell>
        </row>
        <row r="122">
          <cell r="C122">
            <v>0.85</v>
          </cell>
        </row>
        <row r="219">
          <cell r="C219">
            <v>4.33</v>
          </cell>
        </row>
        <row r="235">
          <cell r="C235">
            <v>0.66</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view="pageLayout" zoomScaleNormal="100" zoomScaleSheetLayoutView="145" workbookViewId="0">
      <selection activeCell="D4" sqref="D4"/>
    </sheetView>
  </sheetViews>
  <sheetFormatPr defaultRowHeight="15"/>
  <cols>
    <col min="1" max="1" width="9.140625" style="816"/>
    <col min="2" max="2" width="46.28515625" style="816" customWidth="1"/>
    <col min="3" max="3" width="25.5703125" style="816" customWidth="1"/>
    <col min="4" max="16384" width="9.140625" style="816"/>
  </cols>
  <sheetData>
    <row r="1" spans="1:3">
      <c r="A1" s="821" t="s">
        <v>761</v>
      </c>
      <c r="B1" s="1100" t="s">
        <v>1204</v>
      </c>
      <c r="C1" s="1098" t="s">
        <v>1203</v>
      </c>
    </row>
    <row r="2" spans="1:3" ht="15.75">
      <c r="A2" s="821">
        <v>1</v>
      </c>
      <c r="B2" s="1099" t="s">
        <v>1202</v>
      </c>
      <c r="C2" s="1098" t="s">
        <v>1201</v>
      </c>
    </row>
    <row r="3" spans="1:3" ht="15.75">
      <c r="A3" s="821">
        <v>2</v>
      </c>
      <c r="B3" s="1099" t="s">
        <v>1200</v>
      </c>
      <c r="C3" s="1098" t="s">
        <v>1199</v>
      </c>
    </row>
    <row r="4" spans="1:3" ht="15.75">
      <c r="A4" s="821">
        <v>3</v>
      </c>
      <c r="B4" s="1099" t="s">
        <v>1198</v>
      </c>
      <c r="C4" s="1098" t="s">
        <v>1197</v>
      </c>
    </row>
    <row r="5" spans="1:3" ht="15.75">
      <c r="A5" s="821">
        <v>4</v>
      </c>
      <c r="B5" s="1099" t="s">
        <v>1196</v>
      </c>
      <c r="C5" s="1098" t="s">
        <v>1195</v>
      </c>
    </row>
    <row r="6" spans="1:3" ht="15.75">
      <c r="A6" s="821">
        <v>5</v>
      </c>
      <c r="B6" s="1099" t="s">
        <v>1194</v>
      </c>
      <c r="C6" s="1098" t="s">
        <v>1193</v>
      </c>
    </row>
    <row r="7" spans="1:3" ht="15.75">
      <c r="A7" s="821">
        <v>6</v>
      </c>
      <c r="B7" s="1099" t="s">
        <v>1192</v>
      </c>
      <c r="C7" s="1098" t="s">
        <v>1191</v>
      </c>
    </row>
    <row r="8" spans="1:3" ht="15.75">
      <c r="A8" s="821">
        <v>7</v>
      </c>
      <c r="B8" s="1099" t="s">
        <v>1190</v>
      </c>
      <c r="C8" s="1098" t="s">
        <v>1189</v>
      </c>
    </row>
    <row r="9" spans="1:3" ht="15.75">
      <c r="A9" s="821">
        <v>8</v>
      </c>
      <c r="B9" s="1099" t="s">
        <v>1188</v>
      </c>
      <c r="C9" s="1098" t="s">
        <v>1187</v>
      </c>
    </row>
    <row r="10" spans="1:3" ht="15.75">
      <c r="A10" s="821">
        <v>9</v>
      </c>
      <c r="B10" s="1099" t="s">
        <v>1186</v>
      </c>
      <c r="C10" s="1098" t="s">
        <v>1185</v>
      </c>
    </row>
    <row r="11" spans="1:3" ht="15.75">
      <c r="A11" s="821">
        <v>10</v>
      </c>
      <c r="B11" s="1099" t="s">
        <v>1184</v>
      </c>
      <c r="C11" s="1098" t="s">
        <v>1183</v>
      </c>
    </row>
    <row r="12" spans="1:3" ht="15.75">
      <c r="A12" s="821">
        <v>11</v>
      </c>
      <c r="B12" s="1099" t="s">
        <v>1182</v>
      </c>
      <c r="C12" s="1098" t="s">
        <v>1181</v>
      </c>
    </row>
    <row r="13" spans="1:3" ht="15.75">
      <c r="A13" s="821">
        <v>12</v>
      </c>
      <c r="B13" s="1099" t="s">
        <v>1180</v>
      </c>
      <c r="C13" s="1098" t="s">
        <v>1179</v>
      </c>
    </row>
    <row r="14" spans="1:3" ht="15.75">
      <c r="A14" s="821">
        <v>13</v>
      </c>
      <c r="B14" s="1099" t="s">
        <v>1178</v>
      </c>
      <c r="C14" s="1098" t="s">
        <v>1177</v>
      </c>
    </row>
    <row r="15" spans="1:3" ht="15.75">
      <c r="A15" s="821">
        <v>14</v>
      </c>
      <c r="B15" s="1099" t="s">
        <v>1176</v>
      </c>
      <c r="C15" s="1098" t="s">
        <v>1175</v>
      </c>
    </row>
  </sheetData>
  <pageMargins left="0.7" right="0.7" top="0.75" bottom="0.75" header="0.3" footer="0.3"/>
  <pageSetup orientation="portrait" r:id="rId1"/>
  <headerFooter>
    <oddHeader>&amp;C&amp;"Algerian,Regular"&amp;20&amp;K00B050GROUP MEMBERS NAME(G-5)</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157"/>
  <sheetViews>
    <sheetView tabSelected="1" view="pageBreakPreview" topLeftCell="A1546" zoomScale="130" zoomScaleNormal="100" zoomScaleSheetLayoutView="130" workbookViewId="0">
      <selection activeCell="C1558" sqref="C1558"/>
    </sheetView>
  </sheetViews>
  <sheetFormatPr defaultRowHeight="15"/>
  <cols>
    <col min="1" max="1" width="5.85546875" style="56" customWidth="1"/>
    <col min="2" max="2" width="7.42578125" style="125" customWidth="1"/>
    <col min="3" max="3" width="9.28515625" style="68" customWidth="1"/>
    <col min="4" max="4" width="60.85546875" style="64" customWidth="1"/>
    <col min="5" max="10" width="9.140625" hidden="1" customWidth="1"/>
    <col min="11" max="13" width="9.140625" style="118" hidden="1" customWidth="1"/>
    <col min="14" max="14" width="58.5703125" hidden="1" customWidth="1"/>
  </cols>
  <sheetData>
    <row r="1" spans="1:16">
      <c r="A1" s="53" t="s">
        <v>0</v>
      </c>
      <c r="B1" s="122" t="s">
        <v>1</v>
      </c>
      <c r="C1" s="85" t="s">
        <v>2</v>
      </c>
      <c r="D1" s="87" t="s">
        <v>3</v>
      </c>
      <c r="E1" s="1"/>
      <c r="F1" s="1"/>
      <c r="G1" s="1"/>
    </row>
    <row r="2" spans="1:16" ht="15.75" thickBot="1">
      <c r="A2" s="54"/>
      <c r="B2" s="123"/>
      <c r="C2" s="86"/>
      <c r="D2" s="88"/>
      <c r="E2" s="1"/>
      <c r="F2" s="1"/>
      <c r="G2" s="1"/>
    </row>
    <row r="3" spans="1:16" ht="15.75">
      <c r="A3" s="55"/>
      <c r="B3" s="124"/>
      <c r="C3" s="67"/>
      <c r="D3" s="89" t="s">
        <v>4</v>
      </c>
      <c r="E3" s="1"/>
      <c r="F3" s="1"/>
      <c r="G3" s="1"/>
    </row>
    <row r="4" spans="1:16" ht="15.75">
      <c r="A4" s="55"/>
      <c r="B4" s="124"/>
      <c r="C4" s="67"/>
      <c r="D4" s="89" t="s">
        <v>5</v>
      </c>
      <c r="E4" s="1"/>
      <c r="F4" s="1"/>
      <c r="G4" s="1"/>
      <c r="P4" s="121"/>
    </row>
    <row r="5" spans="1:16" ht="15.75">
      <c r="D5" s="89"/>
      <c r="E5" s="1"/>
      <c r="F5" s="1"/>
      <c r="G5" s="1"/>
    </row>
    <row r="6" spans="1:16" ht="15.75">
      <c r="D6" s="90" t="s">
        <v>6</v>
      </c>
      <c r="E6" s="1"/>
      <c r="F6" s="1"/>
      <c r="G6" s="1"/>
    </row>
    <row r="7" spans="1:16" ht="15.75">
      <c r="A7" s="56">
        <v>1</v>
      </c>
      <c r="B7" s="125">
        <v>17.189</v>
      </c>
      <c r="D7" s="90" t="s">
        <v>7</v>
      </c>
      <c r="E7" s="1"/>
      <c r="F7" s="1"/>
      <c r="G7" s="1"/>
    </row>
    <row r="8" spans="1:16" ht="15.75">
      <c r="B8" s="126">
        <v>16.03</v>
      </c>
      <c r="C8" s="69"/>
      <c r="D8" s="90" t="s">
        <v>8</v>
      </c>
      <c r="E8" s="1"/>
      <c r="F8" s="1"/>
      <c r="G8" s="1"/>
    </row>
    <row r="9" spans="1:16" ht="18">
      <c r="C9" s="70">
        <f>ROUND(PRODUCT(A7:B8),2)</f>
        <v>275.54000000000002</v>
      </c>
      <c r="D9" s="91" t="s">
        <v>9</v>
      </c>
      <c r="E9" s="1"/>
      <c r="F9" s="1"/>
      <c r="G9" s="1"/>
    </row>
    <row r="10" spans="1:16" ht="15.75">
      <c r="D10" s="90" t="s">
        <v>10</v>
      </c>
      <c r="E10" s="1"/>
      <c r="F10" s="1"/>
      <c r="G10" s="1"/>
    </row>
    <row r="11" spans="1:16" ht="15.75">
      <c r="A11" s="56">
        <v>1</v>
      </c>
      <c r="B11" s="125">
        <v>21</v>
      </c>
      <c r="D11" s="90" t="s">
        <v>11</v>
      </c>
      <c r="E11" s="1"/>
      <c r="F11" s="1"/>
      <c r="G11" s="1"/>
    </row>
    <row r="12" spans="1:16" ht="15.75">
      <c r="B12" s="126">
        <v>6</v>
      </c>
      <c r="C12" s="69"/>
      <c r="D12" s="92"/>
      <c r="E12" s="1"/>
      <c r="F12" s="1"/>
      <c r="G12" s="1"/>
    </row>
    <row r="13" spans="1:16" ht="18.75" thickBot="1">
      <c r="C13" s="71">
        <f>PRODUCT(B11:B12)</f>
        <v>126</v>
      </c>
      <c r="D13" s="91" t="s">
        <v>9</v>
      </c>
      <c r="E13" s="1"/>
      <c r="F13" s="1"/>
      <c r="G13" s="1"/>
    </row>
    <row r="14" spans="1:16" ht="15.75">
      <c r="D14" s="90" t="s">
        <v>12</v>
      </c>
      <c r="E14" s="1"/>
      <c r="F14" s="1"/>
      <c r="G14" s="1"/>
    </row>
    <row r="15" spans="1:16" ht="15.75">
      <c r="D15" s="90" t="s">
        <v>13</v>
      </c>
      <c r="E15" s="1"/>
      <c r="F15" s="1"/>
      <c r="G15" s="1"/>
    </row>
    <row r="16" spans="1:16" ht="18.75" thickBot="1">
      <c r="A16" s="57"/>
      <c r="B16" s="127"/>
      <c r="C16" s="72">
        <f>ROUND(SUM(C9:C13),2)</f>
        <v>401.54</v>
      </c>
      <c r="D16" s="93" t="s">
        <v>9</v>
      </c>
      <c r="E16" s="1"/>
      <c r="F16" s="1"/>
      <c r="G16" s="1"/>
    </row>
    <row r="17" spans="1:7" ht="15.75">
      <c r="D17" s="90" t="s">
        <v>44</v>
      </c>
      <c r="E17" s="1"/>
      <c r="F17" s="1"/>
      <c r="G17" s="1"/>
    </row>
    <row r="18" spans="1:7" ht="15.75">
      <c r="D18" s="90" t="s">
        <v>66</v>
      </c>
      <c r="E18" s="1"/>
      <c r="F18" s="1"/>
      <c r="G18" s="1"/>
    </row>
    <row r="19" spans="1:7" ht="15.75">
      <c r="D19" s="90" t="s">
        <v>63</v>
      </c>
      <c r="E19" s="1"/>
      <c r="F19" s="1"/>
      <c r="G19" s="1"/>
    </row>
    <row r="20" spans="1:7" ht="15.75">
      <c r="D20" s="90" t="s">
        <v>64</v>
      </c>
      <c r="E20" s="1"/>
      <c r="F20" s="1"/>
      <c r="G20" s="1"/>
    </row>
    <row r="21" spans="1:7" ht="15.75">
      <c r="B21" s="126"/>
      <c r="C21" s="69"/>
      <c r="D21" s="90" t="s">
        <v>65</v>
      </c>
      <c r="E21" s="1"/>
      <c r="F21" s="1"/>
      <c r="G21" s="1"/>
    </row>
    <row r="22" spans="1:7" ht="15.75">
      <c r="B22" s="125">
        <v>21</v>
      </c>
      <c r="D22" s="94" t="s">
        <v>45</v>
      </c>
      <c r="E22" s="1"/>
      <c r="F22" s="1"/>
      <c r="G22" s="1"/>
    </row>
    <row r="23" spans="1:7" ht="15.75">
      <c r="A23" s="56">
        <v>1</v>
      </c>
      <c r="B23" s="125">
        <v>6</v>
      </c>
      <c r="D23" s="95" t="s">
        <v>46</v>
      </c>
      <c r="E23" s="1"/>
      <c r="F23" s="1"/>
      <c r="G23" s="1"/>
    </row>
    <row r="24" spans="1:7" ht="15.75">
      <c r="A24" s="58"/>
      <c r="B24" s="126">
        <v>0.5</v>
      </c>
      <c r="C24" s="69"/>
      <c r="D24" s="95"/>
      <c r="E24" s="1"/>
      <c r="F24" s="1"/>
      <c r="G24" s="1"/>
    </row>
    <row r="25" spans="1:7" ht="18">
      <c r="C25" s="69">
        <f>PRODUCT(A22:B24)</f>
        <v>63</v>
      </c>
      <c r="D25" s="96" t="s">
        <v>14</v>
      </c>
      <c r="E25" s="1"/>
      <c r="F25" s="1"/>
      <c r="G25" s="1"/>
    </row>
    <row r="26" spans="1:7" ht="15.75">
      <c r="D26" s="95" t="s">
        <v>47</v>
      </c>
      <c r="E26" s="1"/>
      <c r="F26" s="1"/>
      <c r="G26" s="1"/>
    </row>
    <row r="27" spans="1:7" ht="16.5" thickBot="1">
      <c r="A27" s="57"/>
      <c r="B27" s="127"/>
      <c r="C27" s="72">
        <f>SUM(C22:C25)</f>
        <v>63</v>
      </c>
      <c r="D27" s="97" t="s">
        <v>15</v>
      </c>
      <c r="E27" s="1"/>
      <c r="F27" s="1"/>
      <c r="G27" s="1"/>
    </row>
    <row r="28" spans="1:7" ht="15.75">
      <c r="D28" s="90" t="s">
        <v>16</v>
      </c>
      <c r="E28" s="1"/>
      <c r="F28" s="1"/>
      <c r="G28" s="1"/>
    </row>
    <row r="29" spans="1:7" ht="15.75">
      <c r="D29" s="90" t="s">
        <v>17</v>
      </c>
      <c r="E29" s="1"/>
      <c r="F29" s="1"/>
      <c r="G29" s="1"/>
    </row>
    <row r="30" spans="1:7" ht="15.75">
      <c r="B30" s="125">
        <v>1.9</v>
      </c>
      <c r="D30" s="92" t="s">
        <v>18</v>
      </c>
      <c r="E30" s="1"/>
      <c r="F30" s="1"/>
      <c r="G30" s="1"/>
    </row>
    <row r="31" spans="1:7" ht="15.75">
      <c r="A31" s="56">
        <v>8</v>
      </c>
      <c r="B31" s="125">
        <v>1.9</v>
      </c>
      <c r="D31" s="92" t="s">
        <v>19</v>
      </c>
      <c r="E31" s="1"/>
      <c r="F31" s="1"/>
      <c r="G31" s="1"/>
    </row>
    <row r="32" spans="1:7" ht="15.75">
      <c r="B32" s="126">
        <v>2.4</v>
      </c>
      <c r="C32" s="69"/>
      <c r="D32" s="92"/>
      <c r="E32" s="1"/>
      <c r="F32" s="1"/>
      <c r="G32" s="1"/>
    </row>
    <row r="33" spans="1:7" ht="18">
      <c r="C33" s="69">
        <f>PRODUCT(A30:B32)</f>
        <v>69.311999999999998</v>
      </c>
      <c r="D33" s="96" t="s">
        <v>14</v>
      </c>
      <c r="E33" s="1"/>
      <c r="F33" s="1"/>
      <c r="G33" s="1"/>
    </row>
    <row r="34" spans="1:7" ht="15.75">
      <c r="D34" s="92" t="s">
        <v>20</v>
      </c>
      <c r="E34" s="1"/>
      <c r="F34" s="1"/>
      <c r="G34" s="1"/>
    </row>
    <row r="35" spans="1:7" ht="15.75">
      <c r="B35" s="125">
        <v>1.7</v>
      </c>
      <c r="D35" s="92" t="s">
        <v>21</v>
      </c>
      <c r="E35" s="1"/>
      <c r="F35" s="1"/>
      <c r="G35" s="1"/>
    </row>
    <row r="36" spans="1:7" ht="15.75">
      <c r="A36" s="56">
        <v>7</v>
      </c>
      <c r="B36" s="125">
        <v>1.7</v>
      </c>
      <c r="D36" s="92"/>
      <c r="E36" s="1"/>
      <c r="F36" s="1"/>
      <c r="G36" s="1"/>
    </row>
    <row r="37" spans="1:7" ht="15.75">
      <c r="B37" s="126">
        <v>2.4</v>
      </c>
      <c r="C37" s="69"/>
      <c r="D37" s="92"/>
      <c r="E37" s="1"/>
      <c r="F37" s="1"/>
      <c r="G37" s="1"/>
    </row>
    <row r="38" spans="1:7" ht="18">
      <c r="C38" s="69">
        <f>PRODUCT(A35:B37)</f>
        <v>48.552</v>
      </c>
      <c r="D38" s="96" t="s">
        <v>14</v>
      </c>
      <c r="E38" s="1"/>
      <c r="F38" s="1"/>
      <c r="G38" s="1"/>
    </row>
    <row r="39" spans="1:7" ht="15.75">
      <c r="D39" s="98" t="s">
        <v>20</v>
      </c>
      <c r="E39" s="1"/>
      <c r="F39" s="1"/>
      <c r="G39" s="1"/>
    </row>
    <row r="40" spans="1:7" ht="15.75">
      <c r="B40" s="125">
        <v>1.5</v>
      </c>
      <c r="D40" s="92" t="s">
        <v>22</v>
      </c>
      <c r="E40" s="1"/>
      <c r="F40" s="1"/>
      <c r="G40" s="1"/>
    </row>
    <row r="41" spans="1:7" ht="15.75">
      <c r="A41" s="56">
        <v>1</v>
      </c>
      <c r="B41" s="125">
        <v>1.5</v>
      </c>
      <c r="D41" s="92"/>
      <c r="E41" s="1"/>
      <c r="F41" s="1"/>
      <c r="G41" s="1"/>
    </row>
    <row r="42" spans="1:7" ht="15.75">
      <c r="B42" s="126">
        <v>2.4</v>
      </c>
      <c r="C42" s="69"/>
      <c r="D42" s="92"/>
      <c r="E42" s="1"/>
      <c r="F42" s="1"/>
      <c r="G42" s="1"/>
    </row>
    <row r="43" spans="1:7" ht="18">
      <c r="C43" s="69">
        <f>PRODUCT(A40:B42)</f>
        <v>5.3999999999999995</v>
      </c>
      <c r="D43" s="96" t="s">
        <v>14</v>
      </c>
      <c r="E43" s="1"/>
      <c r="F43" s="1"/>
      <c r="G43" s="1"/>
    </row>
    <row r="44" spans="1:7" ht="15.75">
      <c r="D44" s="92" t="s">
        <v>23</v>
      </c>
      <c r="E44" s="1"/>
      <c r="F44" s="1"/>
      <c r="G44" s="1"/>
    </row>
    <row r="45" spans="1:7" ht="18.75" thickBot="1">
      <c r="A45" s="57"/>
      <c r="B45" s="127"/>
      <c r="C45" s="73">
        <f>SUM(C33:C43)</f>
        <v>123.26400000000001</v>
      </c>
      <c r="D45" s="97" t="s">
        <v>14</v>
      </c>
      <c r="E45" s="1"/>
      <c r="F45" s="1"/>
      <c r="G45" s="1"/>
    </row>
    <row r="46" spans="1:7" ht="15.75">
      <c r="D46" s="89" t="s">
        <v>48</v>
      </c>
      <c r="E46" s="1"/>
      <c r="F46" s="1"/>
      <c r="G46" s="1"/>
    </row>
    <row r="47" spans="1:7" ht="15.75">
      <c r="D47" s="90" t="s">
        <v>49</v>
      </c>
      <c r="E47" s="1"/>
      <c r="F47" s="1"/>
      <c r="G47" s="1"/>
    </row>
    <row r="48" spans="1:7" ht="15.75">
      <c r="D48" s="90" t="s">
        <v>50</v>
      </c>
      <c r="E48" s="1"/>
      <c r="F48" s="1"/>
      <c r="G48" s="1"/>
    </row>
    <row r="49" spans="1:7" ht="15.75">
      <c r="D49" s="92" t="s">
        <v>24</v>
      </c>
      <c r="E49" s="1"/>
      <c r="F49" s="1"/>
      <c r="G49" s="1"/>
    </row>
    <row r="50" spans="1:7" ht="15.75">
      <c r="D50" s="92" t="s">
        <v>25</v>
      </c>
      <c r="E50" s="1"/>
      <c r="F50" s="1"/>
      <c r="G50" s="1"/>
    </row>
    <row r="51" spans="1:7" ht="15.75">
      <c r="B51" s="125">
        <v>39.07</v>
      </c>
      <c r="D51" s="92" t="s">
        <v>51</v>
      </c>
      <c r="E51" s="1"/>
      <c r="F51" s="1"/>
      <c r="G51" s="1"/>
    </row>
    <row r="52" spans="1:7" ht="15.75">
      <c r="A52" s="56">
        <v>1</v>
      </c>
      <c r="B52" s="125">
        <v>1</v>
      </c>
      <c r="D52" s="92"/>
      <c r="E52" s="1"/>
      <c r="F52" s="1"/>
      <c r="G52" s="1"/>
    </row>
    <row r="53" spans="1:7" ht="15.75">
      <c r="B53" s="126">
        <v>1</v>
      </c>
      <c r="C53" s="69"/>
      <c r="D53" s="92"/>
      <c r="E53" s="1"/>
      <c r="F53" s="1"/>
      <c r="G53" s="1"/>
    </row>
    <row r="54" spans="1:7" ht="18">
      <c r="C54" s="69">
        <f>ROUND(PRODUCT(A51:B53),2)</f>
        <v>39.07</v>
      </c>
      <c r="D54" s="96" t="s">
        <v>14</v>
      </c>
      <c r="E54" s="1"/>
      <c r="F54" s="1"/>
      <c r="G54" s="1"/>
    </row>
    <row r="55" spans="1:7" ht="15.75">
      <c r="D55" s="92" t="s">
        <v>26</v>
      </c>
      <c r="E55" s="1"/>
      <c r="F55" s="1"/>
      <c r="G55" s="1"/>
    </row>
    <row r="56" spans="1:7" ht="15.75">
      <c r="B56" s="125">
        <v>10.43</v>
      </c>
      <c r="D56" s="92" t="s">
        <v>27</v>
      </c>
      <c r="E56" s="1"/>
      <c r="F56" s="1"/>
      <c r="G56" s="1"/>
    </row>
    <row r="57" spans="1:7" ht="15.75">
      <c r="A57" s="56">
        <v>1</v>
      </c>
      <c r="B57" s="125">
        <v>1</v>
      </c>
      <c r="D57" s="92" t="s">
        <v>52</v>
      </c>
      <c r="E57" s="1"/>
      <c r="F57" s="1"/>
      <c r="G57" s="1"/>
    </row>
    <row r="58" spans="1:7" ht="15.75">
      <c r="B58" s="126">
        <v>0.9</v>
      </c>
      <c r="C58" s="69"/>
      <c r="D58" s="92"/>
      <c r="E58" s="1"/>
      <c r="F58" s="1"/>
      <c r="G58" s="1"/>
    </row>
    <row r="59" spans="1:7" ht="18">
      <c r="C59" s="69">
        <f>ROUND(PRODUCT(A56:B58),2)</f>
        <v>9.39</v>
      </c>
      <c r="D59" s="96" t="s">
        <v>14</v>
      </c>
      <c r="E59" s="1"/>
      <c r="F59" s="1"/>
      <c r="G59" s="1"/>
    </row>
    <row r="60" spans="1:7" ht="15.75">
      <c r="D60" s="92" t="s">
        <v>28</v>
      </c>
      <c r="E60" s="1"/>
      <c r="F60" s="1"/>
      <c r="G60" s="1"/>
    </row>
    <row r="61" spans="1:7" ht="15.75">
      <c r="A61" s="56">
        <v>1</v>
      </c>
      <c r="B61" s="125">
        <v>4.2519999999999998</v>
      </c>
      <c r="D61" s="92" t="s">
        <v>29</v>
      </c>
      <c r="E61" s="1"/>
      <c r="F61" s="1"/>
      <c r="G61" s="1"/>
    </row>
    <row r="62" spans="1:7">
      <c r="B62" s="125">
        <v>1</v>
      </c>
      <c r="D62" s="99" t="s">
        <v>52</v>
      </c>
      <c r="E62" s="1"/>
      <c r="F62" s="1"/>
      <c r="G62" s="1"/>
    </row>
    <row r="63" spans="1:7">
      <c r="B63" s="126">
        <v>0.9</v>
      </c>
      <c r="C63" s="69"/>
      <c r="D63" s="99"/>
      <c r="E63" s="1"/>
      <c r="F63" s="1"/>
      <c r="G63" s="1"/>
    </row>
    <row r="64" spans="1:7" ht="16.5">
      <c r="C64" s="69">
        <f>ROUND(PRODUCT(A61:B63),2)</f>
        <v>3.83</v>
      </c>
      <c r="D64" s="100" t="s">
        <v>30</v>
      </c>
      <c r="E64" s="1"/>
      <c r="F64" s="1"/>
      <c r="G64" s="1"/>
    </row>
    <row r="65" spans="1:4">
      <c r="D65" s="101" t="s">
        <v>55</v>
      </c>
    </row>
    <row r="66" spans="1:4" ht="15.75">
      <c r="C66" s="69">
        <f>ROUND(SUM(C54:C64),2)</f>
        <v>52.29</v>
      </c>
      <c r="D66" s="96" t="s">
        <v>57</v>
      </c>
    </row>
    <row r="67" spans="1:4" ht="15.75">
      <c r="B67" s="125">
        <v>48.8</v>
      </c>
      <c r="D67" s="95" t="s">
        <v>53</v>
      </c>
    </row>
    <row r="68" spans="1:4" ht="15.75">
      <c r="A68" s="56">
        <v>1</v>
      </c>
      <c r="B68" s="125">
        <v>1</v>
      </c>
      <c r="D68" s="95" t="s">
        <v>54</v>
      </c>
    </row>
    <row r="69" spans="1:4" ht="15.75">
      <c r="B69" s="126">
        <v>1.3</v>
      </c>
      <c r="C69" s="69"/>
      <c r="D69" s="95" t="s">
        <v>24</v>
      </c>
    </row>
    <row r="70" spans="1:4" ht="15.75">
      <c r="C70" s="69">
        <f>PRODUCT(A67:B69)</f>
        <v>63.44</v>
      </c>
      <c r="D70" s="96" t="s">
        <v>56</v>
      </c>
    </row>
    <row r="71" spans="1:4" ht="15.75">
      <c r="D71" s="95" t="s">
        <v>58</v>
      </c>
    </row>
    <row r="72" spans="1:4" ht="16.5" thickBot="1">
      <c r="A72" s="57"/>
      <c r="B72" s="127"/>
      <c r="C72" s="72">
        <f>SUM(C66:C70)</f>
        <v>115.72999999999999</v>
      </c>
      <c r="D72" s="97" t="s">
        <v>15</v>
      </c>
    </row>
    <row r="73" spans="1:4" ht="15.75">
      <c r="B73" s="125">
        <v>13.6</v>
      </c>
      <c r="D73" s="102" t="s">
        <v>33</v>
      </c>
    </row>
    <row r="74" spans="1:4" ht="15.75">
      <c r="A74" s="56">
        <v>1</v>
      </c>
      <c r="B74" s="125">
        <v>12.1</v>
      </c>
      <c r="D74" s="92" t="s">
        <v>67</v>
      </c>
    </row>
    <row r="75" spans="1:4" ht="15.75">
      <c r="B75" s="126">
        <v>0.25</v>
      </c>
      <c r="C75" s="69"/>
      <c r="D75" s="92" t="s">
        <v>68</v>
      </c>
    </row>
    <row r="76" spans="1:4" ht="15.75">
      <c r="C76" s="69">
        <f>ROUND(PRODUCT(A73:B75),2)</f>
        <v>41.14</v>
      </c>
      <c r="D76" s="103" t="s">
        <v>15</v>
      </c>
    </row>
    <row r="77" spans="1:4" ht="15.75">
      <c r="D77" s="92" t="s">
        <v>69</v>
      </c>
    </row>
    <row r="78" spans="1:4" ht="15.75">
      <c r="D78" s="92" t="s">
        <v>70</v>
      </c>
    </row>
    <row r="79" spans="1:4" ht="15.75">
      <c r="B79" s="125">
        <v>4.3040000000000003</v>
      </c>
      <c r="D79" s="92" t="s">
        <v>71</v>
      </c>
    </row>
    <row r="80" spans="1:4" ht="15.75">
      <c r="A80" s="56">
        <v>1</v>
      </c>
      <c r="B80" s="125">
        <v>1</v>
      </c>
      <c r="D80" s="102"/>
    </row>
    <row r="81" spans="1:4" ht="15.75">
      <c r="B81" s="126">
        <v>0.25</v>
      </c>
      <c r="C81" s="69"/>
      <c r="D81" s="102"/>
    </row>
    <row r="82" spans="1:4" ht="15.75">
      <c r="C82" s="69">
        <f>ROUND(PRODUCT(A79:B81),2)</f>
        <v>1.08</v>
      </c>
      <c r="D82" s="103" t="s">
        <v>73</v>
      </c>
    </row>
    <row r="83" spans="1:4" ht="15.75">
      <c r="B83" s="125">
        <v>2.8</v>
      </c>
      <c r="D83" s="92" t="s">
        <v>72</v>
      </c>
    </row>
    <row r="84" spans="1:4" ht="15.75">
      <c r="A84" s="56">
        <v>1</v>
      </c>
      <c r="B84" s="125">
        <v>1.151</v>
      </c>
      <c r="D84" s="92"/>
    </row>
    <row r="85" spans="1:4" ht="15.75">
      <c r="B85" s="126">
        <v>0.25</v>
      </c>
      <c r="C85" s="69"/>
      <c r="D85" s="92"/>
    </row>
    <row r="86" spans="1:4" ht="15.75">
      <c r="C86" s="69">
        <f>ROUND(PRODUCT(A83:B85),2)</f>
        <v>0.81</v>
      </c>
      <c r="D86" s="103" t="s">
        <v>15</v>
      </c>
    </row>
    <row r="87" spans="1:4" ht="15.75">
      <c r="A87" s="56">
        <v>-1</v>
      </c>
      <c r="B87" s="125">
        <v>4.9749999999999996</v>
      </c>
      <c r="D87" s="92" t="s">
        <v>74</v>
      </c>
    </row>
    <row r="88" spans="1:4" ht="15.75">
      <c r="B88" s="125">
        <v>0.39900000000000002</v>
      </c>
      <c r="D88" s="92" t="s">
        <v>75</v>
      </c>
    </row>
    <row r="89" spans="1:4" ht="15.75">
      <c r="B89" s="126">
        <v>0.25</v>
      </c>
      <c r="C89" s="69"/>
      <c r="D89" s="92"/>
    </row>
    <row r="90" spans="1:4" ht="15.75">
      <c r="C90" s="69">
        <f>ROUND(PRODUCT(A87:B89),2)</f>
        <v>-0.5</v>
      </c>
      <c r="D90" s="103" t="s">
        <v>15</v>
      </c>
    </row>
    <row r="91" spans="1:4" ht="15.75">
      <c r="B91" s="125">
        <v>1.651</v>
      </c>
      <c r="D91" s="92" t="s">
        <v>76</v>
      </c>
    </row>
    <row r="92" spans="1:4" ht="15.75">
      <c r="A92" s="56">
        <v>-1</v>
      </c>
      <c r="B92" s="125">
        <v>0.9</v>
      </c>
      <c r="D92" s="92"/>
    </row>
    <row r="93" spans="1:4" ht="15.75">
      <c r="B93" s="126">
        <v>0.25</v>
      </c>
      <c r="C93" s="69"/>
      <c r="D93" s="92"/>
    </row>
    <row r="94" spans="1:4" ht="15.75">
      <c r="C94" s="69">
        <f>ROUND(PRODUCT(A91:B93),2)</f>
        <v>-0.37</v>
      </c>
      <c r="D94" s="103" t="s">
        <v>15</v>
      </c>
    </row>
    <row r="95" spans="1:4" ht="15.75">
      <c r="D95" s="92" t="s">
        <v>82</v>
      </c>
    </row>
    <row r="96" spans="1:4" ht="16.5" thickBot="1">
      <c r="A96" s="58"/>
      <c r="B96" s="126"/>
      <c r="C96" s="72">
        <f>SUM(C76:C94)</f>
        <v>42.160000000000004</v>
      </c>
      <c r="D96" s="103" t="s">
        <v>15</v>
      </c>
    </row>
    <row r="97" spans="1:4" ht="16.5" thickTop="1">
      <c r="D97" s="90" t="s">
        <v>77</v>
      </c>
    </row>
    <row r="98" spans="1:4" ht="15.75">
      <c r="D98" s="90" t="s">
        <v>78</v>
      </c>
    </row>
    <row r="99" spans="1:4" ht="15.75">
      <c r="D99" s="92" t="s">
        <v>79</v>
      </c>
    </row>
    <row r="100" spans="1:4">
      <c r="D100" s="99"/>
    </row>
    <row r="101" spans="1:4" ht="18.75" thickBot="1">
      <c r="A101" s="58"/>
      <c r="B101" s="126"/>
      <c r="C101" s="72">
        <f>ROUND(SUM(,63,123.264,115.73,42.16),2)</f>
        <v>344.15</v>
      </c>
      <c r="D101" s="96" t="s">
        <v>14</v>
      </c>
    </row>
    <row r="102" spans="1:4" ht="16.5" thickTop="1">
      <c r="D102" s="92" t="s">
        <v>37</v>
      </c>
    </row>
    <row r="103" spans="1:4" ht="15.75">
      <c r="A103" s="56">
        <v>-8</v>
      </c>
      <c r="B103" s="125">
        <v>1.9</v>
      </c>
      <c r="D103" s="92" t="s">
        <v>61</v>
      </c>
    </row>
    <row r="104" spans="1:4" ht="15.75">
      <c r="B104" s="125">
        <v>1.9</v>
      </c>
      <c r="D104" s="92" t="s">
        <v>38</v>
      </c>
    </row>
    <row r="105" spans="1:4" ht="15.75">
      <c r="B105" s="126">
        <v>0.05</v>
      </c>
      <c r="C105" s="69"/>
      <c r="D105" s="92"/>
    </row>
    <row r="106" spans="1:4" ht="15.75">
      <c r="C106" s="69">
        <f>PRODUCT(A103:B105)</f>
        <v>-1.444</v>
      </c>
      <c r="D106" s="103" t="s">
        <v>15</v>
      </c>
    </row>
    <row r="107" spans="1:4" ht="15.75">
      <c r="B107" s="125">
        <v>1.7</v>
      </c>
      <c r="D107" s="92" t="s">
        <v>39</v>
      </c>
    </row>
    <row r="108" spans="1:4" ht="15.75">
      <c r="A108" s="56">
        <v>-7</v>
      </c>
      <c r="B108" s="125">
        <v>1.7</v>
      </c>
      <c r="D108" s="92"/>
    </row>
    <row r="109" spans="1:4" ht="15.75">
      <c r="B109" s="126">
        <v>0.05</v>
      </c>
      <c r="C109" s="69"/>
      <c r="D109" s="92"/>
    </row>
    <row r="110" spans="1:4" ht="15.75">
      <c r="C110" s="69">
        <f>PRODUCT(A107:B109)</f>
        <v>-1.0115000000000001</v>
      </c>
      <c r="D110" s="103" t="s">
        <v>15</v>
      </c>
    </row>
    <row r="111" spans="1:4" ht="15.75">
      <c r="B111" s="125">
        <v>1.5</v>
      </c>
      <c r="D111" s="92" t="s">
        <v>40</v>
      </c>
    </row>
    <row r="112" spans="1:4" ht="15.75">
      <c r="A112" s="56">
        <v>-1</v>
      </c>
      <c r="B112" s="125">
        <v>1.5</v>
      </c>
      <c r="D112" s="92"/>
    </row>
    <row r="113" spans="1:4" ht="15.75">
      <c r="B113" s="126">
        <v>0.05</v>
      </c>
      <c r="C113" s="69"/>
      <c r="D113" s="92"/>
    </row>
    <row r="114" spans="1:4" ht="16.5" thickBot="1">
      <c r="C114" s="74">
        <f>ROUND(PRODUCT(A111:B113),2)</f>
        <v>-0.11</v>
      </c>
      <c r="D114" s="103" t="s">
        <v>15</v>
      </c>
    </row>
    <row r="115" spans="1:4" ht="16.5" thickTop="1">
      <c r="B115" s="125">
        <v>1.4</v>
      </c>
      <c r="D115" s="102" t="s">
        <v>59</v>
      </c>
    </row>
    <row r="116" spans="1:4">
      <c r="A116" s="56">
        <v>-8</v>
      </c>
      <c r="B116" s="125">
        <v>1.4</v>
      </c>
      <c r="D116" s="99" t="s">
        <v>34</v>
      </c>
    </row>
    <row r="117" spans="1:4">
      <c r="B117" s="126">
        <v>0.4</v>
      </c>
      <c r="C117" s="69"/>
      <c r="D117" s="99"/>
    </row>
    <row r="118" spans="1:4" ht="18">
      <c r="C118" s="68">
        <f>ROUND(PRODUCT(A115:B117),2)</f>
        <v>-6.27</v>
      </c>
      <c r="D118" s="95" t="s">
        <v>14</v>
      </c>
    </row>
    <row r="119" spans="1:4" ht="15.75">
      <c r="C119" s="76"/>
      <c r="D119" s="104" t="s">
        <v>20</v>
      </c>
    </row>
    <row r="120" spans="1:4">
      <c r="B120" s="125">
        <v>1.2</v>
      </c>
      <c r="D120" s="99" t="s">
        <v>35</v>
      </c>
    </row>
    <row r="121" spans="1:4">
      <c r="A121" s="56">
        <v>-7</v>
      </c>
      <c r="B121" s="125">
        <v>1.2</v>
      </c>
      <c r="D121" s="99"/>
    </row>
    <row r="122" spans="1:4">
      <c r="B122" s="126">
        <v>0.3</v>
      </c>
      <c r="C122" s="69"/>
      <c r="D122" s="99"/>
    </row>
    <row r="123" spans="1:4" ht="18">
      <c r="C123" s="69">
        <f>ROUND(PRODUCT(A120:B122),2)</f>
        <v>-3.02</v>
      </c>
      <c r="D123" s="96" t="s">
        <v>14</v>
      </c>
    </row>
    <row r="124" spans="1:4" ht="15.75">
      <c r="D124" s="92" t="s">
        <v>20</v>
      </c>
    </row>
    <row r="125" spans="1:4">
      <c r="B125" s="125">
        <v>1</v>
      </c>
      <c r="D125" s="99" t="s">
        <v>36</v>
      </c>
    </row>
    <row r="126" spans="1:4">
      <c r="A126" s="56">
        <v>-1</v>
      </c>
      <c r="B126" s="125">
        <v>1</v>
      </c>
      <c r="D126" s="99"/>
    </row>
    <row r="127" spans="1:4">
      <c r="B127" s="126">
        <v>0.3</v>
      </c>
      <c r="C127" s="69"/>
      <c r="D127" s="99"/>
    </row>
    <row r="128" spans="1:4" ht="18">
      <c r="C128" s="69">
        <f>ROUND(PRODUCT(A125:B127),2)</f>
        <v>-0.3</v>
      </c>
      <c r="D128" s="96" t="s">
        <v>14</v>
      </c>
    </row>
    <row r="129" spans="1:4" ht="15.75">
      <c r="D129" s="102" t="s">
        <v>60</v>
      </c>
    </row>
    <row r="130" spans="1:4" ht="15.75">
      <c r="B130" s="125">
        <v>0.3</v>
      </c>
      <c r="D130" s="92" t="s">
        <v>41</v>
      </c>
    </row>
    <row r="131" spans="1:4">
      <c r="A131" s="56">
        <v>-8</v>
      </c>
      <c r="B131" s="125">
        <v>0.2</v>
      </c>
      <c r="D131" s="99"/>
    </row>
    <row r="132" spans="1:4">
      <c r="B132" s="126">
        <v>2.15</v>
      </c>
      <c r="C132" s="69"/>
      <c r="D132" s="99"/>
    </row>
    <row r="133" spans="1:4" ht="16.5">
      <c r="C133" s="69">
        <f>ROUND(PRODUCT(A130:B132),2)</f>
        <v>-1.03</v>
      </c>
      <c r="D133" s="100" t="s">
        <v>30</v>
      </c>
    </row>
    <row r="134" spans="1:4" ht="15.75">
      <c r="B134" s="125">
        <v>0.3</v>
      </c>
      <c r="D134" s="92" t="s">
        <v>42</v>
      </c>
    </row>
    <row r="135" spans="1:4" ht="15.75">
      <c r="A135" s="56">
        <v>-6</v>
      </c>
      <c r="B135" s="125">
        <v>0.2</v>
      </c>
      <c r="D135" s="92"/>
    </row>
    <row r="136" spans="1:4" ht="15.75">
      <c r="B136" s="125">
        <v>2.25</v>
      </c>
      <c r="D136" s="92"/>
    </row>
    <row r="137" spans="1:4" ht="16.5">
      <c r="B137" s="126"/>
      <c r="C137" s="69">
        <f>ROUND(PRODUCT(A134:B136),2)</f>
        <v>-0.81</v>
      </c>
      <c r="D137" s="100" t="s">
        <v>30</v>
      </c>
    </row>
    <row r="138" spans="1:4">
      <c r="C138" s="75"/>
      <c r="D138" s="105"/>
    </row>
    <row r="139" spans="1:4" ht="15.75">
      <c r="D139" s="92" t="s">
        <v>31</v>
      </c>
    </row>
    <row r="140" spans="1:4" ht="15.75">
      <c r="D140" s="92" t="s">
        <v>93</v>
      </c>
    </row>
    <row r="141" spans="1:4" ht="15.75">
      <c r="A141" s="56">
        <v>-1</v>
      </c>
      <c r="D141" s="92" t="s">
        <v>32</v>
      </c>
    </row>
    <row r="142" spans="1:4">
      <c r="B142" s="126">
        <v>2.25</v>
      </c>
      <c r="C142" s="69"/>
      <c r="D142" s="99"/>
    </row>
    <row r="143" spans="1:4" ht="16.5">
      <c r="C143" s="69">
        <v>-0.11</v>
      </c>
      <c r="D143" s="100" t="s">
        <v>30</v>
      </c>
    </row>
    <row r="144" spans="1:4" ht="15.75">
      <c r="D144" s="92" t="s">
        <v>31</v>
      </c>
    </row>
    <row r="145" spans="1:4" ht="15.75">
      <c r="A145" s="56">
        <v>-1</v>
      </c>
      <c r="D145" s="92" t="s">
        <v>43</v>
      </c>
    </row>
    <row r="146" spans="1:4" ht="15.75">
      <c r="B146" s="126">
        <v>2.25</v>
      </c>
      <c r="C146" s="69"/>
      <c r="D146" s="92" t="s">
        <v>32</v>
      </c>
    </row>
    <row r="147" spans="1:4" ht="16.5">
      <c r="C147" s="69">
        <v>-0.11</v>
      </c>
      <c r="D147" s="100" t="s">
        <v>30</v>
      </c>
    </row>
    <row r="148" spans="1:4" ht="15.75">
      <c r="D148" s="98" t="s">
        <v>81</v>
      </c>
    </row>
    <row r="149" spans="1:4" ht="15.75">
      <c r="D149" s="90" t="s">
        <v>83</v>
      </c>
    </row>
    <row r="150" spans="1:4" ht="15.75">
      <c r="D150" s="90" t="s">
        <v>80</v>
      </c>
    </row>
    <row r="151" spans="1:4" ht="15.75">
      <c r="D151" s="92" t="s">
        <v>25</v>
      </c>
    </row>
    <row r="152" spans="1:4" ht="15.75">
      <c r="B152" s="125">
        <v>39.07</v>
      </c>
      <c r="D152" s="92" t="s">
        <v>51</v>
      </c>
    </row>
    <row r="153" spans="1:4" ht="15.75">
      <c r="A153" s="56">
        <v>-1</v>
      </c>
      <c r="B153" s="125">
        <v>0.5</v>
      </c>
      <c r="D153" s="92"/>
    </row>
    <row r="154" spans="1:4" ht="15.75">
      <c r="B154" s="126">
        <v>1.2</v>
      </c>
      <c r="C154" s="69"/>
      <c r="D154" s="92"/>
    </row>
    <row r="155" spans="1:4" ht="18">
      <c r="C155" s="69">
        <f>ROUND(PRODUCT(A152:B154),2)</f>
        <v>-23.44</v>
      </c>
      <c r="D155" s="96" t="s">
        <v>14</v>
      </c>
    </row>
    <row r="156" spans="1:4" ht="15.75">
      <c r="D156" s="92" t="s">
        <v>26</v>
      </c>
    </row>
    <row r="157" spans="1:4" ht="15.75">
      <c r="B157" s="125">
        <v>10.43</v>
      </c>
      <c r="D157" s="92" t="s">
        <v>27</v>
      </c>
    </row>
    <row r="158" spans="1:4" ht="15.75">
      <c r="A158" s="56">
        <v>-1</v>
      </c>
      <c r="B158" s="125">
        <v>0.5</v>
      </c>
      <c r="D158" s="92" t="s">
        <v>52</v>
      </c>
    </row>
    <row r="159" spans="1:4" ht="15.75">
      <c r="B159" s="126">
        <v>1.3</v>
      </c>
      <c r="C159" s="69"/>
      <c r="D159" s="92"/>
    </row>
    <row r="160" spans="1:4" ht="18">
      <c r="C160" s="69">
        <f>ROUND(PRODUCT(A157:B159),2)</f>
        <v>-6.78</v>
      </c>
      <c r="D160" s="96" t="s">
        <v>14</v>
      </c>
    </row>
    <row r="161" spans="1:4" ht="15.75">
      <c r="D161" s="92" t="s">
        <v>28</v>
      </c>
    </row>
    <row r="162" spans="1:4" ht="15.75">
      <c r="A162" s="56">
        <v>-1</v>
      </c>
      <c r="B162" s="125">
        <v>4.2519999999999998</v>
      </c>
      <c r="D162" s="92" t="s">
        <v>29</v>
      </c>
    </row>
    <row r="163" spans="1:4">
      <c r="B163" s="125">
        <v>0.5</v>
      </c>
      <c r="D163" s="99" t="s">
        <v>52</v>
      </c>
    </row>
    <row r="164" spans="1:4">
      <c r="B164" s="126">
        <v>1.3</v>
      </c>
      <c r="C164" s="69"/>
      <c r="D164" s="99"/>
    </row>
    <row r="165" spans="1:4" ht="16.5">
      <c r="C165" s="69">
        <f>ROUND(PRODUCT(A162:B164),2)</f>
        <v>-2.76</v>
      </c>
      <c r="D165" s="100" t="s">
        <v>30</v>
      </c>
    </row>
    <row r="166" spans="1:4" ht="15.75">
      <c r="B166" s="125">
        <v>48.8</v>
      </c>
      <c r="D166" s="95" t="s">
        <v>84</v>
      </c>
    </row>
    <row r="167" spans="1:4" ht="15.75">
      <c r="A167" s="56">
        <v>-1</v>
      </c>
      <c r="B167" s="125">
        <v>0.5</v>
      </c>
      <c r="D167" s="95" t="s">
        <v>62</v>
      </c>
    </row>
    <row r="168" spans="1:4" ht="15.75">
      <c r="B168" s="126">
        <v>1.3</v>
      </c>
      <c r="C168" s="69"/>
      <c r="D168" s="95"/>
    </row>
    <row r="169" spans="1:4" ht="15.75">
      <c r="C169" s="69">
        <f>PRODUCT(A166:B168)</f>
        <v>-31.72</v>
      </c>
      <c r="D169" s="96" t="s">
        <v>56</v>
      </c>
    </row>
    <row r="170" spans="1:4" ht="15.75">
      <c r="D170" s="95" t="s">
        <v>85</v>
      </c>
    </row>
    <row r="171" spans="1:4">
      <c r="C171" s="69">
        <f>ROUND(SUM(C106:C169),2)</f>
        <v>-78.92</v>
      </c>
      <c r="D171" s="106" t="s">
        <v>15</v>
      </c>
    </row>
    <row r="172" spans="1:4" ht="15.75">
      <c r="D172" s="95" t="s">
        <v>86</v>
      </c>
    </row>
    <row r="173" spans="1:4" ht="16.5" thickBot="1">
      <c r="A173" s="57"/>
      <c r="B173" s="127"/>
      <c r="C173" s="73">
        <f>ROUND(SUM(,344.15,-78.9655),2)</f>
        <v>265.18</v>
      </c>
      <c r="D173" s="97" t="s">
        <v>87</v>
      </c>
    </row>
    <row r="174" spans="1:4">
      <c r="D174" s="107" t="s">
        <v>88</v>
      </c>
    </row>
    <row r="175" spans="1:4">
      <c r="D175" s="99" t="s">
        <v>89</v>
      </c>
    </row>
    <row r="176" spans="1:4">
      <c r="D176" s="99" t="s">
        <v>90</v>
      </c>
    </row>
    <row r="177" spans="1:4">
      <c r="D177" s="99" t="s">
        <v>91</v>
      </c>
    </row>
    <row r="178" spans="1:4">
      <c r="D178" s="99" t="s">
        <v>92</v>
      </c>
    </row>
    <row r="179" spans="1:4" ht="15.75" thickBot="1">
      <c r="A179" s="57"/>
      <c r="B179" s="127"/>
      <c r="C179" s="72">
        <f>ROUND(SUM(-265.18,80.308,63,123.264,115.73),2)</f>
        <v>117.12</v>
      </c>
      <c r="D179" s="108" t="s">
        <v>15</v>
      </c>
    </row>
    <row r="180" spans="1:4">
      <c r="D180" s="107" t="s">
        <v>94</v>
      </c>
    </row>
    <row r="181" spans="1:4" ht="15.75">
      <c r="A181" s="56">
        <v>8</v>
      </c>
      <c r="B181" s="125">
        <v>1.9</v>
      </c>
      <c r="D181" s="92" t="s">
        <v>95</v>
      </c>
    </row>
    <row r="182" spans="1:4" ht="15.75">
      <c r="B182" s="126">
        <v>1.9</v>
      </c>
      <c r="C182" s="69"/>
      <c r="D182" s="92" t="s">
        <v>100</v>
      </c>
    </row>
    <row r="183" spans="1:4" ht="15.75">
      <c r="C183" s="69">
        <f>ROUND(PRODUCT(A181:B182),2)</f>
        <v>28.88</v>
      </c>
      <c r="D183" s="103" t="s">
        <v>99</v>
      </c>
    </row>
    <row r="184" spans="1:4" ht="15.75">
      <c r="B184" s="125">
        <v>1.7</v>
      </c>
      <c r="D184" s="92" t="s">
        <v>101</v>
      </c>
    </row>
    <row r="185" spans="1:4" ht="15.75">
      <c r="A185" s="56">
        <v>7</v>
      </c>
      <c r="B185" s="126">
        <v>1.7</v>
      </c>
      <c r="C185" s="69"/>
      <c r="D185" s="92"/>
    </row>
    <row r="186" spans="1:4" ht="15.75">
      <c r="C186" s="69">
        <f>ROUND(PRODUCT(A184:B185),2)</f>
        <v>20.23</v>
      </c>
      <c r="D186" s="103" t="s">
        <v>99</v>
      </c>
    </row>
    <row r="187" spans="1:4" ht="15.75">
      <c r="B187" s="125">
        <v>1.5</v>
      </c>
      <c r="D187" s="92" t="s">
        <v>102</v>
      </c>
    </row>
    <row r="188" spans="1:4" ht="15.75">
      <c r="A188" s="56">
        <v>1</v>
      </c>
      <c r="B188" s="126">
        <v>1.5</v>
      </c>
      <c r="D188" s="92"/>
    </row>
    <row r="189" spans="1:4" ht="16.5" thickBot="1">
      <c r="C189" s="74">
        <f>ROUND(PRODUCT(A187:B188),2)</f>
        <v>2.25</v>
      </c>
      <c r="D189" s="103" t="s">
        <v>99</v>
      </c>
    </row>
    <row r="190" spans="1:4" ht="16.5" thickTop="1">
      <c r="D190" s="92" t="s">
        <v>103</v>
      </c>
    </row>
    <row r="191" spans="1:4" ht="15.75">
      <c r="D191" s="92" t="s">
        <v>25</v>
      </c>
    </row>
    <row r="192" spans="1:4" ht="15.75">
      <c r="B192" s="125">
        <v>39.07</v>
      </c>
      <c r="D192" s="92"/>
    </row>
    <row r="193" spans="1:4" ht="15.75">
      <c r="A193" s="56">
        <v>1</v>
      </c>
      <c r="B193" s="126">
        <v>0.5</v>
      </c>
      <c r="C193" s="69"/>
      <c r="D193" s="92"/>
    </row>
    <row r="194" spans="1:4" ht="15.75">
      <c r="C194" s="69">
        <f>ROUND(PRODUCT(A192:B193),2)</f>
        <v>19.54</v>
      </c>
      <c r="D194" s="96" t="s">
        <v>99</v>
      </c>
    </row>
    <row r="195" spans="1:4" ht="15.75">
      <c r="D195" s="92" t="s">
        <v>26</v>
      </c>
    </row>
    <row r="196" spans="1:4" ht="15.75">
      <c r="B196" s="125">
        <v>10.43</v>
      </c>
      <c r="D196" s="92" t="s">
        <v>27</v>
      </c>
    </row>
    <row r="197" spans="1:4" ht="15.75">
      <c r="A197" s="56">
        <v>1</v>
      </c>
      <c r="B197" s="126">
        <v>0.5</v>
      </c>
      <c r="C197" s="69"/>
      <c r="D197" s="92"/>
    </row>
    <row r="198" spans="1:4" ht="15.75">
      <c r="C198" s="69">
        <f>ROUND(PRODUCT(A196:B197),2)</f>
        <v>5.22</v>
      </c>
      <c r="D198" s="96" t="s">
        <v>99</v>
      </c>
    </row>
    <row r="199" spans="1:4" ht="15.75">
      <c r="D199" s="92" t="s">
        <v>28</v>
      </c>
    </row>
    <row r="200" spans="1:4" ht="15.75">
      <c r="A200" s="56">
        <v>1</v>
      </c>
      <c r="B200" s="125">
        <v>4.2519999999999998</v>
      </c>
      <c r="D200" s="92" t="s">
        <v>29</v>
      </c>
    </row>
    <row r="201" spans="1:4">
      <c r="B201" s="126">
        <v>0.5</v>
      </c>
      <c r="C201" s="69"/>
      <c r="D201" s="99"/>
    </row>
    <row r="202" spans="1:4">
      <c r="C202" s="69">
        <f>ROUND(PRODUCT(A200:B201),2)</f>
        <v>2.13</v>
      </c>
      <c r="D202" s="100" t="s">
        <v>99</v>
      </c>
    </row>
    <row r="203" spans="1:4" ht="15.75">
      <c r="B203" s="125">
        <v>48.8</v>
      </c>
      <c r="D203" s="95" t="s">
        <v>105</v>
      </c>
    </row>
    <row r="204" spans="1:4" ht="15.75">
      <c r="A204" s="56">
        <v>1</v>
      </c>
      <c r="B204" s="126">
        <v>0.5</v>
      </c>
      <c r="C204" s="69"/>
      <c r="D204" s="95" t="s">
        <v>62</v>
      </c>
    </row>
    <row r="205" spans="1:4" ht="15.75">
      <c r="C205" s="69">
        <f>PRODUCT(A203:B204)</f>
        <v>24.4</v>
      </c>
      <c r="D205" s="96" t="s">
        <v>104</v>
      </c>
    </row>
    <row r="206" spans="1:4" ht="15.75">
      <c r="D206" s="95" t="s">
        <v>106</v>
      </c>
    </row>
    <row r="207" spans="1:4" ht="16.5" thickBot="1">
      <c r="A207" s="57"/>
      <c r="B207" s="127"/>
      <c r="C207" s="73">
        <f>ROUND(SUM(C183:C205),2)</f>
        <v>102.65</v>
      </c>
      <c r="D207" s="97" t="s">
        <v>99</v>
      </c>
    </row>
    <row r="208" spans="1:4" ht="15.75">
      <c r="D208" s="102" t="s">
        <v>96</v>
      </c>
    </row>
    <row r="209" spans="1:4" ht="15.75">
      <c r="B209" s="125">
        <v>1.4</v>
      </c>
      <c r="D209" s="92" t="s">
        <v>97</v>
      </c>
    </row>
    <row r="210" spans="1:4">
      <c r="A210" s="56">
        <v>8</v>
      </c>
      <c r="B210" s="125">
        <v>1.4</v>
      </c>
      <c r="D210" s="99" t="s">
        <v>34</v>
      </c>
    </row>
    <row r="211" spans="1:4">
      <c r="B211" s="126">
        <v>0.4</v>
      </c>
      <c r="C211" s="69"/>
      <c r="D211" s="99"/>
    </row>
    <row r="212" spans="1:4" ht="18">
      <c r="C212" s="68">
        <f>ROUND(PRODUCT(A209:B211),2)</f>
        <v>6.27</v>
      </c>
      <c r="D212" s="95" t="s">
        <v>14</v>
      </c>
    </row>
    <row r="213" spans="1:4" ht="15.75">
      <c r="C213" s="75"/>
      <c r="D213" s="98" t="s">
        <v>20</v>
      </c>
    </row>
    <row r="214" spans="1:4">
      <c r="B214" s="125">
        <v>1.2</v>
      </c>
      <c r="D214" s="99" t="s">
        <v>35</v>
      </c>
    </row>
    <row r="215" spans="1:4">
      <c r="A215" s="56">
        <v>7</v>
      </c>
      <c r="B215" s="125">
        <v>1.2</v>
      </c>
      <c r="D215" s="99"/>
    </row>
    <row r="216" spans="1:4">
      <c r="B216" s="126">
        <v>0.3</v>
      </c>
      <c r="C216" s="69"/>
      <c r="D216" s="99"/>
    </row>
    <row r="217" spans="1:4" ht="18">
      <c r="C217" s="69">
        <f>ROUND(PRODUCT(A214:B216),2)</f>
        <v>3.02</v>
      </c>
      <c r="D217" s="96" t="s">
        <v>14</v>
      </c>
    </row>
    <row r="218" spans="1:4" ht="15.75">
      <c r="D218" s="92" t="s">
        <v>20</v>
      </c>
    </row>
    <row r="219" spans="1:4">
      <c r="B219" s="125">
        <v>1</v>
      </c>
      <c r="D219" s="99" t="s">
        <v>36</v>
      </c>
    </row>
    <row r="220" spans="1:4">
      <c r="A220" s="56">
        <v>1</v>
      </c>
      <c r="B220" s="125">
        <v>1</v>
      </c>
      <c r="D220" s="99"/>
    </row>
    <row r="221" spans="1:4">
      <c r="B221" s="126">
        <v>0.3</v>
      </c>
      <c r="C221" s="69"/>
      <c r="D221" s="99"/>
    </row>
    <row r="222" spans="1:4" ht="18">
      <c r="C222" s="69">
        <f>ROUND(PRODUCT(A219:B221),2)</f>
        <v>0.3</v>
      </c>
      <c r="D222" s="96" t="s">
        <v>14</v>
      </c>
    </row>
    <row r="223" spans="1:4" ht="15.75">
      <c r="D223" s="92" t="s">
        <v>98</v>
      </c>
    </row>
    <row r="224" spans="1:4" ht="15.75">
      <c r="B224" s="125">
        <v>0.3</v>
      </c>
      <c r="D224" s="92" t="s">
        <v>41</v>
      </c>
    </row>
    <row r="225" spans="1:4">
      <c r="A225" s="56">
        <v>8</v>
      </c>
      <c r="B225" s="125">
        <v>0.2</v>
      </c>
      <c r="D225" s="99"/>
    </row>
    <row r="226" spans="1:4">
      <c r="B226" s="126">
        <v>2.15</v>
      </c>
      <c r="C226" s="69"/>
      <c r="D226" s="99"/>
    </row>
    <row r="227" spans="1:4" ht="16.5">
      <c r="C227" s="69">
        <f>ROUND(PRODUCT(A224:B226),2)</f>
        <v>1.03</v>
      </c>
      <c r="D227" s="100" t="s">
        <v>30</v>
      </c>
    </row>
    <row r="228" spans="1:4" ht="15.75">
      <c r="B228" s="125">
        <v>0.3</v>
      </c>
      <c r="D228" s="92" t="s">
        <v>42</v>
      </c>
    </row>
    <row r="229" spans="1:4" ht="15.75">
      <c r="A229" s="56">
        <v>6</v>
      </c>
      <c r="B229" s="125">
        <v>0.2</v>
      </c>
      <c r="D229" s="92"/>
    </row>
    <row r="230" spans="1:4" ht="15.75">
      <c r="B230" s="125">
        <v>2.25</v>
      </c>
      <c r="D230" s="92"/>
    </row>
    <row r="231" spans="1:4" ht="16.5">
      <c r="B231" s="126"/>
      <c r="C231" s="69">
        <f>ROUND(PRODUCT(A228:B230),2)</f>
        <v>0.81</v>
      </c>
      <c r="D231" s="100" t="s">
        <v>30</v>
      </c>
    </row>
    <row r="232" spans="1:4">
      <c r="C232" s="75"/>
      <c r="D232" s="105"/>
    </row>
    <row r="233" spans="1:4" ht="15.75">
      <c r="A233" s="62"/>
      <c r="D233" s="92" t="s">
        <v>31</v>
      </c>
    </row>
    <row r="234" spans="1:4" ht="15.75">
      <c r="A234" s="62"/>
      <c r="D234" s="92" t="s">
        <v>93</v>
      </c>
    </row>
    <row r="235" spans="1:4" ht="15.75">
      <c r="A235" s="62">
        <v>1</v>
      </c>
      <c r="D235" s="92" t="s">
        <v>32</v>
      </c>
    </row>
    <row r="236" spans="1:4">
      <c r="A236" s="62"/>
      <c r="B236" s="126">
        <v>2.25</v>
      </c>
      <c r="C236" s="69"/>
      <c r="D236" s="99"/>
    </row>
    <row r="237" spans="1:4" ht="16.5">
      <c r="A237" s="62"/>
      <c r="C237" s="69">
        <v>0.11</v>
      </c>
      <c r="D237" s="100" t="s">
        <v>30</v>
      </c>
    </row>
    <row r="238" spans="1:4" ht="15.75">
      <c r="A238" s="62"/>
      <c r="D238" s="92" t="s">
        <v>31</v>
      </c>
    </row>
    <row r="239" spans="1:4" ht="15.75">
      <c r="A239" s="62">
        <v>1</v>
      </c>
      <c r="D239" s="92" t="s">
        <v>43</v>
      </c>
    </row>
    <row r="240" spans="1:4" ht="15.75">
      <c r="A240" s="62"/>
      <c r="B240" s="126">
        <v>2.25</v>
      </c>
      <c r="C240" s="69"/>
      <c r="D240" s="92" t="s">
        <v>32</v>
      </c>
    </row>
    <row r="241" spans="1:13" ht="16.5">
      <c r="A241" s="62"/>
      <c r="C241" s="69">
        <v>0.11</v>
      </c>
      <c r="D241" s="100" t="s">
        <v>30</v>
      </c>
    </row>
    <row r="242" spans="1:13" s="2" customFormat="1">
      <c r="A242" s="62"/>
      <c r="B242" s="125"/>
      <c r="C242" s="68"/>
      <c r="D242" s="99" t="s">
        <v>275</v>
      </c>
      <c r="K242" s="118"/>
      <c r="L242" s="118"/>
      <c r="M242" s="118"/>
    </row>
    <row r="243" spans="1:13" s="2" customFormat="1" ht="16.5">
      <c r="A243" s="62"/>
      <c r="B243" s="125"/>
      <c r="C243" s="68">
        <f>ROUND(SUM(C212:C240),2)</f>
        <v>11.54</v>
      </c>
      <c r="D243" s="100" t="s">
        <v>30</v>
      </c>
      <c r="K243" s="118"/>
      <c r="L243" s="118"/>
      <c r="M243" s="118"/>
    </row>
    <row r="244" spans="1:13">
      <c r="A244" s="62"/>
      <c r="C244" s="75"/>
      <c r="D244" s="99" t="s">
        <v>107</v>
      </c>
    </row>
    <row r="245" spans="1:13">
      <c r="A245" s="62">
        <v>1</v>
      </c>
      <c r="B245" s="125">
        <v>13.6</v>
      </c>
      <c r="D245" s="99" t="s">
        <v>108</v>
      </c>
    </row>
    <row r="246" spans="1:13">
      <c r="A246" s="62"/>
      <c r="B246" s="125">
        <v>0.25</v>
      </c>
      <c r="D246" s="99"/>
    </row>
    <row r="247" spans="1:13">
      <c r="A247" s="62"/>
      <c r="B247" s="125">
        <v>0.4</v>
      </c>
      <c r="D247" s="99"/>
    </row>
    <row r="248" spans="1:13">
      <c r="A248" s="62"/>
      <c r="C248" s="68">
        <f>ROUND(PRODUCT(A245:B247),2)</f>
        <v>1.36</v>
      </c>
      <c r="D248" s="99"/>
    </row>
    <row r="249" spans="1:13">
      <c r="A249" s="62"/>
      <c r="B249" s="125">
        <v>13.6</v>
      </c>
      <c r="D249" s="99" t="s">
        <v>133</v>
      </c>
    </row>
    <row r="250" spans="1:13">
      <c r="A250" s="62">
        <v>1</v>
      </c>
      <c r="B250" s="125">
        <v>0.2</v>
      </c>
      <c r="D250" s="99"/>
    </row>
    <row r="251" spans="1:13">
      <c r="A251" s="62"/>
      <c r="B251" s="126">
        <v>0.4</v>
      </c>
      <c r="C251" s="69"/>
      <c r="D251" s="99"/>
    </row>
    <row r="252" spans="1:13" ht="16.5">
      <c r="A252" s="62"/>
      <c r="C252" s="76">
        <f>ROUND(PRODUCT(A249:B251),2)</f>
        <v>1.0900000000000001</v>
      </c>
      <c r="D252" s="100" t="s">
        <v>30</v>
      </c>
    </row>
    <row r="253" spans="1:13">
      <c r="A253" s="62"/>
      <c r="B253" s="125">
        <v>5.3</v>
      </c>
      <c r="D253" s="99" t="s">
        <v>134</v>
      </c>
    </row>
    <row r="254" spans="1:13">
      <c r="A254" s="62">
        <v>1</v>
      </c>
      <c r="B254" s="125">
        <v>0.2</v>
      </c>
      <c r="D254" s="99"/>
    </row>
    <row r="255" spans="1:13">
      <c r="A255" s="62"/>
      <c r="B255" s="126">
        <v>0.4</v>
      </c>
      <c r="C255" s="69"/>
      <c r="D255" s="99"/>
    </row>
    <row r="256" spans="1:13" ht="16.5">
      <c r="A256" s="62"/>
      <c r="C256" s="76">
        <f>ROUND(PRODUCT(A253:B255),2)</f>
        <v>0.42</v>
      </c>
      <c r="D256" s="100" t="s">
        <v>30</v>
      </c>
    </row>
    <row r="257" spans="1:4">
      <c r="A257" s="62"/>
      <c r="B257" s="125">
        <v>8.6010000000000009</v>
      </c>
      <c r="D257" s="99" t="s">
        <v>135</v>
      </c>
    </row>
    <row r="258" spans="1:4">
      <c r="A258" s="62">
        <v>1</v>
      </c>
      <c r="B258" s="125">
        <v>0.2</v>
      </c>
      <c r="D258" s="99"/>
    </row>
    <row r="259" spans="1:4">
      <c r="A259" s="62"/>
      <c r="B259" s="126">
        <v>0.4</v>
      </c>
      <c r="C259" s="69"/>
      <c r="D259" s="99"/>
    </row>
    <row r="260" spans="1:4" ht="16.5">
      <c r="A260" s="62"/>
      <c r="C260" s="76">
        <f>ROUND(PRODUCT(A257:B259),2)</f>
        <v>0.69</v>
      </c>
      <c r="D260" s="100" t="s">
        <v>30</v>
      </c>
    </row>
    <row r="261" spans="1:4">
      <c r="A261" s="62"/>
      <c r="B261" s="125">
        <v>8.6039999999999992</v>
      </c>
      <c r="D261" s="99" t="s">
        <v>136</v>
      </c>
    </row>
    <row r="262" spans="1:4">
      <c r="A262" s="62">
        <v>1</v>
      </c>
      <c r="B262" s="125">
        <v>0.2</v>
      </c>
      <c r="D262" s="99"/>
    </row>
    <row r="263" spans="1:4">
      <c r="A263" s="62"/>
      <c r="B263" s="126">
        <v>0.4</v>
      </c>
      <c r="C263" s="69"/>
      <c r="D263" s="99"/>
    </row>
    <row r="264" spans="1:4" ht="16.5">
      <c r="A264" s="62"/>
      <c r="C264" s="69">
        <f>ROUND(PRODUCT(A261:B263),2)</f>
        <v>0.69</v>
      </c>
      <c r="D264" s="100" t="s">
        <v>30</v>
      </c>
    </row>
    <row r="265" spans="1:4">
      <c r="A265" s="62"/>
      <c r="B265" s="125">
        <v>11.3</v>
      </c>
      <c r="D265" s="99" t="s">
        <v>137</v>
      </c>
    </row>
    <row r="266" spans="1:4">
      <c r="A266" s="62">
        <v>1</v>
      </c>
      <c r="B266" s="125">
        <v>0.2</v>
      </c>
      <c r="D266" s="99"/>
    </row>
    <row r="267" spans="1:4">
      <c r="A267" s="62"/>
      <c r="B267" s="126">
        <v>0.4</v>
      </c>
      <c r="C267" s="69"/>
      <c r="D267" s="99"/>
    </row>
    <row r="268" spans="1:4" ht="16.5">
      <c r="A268" s="62"/>
      <c r="C268" s="76">
        <f>ROUND(PRODUCT(A265:B267),2)</f>
        <v>0.9</v>
      </c>
      <c r="D268" s="100" t="s">
        <v>30</v>
      </c>
    </row>
    <row r="269" spans="1:4">
      <c r="A269" s="62"/>
      <c r="B269" s="125">
        <v>11.1</v>
      </c>
      <c r="D269" s="99" t="s">
        <v>138</v>
      </c>
    </row>
    <row r="270" spans="1:4">
      <c r="A270" s="62">
        <v>1</v>
      </c>
      <c r="B270" s="125">
        <v>0.2</v>
      </c>
      <c r="D270" s="99"/>
    </row>
    <row r="271" spans="1:4">
      <c r="A271" s="62"/>
      <c r="B271" s="126">
        <v>0.4</v>
      </c>
      <c r="C271" s="69"/>
      <c r="D271" s="99"/>
    </row>
    <row r="272" spans="1:4" ht="16.5">
      <c r="A272" s="62"/>
      <c r="C272" s="76">
        <f>ROUND(PRODUCT(A269:B271),2)</f>
        <v>0.89</v>
      </c>
      <c r="D272" s="100" t="s">
        <v>30</v>
      </c>
    </row>
    <row r="273" spans="1:4">
      <c r="A273" s="62"/>
      <c r="B273" s="125">
        <v>11.257999999999999</v>
      </c>
      <c r="D273" s="99" t="s">
        <v>139</v>
      </c>
    </row>
    <row r="274" spans="1:4">
      <c r="A274" s="62">
        <v>1</v>
      </c>
      <c r="B274" s="125">
        <v>0.2</v>
      </c>
      <c r="D274" s="99"/>
    </row>
    <row r="275" spans="1:4">
      <c r="A275" s="62"/>
      <c r="B275" s="126">
        <v>0.4</v>
      </c>
      <c r="C275" s="69"/>
      <c r="D275" s="99"/>
    </row>
    <row r="276" spans="1:4" ht="16.5">
      <c r="A276" s="62"/>
      <c r="C276" s="76">
        <v>0.9</v>
      </c>
      <c r="D276" s="100" t="s">
        <v>30</v>
      </c>
    </row>
    <row r="277" spans="1:4">
      <c r="A277" s="62"/>
      <c r="B277" s="125">
        <v>9.4499999999999993</v>
      </c>
      <c r="D277" s="99" t="s">
        <v>140</v>
      </c>
    </row>
    <row r="278" spans="1:4">
      <c r="A278" s="62">
        <v>1</v>
      </c>
      <c r="B278" s="125">
        <v>0.2</v>
      </c>
      <c r="D278" s="99"/>
    </row>
    <row r="279" spans="1:4">
      <c r="A279" s="62"/>
      <c r="B279" s="126">
        <v>0.4</v>
      </c>
      <c r="C279" s="69"/>
      <c r="D279" s="99"/>
    </row>
    <row r="280" spans="1:4" ht="16.5">
      <c r="A280" s="62"/>
      <c r="C280" s="76">
        <f>ROUND(PRODUCT(A277:B279),2)</f>
        <v>0.76</v>
      </c>
      <c r="D280" s="100" t="s">
        <v>30</v>
      </c>
    </row>
    <row r="281" spans="1:4">
      <c r="A281" s="62"/>
      <c r="B281" s="125">
        <v>4.45</v>
      </c>
      <c r="D281" s="99" t="s">
        <v>141</v>
      </c>
    </row>
    <row r="282" spans="1:4">
      <c r="A282" s="62">
        <v>1</v>
      </c>
      <c r="B282" s="125">
        <v>0.5</v>
      </c>
      <c r="D282" s="99" t="s">
        <v>142</v>
      </c>
    </row>
    <row r="283" spans="1:4">
      <c r="A283" s="62"/>
      <c r="B283" s="126">
        <v>0.2</v>
      </c>
      <c r="C283" s="69"/>
      <c r="D283" s="99"/>
    </row>
    <row r="284" spans="1:4" ht="16.5">
      <c r="A284" s="62"/>
      <c r="B284" s="128"/>
      <c r="C284" s="68">
        <f>ROUND(PRODUCT(A281:B283),2)</f>
        <v>0.45</v>
      </c>
      <c r="D284" s="100" t="s">
        <v>30</v>
      </c>
    </row>
    <row r="285" spans="1:4">
      <c r="A285" s="62"/>
      <c r="B285" s="125">
        <v>5.3040000000000003</v>
      </c>
      <c r="C285" s="75"/>
      <c r="D285" s="109" t="s">
        <v>141</v>
      </c>
    </row>
    <row r="286" spans="1:4">
      <c r="A286" s="62">
        <v>1</v>
      </c>
      <c r="B286" s="125">
        <v>0.5</v>
      </c>
      <c r="D286" s="99" t="s">
        <v>143</v>
      </c>
    </row>
    <row r="287" spans="1:4">
      <c r="A287" s="62"/>
      <c r="B287" s="126">
        <v>0.2</v>
      </c>
      <c r="C287" s="69"/>
      <c r="D287" s="99"/>
    </row>
    <row r="288" spans="1:4" ht="16.5">
      <c r="A288" s="62"/>
      <c r="C288" s="76">
        <f>ROUND(PRODUCT(A285:B287),2)</f>
        <v>0.53</v>
      </c>
      <c r="D288" s="100" t="s">
        <v>30</v>
      </c>
    </row>
    <row r="289" spans="1:4">
      <c r="A289" s="62"/>
      <c r="B289" s="125">
        <v>5.226</v>
      </c>
      <c r="C289" s="75"/>
      <c r="D289" s="109" t="s">
        <v>144</v>
      </c>
    </row>
    <row r="290" spans="1:4">
      <c r="A290" s="62">
        <v>1</v>
      </c>
      <c r="B290" s="125">
        <v>0.5</v>
      </c>
      <c r="D290" s="99" t="s">
        <v>145</v>
      </c>
    </row>
    <row r="291" spans="1:4">
      <c r="A291" s="62"/>
      <c r="B291" s="126">
        <v>0.2</v>
      </c>
      <c r="C291" s="69"/>
      <c r="D291" s="99"/>
    </row>
    <row r="292" spans="1:4" ht="17.25" thickBot="1">
      <c r="A292" s="63"/>
      <c r="B292" s="129"/>
      <c r="C292" s="71">
        <f>ROUND(PRODUCT(A289:B291),2)</f>
        <v>0.52</v>
      </c>
      <c r="D292" s="110" t="s">
        <v>30</v>
      </c>
    </row>
    <row r="293" spans="1:4">
      <c r="A293" s="62"/>
      <c r="D293" s="99" t="s">
        <v>199</v>
      </c>
    </row>
    <row r="294" spans="1:4">
      <c r="A294" s="62"/>
      <c r="B294" s="125">
        <v>49.2</v>
      </c>
      <c r="D294" s="101" t="s">
        <v>200</v>
      </c>
    </row>
    <row r="295" spans="1:4">
      <c r="A295" s="62">
        <v>1</v>
      </c>
      <c r="B295" s="125">
        <v>0.2</v>
      </c>
      <c r="D295" s="101"/>
    </row>
    <row r="296" spans="1:4">
      <c r="A296" s="62"/>
      <c r="B296" s="126">
        <v>0.3</v>
      </c>
      <c r="C296" s="69"/>
      <c r="D296" s="101"/>
    </row>
    <row r="297" spans="1:4" ht="16.5">
      <c r="A297" s="83"/>
      <c r="B297" s="126"/>
      <c r="C297" s="69">
        <f>ROUND(PRODUCT(A294:B296),2)</f>
        <v>2.95</v>
      </c>
      <c r="D297" s="100" t="s">
        <v>30</v>
      </c>
    </row>
    <row r="298" spans="1:4">
      <c r="A298" s="62"/>
      <c r="D298" s="101" t="s">
        <v>201</v>
      </c>
    </row>
    <row r="299" spans="1:4">
      <c r="A299" s="62"/>
      <c r="D299" s="101" t="s">
        <v>202</v>
      </c>
    </row>
    <row r="300" spans="1:4" ht="17.25" thickBot="1">
      <c r="A300" s="63"/>
      <c r="B300" s="127"/>
      <c r="C300" s="73">
        <f>SUM(C248:C297)</f>
        <v>12.149999999999999</v>
      </c>
      <c r="D300" s="110" t="s">
        <v>30</v>
      </c>
    </row>
    <row r="301" spans="1:4">
      <c r="A301" s="62"/>
      <c r="B301" s="125">
        <v>4.7990000000000004</v>
      </c>
      <c r="D301" s="107" t="s">
        <v>203</v>
      </c>
    </row>
    <row r="302" spans="1:4">
      <c r="A302" s="62">
        <v>1</v>
      </c>
      <c r="B302" s="125">
        <v>3.85</v>
      </c>
      <c r="D302" s="99" t="s">
        <v>204</v>
      </c>
    </row>
    <row r="303" spans="1:4">
      <c r="A303" s="62"/>
      <c r="B303" s="126">
        <v>0.1</v>
      </c>
      <c r="C303" s="69"/>
      <c r="D303" s="99" t="s">
        <v>205</v>
      </c>
    </row>
    <row r="304" spans="1:4" ht="16.5">
      <c r="A304" s="62"/>
      <c r="C304" s="69">
        <f>ROUND(PRODUCT(A301:B303),2)</f>
        <v>1.85</v>
      </c>
      <c r="D304" s="100" t="s">
        <v>30</v>
      </c>
    </row>
    <row r="305" spans="1:4">
      <c r="A305" s="62"/>
      <c r="B305" s="125">
        <v>4.7990000000000004</v>
      </c>
      <c r="D305" s="99" t="s">
        <v>206</v>
      </c>
    </row>
    <row r="306" spans="1:4">
      <c r="A306" s="62">
        <v>1</v>
      </c>
      <c r="B306" s="125">
        <v>2.65</v>
      </c>
      <c r="D306" s="99"/>
    </row>
    <row r="307" spans="1:4">
      <c r="A307" s="62"/>
      <c r="B307" s="126">
        <v>0.1</v>
      </c>
      <c r="C307" s="69"/>
      <c r="D307" s="99"/>
    </row>
    <row r="308" spans="1:4" ht="16.5">
      <c r="A308" s="62"/>
      <c r="C308" s="76">
        <f>ROUND(PRODUCT(A305:B307),2)</f>
        <v>1.27</v>
      </c>
      <c r="D308" s="100" t="s">
        <v>30</v>
      </c>
    </row>
    <row r="309" spans="1:4">
      <c r="A309" s="62"/>
      <c r="B309" s="125">
        <v>4.7990000000000004</v>
      </c>
      <c r="D309" s="99" t="s">
        <v>207</v>
      </c>
    </row>
    <row r="310" spans="1:4">
      <c r="A310" s="62">
        <v>1</v>
      </c>
      <c r="B310" s="125">
        <v>4.78</v>
      </c>
      <c r="D310" s="99"/>
    </row>
    <row r="311" spans="1:4">
      <c r="A311" s="62"/>
      <c r="B311" s="126">
        <v>0.1</v>
      </c>
      <c r="C311" s="69"/>
      <c r="D311" s="99"/>
    </row>
    <row r="312" spans="1:4" ht="16.5">
      <c r="A312" s="62"/>
      <c r="C312" s="76">
        <f>ROUND(PRODUCT(A309:B311),2)</f>
        <v>2.29</v>
      </c>
      <c r="D312" s="100" t="s">
        <v>30</v>
      </c>
    </row>
    <row r="313" spans="1:4">
      <c r="A313" s="62"/>
      <c r="B313" s="125">
        <v>3.2050000000000001</v>
      </c>
      <c r="D313" s="99" t="s">
        <v>208</v>
      </c>
    </row>
    <row r="314" spans="1:4">
      <c r="A314" s="62">
        <v>1</v>
      </c>
      <c r="B314" s="125">
        <v>3.85</v>
      </c>
      <c r="D314" s="99"/>
    </row>
    <row r="315" spans="1:4">
      <c r="A315" s="62"/>
      <c r="B315" s="126">
        <v>0.1</v>
      </c>
      <c r="C315" s="69"/>
      <c r="D315" s="99"/>
    </row>
    <row r="316" spans="1:4" ht="16.5">
      <c r="A316" s="62"/>
      <c r="C316" s="76">
        <f>ROUND(PRODUCT(A313:B315),2)</f>
        <v>1.23</v>
      </c>
      <c r="D316" s="100" t="s">
        <v>30</v>
      </c>
    </row>
    <row r="317" spans="1:4">
      <c r="A317" s="62"/>
      <c r="B317" s="125">
        <v>3.2050000000000001</v>
      </c>
      <c r="D317" s="99" t="s">
        <v>209</v>
      </c>
    </row>
    <row r="318" spans="1:4">
      <c r="A318" s="62">
        <v>1</v>
      </c>
      <c r="B318" s="125">
        <v>5.6</v>
      </c>
      <c r="D318" s="99"/>
    </row>
    <row r="319" spans="1:4">
      <c r="A319" s="62"/>
      <c r="B319" s="126">
        <v>0.1</v>
      </c>
      <c r="C319" s="69"/>
      <c r="D319" s="99"/>
    </row>
    <row r="320" spans="1:4" ht="16.5">
      <c r="A320" s="62"/>
      <c r="C320" s="76">
        <f>ROUND(PRODUCT(A317:B319),2)</f>
        <v>1.79</v>
      </c>
      <c r="D320" s="100" t="s">
        <v>30</v>
      </c>
    </row>
    <row r="321" spans="1:4">
      <c r="A321" s="62"/>
      <c r="B321" s="125">
        <v>3.0249999999999999</v>
      </c>
      <c r="D321" s="109" t="s">
        <v>210</v>
      </c>
    </row>
    <row r="322" spans="1:4">
      <c r="A322" s="62">
        <v>1</v>
      </c>
      <c r="B322" s="125">
        <v>1.85</v>
      </c>
      <c r="D322" s="99"/>
    </row>
    <row r="323" spans="1:4">
      <c r="A323" s="62"/>
      <c r="B323" s="126">
        <v>0.1</v>
      </c>
      <c r="C323" s="69"/>
      <c r="D323" s="99"/>
    </row>
    <row r="324" spans="1:4" ht="16.5">
      <c r="A324" s="62"/>
      <c r="C324" s="76">
        <f>ROUND(PRODUCT(A321:B323),2)</f>
        <v>0.56000000000000005</v>
      </c>
      <c r="D324" s="100" t="s">
        <v>30</v>
      </c>
    </row>
    <row r="325" spans="1:4">
      <c r="A325" s="62"/>
      <c r="B325" s="125">
        <v>4.7960000000000003</v>
      </c>
      <c r="D325" s="109" t="s">
        <v>211</v>
      </c>
    </row>
    <row r="326" spans="1:4">
      <c r="A326" s="62">
        <v>1</v>
      </c>
      <c r="B326" s="125">
        <v>3.85</v>
      </c>
      <c r="D326" s="99"/>
    </row>
    <row r="327" spans="1:4">
      <c r="A327" s="62"/>
      <c r="B327" s="126">
        <v>0.1</v>
      </c>
      <c r="C327" s="69"/>
      <c r="D327" s="99"/>
    </row>
    <row r="328" spans="1:4" ht="16.5">
      <c r="A328" s="62"/>
      <c r="C328" s="76">
        <f>ROUND(PRODUCT(A325:B327),2)</f>
        <v>1.85</v>
      </c>
      <c r="D328" s="100" t="s">
        <v>30</v>
      </c>
    </row>
    <row r="329" spans="1:4">
      <c r="A329" s="62"/>
      <c r="B329" s="125">
        <v>4.7960000000000003</v>
      </c>
      <c r="D329" s="109" t="s">
        <v>212</v>
      </c>
    </row>
    <row r="330" spans="1:4">
      <c r="A330" s="62">
        <v>1</v>
      </c>
      <c r="B330" s="125">
        <v>5.6</v>
      </c>
      <c r="D330" s="99"/>
    </row>
    <row r="331" spans="1:4">
      <c r="A331" s="62"/>
      <c r="B331" s="126">
        <v>0.1</v>
      </c>
      <c r="C331" s="69"/>
      <c r="D331" s="99"/>
    </row>
    <row r="332" spans="1:4" ht="16.5">
      <c r="A332" s="62"/>
      <c r="C332" s="69">
        <f>ROUND(PRODUCT(A329:B331),2)</f>
        <v>2.69</v>
      </c>
      <c r="D332" s="100" t="s">
        <v>30</v>
      </c>
    </row>
    <row r="333" spans="1:4">
      <c r="A333" s="62"/>
      <c r="B333" s="125">
        <v>3.5750000000000002</v>
      </c>
      <c r="D333" s="109" t="s">
        <v>213</v>
      </c>
    </row>
    <row r="334" spans="1:4">
      <c r="A334" s="62">
        <v>1</v>
      </c>
      <c r="B334" s="125">
        <v>1.151</v>
      </c>
      <c r="D334" s="99" t="s">
        <v>214</v>
      </c>
    </row>
    <row r="335" spans="1:4">
      <c r="A335" s="62"/>
      <c r="B335" s="126">
        <v>0.1</v>
      </c>
      <c r="C335" s="69"/>
      <c r="D335" s="99"/>
    </row>
    <row r="336" spans="1:4" ht="16.5">
      <c r="A336" s="62"/>
      <c r="C336" s="76">
        <f>ROUND(PRODUCT(A333:B335),2)</f>
        <v>0.41</v>
      </c>
      <c r="D336" s="100" t="s">
        <v>30</v>
      </c>
    </row>
    <row r="337" spans="1:4">
      <c r="A337" s="62"/>
      <c r="B337" s="125">
        <v>3.3039999999999998</v>
      </c>
      <c r="D337" s="109" t="s">
        <v>213</v>
      </c>
    </row>
    <row r="338" spans="1:4">
      <c r="A338" s="62">
        <v>1</v>
      </c>
      <c r="B338" s="125">
        <v>0.5</v>
      </c>
      <c r="D338" s="99" t="s">
        <v>215</v>
      </c>
    </row>
    <row r="339" spans="1:4">
      <c r="A339" s="62"/>
      <c r="B339" s="126">
        <v>0.1</v>
      </c>
      <c r="C339" s="69"/>
      <c r="D339" s="99"/>
    </row>
    <row r="340" spans="1:4" ht="16.5">
      <c r="A340" s="62"/>
      <c r="C340" s="76">
        <f>ROUND(PRODUCT(A337:B339),2)</f>
        <v>0.17</v>
      </c>
      <c r="D340" s="100" t="s">
        <v>30</v>
      </c>
    </row>
    <row r="341" spans="1:4">
      <c r="A341" s="62"/>
      <c r="B341" s="125">
        <v>2.15</v>
      </c>
      <c r="D341" s="109" t="s">
        <v>213</v>
      </c>
    </row>
    <row r="342" spans="1:4">
      <c r="A342" s="62">
        <v>1</v>
      </c>
      <c r="B342" s="125">
        <v>0.65100000000000002</v>
      </c>
      <c r="D342" s="99" t="s">
        <v>216</v>
      </c>
    </row>
    <row r="343" spans="1:4">
      <c r="A343" s="62"/>
      <c r="B343" s="126">
        <v>0.1</v>
      </c>
      <c r="C343" s="69"/>
      <c r="D343" s="99"/>
    </row>
    <row r="344" spans="1:4" ht="17.25" thickBot="1">
      <c r="A344" s="63"/>
      <c r="B344" s="129"/>
      <c r="C344" s="71">
        <f>ROUND(PRODUCT(A341:B343),2)</f>
        <v>0.14000000000000001</v>
      </c>
      <c r="D344" s="110" t="s">
        <v>30</v>
      </c>
    </row>
    <row r="345" spans="1:4">
      <c r="A345" s="62"/>
      <c r="B345" s="125">
        <v>19.600000000000001</v>
      </c>
      <c r="D345" s="99" t="s">
        <v>217</v>
      </c>
    </row>
    <row r="346" spans="1:4">
      <c r="A346" s="62">
        <v>1</v>
      </c>
      <c r="B346" s="125">
        <v>4.59</v>
      </c>
      <c r="D346" s="101"/>
    </row>
    <row r="347" spans="1:4">
      <c r="A347" s="62"/>
      <c r="B347" s="126">
        <v>0.1</v>
      </c>
      <c r="C347" s="69"/>
      <c r="D347" s="101"/>
    </row>
    <row r="348" spans="1:4" ht="16.5">
      <c r="A348" s="62"/>
      <c r="C348" s="69">
        <f>ROUND(PRODUCT(A345:B347),2)</f>
        <v>9</v>
      </c>
      <c r="D348" s="100" t="s">
        <v>30</v>
      </c>
    </row>
    <row r="349" spans="1:4">
      <c r="A349" s="62"/>
      <c r="B349" s="125">
        <v>20</v>
      </c>
      <c r="D349" s="101" t="s">
        <v>218</v>
      </c>
    </row>
    <row r="350" spans="1:4">
      <c r="A350" s="62">
        <v>1</v>
      </c>
      <c r="B350" s="125">
        <v>1</v>
      </c>
      <c r="D350" s="101"/>
    </row>
    <row r="351" spans="1:4">
      <c r="A351" s="62"/>
      <c r="B351" s="125">
        <v>0.1</v>
      </c>
      <c r="D351" s="101"/>
    </row>
    <row r="352" spans="1:4" ht="16.5">
      <c r="A352" s="62"/>
      <c r="C352" s="68">
        <v>2</v>
      </c>
      <c r="D352" s="100" t="s">
        <v>30</v>
      </c>
    </row>
    <row r="353" spans="1:4">
      <c r="A353" s="62"/>
      <c r="D353" s="101" t="s">
        <v>219</v>
      </c>
    </row>
    <row r="354" spans="1:4" ht="18.75" customHeight="1" thickBot="1">
      <c r="A354" s="63"/>
      <c r="B354" s="127"/>
      <c r="C354" s="73">
        <f>SUM(C304:C352)</f>
        <v>25.25</v>
      </c>
      <c r="D354" s="110" t="s">
        <v>30</v>
      </c>
    </row>
    <row r="355" spans="1:4">
      <c r="A355" s="62"/>
      <c r="D355" s="99" t="s">
        <v>220</v>
      </c>
    </row>
    <row r="356" spans="1:4">
      <c r="A356" s="62"/>
      <c r="D356" s="99" t="s">
        <v>221</v>
      </c>
    </row>
    <row r="357" spans="1:4">
      <c r="A357" s="62"/>
      <c r="B357" s="125">
        <v>1.3420000000000001</v>
      </c>
      <c r="D357" s="99" t="s">
        <v>222</v>
      </c>
    </row>
    <row r="358" spans="1:4">
      <c r="A358" s="62">
        <v>1</v>
      </c>
      <c r="B358" s="125">
        <v>1</v>
      </c>
      <c r="D358" s="99"/>
    </row>
    <row r="359" spans="1:4">
      <c r="A359" s="62"/>
      <c r="B359" s="126">
        <v>0.1</v>
      </c>
      <c r="C359" s="69"/>
      <c r="D359" s="99"/>
    </row>
    <row r="360" spans="1:4" ht="16.5">
      <c r="A360" s="62"/>
      <c r="C360" s="69">
        <f>ROUND(PRODUCT(A357:B359),2)</f>
        <v>0.13</v>
      </c>
      <c r="D360" s="100" t="s">
        <v>30</v>
      </c>
    </row>
    <row r="361" spans="1:4">
      <c r="A361" s="62"/>
      <c r="B361" s="125">
        <v>1</v>
      </c>
      <c r="D361" s="99" t="s">
        <v>223</v>
      </c>
    </row>
    <row r="362" spans="1:4">
      <c r="A362" s="62">
        <v>6</v>
      </c>
      <c r="B362" s="125">
        <v>0.3</v>
      </c>
      <c r="D362" s="99" t="s">
        <v>224</v>
      </c>
    </row>
    <row r="363" spans="1:4">
      <c r="A363" s="62"/>
      <c r="B363" s="126">
        <v>0.15</v>
      </c>
      <c r="C363" s="69"/>
      <c r="D363" s="99"/>
    </row>
    <row r="364" spans="1:4" ht="16.5">
      <c r="A364" s="62"/>
      <c r="C364" s="69">
        <f>ROUND(PRODUCT(0.5,A361:B363),2)</f>
        <v>0.14000000000000001</v>
      </c>
      <c r="D364" s="100" t="s">
        <v>30</v>
      </c>
    </row>
    <row r="365" spans="1:4">
      <c r="A365" s="62"/>
      <c r="D365" s="99" t="s">
        <v>225</v>
      </c>
    </row>
    <row r="366" spans="1:4">
      <c r="A366" s="62"/>
      <c r="B366" s="125">
        <v>1.3420000000000001</v>
      </c>
      <c r="D366" s="99" t="s">
        <v>222</v>
      </c>
    </row>
    <row r="367" spans="1:4">
      <c r="A367" s="62">
        <v>1</v>
      </c>
      <c r="B367" s="125">
        <v>1.651</v>
      </c>
      <c r="D367" s="99"/>
    </row>
    <row r="368" spans="1:4">
      <c r="A368" s="62"/>
      <c r="B368" s="126">
        <v>0.1</v>
      </c>
      <c r="C368" s="69"/>
      <c r="D368" s="99"/>
    </row>
    <row r="369" spans="1:4" ht="16.5">
      <c r="A369" s="62"/>
      <c r="C369" s="69">
        <f>ROUND(PRODUCT(A366:B368),2)</f>
        <v>0.22</v>
      </c>
      <c r="D369" s="100" t="s">
        <v>30</v>
      </c>
    </row>
    <row r="370" spans="1:4">
      <c r="A370" s="62"/>
      <c r="B370" s="125">
        <v>1.651</v>
      </c>
      <c r="D370" s="99" t="s">
        <v>223</v>
      </c>
    </row>
    <row r="371" spans="1:4">
      <c r="A371" s="62">
        <v>3</v>
      </c>
      <c r="B371" s="125">
        <v>0.3</v>
      </c>
      <c r="D371" s="99" t="s">
        <v>224</v>
      </c>
    </row>
    <row r="372" spans="1:4">
      <c r="A372" s="62"/>
      <c r="B372" s="126">
        <v>0.15</v>
      </c>
      <c r="C372" s="69"/>
      <c r="D372" s="99"/>
    </row>
    <row r="373" spans="1:4" ht="16.5">
      <c r="A373" s="62"/>
      <c r="C373" s="69">
        <f>ROUND(PRODUCT(0.5,A370:B372),2)</f>
        <v>0.11</v>
      </c>
      <c r="D373" s="100" t="s">
        <v>30</v>
      </c>
    </row>
    <row r="374" spans="1:4">
      <c r="A374" s="62"/>
      <c r="D374" s="99" t="s">
        <v>226</v>
      </c>
    </row>
    <row r="375" spans="1:4">
      <c r="A375" s="62"/>
      <c r="B375" s="125">
        <v>1.3420000000000001</v>
      </c>
      <c r="D375" s="99" t="s">
        <v>222</v>
      </c>
    </row>
    <row r="376" spans="1:4">
      <c r="A376" s="62">
        <v>1</v>
      </c>
      <c r="B376" s="125">
        <v>1.151</v>
      </c>
      <c r="D376" s="99"/>
    </row>
    <row r="377" spans="1:4">
      <c r="A377" s="62"/>
      <c r="B377" s="126">
        <v>0.1</v>
      </c>
      <c r="C377" s="69"/>
      <c r="D377" s="99"/>
    </row>
    <row r="378" spans="1:4" ht="16.5">
      <c r="A378" s="62"/>
      <c r="C378" s="76">
        <f>ROUND(PRODUCT(A375:B377),2)</f>
        <v>0.15</v>
      </c>
      <c r="D378" s="100" t="s">
        <v>30</v>
      </c>
    </row>
    <row r="379" spans="1:4">
      <c r="A379" s="62"/>
      <c r="B379" s="125">
        <v>1.151</v>
      </c>
      <c r="D379" s="99" t="s">
        <v>223</v>
      </c>
    </row>
    <row r="380" spans="1:4">
      <c r="A380" s="62">
        <v>3</v>
      </c>
      <c r="B380" s="125">
        <v>0.3</v>
      </c>
      <c r="D380" s="99" t="s">
        <v>224</v>
      </c>
    </row>
    <row r="381" spans="1:4">
      <c r="A381" s="62"/>
      <c r="B381" s="126">
        <v>0.15</v>
      </c>
      <c r="C381" s="69"/>
      <c r="D381" s="99"/>
    </row>
    <row r="382" spans="1:4" ht="16.5">
      <c r="A382" s="62"/>
      <c r="C382" s="76">
        <f>ROUND(PRODUCT(0.5,A379:B381),2)</f>
        <v>0.08</v>
      </c>
      <c r="D382" s="100" t="s">
        <v>30</v>
      </c>
    </row>
    <row r="383" spans="1:4">
      <c r="A383" s="62"/>
      <c r="D383" s="99" t="s">
        <v>227</v>
      </c>
    </row>
    <row r="384" spans="1:4">
      <c r="A384" s="62"/>
      <c r="B384" s="125">
        <v>1.3420000000000001</v>
      </c>
      <c r="D384" s="99" t="s">
        <v>222</v>
      </c>
    </row>
    <row r="385" spans="1:4">
      <c r="A385" s="62">
        <v>1</v>
      </c>
      <c r="B385" s="125">
        <v>2.8570000000000002</v>
      </c>
      <c r="D385" s="99"/>
    </row>
    <row r="386" spans="1:4">
      <c r="A386" s="62"/>
      <c r="B386" s="126">
        <v>0.1</v>
      </c>
      <c r="C386" s="69"/>
      <c r="D386" s="99"/>
    </row>
    <row r="387" spans="1:4" ht="16.5">
      <c r="A387" s="62"/>
      <c r="C387" s="76">
        <f>ROUND(PRODUCT(A384:B386),2)</f>
        <v>0.38</v>
      </c>
      <c r="D387" s="100" t="s">
        <v>30</v>
      </c>
    </row>
    <row r="388" spans="1:4">
      <c r="A388" s="62"/>
      <c r="B388" s="125">
        <v>2.8570000000000002</v>
      </c>
      <c r="D388" s="99" t="s">
        <v>223</v>
      </c>
    </row>
    <row r="389" spans="1:4">
      <c r="A389" s="62">
        <v>3</v>
      </c>
      <c r="B389" s="125">
        <v>0.3</v>
      </c>
      <c r="D389" s="99" t="s">
        <v>224</v>
      </c>
    </row>
    <row r="390" spans="1:4">
      <c r="A390" s="62"/>
      <c r="B390" s="126">
        <v>0.15</v>
      </c>
      <c r="C390" s="69"/>
      <c r="D390" s="99"/>
    </row>
    <row r="391" spans="1:4" ht="16.5">
      <c r="A391" s="62"/>
      <c r="C391" s="76">
        <f>ROUND(PRODUCT(0.5,A388:B390),2)</f>
        <v>0.19</v>
      </c>
      <c r="D391" s="100" t="s">
        <v>30</v>
      </c>
    </row>
    <row r="392" spans="1:4">
      <c r="A392" s="62"/>
      <c r="D392" s="101" t="s">
        <v>228</v>
      </c>
    </row>
    <row r="393" spans="1:4">
      <c r="A393" s="62"/>
      <c r="B393" s="125">
        <v>20</v>
      </c>
      <c r="D393" s="99" t="s">
        <v>222</v>
      </c>
    </row>
    <row r="394" spans="1:4">
      <c r="A394" s="62">
        <v>1</v>
      </c>
      <c r="B394" s="125">
        <v>0.67</v>
      </c>
      <c r="D394" s="101"/>
    </row>
    <row r="395" spans="1:4">
      <c r="A395" s="62"/>
      <c r="B395" s="125">
        <v>0.1</v>
      </c>
      <c r="D395" s="101"/>
    </row>
    <row r="396" spans="1:4" ht="16.5">
      <c r="A396" s="62"/>
      <c r="C396" s="68">
        <f>PRODUCT(A393:B395)</f>
        <v>1.34</v>
      </c>
      <c r="D396" s="100" t="s">
        <v>30</v>
      </c>
    </row>
    <row r="397" spans="1:4">
      <c r="A397" s="62"/>
      <c r="B397" s="125">
        <v>20</v>
      </c>
      <c r="D397" s="99" t="s">
        <v>223</v>
      </c>
    </row>
    <row r="398" spans="1:4">
      <c r="A398" s="62">
        <v>2</v>
      </c>
      <c r="B398" s="125">
        <v>0.3</v>
      </c>
      <c r="D398" s="99" t="s">
        <v>224</v>
      </c>
    </row>
    <row r="399" spans="1:4">
      <c r="A399" s="62"/>
      <c r="B399" s="125">
        <v>0.15</v>
      </c>
      <c r="D399" s="101"/>
    </row>
    <row r="400" spans="1:4" ht="16.5">
      <c r="A400" s="62"/>
      <c r="C400" s="68">
        <f>PRODUCT(0.5,A397:B399)</f>
        <v>0.89999999999999991</v>
      </c>
      <c r="D400" s="100" t="s">
        <v>30</v>
      </c>
    </row>
    <row r="401" spans="1:13">
      <c r="A401" s="62"/>
      <c r="D401" s="99" t="s">
        <v>229</v>
      </c>
    </row>
    <row r="402" spans="1:13" ht="17.25" thickBot="1">
      <c r="A402" s="63"/>
      <c r="B402" s="127"/>
      <c r="C402" s="73">
        <f>ROUND(SUM(C360,C364,C369,C373,C378,C382,C387,C391,C396,C400),2)</f>
        <v>3.64</v>
      </c>
      <c r="D402" s="110" t="s">
        <v>30</v>
      </c>
    </row>
    <row r="403" spans="1:13" s="2" customFormat="1">
      <c r="A403" s="62"/>
      <c r="B403" s="125"/>
      <c r="C403" s="68"/>
      <c r="D403" s="111" t="s">
        <v>273</v>
      </c>
      <c r="K403" s="118"/>
      <c r="L403" s="118"/>
      <c r="M403" s="118"/>
    </row>
    <row r="404" spans="1:13">
      <c r="A404" s="62">
        <v>1</v>
      </c>
      <c r="B404" s="125">
        <v>4.7990000000000004</v>
      </c>
      <c r="D404" s="107" t="s">
        <v>272</v>
      </c>
    </row>
    <row r="405" spans="1:13">
      <c r="A405" s="62"/>
      <c r="B405" s="125">
        <v>3.85</v>
      </c>
      <c r="D405" s="99" t="s">
        <v>230</v>
      </c>
    </row>
    <row r="406" spans="1:13" ht="18">
      <c r="A406" s="62"/>
      <c r="B406" s="126"/>
      <c r="C406" s="69">
        <f>ROUND(PRODUCT(A404:B405),2)</f>
        <v>18.48</v>
      </c>
      <c r="D406" s="91" t="s">
        <v>9</v>
      </c>
    </row>
    <row r="407" spans="1:13">
      <c r="A407" s="62">
        <v>1</v>
      </c>
      <c r="B407" s="125">
        <v>4.7990000000000004</v>
      </c>
      <c r="D407" s="99" t="s">
        <v>231</v>
      </c>
    </row>
    <row r="408" spans="1:13">
      <c r="A408" s="62"/>
      <c r="B408" s="126">
        <v>2.65</v>
      </c>
      <c r="D408" s="99"/>
    </row>
    <row r="409" spans="1:13" ht="18">
      <c r="A409" s="62"/>
      <c r="C409" s="76">
        <f>ROUND(PRODUCT(A407:B408),2)</f>
        <v>12.72</v>
      </c>
      <c r="D409" s="91" t="s">
        <v>9</v>
      </c>
    </row>
    <row r="410" spans="1:13">
      <c r="A410" s="62">
        <v>1</v>
      </c>
      <c r="B410" s="125">
        <v>4.7990000000000004</v>
      </c>
      <c r="D410" s="99" t="s">
        <v>232</v>
      </c>
    </row>
    <row r="411" spans="1:13">
      <c r="A411" s="62"/>
      <c r="B411" s="126">
        <v>4.78</v>
      </c>
      <c r="D411" s="99"/>
    </row>
    <row r="412" spans="1:13" ht="18">
      <c r="A412" s="62"/>
      <c r="C412" s="76">
        <f>ROUND(PRODUCT(A410:B411),2)</f>
        <v>22.94</v>
      </c>
      <c r="D412" s="91" t="s">
        <v>9</v>
      </c>
    </row>
    <row r="413" spans="1:13">
      <c r="A413" s="62"/>
      <c r="B413" s="125">
        <v>3.2050000000000001</v>
      </c>
      <c r="D413" s="99" t="s">
        <v>233</v>
      </c>
    </row>
    <row r="414" spans="1:13">
      <c r="A414" s="62">
        <v>1</v>
      </c>
      <c r="B414" s="126">
        <v>3.85</v>
      </c>
      <c r="C414" s="69"/>
      <c r="D414" s="99"/>
    </row>
    <row r="415" spans="1:13" ht="18">
      <c r="A415" s="62"/>
      <c r="C415" s="69">
        <f>ROUND(PRODUCT(A413:B414),2)</f>
        <v>12.34</v>
      </c>
      <c r="D415" s="91" t="s">
        <v>9</v>
      </c>
    </row>
    <row r="416" spans="1:13">
      <c r="A416" s="62"/>
      <c r="B416" s="125">
        <v>3.2050000000000001</v>
      </c>
      <c r="D416" s="99" t="s">
        <v>234</v>
      </c>
    </row>
    <row r="417" spans="1:4">
      <c r="A417" s="62">
        <v>1</v>
      </c>
      <c r="B417" s="126">
        <v>5.6</v>
      </c>
      <c r="C417" s="69"/>
      <c r="D417" s="99"/>
    </row>
    <row r="418" spans="1:4" ht="18">
      <c r="A418" s="62"/>
      <c r="C418" s="76">
        <f>ROUND(PRODUCT(A416:B417),2)</f>
        <v>17.95</v>
      </c>
      <c r="D418" s="91" t="s">
        <v>9</v>
      </c>
    </row>
    <row r="419" spans="1:4">
      <c r="A419" s="62"/>
      <c r="B419" s="125">
        <v>3.0249999999999999</v>
      </c>
      <c r="D419" s="109" t="s">
        <v>235</v>
      </c>
    </row>
    <row r="420" spans="1:4">
      <c r="A420" s="83">
        <v>1</v>
      </c>
      <c r="B420" s="126">
        <v>1.85</v>
      </c>
      <c r="C420" s="69"/>
      <c r="D420" s="99"/>
    </row>
    <row r="421" spans="1:4" ht="18">
      <c r="A421" s="62"/>
      <c r="C421" s="76">
        <f>ROUND(PRODUCT(A419:B420),2)</f>
        <v>5.6</v>
      </c>
      <c r="D421" s="91" t="s">
        <v>9</v>
      </c>
    </row>
    <row r="422" spans="1:4">
      <c r="A422" s="62"/>
      <c r="B422" s="125">
        <v>4.7960000000000003</v>
      </c>
      <c r="D422" s="109" t="s">
        <v>236</v>
      </c>
    </row>
    <row r="423" spans="1:4">
      <c r="A423" s="62">
        <v>1</v>
      </c>
      <c r="B423" s="125">
        <v>3.85</v>
      </c>
      <c r="D423" s="99"/>
    </row>
    <row r="424" spans="1:4" ht="18">
      <c r="A424" s="62"/>
      <c r="C424" s="76">
        <f>ROUND(PRODUCT(A422:B423),2)</f>
        <v>18.46</v>
      </c>
      <c r="D424" s="91" t="s">
        <v>9</v>
      </c>
    </row>
    <row r="425" spans="1:4">
      <c r="A425" s="62"/>
      <c r="B425" s="125">
        <v>4.7960000000000003</v>
      </c>
      <c r="D425" s="109" t="s">
        <v>237</v>
      </c>
    </row>
    <row r="426" spans="1:4">
      <c r="A426" s="62">
        <v>1</v>
      </c>
      <c r="B426" s="125">
        <v>5.6</v>
      </c>
      <c r="D426" s="99"/>
    </row>
    <row r="427" spans="1:4" ht="18">
      <c r="A427" s="62"/>
      <c r="C427" s="69">
        <f>ROUND(PRODUCT(A425:B426),2)</f>
        <v>26.86</v>
      </c>
      <c r="D427" s="91" t="s">
        <v>9</v>
      </c>
    </row>
    <row r="428" spans="1:4">
      <c r="A428" s="62"/>
      <c r="B428" s="125">
        <v>3.5750000000000002</v>
      </c>
      <c r="D428" s="109" t="s">
        <v>240</v>
      </c>
    </row>
    <row r="429" spans="1:4">
      <c r="A429" s="62">
        <v>1</v>
      </c>
      <c r="B429" s="126">
        <v>1.151</v>
      </c>
      <c r="D429" s="99" t="s">
        <v>214</v>
      </c>
    </row>
    <row r="430" spans="1:4" ht="18">
      <c r="A430" s="62"/>
      <c r="C430" s="76">
        <f>ROUND(PRODUCT(A428:B429),2)</f>
        <v>4.1100000000000003</v>
      </c>
      <c r="D430" s="91" t="s">
        <v>9</v>
      </c>
    </row>
    <row r="431" spans="1:4">
      <c r="A431" s="62"/>
      <c r="B431" s="125">
        <v>3.3039999999999998</v>
      </c>
      <c r="D431" s="109" t="s">
        <v>239</v>
      </c>
    </row>
    <row r="432" spans="1:4">
      <c r="A432" s="62">
        <v>1</v>
      </c>
      <c r="B432" s="126">
        <v>0.5</v>
      </c>
      <c r="C432" s="69"/>
      <c r="D432" s="99" t="s">
        <v>215</v>
      </c>
    </row>
    <row r="433" spans="1:13" ht="18">
      <c r="A433" s="62"/>
      <c r="C433" s="69">
        <f>ROUND(PRODUCT(A431:B432),2)</f>
        <v>1.65</v>
      </c>
      <c r="D433" s="91" t="s">
        <v>9</v>
      </c>
    </row>
    <row r="434" spans="1:13">
      <c r="A434" s="62"/>
      <c r="B434" s="125">
        <v>2.15</v>
      </c>
      <c r="D434" s="109" t="s">
        <v>238</v>
      </c>
    </row>
    <row r="435" spans="1:13">
      <c r="A435" s="62">
        <v>1</v>
      </c>
      <c r="B435" s="125">
        <v>0.65100000000000002</v>
      </c>
      <c r="D435" s="99" t="s">
        <v>216</v>
      </c>
    </row>
    <row r="436" spans="1:13" ht="18">
      <c r="A436" s="62"/>
      <c r="B436" s="128"/>
      <c r="C436" s="76">
        <f>ROUND(PRODUCT(A434:B435),2)</f>
        <v>1.4</v>
      </c>
      <c r="D436" s="91" t="s">
        <v>9</v>
      </c>
    </row>
    <row r="437" spans="1:13">
      <c r="A437" s="62"/>
      <c r="B437" s="125">
        <v>19.600000000000001</v>
      </c>
      <c r="D437" s="99" t="s">
        <v>271</v>
      </c>
    </row>
    <row r="438" spans="1:13">
      <c r="A438" s="62">
        <v>1</v>
      </c>
      <c r="B438" s="126">
        <v>4.59</v>
      </c>
      <c r="C438" s="69"/>
      <c r="D438" s="101"/>
    </row>
    <row r="439" spans="1:13" ht="18">
      <c r="A439" s="62"/>
      <c r="C439" s="69">
        <f>ROUND(PRODUCT(A437:B438),2)</f>
        <v>89.96</v>
      </c>
      <c r="D439" s="91" t="s">
        <v>9</v>
      </c>
    </row>
    <row r="440" spans="1:13">
      <c r="A440" s="62"/>
      <c r="B440" s="125">
        <v>20</v>
      </c>
      <c r="D440" s="101" t="s">
        <v>241</v>
      </c>
    </row>
    <row r="441" spans="1:13">
      <c r="A441" s="62">
        <v>1</v>
      </c>
      <c r="B441" s="126">
        <v>1</v>
      </c>
      <c r="C441" s="69"/>
      <c r="D441" s="101"/>
    </row>
    <row r="442" spans="1:13" ht="18">
      <c r="A442" s="62"/>
      <c r="C442" s="69">
        <f>PRODUCT(A440:B441)</f>
        <v>20</v>
      </c>
      <c r="D442" s="91" t="s">
        <v>9</v>
      </c>
    </row>
    <row r="443" spans="1:13">
      <c r="A443" s="62"/>
      <c r="D443" s="101" t="s">
        <v>242</v>
      </c>
    </row>
    <row r="444" spans="1:13" ht="18.75" thickBot="1">
      <c r="A444" s="63"/>
      <c r="B444" s="127"/>
      <c r="C444" s="73">
        <f>SUM(C406,C409,C412,C415,C418,C421,C424,C427,C430,C433,C436,C439,C442)</f>
        <v>252.47000000000003</v>
      </c>
      <c r="D444" s="93" t="s">
        <v>9</v>
      </c>
    </row>
    <row r="445" spans="1:13">
      <c r="A445" s="84"/>
      <c r="B445" s="130"/>
      <c r="C445" s="77"/>
      <c r="D445" s="112" t="s">
        <v>274</v>
      </c>
    </row>
    <row r="446" spans="1:13">
      <c r="A446" s="62"/>
      <c r="D446" s="113" t="s">
        <v>243</v>
      </c>
    </row>
    <row r="447" spans="1:13" s="2" customFormat="1">
      <c r="A447" s="62"/>
      <c r="B447" s="125"/>
      <c r="C447" s="68"/>
      <c r="D447" s="114" t="s">
        <v>279</v>
      </c>
      <c r="K447" s="118"/>
      <c r="L447" s="118"/>
      <c r="M447" s="118"/>
    </row>
    <row r="448" spans="1:13">
      <c r="A448" s="62"/>
      <c r="D448" s="114" t="s">
        <v>278</v>
      </c>
    </row>
    <row r="449" spans="1:13" ht="15.75">
      <c r="A449" s="62">
        <v>8</v>
      </c>
      <c r="B449" s="125">
        <v>5.6</v>
      </c>
      <c r="D449" s="90" t="s">
        <v>247</v>
      </c>
    </row>
    <row r="450" spans="1:13">
      <c r="A450" s="62"/>
      <c r="B450" s="126">
        <v>0.4</v>
      </c>
      <c r="C450" s="69"/>
      <c r="D450" s="114" t="s">
        <v>244</v>
      </c>
    </row>
    <row r="451" spans="1:13" ht="18">
      <c r="A451" s="62"/>
      <c r="C451" s="69">
        <f>PRODUCT(A449:B450)</f>
        <v>17.919999999999998</v>
      </c>
      <c r="D451" s="91" t="s">
        <v>9</v>
      </c>
    </row>
    <row r="452" spans="1:13" ht="15.75">
      <c r="A452" s="62">
        <v>7</v>
      </c>
      <c r="B452" s="125">
        <v>4.8</v>
      </c>
      <c r="D452" s="90" t="s">
        <v>248</v>
      </c>
    </row>
    <row r="453" spans="1:13">
      <c r="A453" s="62"/>
      <c r="B453" s="126">
        <v>0.3</v>
      </c>
      <c r="C453" s="69"/>
      <c r="D453" s="114" t="s">
        <v>245</v>
      </c>
    </row>
    <row r="454" spans="1:13" ht="18">
      <c r="A454" s="62"/>
      <c r="C454" s="69">
        <f>PRODUCT(A452:B453)</f>
        <v>10.08</v>
      </c>
      <c r="D454" s="91" t="s">
        <v>9</v>
      </c>
    </row>
    <row r="455" spans="1:13" ht="15.75">
      <c r="A455" s="62">
        <v>1</v>
      </c>
      <c r="B455" s="125">
        <v>4</v>
      </c>
      <c r="D455" s="90" t="s">
        <v>249</v>
      </c>
    </row>
    <row r="456" spans="1:13">
      <c r="A456" s="62"/>
      <c r="B456" s="126">
        <v>0.3</v>
      </c>
      <c r="C456" s="69"/>
      <c r="D456" s="114" t="s">
        <v>246</v>
      </c>
    </row>
    <row r="457" spans="1:13" ht="18">
      <c r="A457" s="62"/>
      <c r="C457" s="69">
        <f>PRODUCT(A455:B456)</f>
        <v>1.2</v>
      </c>
      <c r="D457" s="91" t="s">
        <v>9</v>
      </c>
    </row>
    <row r="458" spans="1:13" s="2" customFormat="1">
      <c r="A458" s="62"/>
      <c r="B458" s="125"/>
      <c r="C458" s="68"/>
      <c r="D458" s="114" t="s">
        <v>250</v>
      </c>
      <c r="K458" s="118"/>
      <c r="L458" s="118"/>
      <c r="M458" s="118"/>
    </row>
    <row r="459" spans="1:13" s="2" customFormat="1" ht="18.75" thickBot="1">
      <c r="A459" s="83"/>
      <c r="B459" s="126"/>
      <c r="C459" s="72">
        <f>SUM(C451,C454,C457)</f>
        <v>29.2</v>
      </c>
      <c r="D459" s="91" t="s">
        <v>9</v>
      </c>
      <c r="K459" s="118"/>
      <c r="L459" s="118"/>
      <c r="M459" s="118"/>
    </row>
    <row r="460" spans="1:13" ht="15.75" thickTop="1">
      <c r="A460" s="62"/>
      <c r="D460" s="99" t="s">
        <v>280</v>
      </c>
    </row>
    <row r="461" spans="1:13">
      <c r="A461" s="62"/>
      <c r="D461" s="99" t="s">
        <v>252</v>
      </c>
    </row>
    <row r="462" spans="1:13">
      <c r="A462" s="62">
        <v>8</v>
      </c>
      <c r="D462" s="99" t="s">
        <v>251</v>
      </c>
    </row>
    <row r="463" spans="1:13">
      <c r="A463" s="62"/>
      <c r="B463" s="126">
        <v>2.15</v>
      </c>
      <c r="C463" s="69"/>
      <c r="D463" s="99"/>
    </row>
    <row r="464" spans="1:13" ht="18">
      <c r="A464" s="62"/>
      <c r="C464" s="69">
        <f>ROUND(PRODUCT(A461:B463),2)</f>
        <v>17.2</v>
      </c>
      <c r="D464" s="91" t="s">
        <v>9</v>
      </c>
    </row>
    <row r="465" spans="1:13">
      <c r="A465" s="62"/>
      <c r="D465" s="99" t="s">
        <v>253</v>
      </c>
    </row>
    <row r="466" spans="1:13">
      <c r="A466" s="62">
        <v>7</v>
      </c>
      <c r="D466" s="99" t="s">
        <v>254</v>
      </c>
    </row>
    <row r="467" spans="1:13">
      <c r="A467" s="62"/>
      <c r="B467" s="126">
        <v>2.25</v>
      </c>
      <c r="C467" s="69"/>
      <c r="D467" s="99" t="s">
        <v>276</v>
      </c>
    </row>
    <row r="468" spans="1:13" ht="18">
      <c r="A468" s="62"/>
      <c r="C468" s="69">
        <f>ROUND(PRODUCT(A465:B467),2)</f>
        <v>15.75</v>
      </c>
      <c r="D468" s="91" t="s">
        <v>9</v>
      </c>
    </row>
    <row r="469" spans="1:13">
      <c r="A469" s="62"/>
      <c r="B469" s="125">
        <v>0.25</v>
      </c>
      <c r="D469" s="99" t="s">
        <v>255</v>
      </c>
    </row>
    <row r="470" spans="1:13">
      <c r="A470" s="62">
        <v>1</v>
      </c>
      <c r="B470" s="125">
        <f>PI()*B469</f>
        <v>0.78539816339744828</v>
      </c>
      <c r="D470" s="99" t="s">
        <v>256</v>
      </c>
    </row>
    <row r="471" spans="1:13" s="2" customFormat="1">
      <c r="A471" s="62"/>
      <c r="B471" s="125">
        <v>2.25</v>
      </c>
      <c r="C471" s="68"/>
      <c r="D471" s="99" t="s">
        <v>284</v>
      </c>
      <c r="K471" s="118"/>
      <c r="L471" s="118"/>
      <c r="M471" s="118"/>
    </row>
    <row r="472" spans="1:13" ht="17.25">
      <c r="A472" s="62"/>
      <c r="D472" s="99" t="s">
        <v>283</v>
      </c>
    </row>
    <row r="473" spans="1:13" ht="18.75" thickBot="1">
      <c r="A473" s="62"/>
      <c r="B473" s="127"/>
      <c r="C473" s="68">
        <f>PRODUCT(B470:B471)</f>
        <v>1.7671458676442586</v>
      </c>
      <c r="D473" s="91" t="s">
        <v>9</v>
      </c>
    </row>
    <row r="474" spans="1:13" s="2" customFormat="1">
      <c r="A474" s="62"/>
      <c r="B474" s="125">
        <v>0.25</v>
      </c>
      <c r="C474" s="68"/>
      <c r="D474" s="99" t="s">
        <v>255</v>
      </c>
      <c r="K474" s="118"/>
      <c r="L474" s="118"/>
      <c r="M474" s="118"/>
    </row>
    <row r="475" spans="1:13">
      <c r="A475" s="62">
        <v>1</v>
      </c>
      <c r="B475" s="125">
        <f>PI()*B474</f>
        <v>0.78539816339744828</v>
      </c>
      <c r="D475" s="99" t="s">
        <v>256</v>
      </c>
    </row>
    <row r="476" spans="1:13" ht="18">
      <c r="A476" s="62"/>
      <c r="B476" s="125">
        <v>2.25</v>
      </c>
      <c r="C476" s="68">
        <f>PRODUCT(B475:B476)</f>
        <v>1.7671458676442586</v>
      </c>
      <c r="D476" s="91" t="s">
        <v>9</v>
      </c>
    </row>
    <row r="477" spans="1:13">
      <c r="D477" s="109"/>
    </row>
    <row r="478" spans="1:13">
      <c r="D478" s="99"/>
    </row>
    <row r="479" spans="1:13">
      <c r="D479" s="99" t="s">
        <v>257</v>
      </c>
    </row>
    <row r="480" spans="1:13" ht="18">
      <c r="C480" s="69">
        <f>SUM(C476,C473,C468,C464)</f>
        <v>36.484291735288515</v>
      </c>
      <c r="D480" s="91" t="s">
        <v>9</v>
      </c>
    </row>
    <row r="481" spans="1:13">
      <c r="D481" s="107" t="s">
        <v>277</v>
      </c>
    </row>
    <row r="482" spans="1:13" s="2" customFormat="1">
      <c r="A482" s="56"/>
      <c r="B482" s="125"/>
      <c r="C482" s="68"/>
      <c r="D482" s="107" t="s">
        <v>281</v>
      </c>
      <c r="K482" s="118"/>
      <c r="L482" s="118"/>
      <c r="M482" s="118"/>
    </row>
    <row r="483" spans="1:13">
      <c r="A483" s="56">
        <v>1</v>
      </c>
      <c r="B483" s="125">
        <v>25.890999999999998</v>
      </c>
      <c r="D483" s="99" t="s">
        <v>258</v>
      </c>
    </row>
    <row r="484" spans="1:13">
      <c r="B484" s="125">
        <v>0.4</v>
      </c>
      <c r="D484" s="99"/>
    </row>
    <row r="485" spans="1:13" ht="18">
      <c r="C485" s="68">
        <f>ROUND(PRODUCT(A483:B484),2)</f>
        <v>10.36</v>
      </c>
      <c r="D485" s="91" t="s">
        <v>9</v>
      </c>
    </row>
    <row r="486" spans="1:13">
      <c r="A486" s="56">
        <v>1</v>
      </c>
      <c r="B486" s="125">
        <v>25.582000000000001</v>
      </c>
      <c r="D486" s="99" t="s">
        <v>259</v>
      </c>
    </row>
    <row r="487" spans="1:13">
      <c r="B487" s="125">
        <v>0.4</v>
      </c>
      <c r="D487" s="99"/>
    </row>
    <row r="488" spans="1:13" ht="18">
      <c r="C488" s="68">
        <f>ROUND(PRODUCT(A486:B487),2)</f>
        <v>10.23</v>
      </c>
      <c r="D488" s="91" t="s">
        <v>9</v>
      </c>
    </row>
    <row r="489" spans="1:13">
      <c r="A489" s="56">
        <v>1</v>
      </c>
      <c r="B489" s="125">
        <v>9.5980000000000008</v>
      </c>
      <c r="D489" s="99" t="s">
        <v>260</v>
      </c>
    </row>
    <row r="490" spans="1:13">
      <c r="B490" s="125">
        <v>0.4</v>
      </c>
      <c r="D490" s="99"/>
    </row>
    <row r="491" spans="1:13" ht="18">
      <c r="C491" s="68">
        <f>ROUND(PRODUCT(A489:B490),2)</f>
        <v>3.84</v>
      </c>
      <c r="D491" s="91" t="s">
        <v>9</v>
      </c>
    </row>
    <row r="492" spans="1:13">
      <c r="A492" s="56">
        <v>1</v>
      </c>
      <c r="B492" s="125">
        <v>15.752000000000001</v>
      </c>
      <c r="D492" s="99" t="s">
        <v>261</v>
      </c>
    </row>
    <row r="493" spans="1:13">
      <c r="B493" s="125">
        <v>0.4</v>
      </c>
      <c r="D493" s="99"/>
    </row>
    <row r="494" spans="1:13" ht="18">
      <c r="C494" s="68">
        <f>ROUND(PRODUCT(A492:B493),2)</f>
        <v>6.3</v>
      </c>
      <c r="D494" s="91" t="s">
        <v>9</v>
      </c>
    </row>
    <row r="495" spans="1:13">
      <c r="A495" s="56">
        <v>1</v>
      </c>
      <c r="B495" s="125">
        <v>16.61</v>
      </c>
      <c r="D495" s="99" t="s">
        <v>262</v>
      </c>
    </row>
    <row r="496" spans="1:13">
      <c r="B496" s="125">
        <v>0.4</v>
      </c>
      <c r="D496" s="99"/>
    </row>
    <row r="497" spans="1:13" ht="18">
      <c r="C497" s="68">
        <f>ROUND(PRODUCT(A495:B496),2)</f>
        <v>6.64</v>
      </c>
      <c r="D497" s="91" t="s">
        <v>9</v>
      </c>
    </row>
    <row r="498" spans="1:13">
      <c r="B498" s="125">
        <v>22.88</v>
      </c>
      <c r="D498" s="99" t="s">
        <v>263</v>
      </c>
    </row>
    <row r="499" spans="1:13">
      <c r="A499" s="56">
        <v>1</v>
      </c>
      <c r="B499" s="125">
        <v>0.4</v>
      </c>
      <c r="D499" s="99"/>
    </row>
    <row r="500" spans="1:13" ht="18">
      <c r="C500" s="68">
        <f>ROUND(PRODUCT(A498:B499),2)</f>
        <v>9.15</v>
      </c>
      <c r="D500" s="91" t="s">
        <v>9</v>
      </c>
    </row>
    <row r="501" spans="1:13" s="2" customFormat="1">
      <c r="A501" s="56">
        <v>1</v>
      </c>
      <c r="B501" s="125">
        <v>22.56</v>
      </c>
      <c r="C501" s="68"/>
      <c r="D501" s="99" t="s">
        <v>264</v>
      </c>
      <c r="K501" s="118"/>
      <c r="L501" s="118"/>
      <c r="M501" s="118"/>
    </row>
    <row r="502" spans="1:13" s="2" customFormat="1" ht="15.75">
      <c r="A502" s="56"/>
      <c r="B502" s="125">
        <v>0.4</v>
      </c>
      <c r="C502" s="68"/>
      <c r="D502" s="115"/>
      <c r="K502" s="118"/>
      <c r="L502" s="118"/>
      <c r="M502" s="118"/>
    </row>
    <row r="503" spans="1:13" s="2" customFormat="1" ht="18">
      <c r="A503" s="56"/>
      <c r="B503" s="125"/>
      <c r="C503" s="68">
        <f>ROUND(PRODUCT(A504:B505),2)</f>
        <v>9.1</v>
      </c>
      <c r="D503" s="91" t="s">
        <v>9</v>
      </c>
      <c r="K503" s="118"/>
      <c r="L503" s="118"/>
      <c r="M503" s="118"/>
    </row>
    <row r="504" spans="1:13">
      <c r="A504" s="56">
        <v>1</v>
      </c>
      <c r="B504" s="125">
        <v>22.76</v>
      </c>
      <c r="D504" s="99" t="s">
        <v>265</v>
      </c>
    </row>
    <row r="505" spans="1:13">
      <c r="B505" s="125">
        <v>0.4</v>
      </c>
      <c r="D505" s="99"/>
    </row>
    <row r="506" spans="1:13" ht="18">
      <c r="C506" s="68">
        <f>ROUND(PRODUCT(A504:B505),2)</f>
        <v>9.1</v>
      </c>
      <c r="D506" s="91" t="s">
        <v>9</v>
      </c>
    </row>
    <row r="507" spans="1:13">
      <c r="A507" s="56">
        <v>1</v>
      </c>
      <c r="B507" s="125">
        <v>19.5</v>
      </c>
      <c r="D507" s="99" t="s">
        <v>266</v>
      </c>
    </row>
    <row r="508" spans="1:13">
      <c r="B508" s="125">
        <v>0.4</v>
      </c>
      <c r="D508" s="99"/>
    </row>
    <row r="509" spans="1:13" ht="18">
      <c r="C509" s="68">
        <f>ROUND(PRODUCT(A507:B508),2)</f>
        <v>7.8</v>
      </c>
      <c r="D509" s="91" t="s">
        <v>9</v>
      </c>
    </row>
    <row r="510" spans="1:13">
      <c r="D510" s="107" t="s">
        <v>282</v>
      </c>
    </row>
    <row r="511" spans="1:13">
      <c r="A511" s="56">
        <v>1</v>
      </c>
      <c r="B511" s="125">
        <v>10.608000000000001</v>
      </c>
      <c r="D511" s="99" t="s">
        <v>267</v>
      </c>
    </row>
    <row r="512" spans="1:13">
      <c r="B512" s="125">
        <v>0.2</v>
      </c>
      <c r="D512" s="99"/>
    </row>
    <row r="513" spans="1:13" ht="18">
      <c r="C513" s="68">
        <f>ROUND(PRODUCT(A511:B512),2)</f>
        <v>2.12</v>
      </c>
      <c r="D513" s="91" t="s">
        <v>9</v>
      </c>
    </row>
    <row r="514" spans="1:13">
      <c r="A514" s="56">
        <v>1</v>
      </c>
      <c r="B514" s="125">
        <v>7.7160000000000002</v>
      </c>
      <c r="D514" s="99" t="s">
        <v>268</v>
      </c>
    </row>
    <row r="515" spans="1:13">
      <c r="B515" s="125">
        <v>0.2</v>
      </c>
      <c r="D515" s="99"/>
    </row>
    <row r="516" spans="1:13" ht="18">
      <c r="C516" s="68">
        <f>ROUND(PRODUCT(A514:B515),2)</f>
        <v>1.54</v>
      </c>
      <c r="D516" s="91" t="s">
        <v>9</v>
      </c>
    </row>
    <row r="517" spans="1:13">
      <c r="A517" s="56">
        <v>1</v>
      </c>
      <c r="B517" s="125">
        <v>10.455</v>
      </c>
      <c r="D517" s="99" t="s">
        <v>269</v>
      </c>
    </row>
    <row r="518" spans="1:13">
      <c r="B518" s="125">
        <v>0.2</v>
      </c>
      <c r="D518" s="99" t="s">
        <v>270</v>
      </c>
    </row>
    <row r="519" spans="1:13" ht="18">
      <c r="C519" s="68">
        <f>ROUND(PRODUCT(A517:B518),2)</f>
        <v>2.09</v>
      </c>
      <c r="D519" s="91" t="s">
        <v>9</v>
      </c>
    </row>
    <row r="520" spans="1:13" s="2" customFormat="1" ht="15.75">
      <c r="A520" s="56"/>
      <c r="B520" s="125"/>
      <c r="C520" s="68">
        <f>SUM(C513,C516,C519)</f>
        <v>5.75</v>
      </c>
      <c r="D520" s="115" t="s">
        <v>308</v>
      </c>
      <c r="K520" s="118"/>
      <c r="L520" s="118"/>
      <c r="M520" s="118"/>
    </row>
    <row r="521" spans="1:13" s="2" customFormat="1" ht="15.75">
      <c r="A521" s="56"/>
      <c r="B521" s="125"/>
      <c r="C521" s="68"/>
      <c r="D521" s="115" t="s">
        <v>304</v>
      </c>
      <c r="K521" s="118"/>
      <c r="L521" s="118"/>
      <c r="M521" s="118"/>
    </row>
    <row r="522" spans="1:13" s="2" customFormat="1" ht="18">
      <c r="A522" s="56"/>
      <c r="B522" s="125"/>
      <c r="C522" s="68">
        <f>SUM(C485,C488,C491,C494,C497,C500,C503,C506,C509,C513,C516,C519)</f>
        <v>78.27000000000001</v>
      </c>
      <c r="D522" s="91" t="s">
        <v>9</v>
      </c>
      <c r="K522" s="118"/>
      <c r="L522" s="118"/>
      <c r="M522" s="118"/>
    </row>
    <row r="523" spans="1:13" ht="14.25" customHeight="1">
      <c r="B523" s="131"/>
      <c r="D523" s="99" t="s">
        <v>303</v>
      </c>
    </row>
    <row r="524" spans="1:13">
      <c r="B524" s="131"/>
      <c r="D524" s="99" t="s">
        <v>298</v>
      </c>
    </row>
    <row r="525" spans="1:13">
      <c r="B525" s="131">
        <v>1.3420000000000001</v>
      </c>
      <c r="D525" s="99" t="s">
        <v>290</v>
      </c>
    </row>
    <row r="526" spans="1:13">
      <c r="A526" s="56">
        <v>2</v>
      </c>
      <c r="B526" s="131">
        <v>0.23400000000000001</v>
      </c>
      <c r="D526" s="99"/>
    </row>
    <row r="527" spans="1:13" ht="18">
      <c r="B527" s="131"/>
      <c r="C527" s="69">
        <f>ROUND(PRODUCT(A525:B526),2)</f>
        <v>0.63</v>
      </c>
      <c r="D527" s="91" t="s">
        <v>9</v>
      </c>
    </row>
    <row r="528" spans="1:13">
      <c r="A528" s="56">
        <v>6</v>
      </c>
      <c r="B528" s="131">
        <v>1</v>
      </c>
      <c r="D528" s="99" t="s">
        <v>291</v>
      </c>
    </row>
    <row r="529" spans="1:4">
      <c r="B529" s="132">
        <v>0.15</v>
      </c>
      <c r="D529" s="99"/>
    </row>
    <row r="530" spans="1:4" ht="18">
      <c r="B530" s="131"/>
      <c r="C530" s="69">
        <f>ROUND(PRODUCT(A528:B529),2)</f>
        <v>0.9</v>
      </c>
      <c r="D530" s="91" t="s">
        <v>9</v>
      </c>
    </row>
    <row r="531" spans="1:4">
      <c r="B531" s="131"/>
      <c r="D531" s="99" t="s">
        <v>299</v>
      </c>
    </row>
    <row r="532" spans="1:4">
      <c r="A532" s="56">
        <v>2</v>
      </c>
      <c r="B532" s="131">
        <v>1.3420000000000001</v>
      </c>
      <c r="D532" s="99" t="s">
        <v>290</v>
      </c>
    </row>
    <row r="533" spans="1:4">
      <c r="B533" s="131">
        <v>0.23400000000000001</v>
      </c>
      <c r="D533" s="99"/>
    </row>
    <row r="534" spans="1:4" ht="18">
      <c r="B534" s="131"/>
      <c r="C534" s="69">
        <f>ROUND(PRODUCT(A532:B533),2)</f>
        <v>0.63</v>
      </c>
      <c r="D534" s="91" t="s">
        <v>9</v>
      </c>
    </row>
    <row r="535" spans="1:4">
      <c r="A535" s="56">
        <v>4</v>
      </c>
      <c r="B535" s="131">
        <v>1.651</v>
      </c>
      <c r="D535" s="99" t="s">
        <v>291</v>
      </c>
    </row>
    <row r="536" spans="1:4">
      <c r="B536" s="131">
        <v>0.15</v>
      </c>
      <c r="D536" s="99"/>
    </row>
    <row r="537" spans="1:4" ht="18">
      <c r="B537" s="132"/>
      <c r="C537" s="69">
        <f>ROUND(PRODUCT(A535:B537),2)</f>
        <v>0.99</v>
      </c>
      <c r="D537" s="91" t="s">
        <v>9</v>
      </c>
    </row>
    <row r="538" spans="1:4" ht="15.75">
      <c r="B538" s="131"/>
      <c r="D538" s="115"/>
    </row>
    <row r="539" spans="1:4" ht="15.75">
      <c r="B539" s="131"/>
      <c r="D539" s="115"/>
    </row>
    <row r="540" spans="1:4">
      <c r="A540" s="60"/>
      <c r="B540" s="133"/>
      <c r="C540" s="79"/>
      <c r="D540" s="99" t="s">
        <v>300</v>
      </c>
    </row>
    <row r="541" spans="1:4">
      <c r="A541" s="60">
        <v>2</v>
      </c>
      <c r="B541" s="133">
        <v>1.3420000000000001</v>
      </c>
      <c r="C541" s="79"/>
      <c r="D541" s="99" t="s">
        <v>290</v>
      </c>
    </row>
    <row r="542" spans="1:4">
      <c r="A542" s="60"/>
      <c r="B542" s="133">
        <v>1.151</v>
      </c>
      <c r="C542" s="79"/>
      <c r="D542" s="99"/>
    </row>
    <row r="543" spans="1:4" ht="18">
      <c r="A543" s="60"/>
      <c r="B543" s="133"/>
      <c r="C543" s="80">
        <f>ROUND(PRODUCT(A541:B542),2)</f>
        <v>3.09</v>
      </c>
      <c r="D543" s="91" t="s">
        <v>9</v>
      </c>
    </row>
    <row r="544" spans="1:4">
      <c r="A544" s="60">
        <v>4</v>
      </c>
      <c r="B544" s="133">
        <v>1.151</v>
      </c>
      <c r="C544" s="79"/>
      <c r="D544" s="99" t="s">
        <v>291</v>
      </c>
    </row>
    <row r="545" spans="1:4">
      <c r="A545" s="60"/>
      <c r="B545" s="133">
        <v>0.15</v>
      </c>
      <c r="C545" s="79"/>
      <c r="D545" s="99"/>
    </row>
    <row r="546" spans="1:4" ht="18">
      <c r="A546" s="60"/>
      <c r="B546" s="133"/>
      <c r="C546" s="80">
        <f>ROUND(PRODUCT(A544:B545),2)</f>
        <v>0.69</v>
      </c>
      <c r="D546" s="91" t="s">
        <v>9</v>
      </c>
    </row>
    <row r="547" spans="1:4">
      <c r="A547" s="60"/>
      <c r="B547" s="133"/>
      <c r="C547" s="79"/>
      <c r="D547" s="99" t="s">
        <v>301</v>
      </c>
    </row>
    <row r="548" spans="1:4">
      <c r="A548" s="60">
        <v>2</v>
      </c>
      <c r="B548" s="133">
        <v>1.3420000000000001</v>
      </c>
      <c r="C548" s="79"/>
      <c r="D548" s="99" t="s">
        <v>290</v>
      </c>
    </row>
    <row r="549" spans="1:4">
      <c r="A549" s="60"/>
      <c r="B549" s="133">
        <v>0.23400000000000001</v>
      </c>
      <c r="C549" s="79"/>
      <c r="D549" s="99"/>
    </row>
    <row r="550" spans="1:4" ht="18">
      <c r="A550" s="60"/>
      <c r="B550" s="133"/>
      <c r="C550" s="80">
        <f>ROUND(PRODUCT(A548:B549),2)</f>
        <v>0.63</v>
      </c>
      <c r="D550" s="91" t="s">
        <v>9</v>
      </c>
    </row>
    <row r="551" spans="1:4">
      <c r="A551" s="60">
        <v>4</v>
      </c>
      <c r="B551" s="133">
        <v>2.8570000000000002</v>
      </c>
      <c r="C551" s="79"/>
      <c r="D551" s="99" t="s">
        <v>291</v>
      </c>
    </row>
    <row r="552" spans="1:4">
      <c r="A552" s="60"/>
      <c r="B552" s="134">
        <v>0.15</v>
      </c>
      <c r="C552" s="82"/>
      <c r="D552" s="99"/>
    </row>
    <row r="553" spans="1:4" ht="18">
      <c r="A553" s="60"/>
      <c r="B553" s="133"/>
      <c r="C553" s="82">
        <f>ROUND(PRODUCT(A551:B552),2)</f>
        <v>1.71</v>
      </c>
      <c r="D553" s="91" t="s">
        <v>9</v>
      </c>
    </row>
    <row r="554" spans="1:4">
      <c r="A554" s="60"/>
      <c r="B554" s="133"/>
      <c r="C554" s="79"/>
      <c r="D554" s="99" t="s">
        <v>292</v>
      </c>
    </row>
    <row r="555" spans="1:4" ht="18.75" thickBot="1">
      <c r="A555" s="61"/>
      <c r="B555" s="135"/>
      <c r="C555" s="81">
        <f>SUM(C527,C530,C534,C537,C543,C546,C550,C553)</f>
        <v>9.27</v>
      </c>
      <c r="D555" s="93" t="s">
        <v>9</v>
      </c>
    </row>
    <row r="556" spans="1:4">
      <c r="A556" s="60"/>
      <c r="B556" s="133"/>
      <c r="C556" s="79"/>
      <c r="D556" s="101" t="s">
        <v>302</v>
      </c>
    </row>
    <row r="557" spans="1:4">
      <c r="A557" s="60">
        <v>1</v>
      </c>
      <c r="B557" s="133">
        <v>38.86</v>
      </c>
      <c r="C557" s="79"/>
      <c r="D557" s="99" t="s">
        <v>293</v>
      </c>
    </row>
    <row r="558" spans="1:4">
      <c r="A558" s="60"/>
      <c r="B558" s="134">
        <v>0.3</v>
      </c>
      <c r="C558" s="82"/>
      <c r="D558" s="101"/>
    </row>
    <row r="559" spans="1:4" ht="18">
      <c r="A559" s="60"/>
      <c r="B559" s="133"/>
      <c r="C559" s="82">
        <f>PRODUCT(A557:B558)</f>
        <v>11.657999999999999</v>
      </c>
      <c r="D559" s="91" t="s">
        <v>9</v>
      </c>
    </row>
    <row r="560" spans="1:4">
      <c r="A560" s="60">
        <v>1</v>
      </c>
      <c r="B560" s="133">
        <v>20.260000000000002</v>
      </c>
      <c r="C560" s="79"/>
      <c r="D560" s="99" t="s">
        <v>294</v>
      </c>
    </row>
    <row r="561" spans="1:9">
      <c r="A561" s="60"/>
      <c r="B561" s="133">
        <v>0.3</v>
      </c>
      <c r="C561" s="79"/>
      <c r="D561" s="99"/>
    </row>
    <row r="562" spans="1:9" ht="18">
      <c r="A562" s="60"/>
      <c r="B562" s="133"/>
      <c r="C562" s="79">
        <f>PRODUCT(A560:B561)</f>
        <v>6.0780000000000003</v>
      </c>
      <c r="D562" s="91" t="s">
        <v>9</v>
      </c>
    </row>
    <row r="563" spans="1:9">
      <c r="A563" s="60">
        <v>1</v>
      </c>
      <c r="B563" s="133">
        <v>20.6</v>
      </c>
      <c r="C563" s="79"/>
      <c r="D563" s="99" t="s">
        <v>295</v>
      </c>
    </row>
    <row r="564" spans="1:9" ht="18">
      <c r="A564" s="60"/>
      <c r="B564" s="133">
        <v>0.3</v>
      </c>
      <c r="C564" s="79">
        <f>PRODUCT(A563:B564)</f>
        <v>6.1800000000000006</v>
      </c>
      <c r="D564" s="91" t="s">
        <v>9</v>
      </c>
    </row>
    <row r="565" spans="1:9">
      <c r="A565" s="60"/>
      <c r="B565" s="133"/>
      <c r="C565" s="79"/>
      <c r="D565" s="99" t="s">
        <v>296</v>
      </c>
    </row>
    <row r="566" spans="1:9" ht="18.75" thickBot="1">
      <c r="A566" s="60"/>
      <c r="B566" s="133"/>
      <c r="C566" s="81">
        <f>ROUND(SUM(C559,C562,C564),2)</f>
        <v>23.92</v>
      </c>
      <c r="D566" s="91" t="s">
        <v>9</v>
      </c>
    </row>
    <row r="567" spans="1:9" ht="15.75" thickTop="1">
      <c r="A567" s="60"/>
      <c r="B567" s="133"/>
      <c r="C567" s="79"/>
      <c r="D567" s="99" t="s">
        <v>297</v>
      </c>
    </row>
    <row r="568" spans="1:9" ht="18.75" thickBot="1">
      <c r="A568" s="61"/>
      <c r="B568" s="135"/>
      <c r="C568" s="81">
        <f>boq!D39</f>
        <v>177.14029173528851</v>
      </c>
      <c r="D568" s="65" t="s">
        <v>9</v>
      </c>
    </row>
    <row r="569" spans="1:9" ht="22.5" thickBot="1">
      <c r="A569" s="7"/>
      <c r="B569" s="7"/>
      <c r="C569" s="820"/>
      <c r="D569" s="945" t="s">
        <v>1173</v>
      </c>
      <c r="E569" s="946"/>
      <c r="F569" s="946"/>
      <c r="G569" s="946"/>
      <c r="H569" s="946"/>
      <c r="I569" s="947"/>
    </row>
    <row r="570" spans="1:9" s="59" customFormat="1">
      <c r="A570" s="820"/>
      <c r="B570" s="820"/>
      <c r="C570" s="820"/>
      <c r="D570" s="1014" t="s">
        <v>309</v>
      </c>
      <c r="E570" s="1015"/>
      <c r="F570" s="1015"/>
      <c r="G570" s="1015"/>
      <c r="H570" s="1015"/>
      <c r="I570" s="1016"/>
    </row>
    <row r="571" spans="1:9">
      <c r="A571" s="7"/>
      <c r="B571" s="7"/>
      <c r="C571" s="820"/>
      <c r="D571" s="899" t="s">
        <v>310</v>
      </c>
      <c r="E571" s="917"/>
      <c r="F571" s="917"/>
      <c r="G571" s="917"/>
      <c r="H571" s="917"/>
      <c r="I571" s="901"/>
    </row>
    <row r="572" spans="1:9">
      <c r="A572" s="7"/>
      <c r="B572" s="7"/>
      <c r="C572" s="820"/>
      <c r="D572" s="948" t="s">
        <v>311</v>
      </c>
      <c r="E572" s="949"/>
      <c r="F572" s="949"/>
      <c r="G572" s="949"/>
      <c r="H572" s="949"/>
      <c r="I572" s="950"/>
    </row>
    <row r="573" spans="1:9">
      <c r="A573" s="7">
        <v>14</v>
      </c>
      <c r="B573" s="354">
        <v>0.2</v>
      </c>
      <c r="C573" s="820"/>
      <c r="D573" s="951" t="s">
        <v>312</v>
      </c>
      <c r="E573" s="952"/>
      <c r="F573" s="952"/>
      <c r="G573" s="952"/>
      <c r="H573" s="952"/>
      <c r="I573" s="953"/>
    </row>
    <row r="574" spans="1:9">
      <c r="A574" s="7"/>
      <c r="B574" s="354">
        <v>0.3</v>
      </c>
      <c r="C574" s="820"/>
      <c r="D574" s="899"/>
      <c r="E574" s="917"/>
      <c r="F574" s="917"/>
      <c r="G574" s="917"/>
      <c r="H574" s="917"/>
      <c r="I574" s="901"/>
    </row>
    <row r="575" spans="1:9">
      <c r="A575" s="7"/>
      <c r="B575" s="337">
        <v>2.64</v>
      </c>
      <c r="C575" s="839"/>
      <c r="D575" s="899"/>
      <c r="E575" s="917"/>
      <c r="F575" s="917"/>
      <c r="G575" s="917"/>
      <c r="H575" s="917"/>
      <c r="I575" s="901"/>
    </row>
    <row r="576" spans="1:9" ht="18">
      <c r="A576" s="7"/>
      <c r="B576" s="7"/>
      <c r="C576" s="337">
        <f>ROUND(PRODUCT(A573:B575),2)</f>
        <v>2.2200000000000002</v>
      </c>
      <c r="D576" s="1020" t="s">
        <v>14</v>
      </c>
      <c r="E576" s="1021"/>
      <c r="F576" s="1021"/>
      <c r="G576" s="1021"/>
      <c r="H576" s="1021"/>
      <c r="I576" s="1022"/>
    </row>
    <row r="577" spans="1:9">
      <c r="A577" s="7">
        <v>14</v>
      </c>
      <c r="B577" s="7">
        <v>0.2</v>
      </c>
      <c r="C577" s="820"/>
      <c r="D577" s="1017" t="s">
        <v>313</v>
      </c>
      <c r="E577" s="1018"/>
      <c r="F577" s="1018"/>
      <c r="G577" s="1018"/>
      <c r="H577" s="1018"/>
      <c r="I577" s="1019"/>
    </row>
    <row r="578" spans="1:9" ht="15.75">
      <c r="A578" s="7"/>
      <c r="B578" s="7">
        <v>0.3</v>
      </c>
      <c r="C578" s="820"/>
      <c r="D578" s="942"/>
      <c r="E578" s="943"/>
      <c r="F578" s="943"/>
      <c r="G578" s="943"/>
      <c r="H578" s="943"/>
      <c r="I578" s="944"/>
    </row>
    <row r="579" spans="1:9" ht="15.75">
      <c r="A579" s="7"/>
      <c r="B579" s="317">
        <v>2.64</v>
      </c>
      <c r="C579" s="337"/>
      <c r="D579" s="942"/>
      <c r="E579" s="943"/>
      <c r="F579" s="943"/>
      <c r="G579" s="943"/>
      <c r="H579" s="943"/>
      <c r="I579" s="944"/>
    </row>
    <row r="580" spans="1:9" ht="18">
      <c r="A580" s="7"/>
      <c r="B580" s="7"/>
      <c r="C580" s="337">
        <f>ROUND(PRODUCT(A577:B579),2)</f>
        <v>2.2200000000000002</v>
      </c>
      <c r="D580" s="1020" t="s">
        <v>14</v>
      </c>
      <c r="E580" s="1021"/>
      <c r="F580" s="1021"/>
      <c r="G580" s="1021"/>
      <c r="H580" s="1021"/>
      <c r="I580" s="1022"/>
    </row>
    <row r="581" spans="1:9">
      <c r="A581" s="7">
        <v>1</v>
      </c>
      <c r="B581" s="7">
        <v>4.9000000000000002E-2</v>
      </c>
      <c r="C581" s="820"/>
      <c r="D581" s="1023" t="s">
        <v>314</v>
      </c>
      <c r="E581" s="1024"/>
      <c r="F581" s="1024"/>
      <c r="G581" s="1024"/>
      <c r="H581" s="1024"/>
      <c r="I581" s="1025"/>
    </row>
    <row r="582" spans="1:9">
      <c r="A582" s="7"/>
      <c r="B582" s="317">
        <v>2.64</v>
      </c>
      <c r="C582" s="337"/>
      <c r="D582" s="899"/>
      <c r="E582" s="917"/>
      <c r="F582" s="917"/>
      <c r="G582" s="917"/>
      <c r="H582" s="917"/>
      <c r="I582" s="901"/>
    </row>
    <row r="583" spans="1:9" ht="18">
      <c r="A583" s="7"/>
      <c r="B583" s="7"/>
      <c r="C583" s="337">
        <f>ROUND(PRODUCT(B581:B582),2)</f>
        <v>0.13</v>
      </c>
      <c r="D583" s="1020" t="s">
        <v>14</v>
      </c>
      <c r="E583" s="1021"/>
      <c r="F583" s="1021"/>
      <c r="G583" s="1021"/>
      <c r="H583" s="1021"/>
      <c r="I583" s="1022"/>
    </row>
    <row r="584" spans="1:9">
      <c r="A584" s="7">
        <v>1</v>
      </c>
      <c r="B584" s="7">
        <v>4.9000000000000002E-2</v>
      </c>
      <c r="C584" s="823"/>
      <c r="D584" s="1023" t="s">
        <v>315</v>
      </c>
      <c r="E584" s="1024"/>
      <c r="F584" s="1024"/>
      <c r="G584" s="1024"/>
      <c r="H584" s="1024"/>
      <c r="I584" s="1025"/>
    </row>
    <row r="585" spans="1:9">
      <c r="A585" s="7"/>
      <c r="B585" s="317">
        <v>2.64</v>
      </c>
      <c r="C585" s="839"/>
      <c r="D585" s="899"/>
      <c r="E585" s="917"/>
      <c r="F585" s="917"/>
      <c r="G585" s="917"/>
      <c r="H585" s="917"/>
      <c r="I585" s="901"/>
    </row>
    <row r="586" spans="1:9" ht="18">
      <c r="A586" s="7"/>
      <c r="B586" s="7"/>
      <c r="C586" s="337">
        <f>ROUND(PRODUCT(B584:B585),2)</f>
        <v>0.13</v>
      </c>
      <c r="D586" s="1020" t="s">
        <v>14</v>
      </c>
      <c r="E586" s="1021"/>
      <c r="F586" s="1021"/>
      <c r="G586" s="1021"/>
      <c r="H586" s="1021"/>
      <c r="I586" s="1022"/>
    </row>
    <row r="587" spans="1:9">
      <c r="A587" s="7">
        <v>1</v>
      </c>
      <c r="B587" s="7">
        <v>4.9000000000000002E-2</v>
      </c>
      <c r="C587" s="820"/>
      <c r="D587" s="1026" t="s">
        <v>316</v>
      </c>
      <c r="E587" s="1027"/>
      <c r="F587" s="1027"/>
      <c r="G587" s="1027"/>
      <c r="H587" s="1027"/>
      <c r="I587" s="1028"/>
    </row>
    <row r="588" spans="1:9">
      <c r="A588" s="7"/>
      <c r="B588" s="7">
        <v>2.64</v>
      </c>
      <c r="C588" s="820"/>
      <c r="D588" s="899"/>
      <c r="E588" s="917"/>
      <c r="F588" s="917"/>
      <c r="G588" s="917"/>
      <c r="H588" s="917"/>
      <c r="I588" s="901"/>
    </row>
    <row r="589" spans="1:9" ht="18">
      <c r="A589" s="7"/>
      <c r="B589" s="315"/>
      <c r="C589" s="389">
        <f>ROUND(PRODUCT(B587:B588),2)</f>
        <v>0.13</v>
      </c>
      <c r="D589" s="1020" t="s">
        <v>14</v>
      </c>
      <c r="E589" s="1021"/>
      <c r="F589" s="1021"/>
      <c r="G589" s="1021"/>
      <c r="H589" s="1021"/>
      <c r="I589" s="1022"/>
    </row>
    <row r="590" spans="1:9">
      <c r="A590" s="7">
        <v>1</v>
      </c>
      <c r="B590" s="7">
        <v>4.9000000000000002E-2</v>
      </c>
      <c r="C590" s="820"/>
      <c r="D590" s="1017" t="s">
        <v>317</v>
      </c>
      <c r="E590" s="1018"/>
      <c r="F590" s="1018"/>
      <c r="G590" s="1018"/>
      <c r="H590" s="1018"/>
      <c r="I590" s="1019"/>
    </row>
    <row r="591" spans="1:9" ht="15.75">
      <c r="A591" s="7"/>
      <c r="B591" s="317">
        <v>2.64</v>
      </c>
      <c r="C591" s="337"/>
      <c r="D591" s="942"/>
      <c r="E591" s="943"/>
      <c r="F591" s="943"/>
      <c r="G591" s="943"/>
      <c r="H591" s="943"/>
      <c r="I591" s="944"/>
    </row>
    <row r="592" spans="1:9" ht="18">
      <c r="A592" s="7"/>
      <c r="B592" s="7"/>
      <c r="C592" s="337">
        <f>ROUND(PRODUCT(B590:B591),2)</f>
        <v>0.13</v>
      </c>
      <c r="D592" s="1020" t="s">
        <v>14</v>
      </c>
      <c r="E592" s="1021"/>
      <c r="F592" s="1021"/>
      <c r="G592" s="1021"/>
      <c r="H592" s="1021"/>
      <c r="I592" s="1022"/>
    </row>
    <row r="593" spans="1:9" s="59" customFormat="1" ht="15.75">
      <c r="A593" s="820"/>
      <c r="B593" s="820"/>
      <c r="C593" s="389"/>
      <c r="D593" s="1033" t="s">
        <v>318</v>
      </c>
      <c r="E593" s="1034"/>
      <c r="F593" s="1034"/>
      <c r="G593" s="1034"/>
      <c r="H593" s="1034"/>
      <c r="I593" s="1035"/>
    </row>
    <row r="594" spans="1:9" ht="18.75" thickBot="1">
      <c r="A594" s="422"/>
      <c r="B594" s="422"/>
      <c r="C594" s="1032">
        <f>C576+C580+C583+C586+C589+C592</f>
        <v>4.96</v>
      </c>
      <c r="D594" s="933" t="s">
        <v>319</v>
      </c>
      <c r="E594" s="934"/>
      <c r="F594" s="934"/>
      <c r="G594" s="934"/>
      <c r="H594" s="934"/>
      <c r="I594" s="935"/>
    </row>
    <row r="595" spans="1:9">
      <c r="A595" s="7"/>
      <c r="B595" s="7"/>
      <c r="C595" s="820"/>
      <c r="D595" s="936" t="s">
        <v>320</v>
      </c>
      <c r="E595" s="937"/>
      <c r="F595" s="937"/>
      <c r="G595" s="937"/>
      <c r="H595" s="937"/>
      <c r="I595" s="938"/>
    </row>
    <row r="596" spans="1:9">
      <c r="A596" s="7"/>
      <c r="B596" s="7"/>
      <c r="C596" s="820"/>
      <c r="D596" s="939" t="s">
        <v>321</v>
      </c>
      <c r="E596" s="940"/>
      <c r="F596" s="940"/>
      <c r="G596" s="940"/>
      <c r="H596" s="940"/>
      <c r="I596" s="941"/>
    </row>
    <row r="597" spans="1:9">
      <c r="A597" s="7">
        <v>1</v>
      </c>
      <c r="B597" s="7">
        <v>13.6</v>
      </c>
      <c r="C597" s="820"/>
      <c r="D597" s="899" t="s">
        <v>322</v>
      </c>
      <c r="E597" s="917"/>
      <c r="F597" s="917"/>
      <c r="G597" s="917"/>
      <c r="H597" s="917"/>
      <c r="I597" s="901"/>
    </row>
    <row r="598" spans="1:9">
      <c r="A598" s="7"/>
      <c r="B598" s="7">
        <v>0.2</v>
      </c>
      <c r="C598" s="820"/>
      <c r="D598" s="899"/>
      <c r="E598" s="917"/>
      <c r="F598" s="917"/>
      <c r="G598" s="917"/>
      <c r="H598" s="917"/>
      <c r="I598" s="901"/>
    </row>
    <row r="599" spans="1:9">
      <c r="A599" s="7"/>
      <c r="B599" s="317">
        <v>0.4</v>
      </c>
      <c r="C599" s="337"/>
      <c r="D599" s="899"/>
      <c r="E599" s="917"/>
      <c r="F599" s="917"/>
      <c r="G599" s="917"/>
      <c r="H599" s="917"/>
      <c r="I599" s="901"/>
    </row>
    <row r="600" spans="1:9" ht="18">
      <c r="A600" s="7"/>
      <c r="B600" s="7"/>
      <c r="C600" s="337">
        <f>ROUND(PRODUCT(B597:B599),2)</f>
        <v>1.0900000000000001</v>
      </c>
      <c r="D600" s="1020" t="s">
        <v>14</v>
      </c>
      <c r="E600" s="1021"/>
      <c r="F600" s="1021"/>
      <c r="G600" s="1021"/>
      <c r="H600" s="1021"/>
      <c r="I600" s="1022"/>
    </row>
    <row r="601" spans="1:9">
      <c r="A601" s="7">
        <v>1</v>
      </c>
      <c r="B601" s="354">
        <v>14.75</v>
      </c>
      <c r="C601" s="59"/>
      <c r="D601" s="899" t="s">
        <v>323</v>
      </c>
      <c r="E601" s="917"/>
      <c r="F601" s="917"/>
      <c r="G601" s="917"/>
      <c r="H601" s="917"/>
      <c r="I601" s="901"/>
    </row>
    <row r="602" spans="1:9">
      <c r="A602" s="7"/>
      <c r="B602" s="354">
        <v>0.2</v>
      </c>
      <c r="C602" s="59"/>
      <c r="D602" s="899"/>
      <c r="E602" s="917"/>
      <c r="F602" s="917"/>
      <c r="G602" s="917"/>
      <c r="H602" s="917"/>
      <c r="I602" s="901"/>
    </row>
    <row r="603" spans="1:9">
      <c r="A603" s="7"/>
      <c r="B603" s="337">
        <v>0.4</v>
      </c>
      <c r="C603" s="839"/>
      <c r="D603" s="1029"/>
      <c r="E603" s="1030"/>
      <c r="F603" s="1030"/>
      <c r="G603" s="1030"/>
      <c r="H603" s="1030"/>
      <c r="I603" s="1031"/>
    </row>
    <row r="604" spans="1:9" ht="18">
      <c r="A604" s="7"/>
      <c r="B604" s="7"/>
      <c r="C604" s="389">
        <f>B601*B602*B603</f>
        <v>1.1800000000000002</v>
      </c>
      <c r="D604" s="1036" t="s">
        <v>14</v>
      </c>
      <c r="E604" s="1037"/>
      <c r="F604" s="1037"/>
      <c r="G604" s="1037"/>
      <c r="H604" s="1037"/>
      <c r="I604" s="1038"/>
    </row>
    <row r="605" spans="1:9">
      <c r="A605" s="7">
        <v>1</v>
      </c>
      <c r="B605" s="7">
        <v>6.4550000000000001</v>
      </c>
      <c r="C605" s="820"/>
      <c r="D605" s="899" t="s">
        <v>324</v>
      </c>
      <c r="E605" s="917"/>
      <c r="F605" s="917"/>
      <c r="G605" s="917"/>
      <c r="H605" s="917"/>
      <c r="I605" s="901"/>
    </row>
    <row r="606" spans="1:9">
      <c r="A606" s="7"/>
      <c r="B606" s="7">
        <v>0.2</v>
      </c>
      <c r="C606" s="820"/>
      <c r="D606" s="899"/>
      <c r="E606" s="917"/>
      <c r="F606" s="917"/>
      <c r="G606" s="917"/>
      <c r="H606" s="917"/>
      <c r="I606" s="901"/>
    </row>
    <row r="607" spans="1:9">
      <c r="A607" s="7"/>
      <c r="B607" s="317">
        <v>0.4</v>
      </c>
      <c r="C607" s="337"/>
      <c r="D607" s="899"/>
      <c r="E607" s="917"/>
      <c r="F607" s="917"/>
      <c r="G607" s="917"/>
      <c r="H607" s="917"/>
      <c r="I607" s="901"/>
    </row>
    <row r="608" spans="1:9" ht="18">
      <c r="A608" s="7"/>
      <c r="B608" s="7"/>
      <c r="C608" s="337">
        <f>ROUND(PRODUCT(B605:B607),2)</f>
        <v>0.52</v>
      </c>
      <c r="D608" s="1020" t="s">
        <v>14</v>
      </c>
      <c r="E608" s="1021"/>
      <c r="F608" s="1021"/>
      <c r="G608" s="1021"/>
      <c r="H608" s="1021"/>
      <c r="I608" s="1022"/>
    </row>
    <row r="609" spans="1:9">
      <c r="A609" s="7">
        <v>1</v>
      </c>
      <c r="B609" s="7">
        <v>8.6</v>
      </c>
      <c r="C609" s="820"/>
      <c r="D609" s="899" t="s">
        <v>325</v>
      </c>
      <c r="E609" s="917"/>
      <c r="F609" s="917"/>
      <c r="G609" s="917"/>
      <c r="H609" s="917"/>
      <c r="I609" s="901"/>
    </row>
    <row r="610" spans="1:9">
      <c r="A610" s="7"/>
      <c r="B610" s="7">
        <v>0.2</v>
      </c>
      <c r="C610" s="820"/>
      <c r="D610" s="899"/>
      <c r="E610" s="917"/>
      <c r="F610" s="917"/>
      <c r="G610" s="917"/>
      <c r="H610" s="917"/>
      <c r="I610" s="901"/>
    </row>
    <row r="611" spans="1:9">
      <c r="A611" s="7"/>
      <c r="B611" s="317">
        <v>0.4</v>
      </c>
      <c r="C611" s="337"/>
      <c r="D611" s="899"/>
      <c r="E611" s="917"/>
      <c r="F611" s="917"/>
      <c r="G611" s="917"/>
      <c r="H611" s="917"/>
      <c r="I611" s="901"/>
    </row>
    <row r="612" spans="1:9" ht="18">
      <c r="A612" s="7"/>
      <c r="B612" s="7"/>
      <c r="C612" s="337">
        <f>ROUND(PRODUCT(B609:B611,2),2)</f>
        <v>1.38</v>
      </c>
      <c r="D612" s="1039" t="s">
        <v>14</v>
      </c>
      <c r="E612" s="1040"/>
      <c r="F612" s="1040"/>
      <c r="G612" s="1040"/>
      <c r="H612" s="1040"/>
      <c r="I612" s="1041"/>
    </row>
    <row r="613" spans="1:9">
      <c r="A613" s="7">
        <v>1</v>
      </c>
      <c r="B613" s="7">
        <v>8.6</v>
      </c>
      <c r="C613" s="820"/>
      <c r="D613" s="899" t="s">
        <v>326</v>
      </c>
      <c r="E613" s="917"/>
      <c r="F613" s="917"/>
      <c r="G613" s="917"/>
      <c r="H613" s="917"/>
      <c r="I613" s="901"/>
    </row>
    <row r="614" spans="1:9">
      <c r="A614" s="7"/>
      <c r="B614" s="7">
        <v>0.2</v>
      </c>
      <c r="C614" s="820"/>
      <c r="D614" s="899"/>
      <c r="E614" s="917"/>
      <c r="F614" s="917"/>
      <c r="G614" s="917"/>
      <c r="H614" s="917"/>
      <c r="I614" s="901"/>
    </row>
    <row r="615" spans="1:9">
      <c r="A615" s="7"/>
      <c r="B615" s="317">
        <v>0.4</v>
      </c>
      <c r="C615" s="337"/>
      <c r="D615" s="899"/>
      <c r="E615" s="900"/>
      <c r="F615" s="900"/>
      <c r="G615" s="900"/>
      <c r="H615" s="900"/>
      <c r="I615" s="901"/>
    </row>
    <row r="616" spans="1:9" ht="18">
      <c r="A616" s="7"/>
      <c r="B616" s="7"/>
      <c r="C616" s="337">
        <f>ROUND(PRODUCT(B613:B615),2)</f>
        <v>0.69</v>
      </c>
      <c r="D616" s="1039" t="s">
        <v>14</v>
      </c>
      <c r="E616" s="1040"/>
      <c r="F616" s="1040"/>
      <c r="G616" s="1040"/>
      <c r="H616" s="1040"/>
      <c r="I616" s="1041"/>
    </row>
    <row r="617" spans="1:9">
      <c r="A617" s="7">
        <v>1</v>
      </c>
      <c r="B617" s="7">
        <v>4.8</v>
      </c>
      <c r="C617" s="820"/>
      <c r="D617" s="899" t="s">
        <v>327</v>
      </c>
      <c r="E617" s="917"/>
      <c r="F617" s="917"/>
      <c r="G617" s="917"/>
      <c r="H617" s="917"/>
      <c r="I617" s="901"/>
    </row>
    <row r="618" spans="1:9">
      <c r="A618" s="7"/>
      <c r="B618" s="7">
        <v>0.2</v>
      </c>
      <c r="C618" s="820"/>
      <c r="D618" s="899"/>
      <c r="E618" s="900"/>
      <c r="F618" s="900"/>
      <c r="G618" s="900"/>
      <c r="H618" s="900"/>
      <c r="I618" s="901"/>
    </row>
    <row r="619" spans="1:9">
      <c r="A619" s="7"/>
      <c r="B619" s="317">
        <v>0.4</v>
      </c>
      <c r="C619" s="337"/>
      <c r="D619" s="899"/>
      <c r="E619" s="917"/>
      <c r="F619" s="917"/>
      <c r="G619" s="917"/>
      <c r="H619" s="917"/>
      <c r="I619" s="901"/>
    </row>
    <row r="620" spans="1:9" ht="18">
      <c r="A620" s="7"/>
      <c r="B620" s="7"/>
      <c r="C620" s="337">
        <f>ROUND(PRODUCT(B617:B619),2)</f>
        <v>0.38</v>
      </c>
      <c r="D620" s="1039" t="s">
        <v>14</v>
      </c>
      <c r="E620" s="1040"/>
      <c r="F620" s="1040"/>
      <c r="G620" s="1040"/>
      <c r="H620" s="1040"/>
      <c r="I620" s="1041"/>
    </row>
    <row r="621" spans="1:9">
      <c r="A621" s="7">
        <v>1</v>
      </c>
      <c r="B621" s="7">
        <v>3.8</v>
      </c>
      <c r="C621" s="820"/>
      <c r="D621" s="899" t="s">
        <v>328</v>
      </c>
      <c r="E621" s="917"/>
      <c r="F621" s="917"/>
      <c r="G621" s="917"/>
      <c r="H621" s="917"/>
      <c r="I621" s="901"/>
    </row>
    <row r="622" spans="1:9">
      <c r="A622" s="7"/>
      <c r="B622" s="7">
        <v>0.2</v>
      </c>
      <c r="C622" s="820"/>
      <c r="D622" s="899"/>
      <c r="E622" s="917"/>
      <c r="F622" s="917"/>
      <c r="G622" s="917"/>
      <c r="H622" s="917"/>
      <c r="I622" s="901"/>
    </row>
    <row r="623" spans="1:9">
      <c r="A623" s="7"/>
      <c r="B623" s="317">
        <v>0.4</v>
      </c>
      <c r="C623" s="337"/>
      <c r="D623" s="899"/>
      <c r="E623" s="917"/>
      <c r="F623" s="917"/>
      <c r="G623" s="917"/>
      <c r="H623" s="917"/>
      <c r="I623" s="901"/>
    </row>
    <row r="624" spans="1:9" ht="18">
      <c r="A624" s="7"/>
      <c r="B624" s="7"/>
      <c r="C624" s="337">
        <f>ROUND(PRODUCT(B621:B623),2)</f>
        <v>0.3</v>
      </c>
      <c r="D624" s="1039" t="s">
        <v>14</v>
      </c>
      <c r="E624" s="1040"/>
      <c r="F624" s="1040"/>
      <c r="G624" s="1040"/>
      <c r="H624" s="1040"/>
      <c r="I624" s="1041"/>
    </row>
    <row r="625" spans="1:9">
      <c r="A625" s="7">
        <v>1</v>
      </c>
      <c r="B625" s="7">
        <v>16</v>
      </c>
      <c r="C625" s="820"/>
      <c r="D625" s="899" t="s">
        <v>329</v>
      </c>
      <c r="E625" s="917"/>
      <c r="F625" s="917"/>
      <c r="G625" s="917"/>
      <c r="H625" s="917"/>
      <c r="I625" s="901"/>
    </row>
    <row r="626" spans="1:9">
      <c r="A626" s="7"/>
      <c r="B626" s="7">
        <v>0.2</v>
      </c>
      <c r="C626" s="820"/>
      <c r="D626" s="899"/>
      <c r="E626" s="917"/>
      <c r="F626" s="917"/>
      <c r="G626" s="917"/>
      <c r="H626" s="917"/>
      <c r="I626" s="901"/>
    </row>
    <row r="627" spans="1:9">
      <c r="A627" s="7"/>
      <c r="B627" s="317">
        <v>0.4</v>
      </c>
      <c r="C627" s="337"/>
      <c r="D627" s="899"/>
      <c r="E627" s="917"/>
      <c r="F627" s="917"/>
      <c r="G627" s="917"/>
      <c r="H627" s="917"/>
      <c r="I627" s="901"/>
    </row>
    <row r="628" spans="1:9" ht="18">
      <c r="A628" s="7"/>
      <c r="B628" s="7"/>
      <c r="C628" s="820">
        <f>ROUND(PRODUCT(B625:B627),2)</f>
        <v>1.28</v>
      </c>
      <c r="D628" s="1039" t="s">
        <v>14</v>
      </c>
      <c r="E628" s="1040"/>
      <c r="F628" s="1040"/>
      <c r="G628" s="1040"/>
      <c r="H628" s="1040"/>
      <c r="I628" s="1041"/>
    </row>
    <row r="629" spans="1:9">
      <c r="A629" s="7">
        <v>1</v>
      </c>
      <c r="B629" s="7">
        <v>16.3</v>
      </c>
      <c r="C629" s="1042"/>
      <c r="D629" s="899" t="s">
        <v>330</v>
      </c>
      <c r="E629" s="917"/>
      <c r="F629" s="917"/>
      <c r="G629" s="917"/>
      <c r="H629" s="917"/>
      <c r="I629" s="901"/>
    </row>
    <row r="630" spans="1:9">
      <c r="A630" s="7"/>
      <c r="B630" s="7">
        <v>0.2</v>
      </c>
      <c r="C630" s="817"/>
      <c r="D630" s="917"/>
      <c r="E630" s="917"/>
      <c r="F630" s="917"/>
      <c r="G630" s="917"/>
      <c r="H630" s="917"/>
      <c r="I630" s="901"/>
    </row>
    <row r="631" spans="1:9">
      <c r="A631" s="7"/>
      <c r="B631" s="317">
        <v>0.4</v>
      </c>
      <c r="C631" s="839"/>
      <c r="D631" s="917"/>
      <c r="E631" s="917"/>
      <c r="F631" s="917"/>
      <c r="G631" s="917"/>
      <c r="H631" s="917"/>
      <c r="I631" s="901"/>
    </row>
    <row r="632" spans="1:9" ht="18">
      <c r="A632" s="7"/>
      <c r="B632" s="7"/>
      <c r="C632" s="337">
        <f>ROUND(PRODUCT(B629:B631),2)</f>
        <v>1.3</v>
      </c>
      <c r="D632" s="1039" t="s">
        <v>14</v>
      </c>
      <c r="E632" s="1040"/>
      <c r="F632" s="1040"/>
      <c r="G632" s="1040"/>
      <c r="H632" s="1040"/>
      <c r="I632" s="1041"/>
    </row>
    <row r="633" spans="1:9">
      <c r="A633" s="7">
        <v>1</v>
      </c>
      <c r="B633" s="7">
        <v>9.35</v>
      </c>
      <c r="C633" s="817"/>
      <c r="D633" s="931" t="s">
        <v>331</v>
      </c>
      <c r="E633" s="931"/>
      <c r="F633" s="931"/>
      <c r="G633" s="931"/>
      <c r="H633" s="931"/>
      <c r="I633" s="931"/>
    </row>
    <row r="634" spans="1:9">
      <c r="A634" s="7"/>
      <c r="B634" s="7">
        <v>0.2</v>
      </c>
      <c r="C634" s="817"/>
      <c r="D634" s="917"/>
      <c r="E634" s="917"/>
      <c r="F634" s="917"/>
      <c r="G634" s="917"/>
      <c r="H634" s="917"/>
      <c r="I634" s="901"/>
    </row>
    <row r="635" spans="1:9">
      <c r="A635" s="7"/>
      <c r="B635" s="317">
        <v>0.4</v>
      </c>
      <c r="C635" s="839"/>
      <c r="D635" s="917"/>
      <c r="E635" s="917"/>
      <c r="F635" s="917"/>
      <c r="G635" s="917"/>
      <c r="H635" s="917"/>
      <c r="I635" s="901"/>
    </row>
    <row r="636" spans="1:9" ht="18">
      <c r="A636" s="7"/>
      <c r="B636" s="7"/>
      <c r="C636" s="337">
        <f>ROUND(PRODUCT(B633:B635),2)</f>
        <v>0.75</v>
      </c>
      <c r="D636" s="1039" t="s">
        <v>14</v>
      </c>
      <c r="E636" s="1040"/>
      <c r="F636" s="1040"/>
      <c r="G636" s="1040"/>
      <c r="H636" s="1040"/>
      <c r="I636" s="1041"/>
    </row>
    <row r="637" spans="1:9">
      <c r="A637" s="7">
        <v>1</v>
      </c>
      <c r="B637" s="7">
        <v>2.65</v>
      </c>
      <c r="C637" s="817"/>
      <c r="D637" s="931" t="s">
        <v>332</v>
      </c>
      <c r="E637" s="931"/>
      <c r="F637" s="931"/>
      <c r="G637" s="931"/>
      <c r="H637" s="931"/>
      <c r="I637" s="931"/>
    </row>
    <row r="638" spans="1:9">
      <c r="A638" s="7"/>
      <c r="B638" s="7">
        <v>0.2</v>
      </c>
      <c r="C638" s="817"/>
      <c r="D638" s="917"/>
      <c r="E638" s="917"/>
      <c r="F638" s="917"/>
      <c r="G638" s="917"/>
      <c r="H638" s="917"/>
      <c r="I638" s="901"/>
    </row>
    <row r="639" spans="1:9">
      <c r="A639" s="7"/>
      <c r="B639" s="317">
        <v>0.4</v>
      </c>
      <c r="C639" s="839"/>
      <c r="D639" s="917"/>
      <c r="E639" s="917"/>
      <c r="F639" s="917"/>
      <c r="G639" s="917"/>
      <c r="H639" s="917"/>
      <c r="I639" s="901"/>
    </row>
    <row r="640" spans="1:9" ht="18">
      <c r="A640" s="7"/>
      <c r="B640" s="7"/>
      <c r="C640" s="337">
        <f>ROUND(PRODUCT(B637:B639),2)</f>
        <v>0.21</v>
      </c>
      <c r="D640" s="1039" t="s">
        <v>14</v>
      </c>
      <c r="E640" s="1040"/>
      <c r="F640" s="1040"/>
      <c r="G640" s="1040"/>
      <c r="H640" s="1040"/>
      <c r="I640" s="1041"/>
    </row>
    <row r="641" spans="1:9" s="59" customFormat="1" ht="15.75">
      <c r="A641" s="820"/>
      <c r="B641" s="820"/>
      <c r="D641" s="1046" t="s">
        <v>333</v>
      </c>
      <c r="E641" s="1047"/>
      <c r="F641" s="1047"/>
      <c r="G641" s="1047"/>
      <c r="H641" s="1047"/>
      <c r="I641" s="1047"/>
    </row>
    <row r="642" spans="1:9" ht="18.75" thickBot="1">
      <c r="A642" s="422"/>
      <c r="B642" s="422"/>
      <c r="C642" s="997">
        <f>C600+C604+C608+C612+C616+C620+C624+C628+C632+C636+C640</f>
        <v>9.08</v>
      </c>
      <c r="D642" s="1043" t="s">
        <v>14</v>
      </c>
      <c r="E642" s="1044"/>
      <c r="F642" s="1044"/>
      <c r="G642" s="1044"/>
      <c r="H642" s="1044"/>
      <c r="I642" s="1045"/>
    </row>
    <row r="643" spans="1:9">
      <c r="A643" s="7"/>
      <c r="B643" s="2"/>
      <c r="C643" s="820"/>
      <c r="D643" s="1048" t="s">
        <v>334</v>
      </c>
      <c r="E643" s="1049"/>
      <c r="F643" s="1049"/>
      <c r="G643" s="1049"/>
      <c r="H643" s="1049"/>
      <c r="I643" s="1050"/>
    </row>
    <row r="644" spans="1:9">
      <c r="A644" s="7">
        <v>1</v>
      </c>
      <c r="B644" s="2">
        <v>3.6</v>
      </c>
      <c r="C644" s="820"/>
      <c r="D644" s="917" t="s">
        <v>335</v>
      </c>
      <c r="E644" s="917"/>
      <c r="F644" s="917"/>
      <c r="G644" s="917"/>
      <c r="H644" s="917"/>
      <c r="I644" s="901"/>
    </row>
    <row r="645" spans="1:9">
      <c r="A645" s="7"/>
      <c r="B645" s="2">
        <v>0.2</v>
      </c>
      <c r="C645" s="820"/>
      <c r="D645" s="917"/>
      <c r="E645" s="917"/>
      <c r="F645" s="917"/>
      <c r="G645" s="917"/>
      <c r="H645" s="917"/>
      <c r="I645" s="901"/>
    </row>
    <row r="646" spans="1:9">
      <c r="A646" s="7"/>
      <c r="B646" s="480">
        <v>0.3</v>
      </c>
      <c r="C646" s="337"/>
      <c r="D646" s="917"/>
      <c r="E646" s="917"/>
      <c r="F646" s="917"/>
      <c r="G646" s="917"/>
      <c r="H646" s="917"/>
      <c r="I646" s="901"/>
    </row>
    <row r="647" spans="1:9" ht="18">
      <c r="A647" s="7"/>
      <c r="B647" s="2"/>
      <c r="C647" s="337">
        <f>ROUND(PRODUCT(B644:B646),2)</f>
        <v>0.22</v>
      </c>
      <c r="D647" s="1039" t="s">
        <v>14</v>
      </c>
      <c r="E647" s="1040"/>
      <c r="F647" s="1040"/>
      <c r="G647" s="1040"/>
      <c r="H647" s="1040"/>
      <c r="I647" s="1041"/>
    </row>
    <row r="648" spans="1:9">
      <c r="A648" s="7">
        <v>1</v>
      </c>
      <c r="B648" s="2">
        <v>12.3</v>
      </c>
      <c r="C648" s="820"/>
      <c r="D648" s="931" t="s">
        <v>336</v>
      </c>
      <c r="E648" s="931"/>
      <c r="F648" s="931"/>
      <c r="G648" s="931"/>
      <c r="H648" s="931"/>
      <c r="I648" s="931"/>
    </row>
    <row r="649" spans="1:9">
      <c r="A649" s="7"/>
      <c r="B649" s="2">
        <v>0.2</v>
      </c>
      <c r="C649" s="820"/>
      <c r="D649" s="917"/>
      <c r="E649" s="917"/>
      <c r="F649" s="917"/>
      <c r="G649" s="917"/>
      <c r="H649" s="917"/>
      <c r="I649" s="901"/>
    </row>
    <row r="650" spans="1:9">
      <c r="A650" s="7"/>
      <c r="B650" s="480">
        <v>0.4</v>
      </c>
      <c r="C650" s="337"/>
      <c r="D650" s="899"/>
      <c r="E650" s="917"/>
      <c r="F650" s="917"/>
      <c r="G650" s="917"/>
      <c r="H650" s="917"/>
      <c r="I650" s="901"/>
    </row>
    <row r="651" spans="1:9" ht="18">
      <c r="A651" s="7"/>
      <c r="B651" s="2"/>
      <c r="C651" s="337">
        <f>ROUND(PRODUCT(B648:B650),2)</f>
        <v>0.98</v>
      </c>
      <c r="D651" s="1039" t="s">
        <v>14</v>
      </c>
      <c r="E651" s="1040"/>
      <c r="F651" s="1040"/>
      <c r="G651" s="1040"/>
      <c r="H651" s="1040"/>
      <c r="I651" s="1041"/>
    </row>
    <row r="652" spans="1:9">
      <c r="A652" s="7">
        <v>1</v>
      </c>
      <c r="B652" s="2">
        <v>5</v>
      </c>
      <c r="C652" s="820"/>
      <c r="D652" s="932" t="s">
        <v>337</v>
      </c>
      <c r="E652" s="932"/>
      <c r="F652" s="932"/>
      <c r="G652" s="932"/>
      <c r="H652" s="932"/>
      <c r="I652" s="932"/>
    </row>
    <row r="653" spans="1:9">
      <c r="A653" s="7"/>
      <c r="B653" s="2">
        <v>0.2</v>
      </c>
      <c r="C653" s="820"/>
      <c r="D653" s="917"/>
      <c r="E653" s="917"/>
      <c r="F653" s="917"/>
      <c r="G653" s="917"/>
      <c r="H653" s="917"/>
      <c r="I653" s="901"/>
    </row>
    <row r="654" spans="1:9">
      <c r="A654" s="7"/>
      <c r="B654" s="814">
        <v>0.3</v>
      </c>
      <c r="C654" s="337"/>
      <c r="D654" s="917"/>
      <c r="E654" s="917"/>
      <c r="F654" s="917"/>
      <c r="G654" s="917"/>
      <c r="H654" s="917"/>
      <c r="I654" s="901"/>
    </row>
    <row r="655" spans="1:9" ht="18">
      <c r="A655" s="7"/>
      <c r="B655" s="315"/>
      <c r="C655" s="337">
        <f>ROUND(PRODUCT(B652:B654),2)</f>
        <v>0.3</v>
      </c>
      <c r="D655" s="1039" t="s">
        <v>14</v>
      </c>
      <c r="E655" s="1040"/>
      <c r="F655" s="1040"/>
      <c r="G655" s="1040"/>
      <c r="H655" s="1040"/>
      <c r="I655" s="1041"/>
    </row>
    <row r="656" spans="1:9">
      <c r="A656" s="7">
        <v>1</v>
      </c>
      <c r="B656" s="2">
        <v>14.7</v>
      </c>
      <c r="C656" s="820"/>
      <c r="D656" s="931" t="s">
        <v>338</v>
      </c>
      <c r="E656" s="931"/>
      <c r="F656" s="931"/>
      <c r="G656" s="931"/>
      <c r="H656" s="931"/>
      <c r="I656" s="931"/>
    </row>
    <row r="657" spans="1:9">
      <c r="A657" s="7"/>
      <c r="B657" s="2">
        <v>0.2</v>
      </c>
      <c r="C657" s="820"/>
      <c r="D657" s="917"/>
      <c r="E657" s="917"/>
      <c r="F657" s="917"/>
      <c r="G657" s="917"/>
      <c r="H657" s="917"/>
      <c r="I657" s="901"/>
    </row>
    <row r="658" spans="1:9">
      <c r="A658" s="7"/>
      <c r="B658" s="317">
        <v>0.4</v>
      </c>
      <c r="C658" s="839"/>
      <c r="D658" s="1029"/>
      <c r="E658" s="1030"/>
      <c r="F658" s="1030"/>
      <c r="G658" s="1030"/>
      <c r="H658" s="1030"/>
      <c r="I658" s="1031"/>
    </row>
    <row r="659" spans="1:9" ht="18">
      <c r="A659" s="7"/>
      <c r="B659" s="7"/>
      <c r="C659" s="389">
        <f>ROUND(PRODUCT(B656:B658),2)</f>
        <v>1.18</v>
      </c>
      <c r="D659" s="1051" t="s">
        <v>14</v>
      </c>
      <c r="E659" s="1052"/>
      <c r="F659" s="1052"/>
      <c r="G659" s="1052"/>
      <c r="H659" s="1052"/>
      <c r="I659" s="1053"/>
    </row>
    <row r="660" spans="1:9">
      <c r="A660" s="7"/>
      <c r="B660" s="3"/>
      <c r="C660" s="820"/>
      <c r="D660" s="917"/>
      <c r="E660" s="917"/>
      <c r="F660" s="917"/>
      <c r="G660" s="917"/>
      <c r="H660" s="917"/>
      <c r="I660" s="901"/>
    </row>
    <row r="661" spans="1:9">
      <c r="A661" s="7">
        <v>1</v>
      </c>
      <c r="B661" s="3">
        <v>8.6</v>
      </c>
      <c r="C661" s="820"/>
      <c r="D661" s="917" t="s">
        <v>339</v>
      </c>
      <c r="E661" s="917"/>
      <c r="F661" s="917"/>
      <c r="G661" s="917"/>
      <c r="H661" s="917"/>
      <c r="I661" s="901"/>
    </row>
    <row r="662" spans="1:9">
      <c r="A662" s="7"/>
      <c r="B662" s="3">
        <v>0.2</v>
      </c>
      <c r="C662" s="820"/>
      <c r="D662" s="917"/>
      <c r="E662" s="917"/>
      <c r="F662" s="917"/>
      <c r="G662" s="917"/>
      <c r="H662" s="917"/>
      <c r="I662" s="901"/>
    </row>
    <row r="663" spans="1:9">
      <c r="A663" s="7"/>
      <c r="B663" s="317">
        <v>0.3</v>
      </c>
      <c r="C663" s="337"/>
      <c r="D663" s="1029"/>
      <c r="E663" s="1030"/>
      <c r="F663" s="1030"/>
      <c r="G663" s="1030"/>
      <c r="H663" s="1030"/>
      <c r="I663" s="1031"/>
    </row>
    <row r="664" spans="1:9" ht="18">
      <c r="A664" s="7"/>
      <c r="B664" s="3"/>
      <c r="C664" s="389">
        <f>ROUND(PRODUCT(B661:B664),2)</f>
        <v>0.52</v>
      </c>
      <c r="D664" s="1051" t="s">
        <v>14</v>
      </c>
      <c r="E664" s="1052"/>
      <c r="F664" s="1052"/>
      <c r="G664" s="1052"/>
      <c r="H664" s="1052"/>
      <c r="I664" s="1053"/>
    </row>
    <row r="665" spans="1:9">
      <c r="A665" s="7">
        <v>1</v>
      </c>
      <c r="B665" s="3">
        <v>5.2</v>
      </c>
      <c r="C665" s="820"/>
      <c r="D665" s="917" t="s">
        <v>340</v>
      </c>
      <c r="E665" s="917"/>
      <c r="F665" s="917"/>
      <c r="G665" s="917"/>
      <c r="H665" s="917"/>
      <c r="I665" s="901"/>
    </row>
    <row r="666" spans="1:9">
      <c r="A666" s="7"/>
      <c r="B666" s="3">
        <v>0.2</v>
      </c>
      <c r="C666" s="820"/>
      <c r="D666" s="917"/>
      <c r="E666" s="917"/>
      <c r="F666" s="917"/>
      <c r="G666" s="917"/>
      <c r="H666" s="917"/>
      <c r="I666" s="901"/>
    </row>
    <row r="667" spans="1:9">
      <c r="A667" s="7"/>
      <c r="B667" s="337">
        <v>0.3</v>
      </c>
      <c r="C667" s="337"/>
      <c r="D667" s="899"/>
      <c r="E667" s="917"/>
      <c r="F667" s="917"/>
      <c r="G667" s="917"/>
      <c r="H667" s="917"/>
      <c r="I667" s="901"/>
    </row>
    <row r="668" spans="1:9" ht="18">
      <c r="A668" s="7"/>
      <c r="B668" s="317"/>
      <c r="C668" s="337">
        <f>ROUND(PRODUCT(B665:B668),2)</f>
        <v>0.31</v>
      </c>
      <c r="D668" s="1039" t="s">
        <v>14</v>
      </c>
      <c r="E668" s="1040"/>
      <c r="F668" s="1040"/>
      <c r="G668" s="1040"/>
      <c r="H668" s="1040"/>
      <c r="I668" s="1041"/>
    </row>
    <row r="669" spans="1:9">
      <c r="A669" s="7">
        <v>1</v>
      </c>
      <c r="B669" s="354">
        <v>5.2</v>
      </c>
      <c r="C669" s="820"/>
      <c r="D669" s="899" t="s">
        <v>341</v>
      </c>
      <c r="E669" s="917"/>
      <c r="F669" s="917"/>
      <c r="G669" s="917"/>
      <c r="H669" s="917"/>
      <c r="I669" s="901"/>
    </row>
    <row r="670" spans="1:9">
      <c r="A670" s="7"/>
      <c r="B670" s="354">
        <v>0.2</v>
      </c>
      <c r="C670" s="820"/>
      <c r="D670" s="899"/>
      <c r="E670" s="900"/>
      <c r="F670" s="900"/>
      <c r="G670" s="900"/>
      <c r="H670" s="900"/>
      <c r="I670" s="901"/>
    </row>
    <row r="671" spans="1:9">
      <c r="A671" s="7"/>
      <c r="B671" s="337">
        <v>0.3</v>
      </c>
      <c r="C671" s="337"/>
      <c r="D671" s="899"/>
      <c r="E671" s="900"/>
      <c r="F671" s="900"/>
      <c r="G671" s="900"/>
      <c r="H671" s="900"/>
      <c r="I671" s="901"/>
    </row>
    <row r="672" spans="1:9" ht="18">
      <c r="A672" s="7"/>
      <c r="B672" s="313"/>
      <c r="C672" s="337">
        <f>ROUND(PRODUCT(B669:B672),2)</f>
        <v>0.31</v>
      </c>
      <c r="D672" s="1039" t="s">
        <v>14</v>
      </c>
      <c r="E672" s="1040"/>
      <c r="F672" s="1040"/>
      <c r="G672" s="1040"/>
      <c r="H672" s="1040"/>
      <c r="I672" s="1041"/>
    </row>
    <row r="673" spans="1:9">
      <c r="A673" s="7">
        <v>1</v>
      </c>
      <c r="B673" s="354">
        <v>6.7</v>
      </c>
      <c r="C673" s="820"/>
      <c r="D673" s="899" t="s">
        <v>342</v>
      </c>
      <c r="E673" s="900"/>
      <c r="F673" s="900"/>
      <c r="G673" s="900"/>
      <c r="H673" s="900"/>
      <c r="I673" s="901"/>
    </row>
    <row r="674" spans="1:9">
      <c r="A674" s="7"/>
      <c r="B674" s="354">
        <v>0.2</v>
      </c>
      <c r="C674" s="820"/>
      <c r="D674" s="899"/>
      <c r="E674" s="900"/>
      <c r="F674" s="900"/>
      <c r="G674" s="900"/>
      <c r="H674" s="900"/>
      <c r="I674" s="901"/>
    </row>
    <row r="675" spans="1:9">
      <c r="A675" s="7"/>
      <c r="B675" s="337">
        <v>0.3</v>
      </c>
      <c r="C675" s="337"/>
      <c r="D675" s="899"/>
      <c r="E675" s="900"/>
      <c r="F675" s="900"/>
      <c r="G675" s="900"/>
      <c r="H675" s="900"/>
      <c r="I675" s="901"/>
    </row>
    <row r="676" spans="1:9" ht="18">
      <c r="A676" s="7"/>
      <c r="B676" s="2"/>
      <c r="C676" s="337">
        <f>ROUND(PRODUCT(B673:B675),2)</f>
        <v>0.4</v>
      </c>
      <c r="D676" s="1039" t="s">
        <v>14</v>
      </c>
      <c r="E676" s="1040"/>
      <c r="F676" s="1040"/>
      <c r="G676" s="1040"/>
      <c r="H676" s="1040"/>
      <c r="I676" s="1041"/>
    </row>
    <row r="677" spans="1:9">
      <c r="A677" s="7">
        <v>1</v>
      </c>
      <c r="B677" s="2">
        <v>11.2</v>
      </c>
      <c r="C677" s="820"/>
      <c r="D677" s="899" t="s">
        <v>343</v>
      </c>
      <c r="E677" s="900"/>
      <c r="F677" s="900"/>
      <c r="G677" s="900"/>
      <c r="H677" s="900"/>
      <c r="I677" s="901"/>
    </row>
    <row r="678" spans="1:9">
      <c r="A678" s="7"/>
      <c r="B678" s="2">
        <v>0.2</v>
      </c>
      <c r="C678" s="820"/>
      <c r="D678" s="899"/>
      <c r="E678" s="900"/>
      <c r="F678" s="900"/>
      <c r="G678" s="900"/>
      <c r="H678" s="900"/>
      <c r="I678" s="901"/>
    </row>
    <row r="679" spans="1:9">
      <c r="A679" s="7"/>
      <c r="B679" s="480">
        <v>0.3</v>
      </c>
      <c r="C679" s="337"/>
      <c r="D679" s="899"/>
      <c r="E679" s="900"/>
      <c r="F679" s="900"/>
      <c r="G679" s="900"/>
      <c r="H679" s="900"/>
      <c r="I679" s="901"/>
    </row>
    <row r="680" spans="1:9" ht="18">
      <c r="A680" s="7"/>
      <c r="B680" s="2"/>
      <c r="C680" s="337">
        <f>ROUND(PRODUCT(B677:B679),2)</f>
        <v>0.67</v>
      </c>
      <c r="D680" s="1039" t="s">
        <v>14</v>
      </c>
      <c r="E680" s="1040"/>
      <c r="F680" s="1040"/>
      <c r="G680" s="1040"/>
      <c r="H680" s="1040"/>
      <c r="I680" s="1041"/>
    </row>
    <row r="681" spans="1:9">
      <c r="A681" s="7">
        <v>1</v>
      </c>
      <c r="B681" s="2">
        <v>11.2</v>
      </c>
      <c r="C681" s="820"/>
      <c r="D681" s="899" t="s">
        <v>344</v>
      </c>
      <c r="E681" s="900"/>
      <c r="F681" s="900"/>
      <c r="G681" s="900"/>
      <c r="H681" s="900"/>
      <c r="I681" s="901"/>
    </row>
    <row r="682" spans="1:9">
      <c r="A682" s="7"/>
      <c r="B682" s="2">
        <v>0.2</v>
      </c>
      <c r="C682" s="820"/>
      <c r="D682" s="899"/>
      <c r="E682" s="900"/>
      <c r="F682" s="900"/>
      <c r="G682" s="900"/>
      <c r="H682" s="900"/>
      <c r="I682" s="901"/>
    </row>
    <row r="683" spans="1:9">
      <c r="A683" s="7"/>
      <c r="B683" s="480">
        <v>0.3</v>
      </c>
      <c r="C683" s="337"/>
      <c r="D683" s="899"/>
      <c r="E683" s="917"/>
      <c r="F683" s="917"/>
      <c r="G683" s="917"/>
      <c r="H683" s="917"/>
      <c r="I683" s="901"/>
    </row>
    <row r="684" spans="1:9" ht="18">
      <c r="A684" s="7"/>
      <c r="B684" s="2"/>
      <c r="C684" s="337">
        <f>ROUND(PRODUCT(B681:B683),2)</f>
        <v>0.67</v>
      </c>
      <c r="D684" s="1039" t="s">
        <v>14</v>
      </c>
      <c r="E684" s="1040"/>
      <c r="F684" s="1040"/>
      <c r="G684" s="1040"/>
      <c r="H684" s="1040"/>
      <c r="I684" s="1041"/>
    </row>
    <row r="685" spans="1:9">
      <c r="A685" s="7">
        <v>1</v>
      </c>
      <c r="B685" s="2">
        <v>10.65</v>
      </c>
      <c r="C685" s="820"/>
      <c r="D685" s="899" t="s">
        <v>345</v>
      </c>
      <c r="E685" s="917"/>
      <c r="F685" s="917"/>
      <c r="G685" s="917"/>
      <c r="H685" s="917"/>
      <c r="I685" s="901"/>
    </row>
    <row r="686" spans="1:9">
      <c r="A686" s="7"/>
      <c r="B686" s="2">
        <v>0.2</v>
      </c>
      <c r="C686" s="820"/>
      <c r="D686" s="899"/>
      <c r="E686" s="900"/>
      <c r="F686" s="900"/>
      <c r="G686" s="900"/>
      <c r="H686" s="900"/>
      <c r="I686" s="901"/>
    </row>
    <row r="687" spans="1:9">
      <c r="A687" s="7"/>
      <c r="B687" s="480">
        <v>0.4</v>
      </c>
      <c r="C687" s="337"/>
      <c r="D687" s="899"/>
      <c r="E687" s="900"/>
      <c r="F687" s="900"/>
      <c r="G687" s="900"/>
      <c r="H687" s="900"/>
      <c r="I687" s="901"/>
    </row>
    <row r="688" spans="1:9" ht="18">
      <c r="A688" s="7"/>
      <c r="B688" s="2"/>
      <c r="C688" s="337">
        <f>ROUND(PRODUCT(B685:B687),2)</f>
        <v>0.85</v>
      </c>
      <c r="D688" s="1039" t="s">
        <v>14</v>
      </c>
      <c r="E688" s="1040"/>
      <c r="F688" s="1040"/>
      <c r="G688" s="1040"/>
      <c r="H688" s="1040"/>
      <c r="I688" s="1041"/>
    </row>
    <row r="689" spans="1:13">
      <c r="A689" s="7">
        <v>1</v>
      </c>
      <c r="B689" s="2">
        <v>10.35</v>
      </c>
      <c r="C689" s="820"/>
      <c r="D689" s="899" t="s">
        <v>346</v>
      </c>
      <c r="E689" s="900"/>
      <c r="F689" s="900"/>
      <c r="G689" s="900"/>
      <c r="H689" s="900"/>
      <c r="I689" s="901"/>
    </row>
    <row r="690" spans="1:13">
      <c r="A690" s="7"/>
      <c r="B690" s="2">
        <v>0.2</v>
      </c>
      <c r="C690" s="820"/>
      <c r="D690" s="899"/>
      <c r="E690" s="900"/>
      <c r="F690" s="900"/>
      <c r="G690" s="900"/>
      <c r="H690" s="900"/>
      <c r="I690" s="901"/>
    </row>
    <row r="691" spans="1:13">
      <c r="A691" s="7"/>
      <c r="B691" s="480">
        <v>0.4</v>
      </c>
      <c r="C691" s="337"/>
      <c r="D691" s="899"/>
      <c r="E691" s="900"/>
      <c r="F691" s="900"/>
      <c r="G691" s="900"/>
      <c r="H691" s="900"/>
      <c r="I691" s="901"/>
    </row>
    <row r="692" spans="1:13" ht="18">
      <c r="A692" s="7"/>
      <c r="B692" s="2"/>
      <c r="C692" s="337">
        <f>ROUND(PRODUCT(B689:B691),2)</f>
        <v>0.83</v>
      </c>
      <c r="D692" s="1039" t="s">
        <v>14</v>
      </c>
      <c r="E692" s="1040"/>
      <c r="F692" s="1040"/>
      <c r="G692" s="1040"/>
      <c r="H692" s="1040"/>
      <c r="I692" s="1041"/>
    </row>
    <row r="693" spans="1:13" s="66" customFormat="1">
      <c r="A693" s="820"/>
      <c r="B693" s="59"/>
      <c r="C693" s="820"/>
      <c r="D693" s="1054" t="s">
        <v>1174</v>
      </c>
      <c r="E693" s="1055"/>
      <c r="F693" s="1055"/>
      <c r="G693" s="1055"/>
      <c r="H693" s="1055"/>
      <c r="I693" s="1056"/>
    </row>
    <row r="694" spans="1:13" s="59" customFormat="1" ht="18.75" thickBot="1">
      <c r="A694" s="422"/>
      <c r="B694" s="818"/>
      <c r="C694" s="414">
        <v>15.38</v>
      </c>
      <c r="D694" s="902" t="s">
        <v>14</v>
      </c>
      <c r="E694" s="903"/>
      <c r="F694" s="903"/>
      <c r="G694" s="903"/>
      <c r="H694" s="903"/>
      <c r="I694" s="904"/>
      <c r="K694" s="118"/>
      <c r="L694" s="118"/>
      <c r="M694" s="118"/>
    </row>
    <row r="695" spans="1:13" s="59" customFormat="1" ht="15.75" thickBot="1">
      <c r="A695" s="7"/>
      <c r="B695" s="3"/>
      <c r="C695" s="396"/>
      <c r="D695" s="899" t="s">
        <v>347</v>
      </c>
      <c r="E695" s="917"/>
      <c r="F695" s="917"/>
      <c r="G695" s="917"/>
      <c r="H695" s="917"/>
      <c r="I695" s="901"/>
      <c r="K695" s="118"/>
      <c r="L695" s="118"/>
      <c r="M695" s="118"/>
    </row>
    <row r="696" spans="1:13" s="59" customFormat="1" ht="18.75" thickBot="1">
      <c r="A696" s="7"/>
      <c r="B696" s="2"/>
      <c r="C696" s="997">
        <v>24.46</v>
      </c>
      <c r="D696" s="902" t="s">
        <v>14</v>
      </c>
      <c r="E696" s="903"/>
      <c r="F696" s="903"/>
      <c r="G696" s="903"/>
      <c r="H696" s="903"/>
      <c r="I696" s="904"/>
      <c r="K696" s="118"/>
      <c r="L696" s="118"/>
      <c r="M696" s="118"/>
    </row>
    <row r="697" spans="1:13" s="59" customFormat="1" ht="16.5" thickTop="1">
      <c r="A697" s="7"/>
      <c r="B697" s="2"/>
      <c r="C697" s="820"/>
      <c r="D697" s="899" t="s">
        <v>348</v>
      </c>
      <c r="E697" s="900"/>
      <c r="F697" s="900"/>
      <c r="G697" s="900"/>
      <c r="H697" s="900"/>
      <c r="I697" s="901"/>
      <c r="K697" s="118"/>
      <c r="L697" s="118"/>
      <c r="M697" s="118"/>
    </row>
    <row r="698" spans="1:13" s="59" customFormat="1">
      <c r="A698" s="7">
        <v>1</v>
      </c>
      <c r="B698" s="2">
        <v>4.8</v>
      </c>
      <c r="C698" s="820"/>
      <c r="D698" s="899" t="s">
        <v>349</v>
      </c>
      <c r="E698" s="900"/>
      <c r="F698" s="900"/>
      <c r="G698" s="900"/>
      <c r="H698" s="900"/>
      <c r="I698" s="901"/>
      <c r="K698" s="118"/>
      <c r="L698" s="118"/>
      <c r="M698" s="118"/>
    </row>
    <row r="699" spans="1:13" s="59" customFormat="1">
      <c r="A699" s="7"/>
      <c r="B699" s="2">
        <v>3.85</v>
      </c>
      <c r="C699" s="820"/>
      <c r="D699" s="899" t="s">
        <v>350</v>
      </c>
      <c r="E699" s="900"/>
      <c r="F699" s="900"/>
      <c r="G699" s="900"/>
      <c r="H699" s="900"/>
      <c r="I699" s="901"/>
      <c r="K699" s="118"/>
      <c r="L699" s="118"/>
      <c r="M699" s="118"/>
    </row>
    <row r="700" spans="1:13" s="59" customFormat="1" ht="15.75" thickBot="1">
      <c r="A700" s="7"/>
      <c r="B700" s="5">
        <v>0.15</v>
      </c>
      <c r="C700" s="414"/>
      <c r="D700" s="899"/>
      <c r="E700" s="900"/>
      <c r="F700" s="900"/>
      <c r="G700" s="900"/>
      <c r="H700" s="900"/>
      <c r="I700" s="901"/>
      <c r="K700" s="118"/>
      <c r="L700" s="118"/>
      <c r="M700" s="118"/>
    </row>
    <row r="701" spans="1:13" s="59" customFormat="1" ht="18.75" thickBot="1">
      <c r="A701" s="7"/>
      <c r="B701" s="2"/>
      <c r="C701" s="396">
        <f>ROUND(PRODUCT(B698:B700),2)</f>
        <v>2.77</v>
      </c>
      <c r="D701" s="902" t="s">
        <v>14</v>
      </c>
      <c r="E701" s="903"/>
      <c r="F701" s="903"/>
      <c r="G701" s="903"/>
      <c r="H701" s="903"/>
      <c r="I701" s="904"/>
      <c r="K701" s="118"/>
      <c r="L701" s="118"/>
      <c r="M701" s="118"/>
    </row>
    <row r="702" spans="1:13" s="59" customFormat="1">
      <c r="A702" s="7">
        <v>1</v>
      </c>
      <c r="B702" s="2">
        <v>3.85</v>
      </c>
      <c r="C702" s="820"/>
      <c r="D702" s="899" t="s">
        <v>351</v>
      </c>
      <c r="E702" s="900"/>
      <c r="F702" s="900"/>
      <c r="G702" s="900"/>
      <c r="H702" s="900"/>
      <c r="I702" s="901"/>
      <c r="K702" s="118"/>
      <c r="L702" s="118"/>
      <c r="M702" s="118"/>
    </row>
    <row r="703" spans="1:13" s="59" customFormat="1">
      <c r="A703" s="7"/>
      <c r="B703" s="2">
        <v>3.2</v>
      </c>
      <c r="C703" s="820"/>
      <c r="D703" s="899"/>
      <c r="E703" s="900"/>
      <c r="F703" s="900"/>
      <c r="G703" s="900"/>
      <c r="H703" s="900"/>
      <c r="I703" s="901"/>
      <c r="K703" s="118"/>
      <c r="L703" s="118"/>
      <c r="M703" s="118"/>
    </row>
    <row r="704" spans="1:13" s="59" customFormat="1" ht="15.75" thickBot="1">
      <c r="A704" s="7"/>
      <c r="B704" s="5">
        <v>0.15</v>
      </c>
      <c r="C704" s="414"/>
      <c r="D704" s="899"/>
      <c r="E704" s="900"/>
      <c r="F704" s="900"/>
      <c r="G704" s="900"/>
      <c r="H704" s="900"/>
      <c r="I704" s="901"/>
      <c r="K704" s="118"/>
      <c r="L704" s="118"/>
      <c r="M704" s="118"/>
    </row>
    <row r="705" spans="1:13" s="59" customFormat="1" ht="18.75" thickBot="1">
      <c r="A705" s="7"/>
      <c r="B705" s="2"/>
      <c r="C705" s="396">
        <f>ROUND(PRODUCT(B702:B704),2)</f>
        <v>1.85</v>
      </c>
      <c r="D705" s="902" t="s">
        <v>14</v>
      </c>
      <c r="E705" s="903"/>
      <c r="F705" s="903"/>
      <c r="G705" s="903"/>
      <c r="H705" s="903"/>
      <c r="I705" s="904"/>
      <c r="K705" s="118"/>
      <c r="L705" s="118"/>
      <c r="M705" s="118"/>
    </row>
    <row r="706" spans="1:13" s="59" customFormat="1">
      <c r="A706" s="7">
        <v>1</v>
      </c>
      <c r="B706" s="2">
        <v>4.8</v>
      </c>
      <c r="C706" s="820"/>
      <c r="D706" s="899" t="s">
        <v>352</v>
      </c>
      <c r="E706" s="900"/>
      <c r="F706" s="900"/>
      <c r="G706" s="900"/>
      <c r="H706" s="900"/>
      <c r="I706" s="901"/>
      <c r="K706" s="118"/>
      <c r="L706" s="118"/>
      <c r="M706" s="118"/>
    </row>
    <row r="707" spans="1:13" s="59" customFormat="1">
      <c r="A707" s="7"/>
      <c r="B707" s="2">
        <v>3.85</v>
      </c>
      <c r="C707" s="820"/>
      <c r="D707" s="899"/>
      <c r="E707" s="900"/>
      <c r="F707" s="900"/>
      <c r="G707" s="900"/>
      <c r="H707" s="900"/>
      <c r="I707" s="901"/>
      <c r="K707" s="118"/>
      <c r="L707" s="118"/>
      <c r="M707" s="118"/>
    </row>
    <row r="708" spans="1:13" s="59" customFormat="1" ht="15.75" thickBot="1">
      <c r="A708" s="7"/>
      <c r="B708" s="5">
        <v>0.15</v>
      </c>
      <c r="C708" s="414"/>
      <c r="D708" s="899"/>
      <c r="E708" s="900"/>
      <c r="F708" s="900"/>
      <c r="G708" s="900"/>
      <c r="H708" s="900"/>
      <c r="I708" s="901"/>
      <c r="K708" s="118"/>
      <c r="L708" s="118"/>
      <c r="M708" s="118"/>
    </row>
    <row r="709" spans="1:13" s="59" customFormat="1" ht="18.75" thickBot="1">
      <c r="A709" s="7"/>
      <c r="B709" s="3"/>
      <c r="C709" s="396">
        <f>ROUND(PRODUCT(B706:B708),2)</f>
        <v>2.77</v>
      </c>
      <c r="D709" s="902" t="s">
        <v>14</v>
      </c>
      <c r="E709" s="903"/>
      <c r="F709" s="903"/>
      <c r="G709" s="903"/>
      <c r="H709" s="903"/>
      <c r="I709" s="904"/>
      <c r="K709" s="118"/>
      <c r="L709" s="118"/>
      <c r="M709" s="118"/>
    </row>
    <row r="710" spans="1:13" s="59" customFormat="1">
      <c r="A710" s="7">
        <v>1</v>
      </c>
      <c r="B710" s="3">
        <v>5.5</v>
      </c>
      <c r="C710" s="820"/>
      <c r="D710" s="898" t="s">
        <v>353</v>
      </c>
      <c r="E710" s="929"/>
      <c r="F710" s="929"/>
      <c r="G710" s="929"/>
      <c r="H710" s="929"/>
      <c r="I710" s="930"/>
      <c r="K710" s="118"/>
      <c r="L710" s="118"/>
      <c r="M710" s="118"/>
    </row>
    <row r="711" spans="1:13" s="59" customFormat="1">
      <c r="A711" s="7"/>
      <c r="B711" s="3">
        <v>3.25</v>
      </c>
      <c r="C711" s="820"/>
      <c r="D711" s="899"/>
      <c r="E711" s="917"/>
      <c r="F711" s="917"/>
      <c r="G711" s="917"/>
      <c r="H711" s="917"/>
      <c r="I711" s="901"/>
      <c r="K711" s="118"/>
      <c r="L711" s="118"/>
      <c r="M711" s="118"/>
    </row>
    <row r="712" spans="1:13" s="59" customFormat="1" ht="15.75" thickBot="1">
      <c r="A712" s="7"/>
      <c r="B712" s="353">
        <v>0.15</v>
      </c>
      <c r="C712" s="820"/>
      <c r="D712" s="899"/>
      <c r="E712" s="917"/>
      <c r="F712" s="917"/>
      <c r="G712" s="917"/>
      <c r="H712" s="917"/>
      <c r="I712" s="901"/>
      <c r="K712" s="118"/>
      <c r="L712" s="118"/>
      <c r="M712" s="118"/>
    </row>
    <row r="713" spans="1:13" s="59" customFormat="1" ht="18.75" thickBot="1">
      <c r="A713" s="7"/>
      <c r="B713" s="3"/>
      <c r="C713" s="414">
        <f>ROUND(PRODUCT(B710:B712),2)</f>
        <v>2.68</v>
      </c>
      <c r="D713" s="902" t="s">
        <v>14</v>
      </c>
      <c r="E713" s="903"/>
      <c r="F713" s="903"/>
      <c r="G713" s="903"/>
      <c r="H713" s="903"/>
      <c r="I713" s="904"/>
      <c r="K713" s="118"/>
      <c r="L713" s="118"/>
      <c r="M713" s="118"/>
    </row>
    <row r="714" spans="1:13" s="59" customFormat="1">
      <c r="A714" s="7">
        <v>1</v>
      </c>
      <c r="B714" s="3">
        <v>4.7949999999999999</v>
      </c>
      <c r="C714" s="820"/>
      <c r="D714" s="898" t="s">
        <v>354</v>
      </c>
      <c r="E714" s="929"/>
      <c r="F714" s="929"/>
      <c r="G714" s="929"/>
      <c r="H714" s="929"/>
      <c r="I714" s="930"/>
      <c r="K714" s="118"/>
      <c r="L714" s="118"/>
      <c r="M714" s="118"/>
    </row>
    <row r="715" spans="1:13" s="59" customFormat="1">
      <c r="A715" s="7"/>
      <c r="B715" s="3">
        <v>5.5</v>
      </c>
      <c r="C715" s="820"/>
      <c r="D715" s="899"/>
      <c r="E715" s="917"/>
      <c r="F715" s="917"/>
      <c r="G715" s="917"/>
      <c r="H715" s="917"/>
      <c r="I715" s="901"/>
      <c r="K715" s="118"/>
      <c r="L715" s="118"/>
      <c r="M715" s="118"/>
    </row>
    <row r="716" spans="1:13" s="59" customFormat="1" ht="15.75" thickBot="1">
      <c r="A716" s="7"/>
      <c r="B716" s="422">
        <v>0.15</v>
      </c>
      <c r="C716" s="414"/>
      <c r="D716" s="899"/>
      <c r="E716" s="917"/>
      <c r="F716" s="917"/>
      <c r="G716" s="917"/>
      <c r="H716" s="917"/>
      <c r="I716" s="901"/>
      <c r="K716" s="118"/>
      <c r="L716" s="118"/>
      <c r="M716" s="118"/>
    </row>
    <row r="717" spans="1:13" s="59" customFormat="1" ht="18.75" thickBot="1">
      <c r="A717" s="7"/>
      <c r="B717" s="3"/>
      <c r="C717" s="396">
        <v>3.95</v>
      </c>
      <c r="D717" s="902" t="s">
        <v>14</v>
      </c>
      <c r="E717" s="903"/>
      <c r="F717" s="903"/>
      <c r="G717" s="903"/>
      <c r="H717" s="903"/>
      <c r="I717" s="904"/>
      <c r="K717" s="118"/>
      <c r="L717" s="118"/>
      <c r="M717" s="118"/>
    </row>
    <row r="718" spans="1:13" s="59" customFormat="1">
      <c r="A718" s="7">
        <v>1</v>
      </c>
      <c r="B718" s="3">
        <v>4.8</v>
      </c>
      <c r="C718" s="820"/>
      <c r="D718" s="898" t="s">
        <v>355</v>
      </c>
      <c r="E718" s="929"/>
      <c r="F718" s="929"/>
      <c r="G718" s="929"/>
      <c r="H718" s="929"/>
      <c r="I718" s="930"/>
      <c r="K718" s="118"/>
      <c r="L718" s="118"/>
      <c r="M718" s="118"/>
    </row>
    <row r="719" spans="1:13" s="59" customFormat="1">
      <c r="A719" s="7"/>
      <c r="B719" s="3">
        <v>4.8</v>
      </c>
      <c r="C719" s="820"/>
      <c r="D719" s="899"/>
      <c r="E719" s="900"/>
      <c r="F719" s="900"/>
      <c r="G719" s="900"/>
      <c r="H719" s="900"/>
      <c r="I719" s="901"/>
      <c r="K719" s="118"/>
      <c r="L719" s="118"/>
      <c r="M719" s="118"/>
    </row>
    <row r="720" spans="1:13" s="59" customFormat="1" ht="15.75" thickBot="1">
      <c r="A720" s="7"/>
      <c r="B720" s="422">
        <v>0.15</v>
      </c>
      <c r="C720" s="414"/>
      <c r="D720" s="899"/>
      <c r="E720" s="900"/>
      <c r="F720" s="900"/>
      <c r="G720" s="900"/>
      <c r="H720" s="900"/>
      <c r="I720" s="901"/>
      <c r="K720" s="118"/>
      <c r="L720" s="118"/>
      <c r="M720" s="118"/>
    </row>
    <row r="721" spans="1:16" s="59" customFormat="1" ht="18.75" thickBot="1">
      <c r="A721" s="7"/>
      <c r="B721" s="3"/>
      <c r="C721" s="396">
        <v>3.45</v>
      </c>
      <c r="D721" s="902" t="s">
        <v>14</v>
      </c>
      <c r="E721" s="903"/>
      <c r="F721" s="903"/>
      <c r="G721" s="903"/>
      <c r="H721" s="903"/>
      <c r="I721" s="904"/>
      <c r="K721" s="118"/>
      <c r="L721" s="118"/>
      <c r="M721" s="118"/>
    </row>
    <row r="722" spans="1:16" s="59" customFormat="1">
      <c r="A722" s="7">
        <v>1</v>
      </c>
      <c r="B722" s="3">
        <v>3.2</v>
      </c>
      <c r="C722" s="820"/>
      <c r="D722" s="898" t="s">
        <v>356</v>
      </c>
      <c r="E722" s="929"/>
      <c r="F722" s="929"/>
      <c r="G722" s="929"/>
      <c r="H722" s="929"/>
      <c r="I722" s="930"/>
      <c r="K722" s="118"/>
      <c r="L722" s="118"/>
      <c r="M722" s="118"/>
    </row>
    <row r="723" spans="1:16" s="59" customFormat="1">
      <c r="A723" s="7"/>
      <c r="B723" s="3">
        <v>1.9</v>
      </c>
      <c r="C723" s="820"/>
      <c r="D723" s="899"/>
      <c r="E723" s="900"/>
      <c r="F723" s="900"/>
      <c r="G723" s="900"/>
      <c r="H723" s="900"/>
      <c r="I723" s="901"/>
      <c r="K723" s="118"/>
      <c r="L723" s="118"/>
      <c r="M723" s="118"/>
    </row>
    <row r="724" spans="1:16" s="59" customFormat="1" ht="15.75" thickBot="1">
      <c r="A724" s="7"/>
      <c r="B724" s="422">
        <v>0.15</v>
      </c>
      <c r="C724" s="414"/>
      <c r="D724" s="899"/>
      <c r="E724" s="900"/>
      <c r="F724" s="900"/>
      <c r="G724" s="900"/>
      <c r="H724" s="900"/>
      <c r="I724" s="901"/>
      <c r="K724" s="118"/>
      <c r="L724" s="118"/>
      <c r="M724" s="118"/>
    </row>
    <row r="725" spans="1:16" s="59" customFormat="1" ht="18.75" thickBot="1">
      <c r="A725" s="7"/>
      <c r="B725" s="3"/>
      <c r="C725" s="396">
        <f>ROUND(PRODUCT(B722:B724),2)</f>
        <v>0.91</v>
      </c>
      <c r="D725" s="902" t="s">
        <v>14</v>
      </c>
      <c r="E725" s="903"/>
      <c r="F725" s="903"/>
      <c r="G725" s="903"/>
      <c r="H725" s="903"/>
      <c r="I725" s="904"/>
      <c r="K725" s="118"/>
      <c r="L725" s="118"/>
      <c r="M725" s="118"/>
    </row>
    <row r="726" spans="1:16" s="59" customFormat="1">
      <c r="A726" s="7">
        <v>1</v>
      </c>
      <c r="B726" s="3">
        <v>2.65</v>
      </c>
      <c r="C726" s="820"/>
      <c r="D726" s="898" t="s">
        <v>357</v>
      </c>
      <c r="E726" s="929"/>
      <c r="F726" s="929"/>
      <c r="G726" s="929"/>
      <c r="H726" s="929"/>
      <c r="I726" s="930"/>
      <c r="K726" s="118"/>
      <c r="L726" s="118"/>
      <c r="M726" s="118"/>
    </row>
    <row r="727" spans="1:16" s="59" customFormat="1">
      <c r="A727" s="7"/>
      <c r="B727" s="3">
        <v>1.2</v>
      </c>
      <c r="C727" s="820"/>
      <c r="D727" s="899"/>
      <c r="E727" s="900"/>
      <c r="F727" s="900"/>
      <c r="G727" s="900"/>
      <c r="H727" s="900"/>
      <c r="I727" s="901"/>
      <c r="K727" s="118"/>
      <c r="L727" s="118"/>
      <c r="M727" s="118"/>
    </row>
    <row r="728" spans="1:16" s="59" customFormat="1" ht="15.75" thickBot="1">
      <c r="A728" s="7"/>
      <c r="B728" s="422">
        <v>0.15</v>
      </c>
      <c r="C728" s="414"/>
      <c r="D728" s="899"/>
      <c r="E728" s="900"/>
      <c r="F728" s="900"/>
      <c r="G728" s="900"/>
      <c r="H728" s="900"/>
      <c r="I728" s="901"/>
      <c r="K728" s="118"/>
      <c r="L728" s="118"/>
      <c r="M728" s="118"/>
      <c r="P728" s="117"/>
    </row>
    <row r="729" spans="1:16" s="59" customFormat="1" ht="18.75" thickBot="1">
      <c r="A729" s="7"/>
      <c r="B729" s="3"/>
      <c r="C729" s="396">
        <f>ROUND(PRODUCT(B726:B728),2)</f>
        <v>0.48</v>
      </c>
      <c r="D729" s="902" t="s">
        <v>14</v>
      </c>
      <c r="E729" s="903"/>
      <c r="F729" s="903"/>
      <c r="G729" s="903"/>
      <c r="H729" s="903"/>
      <c r="I729" s="904"/>
      <c r="K729" s="118"/>
      <c r="L729" s="118"/>
      <c r="M729" s="118"/>
      <c r="P729" s="117"/>
    </row>
    <row r="730" spans="1:16" s="59" customFormat="1">
      <c r="A730" s="7">
        <v>1</v>
      </c>
      <c r="B730" s="3">
        <v>2.92</v>
      </c>
      <c r="C730" s="820"/>
      <c r="D730" s="898" t="s">
        <v>358</v>
      </c>
      <c r="E730" s="929"/>
      <c r="F730" s="929"/>
      <c r="G730" s="929"/>
      <c r="H730" s="929"/>
      <c r="I730" s="930"/>
      <c r="K730" s="118"/>
      <c r="L730" s="118"/>
      <c r="M730" s="118"/>
      <c r="P730" s="117"/>
    </row>
    <row r="731" spans="1:16" s="59" customFormat="1">
      <c r="A731" s="7"/>
      <c r="B731" s="3">
        <v>1.1200000000000001</v>
      </c>
      <c r="C731" s="820"/>
      <c r="D731" s="899"/>
      <c r="E731" s="900"/>
      <c r="F731" s="900"/>
      <c r="G731" s="900"/>
      <c r="H731" s="900"/>
      <c r="I731" s="901"/>
      <c r="K731" s="118"/>
      <c r="L731" s="118"/>
      <c r="M731" s="118"/>
      <c r="P731" s="117"/>
    </row>
    <row r="732" spans="1:16" s="59" customFormat="1" ht="15.75" thickBot="1">
      <c r="A732" s="7"/>
      <c r="B732" s="422">
        <v>0.15</v>
      </c>
      <c r="C732" s="414"/>
      <c r="D732" s="899"/>
      <c r="E732" s="900"/>
      <c r="F732" s="900"/>
      <c r="G732" s="900"/>
      <c r="H732" s="900"/>
      <c r="I732" s="901"/>
      <c r="K732" s="118"/>
      <c r="L732" s="118"/>
      <c r="M732" s="118"/>
      <c r="P732" s="117"/>
    </row>
    <row r="733" spans="1:16" s="59" customFormat="1" ht="18.75" thickBot="1">
      <c r="A733" s="7"/>
      <c r="B733" s="3"/>
      <c r="C733" s="820">
        <f>ROUND(PRODUCT(B730:B732),2)</f>
        <v>0.49</v>
      </c>
      <c r="D733" s="902" t="s">
        <v>14</v>
      </c>
      <c r="E733" s="903"/>
      <c r="F733" s="903"/>
      <c r="G733" s="903"/>
      <c r="H733" s="903"/>
      <c r="I733" s="904"/>
      <c r="K733" s="118"/>
      <c r="L733" s="118"/>
      <c r="M733" s="118"/>
      <c r="P733" s="117"/>
    </row>
    <row r="734" spans="1:16" s="59" customFormat="1">
      <c r="A734" s="7">
        <v>1</v>
      </c>
      <c r="B734" s="3">
        <v>0.5</v>
      </c>
      <c r="C734" s="998"/>
      <c r="D734" s="898" t="s">
        <v>359</v>
      </c>
      <c r="E734" s="929"/>
      <c r="F734" s="929"/>
      <c r="G734" s="929"/>
      <c r="H734" s="929"/>
      <c r="I734" s="930"/>
      <c r="K734" s="118"/>
      <c r="L734" s="118"/>
      <c r="M734" s="118"/>
      <c r="P734" s="117"/>
    </row>
    <row r="735" spans="1:16" s="59" customFormat="1">
      <c r="A735" s="7"/>
      <c r="B735" s="3">
        <v>3.2</v>
      </c>
      <c r="C735" s="820"/>
      <c r="D735" s="899"/>
      <c r="E735" s="900"/>
      <c r="F735" s="900"/>
      <c r="G735" s="900"/>
      <c r="H735" s="900"/>
      <c r="I735" s="901"/>
      <c r="K735" s="118"/>
      <c r="L735" s="118"/>
      <c r="M735" s="118"/>
      <c r="P735" s="117"/>
    </row>
    <row r="736" spans="1:16" s="59" customFormat="1" ht="15.75" thickBot="1">
      <c r="A736" s="7"/>
      <c r="B736" s="422">
        <v>0.15</v>
      </c>
      <c r="C736" s="414"/>
      <c r="D736" s="899"/>
      <c r="E736" s="900"/>
      <c r="F736" s="900"/>
      <c r="G736" s="900"/>
      <c r="H736" s="900"/>
      <c r="I736" s="901"/>
      <c r="K736" s="118"/>
      <c r="L736" s="118"/>
      <c r="M736" s="118"/>
      <c r="P736" s="117"/>
    </row>
    <row r="737" spans="1:16" s="59" customFormat="1" ht="18.75" thickBot="1">
      <c r="A737" s="7"/>
      <c r="B737" s="3"/>
      <c r="C737" s="396">
        <f>ROUND(PRODUCT(B734:B736),2)</f>
        <v>0.24</v>
      </c>
      <c r="D737" s="902" t="s">
        <v>14</v>
      </c>
      <c r="E737" s="903"/>
      <c r="F737" s="903"/>
      <c r="G737" s="903"/>
      <c r="H737" s="903"/>
      <c r="I737" s="904"/>
      <c r="K737" s="118"/>
      <c r="L737" s="118"/>
      <c r="M737" s="118"/>
      <c r="P737" s="117"/>
    </row>
    <row r="738" spans="1:16" s="59" customFormat="1" ht="15.75" thickBot="1">
      <c r="A738" s="820"/>
      <c r="B738" s="817"/>
      <c r="C738" s="820"/>
      <c r="D738" s="1057" t="s">
        <v>360</v>
      </c>
      <c r="E738" s="1058"/>
      <c r="F738" s="1058"/>
      <c r="G738" s="1058"/>
      <c r="H738" s="1058"/>
      <c r="I738" s="1059"/>
      <c r="P738" s="823"/>
    </row>
    <row r="739" spans="1:16" s="59" customFormat="1" ht="18.75" thickBot="1">
      <c r="A739" s="7"/>
      <c r="B739" s="3"/>
      <c r="C739" s="396">
        <v>19.600000000000001</v>
      </c>
      <c r="D739" s="920" t="s">
        <v>14</v>
      </c>
      <c r="E739" s="921"/>
      <c r="F739" s="921"/>
      <c r="G739" s="921"/>
      <c r="H739" s="921"/>
      <c r="I739" s="922"/>
      <c r="K739" s="118"/>
      <c r="L739" s="118"/>
      <c r="M739" s="118"/>
      <c r="P739" s="117"/>
    </row>
    <row r="740" spans="1:16" s="59" customFormat="1" ht="16.5" thickBot="1">
      <c r="A740" s="7"/>
      <c r="B740" s="3"/>
      <c r="C740" s="820"/>
      <c r="D740" s="923" t="s">
        <v>361</v>
      </c>
      <c r="E740" s="924"/>
      <c r="F740" s="924"/>
      <c r="G740" s="924"/>
      <c r="H740" s="924"/>
      <c r="I740" s="925"/>
      <c r="K740" s="118"/>
      <c r="L740" s="118"/>
      <c r="M740" s="118"/>
      <c r="P740" s="117"/>
    </row>
    <row r="741" spans="1:16" s="59" customFormat="1" ht="16.5" thickBot="1">
      <c r="A741" s="7"/>
      <c r="B741" s="3"/>
      <c r="C741" s="820"/>
      <c r="D741" s="926" t="s">
        <v>362</v>
      </c>
      <c r="E741" s="927"/>
      <c r="F741" s="927"/>
      <c r="G741" s="927"/>
      <c r="H741" s="927"/>
      <c r="I741" s="928"/>
      <c r="K741" s="118"/>
      <c r="L741" s="118"/>
      <c r="M741" s="118"/>
      <c r="P741" s="117"/>
    </row>
    <row r="742" spans="1:16" s="59" customFormat="1">
      <c r="A742" s="7">
        <v>17</v>
      </c>
      <c r="B742" s="3">
        <v>1.2</v>
      </c>
      <c r="C742" s="820"/>
      <c r="D742" s="899" t="s">
        <v>363</v>
      </c>
      <c r="E742" s="900"/>
      <c r="F742" s="900"/>
      <c r="G742" s="900"/>
      <c r="H742" s="900"/>
      <c r="I742" s="901"/>
      <c r="K742" s="118"/>
      <c r="L742" s="118"/>
      <c r="M742" s="118"/>
      <c r="P742" s="117"/>
    </row>
    <row r="743" spans="1:16" s="59" customFormat="1">
      <c r="A743" s="7"/>
      <c r="B743" s="3">
        <v>0.3</v>
      </c>
      <c r="C743" s="820"/>
      <c r="D743" s="899"/>
      <c r="E743" s="900"/>
      <c r="F743" s="900"/>
      <c r="G743" s="900"/>
      <c r="H743" s="900"/>
      <c r="I743" s="901"/>
      <c r="K743" s="118"/>
      <c r="L743" s="118"/>
      <c r="M743" s="118"/>
      <c r="P743" s="117"/>
    </row>
    <row r="744" spans="1:16" s="59" customFormat="1" ht="15.75" thickBot="1">
      <c r="A744" s="7"/>
      <c r="B744" s="427">
        <v>0.16</v>
      </c>
      <c r="C744" s="433"/>
      <c r="D744" s="899"/>
      <c r="E744" s="900"/>
      <c r="F744" s="900"/>
      <c r="G744" s="900"/>
      <c r="H744" s="900"/>
      <c r="I744" s="901"/>
      <c r="K744" s="118"/>
      <c r="L744" s="118"/>
      <c r="M744" s="118"/>
      <c r="P744" s="117"/>
    </row>
    <row r="745" spans="1:16" s="59" customFormat="1" ht="18.75" thickBot="1">
      <c r="A745" s="7"/>
      <c r="B745" s="3"/>
      <c r="C745" s="999">
        <v>3.06</v>
      </c>
      <c r="D745" s="902" t="s">
        <v>14</v>
      </c>
      <c r="E745" s="903"/>
      <c r="F745" s="903"/>
      <c r="G745" s="903"/>
      <c r="H745" s="903"/>
      <c r="I745" s="904"/>
      <c r="K745" s="118"/>
      <c r="L745" s="118"/>
      <c r="M745" s="118"/>
      <c r="P745" s="117"/>
    </row>
    <row r="746" spans="1:16" s="59" customFormat="1">
      <c r="A746" s="7">
        <v>1</v>
      </c>
      <c r="B746" s="3">
        <v>3</v>
      </c>
      <c r="C746" s="820"/>
      <c r="D746" s="899" t="s">
        <v>364</v>
      </c>
      <c r="E746" s="900"/>
      <c r="F746" s="900"/>
      <c r="G746" s="900"/>
      <c r="H746" s="900"/>
      <c r="I746" s="901"/>
      <c r="K746" s="118"/>
      <c r="L746" s="118"/>
      <c r="M746" s="118"/>
      <c r="P746" s="117"/>
    </row>
    <row r="747" spans="1:16" s="59" customFormat="1">
      <c r="A747" s="7"/>
      <c r="B747" s="3">
        <v>1.2</v>
      </c>
      <c r="C747" s="820"/>
      <c r="D747" s="899"/>
      <c r="E747" s="900"/>
      <c r="F747" s="900"/>
      <c r="G747" s="900"/>
      <c r="H747" s="900"/>
      <c r="I747" s="901"/>
      <c r="K747" s="118"/>
      <c r="L747" s="118"/>
      <c r="M747" s="118"/>
      <c r="P747" s="117"/>
    </row>
    <row r="748" spans="1:16" s="59" customFormat="1" ht="15.75" thickBot="1">
      <c r="A748" s="7"/>
      <c r="B748" s="427">
        <v>0.15</v>
      </c>
      <c r="C748" s="433"/>
      <c r="D748" s="899"/>
      <c r="E748" s="900"/>
      <c r="F748" s="900"/>
      <c r="G748" s="900"/>
      <c r="H748" s="900"/>
      <c r="I748" s="901"/>
      <c r="K748" s="118"/>
      <c r="L748" s="118"/>
      <c r="M748" s="118"/>
      <c r="P748" s="117"/>
    </row>
    <row r="749" spans="1:16" s="59" customFormat="1" ht="18.75" thickBot="1">
      <c r="A749" s="7"/>
      <c r="B749" s="3"/>
      <c r="C749" s="1000">
        <f>ROUND(PRODUCT(B746:B748),2)</f>
        <v>0.54</v>
      </c>
      <c r="D749" s="902" t="s">
        <v>14</v>
      </c>
      <c r="E749" s="903"/>
      <c r="F749" s="903"/>
      <c r="G749" s="903"/>
      <c r="H749" s="903"/>
      <c r="I749" s="904"/>
      <c r="K749" s="118"/>
      <c r="L749" s="118"/>
      <c r="M749" s="118"/>
      <c r="P749" s="117"/>
    </row>
    <row r="750" spans="1:16" s="59" customFormat="1" ht="15.75" thickBot="1">
      <c r="A750" s="429"/>
      <c r="B750" s="430"/>
      <c r="C750" s="1001"/>
      <c r="D750" s="906"/>
      <c r="E750" s="906"/>
      <c r="F750" s="906"/>
      <c r="G750" s="906"/>
      <c r="H750" s="906"/>
      <c r="I750" s="907"/>
      <c r="K750" s="118"/>
      <c r="L750" s="118"/>
      <c r="M750" s="118"/>
      <c r="P750" s="117"/>
    </row>
    <row r="751" spans="1:16" s="59" customFormat="1">
      <c r="A751" s="289">
        <v>2</v>
      </c>
      <c r="B751" s="3">
        <v>2.2999999999999998</v>
      </c>
      <c r="C751" s="820"/>
      <c r="D751" s="899" t="s">
        <v>365</v>
      </c>
      <c r="E751" s="900"/>
      <c r="F751" s="900"/>
      <c r="G751" s="900"/>
      <c r="H751" s="900"/>
      <c r="I751" s="901"/>
      <c r="K751" s="118"/>
      <c r="L751" s="118"/>
      <c r="M751" s="118"/>
      <c r="P751" s="117"/>
    </row>
    <row r="752" spans="1:16" s="59" customFormat="1">
      <c r="A752" s="289"/>
      <c r="B752" s="3">
        <v>1.1499999999999999</v>
      </c>
      <c r="C752" s="820"/>
      <c r="D752" s="899"/>
      <c r="E752" s="900"/>
      <c r="F752" s="900"/>
      <c r="G752" s="900"/>
      <c r="H752" s="900"/>
      <c r="I752" s="901"/>
      <c r="K752" s="118"/>
      <c r="L752" s="118"/>
      <c r="M752" s="118"/>
      <c r="P752" s="117"/>
    </row>
    <row r="753" spans="1:16" s="59" customFormat="1" ht="15.75" thickBot="1">
      <c r="A753" s="289"/>
      <c r="B753" s="427">
        <v>0.15</v>
      </c>
      <c r="C753" s="433"/>
      <c r="D753" s="899"/>
      <c r="E753" s="900"/>
      <c r="F753" s="900"/>
      <c r="G753" s="900"/>
      <c r="H753" s="900"/>
      <c r="I753" s="901"/>
      <c r="K753" s="118"/>
      <c r="L753" s="118"/>
      <c r="M753" s="118"/>
      <c r="P753" s="117"/>
    </row>
    <row r="754" spans="1:16" s="59" customFormat="1" ht="18.75" thickBot="1">
      <c r="A754" s="289"/>
      <c r="B754" s="3"/>
      <c r="C754" s="999">
        <f>ROUND(PRODUCT(A751:B754),2)</f>
        <v>0.79</v>
      </c>
      <c r="D754" s="902" t="s">
        <v>14</v>
      </c>
      <c r="E754" s="903"/>
      <c r="F754" s="903"/>
      <c r="G754" s="903"/>
      <c r="H754" s="903"/>
      <c r="I754" s="904"/>
      <c r="K754" s="118"/>
      <c r="L754" s="118"/>
      <c r="M754" s="118"/>
      <c r="P754" s="117"/>
    </row>
    <row r="755" spans="1:16" s="59" customFormat="1" ht="15.75" thickBot="1">
      <c r="A755" s="820"/>
      <c r="B755" s="817"/>
      <c r="C755" s="820"/>
      <c r="D755" s="1060" t="s">
        <v>366</v>
      </c>
      <c r="E755" s="1061"/>
      <c r="F755" s="1061"/>
      <c r="G755" s="1061"/>
      <c r="H755" s="1061"/>
      <c r="I755" s="1062"/>
      <c r="P755" s="823"/>
    </row>
    <row r="756" spans="1:16" s="59" customFormat="1" ht="18.75" thickBot="1">
      <c r="A756" s="7"/>
      <c r="B756" s="7"/>
      <c r="C756" s="1002">
        <f>C745+C749+C754</f>
        <v>4.3900000000000006</v>
      </c>
      <c r="D756" s="902" t="s">
        <v>14</v>
      </c>
      <c r="E756" s="903"/>
      <c r="F756" s="903"/>
      <c r="G756" s="903"/>
      <c r="H756" s="903"/>
      <c r="I756" s="904"/>
      <c r="K756" s="118"/>
      <c r="L756" s="118"/>
      <c r="M756" s="118"/>
      <c r="P756" s="117"/>
    </row>
    <row r="757" spans="1:16" s="59" customFormat="1" ht="16.5" thickTop="1" thickBot="1">
      <c r="A757" s="820"/>
      <c r="B757" s="820"/>
      <c r="C757" s="817"/>
      <c r="D757" s="1063" t="s">
        <v>367</v>
      </c>
      <c r="E757" s="1064"/>
      <c r="F757" s="1064"/>
      <c r="G757" s="1064"/>
      <c r="H757" s="1064"/>
      <c r="I757" s="1065"/>
      <c r="P757" s="823"/>
    </row>
    <row r="758" spans="1:16" s="59" customFormat="1" ht="18.75" thickBot="1">
      <c r="A758" s="7"/>
      <c r="B758" s="2"/>
      <c r="C758" s="1002">
        <f>C594+C642+C694+C739+C756</f>
        <v>53.410000000000004</v>
      </c>
      <c r="D758" s="902" t="s">
        <v>14</v>
      </c>
      <c r="E758" s="903"/>
      <c r="F758" s="903"/>
      <c r="G758" s="903"/>
      <c r="H758" s="903"/>
      <c r="I758" s="904"/>
      <c r="K758" s="118"/>
      <c r="L758" s="118"/>
      <c r="M758" s="118"/>
      <c r="P758" s="117"/>
    </row>
    <row r="759" spans="1:16" s="59" customFormat="1" ht="16.5" thickTop="1" thickBot="1">
      <c r="A759" s="820"/>
      <c r="C759" s="820"/>
      <c r="D759" s="1066" t="s">
        <v>368</v>
      </c>
      <c r="E759" s="1067"/>
      <c r="F759" s="1067"/>
      <c r="G759" s="1067"/>
      <c r="H759" s="1067"/>
      <c r="I759" s="931"/>
      <c r="P759" s="823"/>
    </row>
    <row r="760" spans="1:16" s="59" customFormat="1" ht="15.75" thickBot="1">
      <c r="A760" s="7"/>
      <c r="B760" s="2"/>
      <c r="C760" s="820"/>
      <c r="D760" s="895" t="s">
        <v>310</v>
      </c>
      <c r="E760" s="896"/>
      <c r="F760" s="896"/>
      <c r="G760" s="896"/>
      <c r="H760" s="896"/>
      <c r="I760" s="897"/>
      <c r="K760" s="118"/>
      <c r="L760" s="118"/>
      <c r="M760" s="118"/>
      <c r="P760" s="117"/>
    </row>
    <row r="761" spans="1:16" s="59" customFormat="1">
      <c r="A761" s="7"/>
      <c r="B761" s="2"/>
      <c r="C761" s="820"/>
      <c r="D761" s="899" t="s">
        <v>369</v>
      </c>
      <c r="E761" s="917"/>
      <c r="F761" s="917"/>
      <c r="G761" s="917"/>
      <c r="H761" s="917"/>
      <c r="I761" s="901"/>
      <c r="K761" s="118"/>
      <c r="L761" s="118"/>
      <c r="M761" s="118"/>
      <c r="P761" s="117"/>
    </row>
    <row r="762" spans="1:16" s="59" customFormat="1">
      <c r="A762" s="7">
        <v>28</v>
      </c>
      <c r="B762" s="2">
        <v>1</v>
      </c>
      <c r="C762" s="820"/>
      <c r="D762" s="899" t="s">
        <v>370</v>
      </c>
      <c r="E762" s="900"/>
      <c r="F762" s="900"/>
      <c r="G762" s="900"/>
      <c r="H762" s="900"/>
      <c r="I762" s="901"/>
      <c r="K762" s="118"/>
      <c r="L762" s="118"/>
      <c r="M762" s="118"/>
      <c r="P762" s="117"/>
    </row>
    <row r="763" spans="1:16" s="59" customFormat="1" ht="15.75" thickBot="1">
      <c r="A763" s="7"/>
      <c r="B763" s="432">
        <v>2.64</v>
      </c>
      <c r="C763" s="433"/>
      <c r="D763" s="899"/>
      <c r="E763" s="900"/>
      <c r="F763" s="900"/>
      <c r="G763" s="900"/>
      <c r="H763" s="900"/>
      <c r="I763" s="901"/>
      <c r="K763" s="118"/>
      <c r="L763" s="118"/>
      <c r="M763" s="118"/>
      <c r="P763" s="117"/>
    </row>
    <row r="764" spans="1:16" s="59" customFormat="1" ht="15.75" thickBot="1">
      <c r="A764" s="7"/>
      <c r="B764" s="2"/>
      <c r="C764" s="433">
        <f>ROUND(PRODUCT(A762:B763),2)</f>
        <v>73.92</v>
      </c>
      <c r="D764" s="905" t="s">
        <v>99</v>
      </c>
      <c r="E764" s="906"/>
      <c r="F764" s="906"/>
      <c r="G764" s="906"/>
      <c r="H764" s="906"/>
      <c r="I764" s="907"/>
      <c r="K764" s="118"/>
      <c r="L764" s="118"/>
      <c r="M764" s="118"/>
      <c r="P764" s="117"/>
    </row>
    <row r="765" spans="1:16" s="59" customFormat="1">
      <c r="A765" s="7">
        <v>2</v>
      </c>
      <c r="B765" s="2">
        <v>0.70499999999999996</v>
      </c>
      <c r="C765" s="820"/>
      <c r="D765" s="899" t="s">
        <v>371</v>
      </c>
      <c r="E765" s="900"/>
      <c r="F765" s="900"/>
      <c r="G765" s="900"/>
      <c r="H765" s="900"/>
      <c r="I765" s="901"/>
      <c r="K765" s="118"/>
      <c r="L765" s="118"/>
      <c r="M765" s="118"/>
      <c r="P765" s="117"/>
    </row>
    <row r="766" spans="1:16" s="59" customFormat="1" ht="15.75" thickBot="1">
      <c r="A766" s="7"/>
      <c r="B766" s="432">
        <v>2.64</v>
      </c>
      <c r="C766" s="433"/>
      <c r="D766" s="899"/>
      <c r="E766" s="900"/>
      <c r="F766" s="900"/>
      <c r="G766" s="900"/>
      <c r="H766" s="900"/>
      <c r="I766" s="901"/>
      <c r="K766" s="118"/>
      <c r="L766" s="118"/>
      <c r="M766" s="118"/>
      <c r="P766" s="117"/>
    </row>
    <row r="767" spans="1:16" s="59" customFormat="1" ht="15.75" thickBot="1">
      <c r="A767" s="7"/>
      <c r="B767" s="2"/>
      <c r="C767" s="433">
        <f>ROUND(PRODUCT(A765:B766),2)</f>
        <v>3.72</v>
      </c>
      <c r="D767" s="905" t="s">
        <v>99</v>
      </c>
      <c r="E767" s="906"/>
      <c r="F767" s="906"/>
      <c r="G767" s="906"/>
      <c r="H767" s="906"/>
      <c r="I767" s="907"/>
      <c r="K767" s="118"/>
      <c r="L767" s="118"/>
      <c r="M767" s="118"/>
      <c r="P767" s="117"/>
    </row>
    <row r="768" spans="1:16" s="59" customFormat="1">
      <c r="A768" s="7">
        <v>1</v>
      </c>
      <c r="B768" s="2">
        <v>0.70499999999999996</v>
      </c>
      <c r="C768" s="820"/>
      <c r="D768" s="899" t="s">
        <v>372</v>
      </c>
      <c r="E768" s="900"/>
      <c r="F768" s="900"/>
      <c r="G768" s="900"/>
      <c r="H768" s="900"/>
      <c r="I768" s="901"/>
      <c r="K768" s="118"/>
      <c r="L768" s="118"/>
      <c r="M768" s="118"/>
      <c r="P768" s="117"/>
    </row>
    <row r="769" spans="1:16" s="59" customFormat="1" ht="15.75" thickBot="1">
      <c r="A769" s="7"/>
      <c r="B769" s="432">
        <v>2.64</v>
      </c>
      <c r="C769" s="433"/>
      <c r="D769" s="899"/>
      <c r="E769" s="900"/>
      <c r="F769" s="900"/>
      <c r="G769" s="900"/>
      <c r="H769" s="900"/>
      <c r="I769" s="901"/>
      <c r="K769" s="118"/>
      <c r="L769" s="118"/>
      <c r="M769" s="118"/>
      <c r="P769" s="117"/>
    </row>
    <row r="770" spans="1:16" s="59" customFormat="1" ht="15.75" thickBot="1">
      <c r="A770" s="7"/>
      <c r="B770" s="2"/>
      <c r="C770" s="433">
        <f>ROUND(PRODUCT(A768:B769),2)</f>
        <v>1.86</v>
      </c>
      <c r="D770" s="905" t="s">
        <v>99</v>
      </c>
      <c r="E770" s="906"/>
      <c r="F770" s="906"/>
      <c r="G770" s="906"/>
      <c r="H770" s="906"/>
      <c r="I770" s="907"/>
      <c r="K770" s="118"/>
      <c r="L770" s="118"/>
      <c r="M770" s="118"/>
      <c r="P770" s="117"/>
    </row>
    <row r="771" spans="1:16" s="59" customFormat="1" ht="15.75" thickBot="1">
      <c r="A771" s="820"/>
      <c r="C771" s="820"/>
      <c r="D771" s="1068" t="s">
        <v>373</v>
      </c>
      <c r="E771" s="1069"/>
      <c r="F771" s="1069"/>
      <c r="G771" s="1069"/>
      <c r="H771" s="1069"/>
      <c r="I771" s="1070"/>
      <c r="P771" s="823"/>
    </row>
    <row r="772" spans="1:16" s="59" customFormat="1" ht="15.75" thickBot="1">
      <c r="A772" s="7"/>
      <c r="B772" s="2"/>
      <c r="C772" s="1002">
        <f>C764+C767+C770</f>
        <v>79.5</v>
      </c>
      <c r="D772" s="905" t="s">
        <v>99</v>
      </c>
      <c r="E772" s="906"/>
      <c r="F772" s="906"/>
      <c r="G772" s="906"/>
      <c r="H772" s="906"/>
      <c r="I772" s="907"/>
      <c r="K772" s="118"/>
      <c r="L772" s="118"/>
      <c r="M772" s="118"/>
      <c r="P772" s="117"/>
    </row>
    <row r="773" spans="1:16" s="59" customFormat="1" ht="15.75" thickTop="1">
      <c r="A773" s="7"/>
      <c r="B773" s="2"/>
      <c r="C773" s="820"/>
      <c r="D773" s="899" t="s">
        <v>374</v>
      </c>
      <c r="E773" s="917"/>
      <c r="F773" s="917"/>
      <c r="G773" s="917"/>
      <c r="H773" s="917"/>
      <c r="I773" s="901"/>
      <c r="K773" s="118"/>
      <c r="L773" s="118"/>
      <c r="M773" s="118"/>
      <c r="P773" s="117"/>
    </row>
    <row r="774" spans="1:16" s="59" customFormat="1">
      <c r="A774" s="7">
        <v>1</v>
      </c>
      <c r="B774" s="2">
        <v>40.56</v>
      </c>
      <c r="C774" s="820"/>
      <c r="D774" s="899" t="s">
        <v>375</v>
      </c>
      <c r="E774" s="917"/>
      <c r="F774" s="917"/>
      <c r="G774" s="917"/>
      <c r="H774" s="917"/>
      <c r="I774" s="901"/>
      <c r="K774" s="118"/>
      <c r="L774" s="118"/>
      <c r="M774" s="118"/>
      <c r="P774" s="117"/>
    </row>
    <row r="775" spans="1:16" s="59" customFormat="1" ht="15.75" thickBot="1">
      <c r="A775" s="7"/>
      <c r="B775" s="432">
        <v>0.4</v>
      </c>
      <c r="C775" s="433"/>
      <c r="D775" s="899"/>
      <c r="E775" s="900"/>
      <c r="F775" s="900"/>
      <c r="G775" s="900"/>
      <c r="H775" s="900"/>
      <c r="I775" s="901"/>
      <c r="K775" s="118"/>
      <c r="L775" s="118"/>
      <c r="M775" s="118"/>
      <c r="P775" s="117"/>
    </row>
    <row r="776" spans="1:16" s="59" customFormat="1" ht="15.75" thickBot="1">
      <c r="A776" s="7"/>
      <c r="B776" s="2"/>
      <c r="C776" s="433">
        <f>ROUND(PRODUCT(A774:B775),2)</f>
        <v>16.22</v>
      </c>
      <c r="D776" s="905" t="s">
        <v>99</v>
      </c>
      <c r="E776" s="906"/>
      <c r="F776" s="906"/>
      <c r="G776" s="906"/>
      <c r="H776" s="906"/>
      <c r="I776" s="907"/>
      <c r="K776" s="118"/>
      <c r="L776" s="118"/>
      <c r="M776" s="118"/>
      <c r="P776" s="117"/>
    </row>
    <row r="777" spans="1:16" s="59" customFormat="1">
      <c r="A777" s="7">
        <v>2</v>
      </c>
      <c r="B777" s="2">
        <v>7.85</v>
      </c>
      <c r="C777" s="820"/>
      <c r="D777" s="899" t="s">
        <v>376</v>
      </c>
      <c r="E777" s="900"/>
      <c r="F777" s="900"/>
      <c r="G777" s="900"/>
      <c r="H777" s="900"/>
      <c r="I777" s="901"/>
      <c r="K777" s="118"/>
      <c r="L777" s="118"/>
      <c r="M777" s="118"/>
      <c r="P777" s="117"/>
    </row>
    <row r="778" spans="1:16" s="59" customFormat="1" ht="15.75" thickBot="1">
      <c r="A778" s="7"/>
      <c r="B778" s="432">
        <v>0.25</v>
      </c>
      <c r="C778" s="433"/>
      <c r="D778" s="899"/>
      <c r="E778" s="900"/>
      <c r="F778" s="900"/>
      <c r="G778" s="900"/>
      <c r="H778" s="900"/>
      <c r="I778" s="901"/>
      <c r="K778" s="118"/>
      <c r="L778" s="118"/>
      <c r="M778" s="118"/>
      <c r="P778" s="117"/>
    </row>
    <row r="779" spans="1:16" s="59" customFormat="1" ht="15.75" thickBot="1">
      <c r="A779" s="7"/>
      <c r="B779" s="2"/>
      <c r="C779" s="433">
        <v>3.92</v>
      </c>
      <c r="D779" s="905" t="s">
        <v>99</v>
      </c>
      <c r="E779" s="906"/>
      <c r="F779" s="906"/>
      <c r="G779" s="906"/>
      <c r="H779" s="906"/>
      <c r="I779" s="907"/>
      <c r="K779" s="118"/>
      <c r="L779" s="118"/>
      <c r="M779" s="118"/>
      <c r="P779" s="117"/>
    </row>
    <row r="780" spans="1:16" s="59" customFormat="1">
      <c r="A780" s="7">
        <v>2</v>
      </c>
      <c r="B780" s="2">
        <v>7.05</v>
      </c>
      <c r="C780" s="820"/>
      <c r="D780" s="899" t="s">
        <v>377</v>
      </c>
      <c r="E780" s="900"/>
      <c r="F780" s="900"/>
      <c r="G780" s="900"/>
      <c r="H780" s="900"/>
      <c r="I780" s="901"/>
      <c r="K780" s="118"/>
      <c r="L780" s="118"/>
      <c r="M780" s="118"/>
      <c r="P780" s="117"/>
    </row>
    <row r="781" spans="1:16" s="59" customFormat="1" ht="15.75" thickBot="1">
      <c r="A781" s="7"/>
      <c r="B781" s="432">
        <v>0.5</v>
      </c>
      <c r="C781" s="433"/>
      <c r="D781" s="899"/>
      <c r="E781" s="900"/>
      <c r="F781" s="900"/>
      <c r="G781" s="900"/>
      <c r="H781" s="900"/>
      <c r="I781" s="901"/>
      <c r="K781" s="118"/>
      <c r="L781" s="118"/>
      <c r="M781" s="118"/>
      <c r="P781" s="117"/>
    </row>
    <row r="782" spans="1:16" s="59" customFormat="1" ht="15.75" thickBot="1">
      <c r="A782" s="7"/>
      <c r="B782" s="4"/>
      <c r="C782" s="820">
        <f>ROUND(PRODUCT(A780:B781),2)</f>
        <v>7.05</v>
      </c>
      <c r="D782" s="905" t="s">
        <v>99</v>
      </c>
      <c r="E782" s="906"/>
      <c r="F782" s="906"/>
      <c r="G782" s="906"/>
      <c r="H782" s="906"/>
      <c r="I782" s="907"/>
      <c r="K782" s="118"/>
      <c r="L782" s="118"/>
      <c r="M782" s="118"/>
      <c r="P782" s="117"/>
    </row>
    <row r="783" spans="1:16" s="59" customFormat="1">
      <c r="A783" s="7">
        <v>2</v>
      </c>
      <c r="B783" s="7">
        <v>8.65</v>
      </c>
      <c r="C783" s="817"/>
      <c r="D783" s="899" t="s">
        <v>378</v>
      </c>
      <c r="E783" s="900"/>
      <c r="F783" s="900"/>
      <c r="G783" s="900"/>
      <c r="H783" s="900"/>
      <c r="I783" s="901"/>
      <c r="K783" s="118"/>
      <c r="L783" s="118"/>
      <c r="M783" s="118"/>
      <c r="P783" s="117"/>
    </row>
    <row r="784" spans="1:16" s="59" customFormat="1" ht="15.75" thickBot="1">
      <c r="A784" s="7"/>
      <c r="B784" s="427">
        <v>0.25</v>
      </c>
      <c r="C784" s="1003"/>
      <c r="D784" s="899"/>
      <c r="E784" s="900"/>
      <c r="F784" s="900"/>
      <c r="G784" s="900"/>
      <c r="H784" s="900"/>
      <c r="I784" s="901"/>
      <c r="K784" s="118"/>
      <c r="L784" s="118"/>
      <c r="M784" s="118"/>
      <c r="P784" s="117"/>
    </row>
    <row r="785" spans="1:16" s="59" customFormat="1" ht="15.75" thickBot="1">
      <c r="A785" s="7"/>
      <c r="B785" s="7"/>
      <c r="C785" s="999">
        <f>ROUND(PRODUCT(A783:B784),2)</f>
        <v>4.33</v>
      </c>
      <c r="D785" s="905" t="s">
        <v>99</v>
      </c>
      <c r="E785" s="906"/>
      <c r="F785" s="906"/>
      <c r="G785" s="906"/>
      <c r="H785" s="906"/>
      <c r="I785" s="907"/>
      <c r="K785" s="118"/>
      <c r="L785" s="118"/>
      <c r="M785" s="118"/>
      <c r="P785" s="117"/>
    </row>
    <row r="786" spans="1:16" s="59" customFormat="1">
      <c r="A786" s="7">
        <v>2</v>
      </c>
      <c r="B786" s="354">
        <v>8.6999999999999993</v>
      </c>
      <c r="C786" s="820"/>
      <c r="D786" s="899" t="s">
        <v>379</v>
      </c>
      <c r="E786" s="900"/>
      <c r="F786" s="900"/>
      <c r="G786" s="900"/>
      <c r="H786" s="900"/>
      <c r="I786" s="901"/>
      <c r="K786" s="118"/>
      <c r="L786" s="118"/>
      <c r="M786" s="118"/>
      <c r="P786" s="117"/>
    </row>
    <row r="787" spans="1:16" s="59" customFormat="1" ht="15.75" thickBot="1">
      <c r="A787" s="7"/>
      <c r="B787" s="433">
        <v>0.25</v>
      </c>
      <c r="C787" s="433"/>
      <c r="D787" s="899"/>
      <c r="E787" s="900"/>
      <c r="F787" s="900"/>
      <c r="G787" s="900"/>
      <c r="H787" s="900"/>
      <c r="I787" s="901"/>
      <c r="K787" s="118"/>
      <c r="L787" s="118"/>
      <c r="M787" s="118"/>
      <c r="P787" s="117"/>
    </row>
    <row r="788" spans="1:16" s="59" customFormat="1" ht="15.75" thickBot="1">
      <c r="A788" s="7"/>
      <c r="B788" s="434"/>
      <c r="C788" s="1004">
        <f>ROUND(PRODUCT(A786:B787),2)</f>
        <v>4.3499999999999996</v>
      </c>
      <c r="D788" s="905" t="s">
        <v>99</v>
      </c>
      <c r="E788" s="906"/>
      <c r="F788" s="906"/>
      <c r="G788" s="906"/>
      <c r="H788" s="906"/>
      <c r="I788" s="907"/>
      <c r="K788" s="118"/>
      <c r="L788" s="118"/>
      <c r="M788" s="118"/>
      <c r="P788" s="117"/>
    </row>
    <row r="789" spans="1:16" s="59" customFormat="1">
      <c r="A789" s="7">
        <v>2</v>
      </c>
      <c r="B789" s="4">
        <v>10.3</v>
      </c>
      <c r="C789" s="820"/>
      <c r="D789" s="918" t="s">
        <v>380</v>
      </c>
      <c r="E789" s="915"/>
      <c r="F789" s="915"/>
      <c r="G789" s="915"/>
      <c r="H789" s="915"/>
      <c r="I789" s="919"/>
      <c r="K789" s="118"/>
      <c r="L789" s="118"/>
      <c r="M789" s="118"/>
      <c r="P789" s="117"/>
    </row>
    <row r="790" spans="1:16" s="59" customFormat="1" ht="15.75" thickBot="1">
      <c r="A790" s="7"/>
      <c r="B790" s="432">
        <v>0.25</v>
      </c>
      <c r="C790" s="433"/>
      <c r="D790" s="899"/>
      <c r="E790" s="900"/>
      <c r="F790" s="900"/>
      <c r="G790" s="900"/>
      <c r="H790" s="900"/>
      <c r="I790" s="901"/>
      <c r="K790" s="118"/>
      <c r="L790" s="118"/>
      <c r="M790" s="118"/>
      <c r="P790" s="117"/>
    </row>
    <row r="791" spans="1:16" s="59" customFormat="1" ht="15.75" thickBot="1">
      <c r="A791" s="7"/>
      <c r="B791" s="434"/>
      <c r="C791" s="1004">
        <f>ROUND(PRODUCT(A789:B790),2)</f>
        <v>5.15</v>
      </c>
      <c r="D791" s="905" t="s">
        <v>99</v>
      </c>
      <c r="E791" s="906"/>
      <c r="F791" s="906"/>
      <c r="G791" s="906"/>
      <c r="H791" s="906"/>
      <c r="I791" s="907"/>
      <c r="K791" s="118"/>
      <c r="L791" s="118"/>
      <c r="M791" s="118"/>
      <c r="P791" s="117"/>
    </row>
    <row r="792" spans="1:16" s="59" customFormat="1">
      <c r="A792" s="7">
        <v>2</v>
      </c>
      <c r="B792" s="4">
        <v>9.6999999999999993</v>
      </c>
      <c r="C792" s="820"/>
      <c r="D792" s="899" t="s">
        <v>381</v>
      </c>
      <c r="E792" s="900"/>
      <c r="F792" s="900"/>
      <c r="G792" s="900"/>
      <c r="H792" s="900"/>
      <c r="I792" s="901"/>
      <c r="K792" s="118"/>
      <c r="L792" s="118"/>
      <c r="M792" s="118"/>
      <c r="P792" s="117"/>
    </row>
    <row r="793" spans="1:16" s="59" customFormat="1" ht="15.75" thickBot="1">
      <c r="A793" s="289"/>
      <c r="B793" s="432">
        <v>0.25</v>
      </c>
      <c r="C793" s="433"/>
      <c r="D793" s="905"/>
      <c r="E793" s="906"/>
      <c r="F793" s="906"/>
      <c r="G793" s="906"/>
      <c r="H793" s="906"/>
      <c r="I793" s="907"/>
      <c r="K793" s="118"/>
      <c r="L793" s="118"/>
      <c r="M793" s="118"/>
      <c r="P793" s="117"/>
    </row>
    <row r="794" spans="1:16" s="59" customFormat="1" ht="15.75" thickBot="1">
      <c r="A794" s="289"/>
      <c r="B794" s="434"/>
      <c r="C794" s="817">
        <f>ROUND(PRODUCT(A792:B793),2)</f>
        <v>4.8499999999999996</v>
      </c>
      <c r="D794" s="905" t="s">
        <v>99</v>
      </c>
      <c r="E794" s="906"/>
      <c r="F794" s="906"/>
      <c r="G794" s="906"/>
      <c r="H794" s="906"/>
      <c r="I794" s="907"/>
      <c r="K794" s="118"/>
      <c r="L794" s="118"/>
      <c r="M794" s="118"/>
      <c r="P794" s="117"/>
    </row>
    <row r="795" spans="1:16" s="59" customFormat="1">
      <c r="A795" s="289">
        <v>2</v>
      </c>
      <c r="B795" s="2">
        <v>5.15</v>
      </c>
      <c r="C795" s="1005"/>
      <c r="D795" s="914" t="s">
        <v>382</v>
      </c>
      <c r="E795" s="915"/>
      <c r="F795" s="915"/>
      <c r="G795" s="915"/>
      <c r="H795" s="915"/>
      <c r="I795" s="916"/>
      <c r="K795" s="118"/>
      <c r="L795" s="118"/>
      <c r="M795" s="118"/>
      <c r="P795" s="117"/>
    </row>
    <row r="796" spans="1:16" s="59" customFormat="1" ht="15.75" thickBot="1">
      <c r="A796" s="289"/>
      <c r="B796" s="432">
        <v>0.25</v>
      </c>
      <c r="C796" s="433"/>
      <c r="D796" s="899"/>
      <c r="E796" s="917"/>
      <c r="F796" s="917"/>
      <c r="G796" s="917"/>
      <c r="H796" s="917"/>
      <c r="I796" s="901"/>
      <c r="K796" s="118"/>
      <c r="L796" s="118"/>
      <c r="M796" s="118"/>
      <c r="P796" s="117"/>
    </row>
    <row r="797" spans="1:16" s="59" customFormat="1" ht="15.75" thickBot="1">
      <c r="A797" s="289"/>
      <c r="B797" s="435"/>
      <c r="C797" s="1003">
        <f>ROUND(PRODUCT(A795:B796),2)</f>
        <v>2.58</v>
      </c>
      <c r="D797" s="905" t="s">
        <v>99</v>
      </c>
      <c r="E797" s="906"/>
      <c r="F797" s="906"/>
      <c r="G797" s="906"/>
      <c r="H797" s="906"/>
      <c r="I797" s="907"/>
      <c r="K797" s="118"/>
      <c r="L797" s="118"/>
      <c r="M797" s="118"/>
      <c r="P797" s="117"/>
    </row>
    <row r="798" spans="1:16" s="59" customFormat="1" ht="15.75" thickBot="1">
      <c r="A798" s="436"/>
      <c r="B798" s="141"/>
      <c r="C798" s="433"/>
      <c r="D798" s="905"/>
      <c r="E798" s="906"/>
      <c r="F798" s="906"/>
      <c r="G798" s="906"/>
      <c r="H798" s="906"/>
      <c r="I798" s="907"/>
      <c r="K798" s="118"/>
      <c r="L798" s="118"/>
      <c r="M798" s="118"/>
      <c r="P798" s="117"/>
    </row>
    <row r="799" spans="1:16" s="59" customFormat="1" ht="15.75" thickBot="1">
      <c r="A799" s="429">
        <v>1</v>
      </c>
      <c r="B799" s="428">
        <v>2.65</v>
      </c>
      <c r="C799" s="1001"/>
      <c r="D799" s="911" t="s">
        <v>383</v>
      </c>
      <c r="E799" s="912"/>
      <c r="F799" s="912"/>
      <c r="G799" s="912"/>
      <c r="H799" s="912"/>
      <c r="I799" s="913"/>
      <c r="K799" s="118"/>
      <c r="L799" s="118"/>
      <c r="M799" s="118"/>
      <c r="P799" s="117"/>
    </row>
    <row r="800" spans="1:16" s="59" customFormat="1">
      <c r="A800" s="7"/>
      <c r="B800" s="420">
        <v>0.25</v>
      </c>
      <c r="C800" s="820"/>
      <c r="D800" s="899"/>
      <c r="E800" s="900"/>
      <c r="F800" s="900"/>
      <c r="G800" s="900"/>
      <c r="H800" s="900"/>
      <c r="I800" s="901"/>
      <c r="K800" s="118"/>
      <c r="L800" s="118"/>
      <c r="M800" s="118"/>
      <c r="P800" s="117"/>
    </row>
    <row r="801" spans="1:16" s="59" customFormat="1" ht="15.75" thickBot="1">
      <c r="A801" s="7"/>
      <c r="B801" s="435"/>
      <c r="C801" s="437">
        <f>ROUND(PRODUCT(A799:B800),2)</f>
        <v>0.66</v>
      </c>
      <c r="D801" s="905" t="s">
        <v>99</v>
      </c>
      <c r="E801" s="906"/>
      <c r="F801" s="906"/>
      <c r="G801" s="906"/>
      <c r="H801" s="906"/>
      <c r="I801" s="907"/>
      <c r="K801" s="118"/>
      <c r="L801" s="118"/>
      <c r="M801" s="118"/>
      <c r="P801" s="117"/>
    </row>
    <row r="802" spans="1:16" s="59" customFormat="1" ht="15.75" thickBot="1">
      <c r="A802" s="320">
        <v>1</v>
      </c>
      <c r="B802" s="2">
        <v>2.85</v>
      </c>
      <c r="C802" s="414"/>
      <c r="D802" s="899" t="s">
        <v>384</v>
      </c>
      <c r="E802" s="900"/>
      <c r="F802" s="900"/>
      <c r="G802" s="900"/>
      <c r="H802" s="900"/>
      <c r="I802" s="901"/>
      <c r="K802" s="118"/>
      <c r="L802" s="118"/>
      <c r="M802" s="118"/>
      <c r="P802" s="117"/>
    </row>
    <row r="803" spans="1:16" s="59" customFormat="1" ht="15.75" thickBot="1">
      <c r="A803" s="320"/>
      <c r="B803" s="437">
        <v>0.25</v>
      </c>
      <c r="C803" s="414"/>
      <c r="D803" s="899"/>
      <c r="E803" s="900"/>
      <c r="F803" s="900"/>
      <c r="G803" s="900"/>
      <c r="H803" s="900"/>
      <c r="I803" s="901"/>
      <c r="K803" s="118"/>
      <c r="L803" s="118"/>
      <c r="M803" s="118"/>
      <c r="P803" s="117"/>
    </row>
    <row r="804" spans="1:16" s="59" customFormat="1" ht="15.75" thickBot="1">
      <c r="A804" s="320"/>
      <c r="B804" s="320"/>
      <c r="C804" s="1006">
        <f>ROUND(PRODUCT(A802:B803),2)</f>
        <v>0.71</v>
      </c>
      <c r="D804" s="905" t="s">
        <v>99</v>
      </c>
      <c r="E804" s="906"/>
      <c r="F804" s="906"/>
      <c r="G804" s="906"/>
      <c r="H804" s="906"/>
      <c r="I804" s="907"/>
      <c r="K804" s="118"/>
      <c r="L804" s="118"/>
      <c r="M804" s="118"/>
      <c r="P804" s="117"/>
    </row>
    <row r="805" spans="1:16" s="59" customFormat="1">
      <c r="A805" s="320">
        <v>1</v>
      </c>
      <c r="B805" s="320">
        <v>13.2</v>
      </c>
      <c r="D805" s="899" t="s">
        <v>385</v>
      </c>
      <c r="E805" s="900"/>
      <c r="F805" s="900"/>
      <c r="G805" s="900"/>
      <c r="H805" s="900"/>
      <c r="I805" s="901"/>
      <c r="K805" s="118"/>
      <c r="L805" s="118"/>
      <c r="M805" s="118"/>
      <c r="P805" s="117"/>
    </row>
    <row r="806" spans="1:16" s="59" customFormat="1">
      <c r="A806" s="320"/>
      <c r="B806" s="320">
        <v>0.25</v>
      </c>
      <c r="D806" s="899"/>
      <c r="E806" s="900"/>
      <c r="F806" s="900"/>
      <c r="G806" s="900"/>
      <c r="H806" s="900"/>
      <c r="I806" s="901"/>
      <c r="K806" s="118"/>
      <c r="L806" s="118"/>
      <c r="M806" s="118"/>
      <c r="P806" s="117"/>
    </row>
    <row r="807" spans="1:16" s="59" customFormat="1" ht="15.75" thickBot="1">
      <c r="A807" s="320"/>
      <c r="B807" s="320"/>
      <c r="C807" s="437">
        <f>ROUND(PRODUCT(A805:B806),2)</f>
        <v>3.3</v>
      </c>
      <c r="D807" s="905" t="s">
        <v>99</v>
      </c>
      <c r="E807" s="906"/>
      <c r="F807" s="906"/>
      <c r="G807" s="906"/>
      <c r="H807" s="906"/>
      <c r="I807" s="907"/>
      <c r="K807" s="118"/>
      <c r="L807" s="118"/>
      <c r="M807" s="118"/>
      <c r="P807" s="117"/>
    </row>
    <row r="808" spans="1:16" s="59" customFormat="1" ht="15.75" thickBot="1">
      <c r="A808" s="320"/>
      <c r="B808" s="320"/>
      <c r="C808" s="823"/>
      <c r="D808" s="909" t="s">
        <v>386</v>
      </c>
      <c r="E808" s="910"/>
      <c r="F808" s="910"/>
      <c r="G808" s="910"/>
      <c r="H808" s="910"/>
      <c r="I808" s="910"/>
      <c r="K808" s="118"/>
      <c r="L808" s="118"/>
      <c r="M808" s="118"/>
      <c r="P808" s="117"/>
    </row>
    <row r="809" spans="1:16" s="59" customFormat="1" ht="15.75" thickBot="1">
      <c r="A809" s="320"/>
      <c r="B809" s="320"/>
      <c r="C809" s="437">
        <v>36.880000000000003</v>
      </c>
      <c r="D809" s="905" t="s">
        <v>99</v>
      </c>
      <c r="E809" s="906"/>
      <c r="F809" s="906"/>
      <c r="G809" s="906"/>
      <c r="H809" s="906"/>
      <c r="I809" s="907"/>
      <c r="K809" s="118"/>
      <c r="L809" s="118"/>
      <c r="M809" s="118"/>
      <c r="P809" s="117"/>
    </row>
    <row r="810" spans="1:16" s="59" customFormat="1" ht="15.75" thickBot="1">
      <c r="A810" s="415"/>
      <c r="B810" s="415"/>
      <c r="D810" s="1071" t="s">
        <v>387</v>
      </c>
      <c r="E810" s="1072"/>
      <c r="F810" s="1072"/>
      <c r="G810" s="1072"/>
      <c r="H810" s="1072"/>
      <c r="I810" s="1073"/>
      <c r="P810" s="823"/>
    </row>
    <row r="811" spans="1:16" s="59" customFormat="1" ht="15.75" thickBot="1">
      <c r="A811" s="320"/>
      <c r="B811" s="320"/>
      <c r="C811" s="1007">
        <f>C807+C804+C801+C797+C794+C791+C788+C785+C782+C779+C776</f>
        <v>53.12</v>
      </c>
      <c r="D811" s="905" t="s">
        <v>99</v>
      </c>
      <c r="E811" s="906"/>
      <c r="F811" s="906"/>
      <c r="G811" s="906"/>
      <c r="H811" s="906"/>
      <c r="I811" s="907"/>
      <c r="K811" s="118"/>
      <c r="L811" s="118"/>
      <c r="M811" s="118"/>
      <c r="P811" s="117"/>
    </row>
    <row r="812" spans="1:16" s="59" customFormat="1" ht="16.5" thickTop="1" thickBot="1">
      <c r="A812" s="320"/>
      <c r="B812" s="320"/>
      <c r="C812" s="1003"/>
      <c r="D812" s="905" t="s">
        <v>388</v>
      </c>
      <c r="E812" s="906"/>
      <c r="F812" s="906"/>
      <c r="G812" s="906"/>
      <c r="H812" s="906"/>
      <c r="I812" s="907"/>
      <c r="K812" s="118"/>
      <c r="L812" s="118"/>
      <c r="M812" s="118"/>
      <c r="P812" s="117"/>
    </row>
    <row r="813" spans="1:16" s="59" customFormat="1">
      <c r="A813" s="320">
        <v>1</v>
      </c>
      <c r="B813" s="320">
        <v>13.6</v>
      </c>
      <c r="D813" s="899" t="s">
        <v>389</v>
      </c>
      <c r="E813" s="900"/>
      <c r="F813" s="900"/>
      <c r="G813" s="900"/>
      <c r="H813" s="900"/>
      <c r="I813" s="901"/>
      <c r="K813" s="118"/>
      <c r="L813" s="118"/>
      <c r="M813" s="118"/>
      <c r="P813" s="117"/>
    </row>
    <row r="814" spans="1:16" s="59" customFormat="1" ht="15.75" thickBot="1">
      <c r="A814" s="320"/>
      <c r="B814" s="438">
        <v>4.1500000000000004</v>
      </c>
      <c r="C814" s="1003"/>
      <c r="D814" s="899"/>
      <c r="E814" s="900"/>
      <c r="F814" s="900"/>
      <c r="G814" s="900"/>
      <c r="H814" s="900"/>
      <c r="I814" s="901"/>
      <c r="K814" s="118"/>
      <c r="L814" s="118"/>
      <c r="M814" s="118"/>
      <c r="P814" s="117"/>
    </row>
    <row r="815" spans="1:16" s="59" customFormat="1" ht="15.75" thickBot="1">
      <c r="A815" s="320"/>
      <c r="B815" s="320"/>
      <c r="C815" s="1003">
        <f>ROUND(PRODUCT(A813:B814),2)</f>
        <v>56.44</v>
      </c>
      <c r="D815" s="905" t="s">
        <v>99</v>
      </c>
      <c r="E815" s="906"/>
      <c r="F815" s="906"/>
      <c r="G815" s="906"/>
      <c r="H815" s="906"/>
      <c r="I815" s="907"/>
      <c r="K815" s="118"/>
      <c r="L815" s="118"/>
      <c r="M815" s="118"/>
      <c r="P815" s="117"/>
    </row>
    <row r="816" spans="1:16" s="59" customFormat="1">
      <c r="A816" s="320">
        <v>1</v>
      </c>
      <c r="B816" s="320">
        <v>8.6</v>
      </c>
      <c r="D816" s="899" t="s">
        <v>390</v>
      </c>
      <c r="E816" s="900"/>
      <c r="F816" s="900"/>
      <c r="G816" s="900"/>
      <c r="H816" s="900"/>
      <c r="I816" s="901"/>
      <c r="K816" s="118"/>
      <c r="L816" s="118"/>
      <c r="M816" s="118"/>
      <c r="P816" s="117"/>
    </row>
    <row r="817" spans="1:16" s="59" customFormat="1" ht="15.75" thickBot="1">
      <c r="A817" s="320"/>
      <c r="B817" s="438">
        <v>5.9</v>
      </c>
      <c r="C817" s="1003"/>
      <c r="D817" s="899"/>
      <c r="E817" s="900"/>
      <c r="F817" s="900"/>
      <c r="G817" s="900"/>
      <c r="H817" s="900"/>
      <c r="I817" s="901"/>
      <c r="K817" s="118"/>
      <c r="L817" s="118"/>
      <c r="M817" s="118"/>
      <c r="P817" s="117"/>
    </row>
    <row r="818" spans="1:16" s="59" customFormat="1" ht="15.75" thickBot="1">
      <c r="A818" s="320"/>
      <c r="B818" s="320"/>
      <c r="C818" s="1003">
        <f>ROUND(PRODUCT(A816:B817),2)</f>
        <v>50.74</v>
      </c>
      <c r="D818" s="905" t="s">
        <v>99</v>
      </c>
      <c r="E818" s="906"/>
      <c r="F818" s="906"/>
      <c r="G818" s="906"/>
      <c r="H818" s="906"/>
      <c r="I818" s="907"/>
      <c r="K818" s="118"/>
      <c r="L818" s="118"/>
      <c r="M818" s="118"/>
      <c r="P818" s="117"/>
    </row>
    <row r="819" spans="1:16" s="59" customFormat="1">
      <c r="A819" s="320">
        <v>1</v>
      </c>
      <c r="B819" s="320">
        <v>5.15</v>
      </c>
      <c r="D819" s="899" t="s">
        <v>391</v>
      </c>
      <c r="E819" s="900"/>
      <c r="F819" s="900"/>
      <c r="G819" s="900"/>
      <c r="H819" s="900"/>
      <c r="I819" s="901"/>
      <c r="K819" s="118"/>
      <c r="L819" s="118"/>
      <c r="M819" s="118"/>
      <c r="P819" s="117"/>
    </row>
    <row r="820" spans="1:16" s="59" customFormat="1" ht="15.75" thickBot="1">
      <c r="A820" s="320"/>
      <c r="B820" s="438">
        <v>5</v>
      </c>
      <c r="C820" s="1003"/>
      <c r="D820" s="899"/>
      <c r="E820" s="900"/>
      <c r="F820" s="900"/>
      <c r="G820" s="900"/>
      <c r="H820" s="900"/>
      <c r="I820" s="901"/>
      <c r="K820" s="118"/>
      <c r="L820" s="118"/>
      <c r="M820" s="118"/>
      <c r="P820" s="117"/>
    </row>
    <row r="821" spans="1:16" s="59" customFormat="1" ht="15.75" thickBot="1">
      <c r="A821" s="320"/>
      <c r="B821" s="320"/>
      <c r="C821" s="1003">
        <f>ROUND(PRODUCT(A819:B820),2)</f>
        <v>25.75</v>
      </c>
      <c r="D821" s="905" t="s">
        <v>99</v>
      </c>
      <c r="E821" s="906"/>
      <c r="F821" s="906"/>
      <c r="G821" s="906"/>
      <c r="H821" s="906"/>
      <c r="I821" s="907"/>
      <c r="K821" s="118"/>
      <c r="L821" s="118"/>
      <c r="M821" s="118"/>
      <c r="P821" s="117"/>
    </row>
    <row r="822" spans="1:16" s="59" customFormat="1">
      <c r="A822" s="320">
        <v>1</v>
      </c>
      <c r="B822" s="320">
        <v>3.6</v>
      </c>
      <c r="D822" s="899" t="s">
        <v>392</v>
      </c>
      <c r="E822" s="900"/>
      <c r="F822" s="900"/>
      <c r="G822" s="900"/>
      <c r="H822" s="900"/>
      <c r="I822" s="901"/>
      <c r="K822" s="118"/>
      <c r="L822" s="118"/>
      <c r="M822" s="118"/>
      <c r="P822" s="117"/>
    </row>
    <row r="823" spans="1:16" s="59" customFormat="1" ht="15.75" thickBot="1">
      <c r="A823" s="320"/>
      <c r="B823" s="438">
        <v>2.15</v>
      </c>
      <c r="C823" s="1003"/>
      <c r="D823" s="899"/>
      <c r="E823" s="900"/>
      <c r="F823" s="900"/>
      <c r="G823" s="900"/>
      <c r="H823" s="900"/>
      <c r="I823" s="901"/>
      <c r="K823" s="118"/>
      <c r="L823" s="118"/>
      <c r="M823" s="118"/>
      <c r="P823" s="117"/>
    </row>
    <row r="824" spans="1:16" s="59" customFormat="1" ht="15.75" thickBot="1">
      <c r="A824" s="320"/>
      <c r="B824" s="320"/>
      <c r="C824" s="1003">
        <f>ROUND(PRODUCT(A822:B823),2)</f>
        <v>7.74</v>
      </c>
      <c r="D824" s="905" t="s">
        <v>99</v>
      </c>
      <c r="E824" s="906"/>
      <c r="F824" s="906"/>
      <c r="G824" s="906"/>
      <c r="H824" s="906"/>
      <c r="I824" s="907"/>
      <c r="K824" s="118"/>
      <c r="L824" s="118"/>
      <c r="M824" s="118"/>
      <c r="P824" s="117"/>
    </row>
    <row r="825" spans="1:16" s="59" customFormat="1">
      <c r="A825" s="320">
        <v>1</v>
      </c>
      <c r="B825" s="320">
        <v>2.65</v>
      </c>
      <c r="D825" s="899" t="s">
        <v>393</v>
      </c>
      <c r="E825" s="900"/>
      <c r="F825" s="900"/>
      <c r="G825" s="900"/>
      <c r="H825" s="900"/>
      <c r="I825" s="901"/>
      <c r="K825" s="118"/>
      <c r="L825" s="118"/>
      <c r="M825" s="118"/>
      <c r="P825" s="117"/>
    </row>
    <row r="826" spans="1:16" s="59" customFormat="1" ht="15.75" thickBot="1">
      <c r="A826" s="320"/>
      <c r="B826" s="438">
        <v>1.2</v>
      </c>
      <c r="C826" s="1003"/>
      <c r="D826" s="899"/>
      <c r="E826" s="900"/>
      <c r="F826" s="900"/>
      <c r="G826" s="900"/>
      <c r="H826" s="900"/>
      <c r="I826" s="901"/>
      <c r="K826" s="118"/>
      <c r="L826" s="118"/>
      <c r="M826" s="118"/>
      <c r="P826" s="117"/>
    </row>
    <row r="827" spans="1:16" s="59" customFormat="1" ht="15.75" thickBot="1">
      <c r="A827" s="320"/>
      <c r="B827" s="320"/>
      <c r="C827" s="1003">
        <f>ROUND(PRODUCT(A825:B826),2)</f>
        <v>3.18</v>
      </c>
      <c r="D827" s="905" t="s">
        <v>99</v>
      </c>
      <c r="E827" s="906"/>
      <c r="F827" s="906"/>
      <c r="G827" s="906"/>
      <c r="H827" s="906"/>
      <c r="I827" s="907"/>
      <c r="K827" s="118"/>
      <c r="L827" s="118"/>
      <c r="M827" s="118"/>
      <c r="P827" s="117"/>
    </row>
    <row r="828" spans="1:16" s="59" customFormat="1">
      <c r="A828" s="320">
        <v>1</v>
      </c>
      <c r="B828" s="320">
        <v>2.85</v>
      </c>
      <c r="D828" s="899" t="s">
        <v>394</v>
      </c>
      <c r="E828" s="900"/>
      <c r="F828" s="900"/>
      <c r="G828" s="900"/>
      <c r="H828" s="900"/>
      <c r="I828" s="901"/>
      <c r="K828" s="118"/>
      <c r="L828" s="118"/>
      <c r="M828" s="118"/>
      <c r="P828" s="117"/>
    </row>
    <row r="829" spans="1:16" s="59" customFormat="1" ht="15.75" thickBot="1">
      <c r="A829" s="320"/>
      <c r="B829" s="438">
        <v>1.1499999999999999</v>
      </c>
      <c r="C829" s="1003"/>
      <c r="D829" s="899"/>
      <c r="E829" s="900"/>
      <c r="F829" s="900"/>
      <c r="G829" s="900"/>
      <c r="H829" s="900"/>
      <c r="I829" s="901"/>
      <c r="K829" s="118"/>
      <c r="L829" s="118"/>
      <c r="M829" s="118"/>
      <c r="P829" s="117"/>
    </row>
    <row r="830" spans="1:16" s="59" customFormat="1" ht="15.75" thickBot="1">
      <c r="A830" s="320"/>
      <c r="B830" s="320"/>
      <c r="C830" s="1003">
        <f>ROUND(PRODUCT(A828:B829),2)</f>
        <v>3.28</v>
      </c>
      <c r="D830" s="905" t="s">
        <v>99</v>
      </c>
      <c r="E830" s="906"/>
      <c r="F830" s="906"/>
      <c r="G830" s="906"/>
      <c r="H830" s="906"/>
      <c r="I830" s="907"/>
      <c r="K830" s="118"/>
      <c r="L830" s="118"/>
      <c r="M830" s="118"/>
      <c r="P830" s="117"/>
    </row>
    <row r="831" spans="1:16" s="59" customFormat="1">
      <c r="A831" s="320">
        <v>1</v>
      </c>
      <c r="B831" s="320">
        <v>3.6</v>
      </c>
      <c r="D831" s="899" t="s">
        <v>395</v>
      </c>
      <c r="E831" s="900"/>
      <c r="F831" s="900"/>
      <c r="G831" s="900"/>
      <c r="H831" s="900"/>
      <c r="I831" s="901"/>
      <c r="K831" s="118"/>
      <c r="L831" s="118"/>
      <c r="M831" s="118"/>
      <c r="P831" s="117"/>
    </row>
    <row r="832" spans="1:16" s="59" customFormat="1" ht="15.75" thickBot="1">
      <c r="A832" s="320"/>
      <c r="B832" s="438">
        <v>0.5</v>
      </c>
      <c r="C832" s="1003"/>
      <c r="D832" s="899"/>
      <c r="E832" s="900"/>
      <c r="F832" s="900"/>
      <c r="G832" s="900"/>
      <c r="H832" s="900"/>
      <c r="I832" s="901"/>
      <c r="K832" s="118"/>
      <c r="L832" s="118"/>
      <c r="M832" s="118"/>
      <c r="P832" s="117"/>
    </row>
    <row r="833" spans="1:16" s="59" customFormat="1" ht="15.75" thickBot="1">
      <c r="A833" s="320"/>
      <c r="B833" s="320"/>
      <c r="C833" s="1003">
        <f>ROUND(PRODUCT(A831:B832),2)</f>
        <v>1.8</v>
      </c>
      <c r="D833" s="905" t="s">
        <v>99</v>
      </c>
      <c r="E833" s="906"/>
      <c r="F833" s="906"/>
      <c r="G833" s="906"/>
      <c r="H833" s="906"/>
      <c r="I833" s="907"/>
      <c r="K833" s="118"/>
      <c r="L833" s="118"/>
      <c r="M833" s="118"/>
      <c r="P833" s="117"/>
    </row>
    <row r="834" spans="1:16" s="59" customFormat="1" ht="15.75" thickBot="1">
      <c r="A834" s="415"/>
      <c r="B834" s="415"/>
      <c r="D834" s="1071" t="s">
        <v>396</v>
      </c>
      <c r="E834" s="1072"/>
      <c r="F834" s="1072"/>
      <c r="G834" s="1072"/>
      <c r="H834" s="1072"/>
      <c r="I834" s="1073"/>
      <c r="P834" s="823"/>
    </row>
    <row r="835" spans="1:16" s="59" customFormat="1" ht="15.75" thickBot="1">
      <c r="A835" s="320"/>
      <c r="B835" s="320"/>
      <c r="C835" s="1007">
        <f>C833+C830+C827+C824+C821+C818+C815</f>
        <v>148.93</v>
      </c>
      <c r="D835" s="905" t="s">
        <v>99</v>
      </c>
      <c r="E835" s="906"/>
      <c r="F835" s="906"/>
      <c r="G835" s="906"/>
      <c r="H835" s="906"/>
      <c r="I835" s="907"/>
      <c r="K835" s="118"/>
      <c r="L835" s="118"/>
      <c r="M835" s="118"/>
      <c r="P835" s="117"/>
    </row>
    <row r="836" spans="1:16" s="59" customFormat="1" ht="15.75" thickTop="1">
      <c r="A836" s="320"/>
      <c r="B836" s="320"/>
      <c r="D836" s="899" t="s">
        <v>397</v>
      </c>
      <c r="E836" s="900"/>
      <c r="F836" s="900"/>
      <c r="G836" s="900"/>
      <c r="H836" s="900"/>
      <c r="I836" s="901"/>
      <c r="K836" s="118"/>
      <c r="L836" s="118"/>
      <c r="M836" s="118"/>
      <c r="P836" s="117"/>
    </row>
    <row r="837" spans="1:16" s="59" customFormat="1">
      <c r="A837" s="320"/>
      <c r="B837" s="320"/>
      <c r="D837" s="899" t="s">
        <v>398</v>
      </c>
      <c r="E837" s="900"/>
      <c r="F837" s="900"/>
      <c r="G837" s="900"/>
      <c r="H837" s="900"/>
      <c r="I837" s="901"/>
      <c r="K837" s="118"/>
      <c r="L837" s="118"/>
      <c r="M837" s="118"/>
      <c r="P837" s="117"/>
    </row>
    <row r="838" spans="1:16" s="59" customFormat="1">
      <c r="A838" s="320">
        <v>1</v>
      </c>
      <c r="B838" s="320">
        <v>3.6</v>
      </c>
      <c r="D838" s="899" t="s">
        <v>399</v>
      </c>
      <c r="E838" s="900"/>
      <c r="F838" s="900"/>
      <c r="G838" s="900"/>
      <c r="H838" s="900"/>
      <c r="I838" s="901"/>
      <c r="K838" s="118"/>
      <c r="L838" s="118"/>
      <c r="M838" s="118"/>
      <c r="P838" s="117"/>
    </row>
    <row r="839" spans="1:16" s="59" customFormat="1" ht="15.75" thickBot="1">
      <c r="A839" s="320"/>
      <c r="B839" s="438">
        <v>0.3</v>
      </c>
      <c r="C839" s="1003"/>
      <c r="D839" s="899"/>
      <c r="E839" s="900"/>
      <c r="F839" s="900"/>
      <c r="G839" s="900"/>
      <c r="H839" s="900"/>
      <c r="I839" s="901"/>
      <c r="K839" s="118"/>
      <c r="L839" s="118"/>
      <c r="M839" s="118"/>
      <c r="P839" s="117"/>
    </row>
    <row r="840" spans="1:16" s="59" customFormat="1" ht="15.75" thickBot="1">
      <c r="A840" s="320"/>
      <c r="B840" s="320"/>
      <c r="C840" s="1004">
        <f>ROUND(PRODUCT(B838:B839),2)</f>
        <v>1.08</v>
      </c>
      <c r="D840" s="905" t="s">
        <v>99</v>
      </c>
      <c r="E840" s="906"/>
      <c r="F840" s="906"/>
      <c r="G840" s="906"/>
      <c r="H840" s="906"/>
      <c r="I840" s="907"/>
      <c r="K840" s="118"/>
      <c r="L840" s="118"/>
      <c r="M840" s="118"/>
      <c r="P840" s="117"/>
    </row>
    <row r="841" spans="1:16" s="59" customFormat="1">
      <c r="A841" s="320">
        <v>1</v>
      </c>
      <c r="B841" s="320">
        <v>7.3</v>
      </c>
      <c r="D841" s="899" t="s">
        <v>400</v>
      </c>
      <c r="E841" s="900"/>
      <c r="F841" s="900"/>
      <c r="G841" s="900"/>
      <c r="H841" s="900"/>
      <c r="I841" s="901"/>
      <c r="K841" s="118"/>
      <c r="L841" s="118"/>
      <c r="M841" s="118"/>
      <c r="P841" s="117"/>
    </row>
    <row r="842" spans="1:16" s="59" customFormat="1" ht="15.75" thickBot="1">
      <c r="A842" s="320"/>
      <c r="B842" s="438">
        <v>0.4</v>
      </c>
      <c r="C842" s="1003"/>
      <c r="D842" s="899"/>
      <c r="E842" s="900"/>
      <c r="F842" s="900"/>
      <c r="G842" s="900"/>
      <c r="H842" s="900"/>
      <c r="I842" s="901"/>
      <c r="K842" s="118"/>
      <c r="L842" s="118"/>
      <c r="M842" s="118"/>
      <c r="P842" s="117"/>
    </row>
    <row r="843" spans="1:16" s="59" customFormat="1" ht="15.75" thickBot="1">
      <c r="A843" s="320"/>
      <c r="B843" s="320"/>
      <c r="C843" s="437">
        <f>ROUND(PRODUCT(B841:B842),2)</f>
        <v>2.92</v>
      </c>
      <c r="D843" s="905" t="s">
        <v>99</v>
      </c>
      <c r="E843" s="906"/>
      <c r="F843" s="906"/>
      <c r="G843" s="906"/>
      <c r="H843" s="906"/>
      <c r="I843" s="907"/>
      <c r="K843" s="118"/>
      <c r="L843" s="118"/>
      <c r="M843" s="118"/>
      <c r="P843" s="117"/>
    </row>
    <row r="844" spans="1:16" s="59" customFormat="1">
      <c r="A844" s="320">
        <v>1</v>
      </c>
      <c r="B844" s="320">
        <v>5</v>
      </c>
      <c r="D844" s="899" t="s">
        <v>401</v>
      </c>
      <c r="E844" s="900"/>
      <c r="F844" s="900"/>
      <c r="G844" s="900"/>
      <c r="H844" s="900"/>
      <c r="I844" s="901"/>
      <c r="K844" s="118"/>
      <c r="L844" s="118"/>
      <c r="M844" s="118"/>
      <c r="P844" s="117"/>
    </row>
    <row r="845" spans="1:16" s="59" customFormat="1" ht="15.75" thickBot="1">
      <c r="A845" s="320"/>
      <c r="B845" s="438">
        <v>0.3</v>
      </c>
      <c r="C845" s="1003"/>
      <c r="D845" s="899"/>
      <c r="E845" s="900"/>
      <c r="F845" s="900"/>
      <c r="G845" s="900"/>
      <c r="H845" s="900"/>
      <c r="I845" s="901"/>
      <c r="K845" s="118"/>
      <c r="L845" s="118"/>
      <c r="M845" s="118"/>
      <c r="P845" s="117"/>
    </row>
    <row r="846" spans="1:16" s="59" customFormat="1" ht="15.75" thickBot="1">
      <c r="A846" s="320"/>
      <c r="B846" s="320"/>
      <c r="C846" s="437">
        <f>ROUND(PRODUCT(B844:B845),2)</f>
        <v>1.5</v>
      </c>
      <c r="D846" s="905" t="s">
        <v>99</v>
      </c>
      <c r="E846" s="906"/>
      <c r="F846" s="906"/>
      <c r="G846" s="906"/>
      <c r="H846" s="906"/>
      <c r="I846" s="907"/>
      <c r="K846" s="118"/>
      <c r="L846" s="118"/>
      <c r="M846" s="118"/>
      <c r="P846" s="117"/>
    </row>
    <row r="847" spans="1:16" s="59" customFormat="1">
      <c r="A847" s="320">
        <v>1</v>
      </c>
      <c r="B847" s="320">
        <v>3.2</v>
      </c>
      <c r="D847" s="899" t="s">
        <v>402</v>
      </c>
      <c r="E847" s="900"/>
      <c r="F847" s="900"/>
      <c r="G847" s="900"/>
      <c r="H847" s="900"/>
      <c r="I847" s="901"/>
      <c r="K847" s="118"/>
      <c r="L847" s="118"/>
      <c r="M847" s="118"/>
      <c r="P847" s="117"/>
    </row>
    <row r="848" spans="1:16" s="59" customFormat="1">
      <c r="A848" s="320"/>
      <c r="B848" s="320">
        <v>0.3</v>
      </c>
      <c r="D848" s="899"/>
      <c r="E848" s="900"/>
      <c r="F848" s="900"/>
      <c r="G848" s="900"/>
      <c r="H848" s="900"/>
      <c r="I848" s="901"/>
      <c r="K848" s="118"/>
      <c r="L848" s="118"/>
      <c r="M848" s="118"/>
      <c r="P848" s="117"/>
    </row>
    <row r="849" spans="1:16" s="59" customFormat="1" ht="15.75" thickBot="1">
      <c r="A849" s="320"/>
      <c r="B849" s="320"/>
      <c r="C849" s="437">
        <f>ROUND(PRODUCT(B847:B848),2)</f>
        <v>0.96</v>
      </c>
      <c r="D849" s="905" t="s">
        <v>99</v>
      </c>
      <c r="E849" s="906"/>
      <c r="F849" s="906"/>
      <c r="G849" s="906"/>
      <c r="H849" s="906"/>
      <c r="I849" s="907"/>
      <c r="K849" s="118"/>
      <c r="L849" s="118"/>
      <c r="M849" s="118"/>
      <c r="P849" s="117"/>
    </row>
    <row r="850" spans="1:16" s="59" customFormat="1">
      <c r="A850" s="439">
        <v>1</v>
      </c>
      <c r="B850" s="415">
        <v>5.2</v>
      </c>
      <c r="C850" s="1008"/>
      <c r="D850" s="899" t="s">
        <v>403</v>
      </c>
      <c r="E850" s="900"/>
      <c r="F850" s="900"/>
      <c r="G850" s="900"/>
      <c r="H850" s="900"/>
      <c r="I850" s="901"/>
      <c r="K850" s="118"/>
      <c r="L850" s="118"/>
      <c r="M850" s="118"/>
      <c r="P850" s="117"/>
    </row>
    <row r="851" spans="1:16" s="59" customFormat="1" ht="15.75" thickBot="1">
      <c r="A851" s="439"/>
      <c r="B851" s="440">
        <v>0.3</v>
      </c>
      <c r="C851" s="1003"/>
      <c r="D851" s="899"/>
      <c r="E851" s="900"/>
      <c r="F851" s="900"/>
      <c r="G851" s="900"/>
      <c r="H851" s="900"/>
      <c r="I851" s="901"/>
      <c r="K851" s="118"/>
      <c r="L851" s="118"/>
      <c r="M851" s="118"/>
      <c r="P851" s="117"/>
    </row>
    <row r="852" spans="1:16" s="59" customFormat="1" ht="15.75" thickBot="1">
      <c r="A852" s="320"/>
      <c r="B852" s="214"/>
      <c r="C852" s="1009">
        <f>ROUND(PRODUCT(B850:B851),2)</f>
        <v>1.56</v>
      </c>
      <c r="D852" s="905" t="s">
        <v>99</v>
      </c>
      <c r="E852" s="906"/>
      <c r="F852" s="906"/>
      <c r="G852" s="906"/>
      <c r="H852" s="906"/>
      <c r="I852" s="907"/>
      <c r="K852" s="118"/>
      <c r="L852" s="118"/>
      <c r="M852" s="118"/>
      <c r="P852" s="117"/>
    </row>
    <row r="853" spans="1:16" s="59" customFormat="1">
      <c r="A853" s="320">
        <v>1</v>
      </c>
      <c r="B853" s="320">
        <v>5.3</v>
      </c>
      <c r="D853" s="899" t="s">
        <v>404</v>
      </c>
      <c r="E853" s="900"/>
      <c r="F853" s="900"/>
      <c r="G853" s="900"/>
      <c r="H853" s="900"/>
      <c r="I853" s="901"/>
      <c r="K853" s="118"/>
      <c r="L853" s="118"/>
      <c r="M853" s="118"/>
      <c r="P853" s="117"/>
    </row>
    <row r="854" spans="1:16" s="59" customFormat="1" ht="15.75" thickBot="1">
      <c r="A854" s="320"/>
      <c r="B854" s="438">
        <v>0.3</v>
      </c>
      <c r="C854" s="1003"/>
      <c r="D854" s="899"/>
      <c r="E854" s="900"/>
      <c r="F854" s="900"/>
      <c r="G854" s="900"/>
      <c r="H854" s="900"/>
      <c r="I854" s="901"/>
      <c r="K854" s="118"/>
      <c r="L854" s="118"/>
      <c r="M854" s="118"/>
      <c r="P854" s="117"/>
    </row>
    <row r="855" spans="1:16" s="59" customFormat="1" ht="15.75" thickBot="1">
      <c r="A855" s="320"/>
      <c r="B855" s="320"/>
      <c r="C855" s="1003">
        <f>ROUND(PRODUCT(B853:B854),2)</f>
        <v>1.59</v>
      </c>
      <c r="D855" s="905" t="s">
        <v>99</v>
      </c>
      <c r="E855" s="906"/>
      <c r="F855" s="906"/>
      <c r="G855" s="906"/>
      <c r="H855" s="906"/>
      <c r="I855" s="907"/>
      <c r="K855" s="118"/>
      <c r="L855" s="118"/>
      <c r="M855" s="118"/>
      <c r="P855" s="117"/>
    </row>
    <row r="856" spans="1:16" s="59" customFormat="1">
      <c r="A856" s="320">
        <v>1</v>
      </c>
      <c r="B856" s="320">
        <v>6.95</v>
      </c>
      <c r="D856" s="899" t="s">
        <v>405</v>
      </c>
      <c r="E856" s="900"/>
      <c r="F856" s="900"/>
      <c r="G856" s="900"/>
      <c r="H856" s="900"/>
      <c r="I856" s="901"/>
      <c r="K856" s="118"/>
      <c r="L856" s="118"/>
      <c r="M856" s="118"/>
      <c r="P856" s="117"/>
    </row>
    <row r="857" spans="1:16" s="59" customFormat="1" ht="15.75" thickBot="1">
      <c r="A857" s="320"/>
      <c r="B857" s="438">
        <v>0.3</v>
      </c>
      <c r="C857" s="1003"/>
      <c r="D857" s="899"/>
      <c r="E857" s="900"/>
      <c r="F857" s="900"/>
      <c r="G857" s="900"/>
      <c r="H857" s="900"/>
      <c r="I857" s="901"/>
      <c r="K857" s="118"/>
      <c r="L857" s="118"/>
      <c r="M857" s="118"/>
      <c r="P857" s="117"/>
    </row>
    <row r="858" spans="1:16" s="59" customFormat="1" ht="15.75" thickBot="1">
      <c r="A858" s="320"/>
      <c r="B858" s="320"/>
      <c r="C858" s="1003">
        <f>ROUND(PRODUCT(B856:B857),2)</f>
        <v>2.09</v>
      </c>
      <c r="D858" s="905" t="s">
        <v>99</v>
      </c>
      <c r="E858" s="906"/>
      <c r="F858" s="906"/>
      <c r="G858" s="906"/>
      <c r="H858" s="906"/>
      <c r="I858" s="907"/>
      <c r="K858" s="118"/>
      <c r="L858" s="118"/>
      <c r="M858" s="118"/>
      <c r="P858" s="117"/>
    </row>
    <row r="859" spans="1:16" s="59" customFormat="1">
      <c r="A859" s="320">
        <v>1</v>
      </c>
      <c r="B859" s="320">
        <v>5</v>
      </c>
      <c r="D859" s="899" t="s">
        <v>406</v>
      </c>
      <c r="E859" s="900"/>
      <c r="F859" s="900"/>
      <c r="G859" s="900"/>
      <c r="H859" s="900"/>
      <c r="I859" s="901"/>
      <c r="K859" s="118"/>
      <c r="L859" s="118"/>
      <c r="M859" s="118"/>
      <c r="P859" s="117"/>
    </row>
    <row r="860" spans="1:16" s="59" customFormat="1" ht="15.75" thickBot="1">
      <c r="A860" s="320"/>
      <c r="B860" s="438">
        <v>0.3</v>
      </c>
      <c r="C860" s="440"/>
      <c r="D860" s="908"/>
      <c r="E860" s="908"/>
      <c r="F860" s="908"/>
      <c r="G860" s="908"/>
      <c r="H860" s="908"/>
      <c r="I860" s="908"/>
      <c r="K860" s="118"/>
      <c r="L860" s="118"/>
      <c r="M860" s="118"/>
      <c r="P860" s="117"/>
    </row>
    <row r="861" spans="1:16" s="59" customFormat="1" ht="15.75" thickBot="1">
      <c r="A861" s="320"/>
      <c r="B861" s="320"/>
      <c r="C861" s="1009">
        <f>ROUND(PRODUCT(B859:B860),2)</f>
        <v>1.5</v>
      </c>
      <c r="D861" s="905" t="s">
        <v>99</v>
      </c>
      <c r="E861" s="906"/>
      <c r="F861" s="906"/>
      <c r="G861" s="906"/>
      <c r="H861" s="906"/>
      <c r="I861" s="907"/>
      <c r="K861" s="118"/>
      <c r="L861" s="118"/>
      <c r="M861" s="118"/>
      <c r="P861" s="117"/>
    </row>
    <row r="862" spans="1:16" s="59" customFormat="1">
      <c r="A862" s="320">
        <v>1</v>
      </c>
      <c r="B862" s="320">
        <v>2.15</v>
      </c>
      <c r="D862" s="899" t="s">
        <v>407</v>
      </c>
      <c r="E862" s="900"/>
      <c r="F862" s="900"/>
      <c r="G862" s="900"/>
      <c r="H862" s="900"/>
      <c r="I862" s="901"/>
      <c r="K862" s="118"/>
      <c r="L862" s="118"/>
      <c r="M862" s="118"/>
      <c r="P862" s="117"/>
    </row>
    <row r="863" spans="1:16" s="59" customFormat="1" ht="15.75" thickBot="1">
      <c r="A863" s="320"/>
      <c r="B863" s="438">
        <v>0.3</v>
      </c>
      <c r="C863" s="1003"/>
      <c r="D863" s="899"/>
      <c r="E863" s="900"/>
      <c r="F863" s="900"/>
      <c r="G863" s="900"/>
      <c r="H863" s="900"/>
      <c r="I863" s="901"/>
      <c r="K863" s="118"/>
      <c r="L863" s="118"/>
      <c r="M863" s="118"/>
      <c r="P863" s="117"/>
    </row>
    <row r="864" spans="1:16" s="59" customFormat="1" ht="15.75" thickBot="1">
      <c r="A864" s="320"/>
      <c r="B864" s="441"/>
      <c r="C864" s="1003">
        <f>ROUND(PRODUCT(B862:B863),2)</f>
        <v>0.65</v>
      </c>
      <c r="D864" s="905"/>
      <c r="E864" s="906"/>
      <c r="F864" s="906"/>
      <c r="G864" s="906"/>
      <c r="H864" s="906"/>
      <c r="I864" s="907"/>
      <c r="K864" s="118"/>
      <c r="L864" s="118"/>
      <c r="M864" s="118"/>
      <c r="P864" s="117"/>
    </row>
    <row r="865" spans="1:16" s="59" customFormat="1">
      <c r="A865" s="320">
        <v>1</v>
      </c>
      <c r="B865" s="320">
        <v>1.2</v>
      </c>
      <c r="D865" s="899" t="s">
        <v>408</v>
      </c>
      <c r="E865" s="900"/>
      <c r="F865" s="900"/>
      <c r="G865" s="900"/>
      <c r="H865" s="900"/>
      <c r="I865" s="901"/>
      <c r="K865" s="118"/>
      <c r="L865" s="118"/>
      <c r="M865" s="118"/>
      <c r="P865" s="117"/>
    </row>
    <row r="866" spans="1:16" s="59" customFormat="1" ht="15.75" thickBot="1">
      <c r="A866" s="320"/>
      <c r="B866" s="438">
        <v>0.4</v>
      </c>
      <c r="C866" s="1003"/>
      <c r="D866" s="899"/>
      <c r="E866" s="900"/>
      <c r="F866" s="900"/>
      <c r="G866" s="900"/>
      <c r="H866" s="900"/>
      <c r="I866" s="901"/>
      <c r="K866" s="118"/>
      <c r="L866" s="118"/>
      <c r="M866" s="118"/>
      <c r="P866" s="117"/>
    </row>
    <row r="867" spans="1:16" s="59" customFormat="1" ht="15.75" thickBot="1">
      <c r="A867" s="320"/>
      <c r="B867" s="320"/>
      <c r="C867" s="1003">
        <f>ROUND(PRODUCT(B865:B866),2)</f>
        <v>0.48</v>
      </c>
      <c r="D867" s="905" t="s">
        <v>99</v>
      </c>
      <c r="E867" s="906"/>
      <c r="F867" s="906"/>
      <c r="G867" s="906"/>
      <c r="H867" s="906"/>
      <c r="I867" s="907"/>
      <c r="K867" s="118"/>
      <c r="L867" s="118"/>
      <c r="M867" s="118"/>
      <c r="P867" s="117"/>
    </row>
    <row r="868" spans="1:16" s="59" customFormat="1">
      <c r="A868" s="320"/>
      <c r="B868" s="320"/>
      <c r="D868" s="899" t="s">
        <v>409</v>
      </c>
      <c r="E868" s="900"/>
      <c r="F868" s="900"/>
      <c r="G868" s="900"/>
      <c r="H868" s="900"/>
      <c r="I868" s="901"/>
      <c r="K868" s="118"/>
      <c r="L868" s="118"/>
      <c r="M868" s="118"/>
      <c r="P868" s="117"/>
    </row>
    <row r="869" spans="1:16" s="59" customFormat="1">
      <c r="A869" s="320">
        <v>1</v>
      </c>
      <c r="B869" s="320">
        <v>11.15</v>
      </c>
      <c r="D869" s="899"/>
      <c r="E869" s="900"/>
      <c r="F869" s="900"/>
      <c r="G869" s="900"/>
      <c r="H869" s="900"/>
      <c r="I869" s="901"/>
      <c r="K869" s="118"/>
      <c r="L869" s="118"/>
      <c r="M869" s="118"/>
      <c r="P869" s="117"/>
    </row>
    <row r="870" spans="1:16" s="59" customFormat="1" ht="15.75" thickBot="1">
      <c r="A870" s="320"/>
      <c r="B870" s="438">
        <v>0.4</v>
      </c>
      <c r="C870" s="1003"/>
      <c r="D870" s="899"/>
      <c r="E870" s="900"/>
      <c r="F870" s="900"/>
      <c r="G870" s="900"/>
      <c r="H870" s="900"/>
      <c r="I870" s="901"/>
      <c r="K870" s="118"/>
      <c r="L870" s="118"/>
      <c r="M870" s="118"/>
      <c r="P870" s="117"/>
    </row>
    <row r="871" spans="1:16" s="59" customFormat="1" ht="15.75" thickBot="1">
      <c r="A871" s="320"/>
      <c r="B871" s="320"/>
      <c r="C871" s="1003">
        <f>ROUND(PRODUCT(B869:B870),2)</f>
        <v>4.46</v>
      </c>
      <c r="D871" s="905" t="s">
        <v>99</v>
      </c>
      <c r="E871" s="906"/>
      <c r="F871" s="906"/>
      <c r="G871" s="906"/>
      <c r="H871" s="906"/>
      <c r="I871" s="907"/>
      <c r="K871" s="118"/>
      <c r="L871" s="118"/>
      <c r="M871" s="118"/>
      <c r="P871" s="117"/>
    </row>
    <row r="872" spans="1:16" s="59" customFormat="1">
      <c r="A872" s="320"/>
      <c r="B872" s="320"/>
      <c r="D872" s="899" t="s">
        <v>410</v>
      </c>
      <c r="E872" s="900"/>
      <c r="F872" s="900"/>
      <c r="G872" s="900"/>
      <c r="H872" s="900"/>
      <c r="I872" s="901"/>
      <c r="K872" s="118"/>
      <c r="L872" s="118"/>
      <c r="M872" s="118"/>
      <c r="P872" s="117"/>
    </row>
    <row r="873" spans="1:16" s="59" customFormat="1">
      <c r="A873" s="320">
        <v>1</v>
      </c>
      <c r="B873" s="320">
        <v>3.2</v>
      </c>
      <c r="D873" s="899" t="s">
        <v>411</v>
      </c>
      <c r="E873" s="900"/>
      <c r="F873" s="900"/>
      <c r="G873" s="900"/>
      <c r="H873" s="900"/>
      <c r="I873" s="901"/>
      <c r="K873" s="118"/>
      <c r="L873" s="118"/>
      <c r="M873" s="118"/>
      <c r="P873" s="117"/>
    </row>
    <row r="874" spans="1:16" s="59" customFormat="1" ht="15.75" thickBot="1">
      <c r="A874" s="320"/>
      <c r="B874" s="438">
        <v>0.15</v>
      </c>
      <c r="C874" s="1003"/>
      <c r="D874" s="899"/>
      <c r="E874" s="900"/>
      <c r="F874" s="900"/>
      <c r="G874" s="900"/>
      <c r="H874" s="900"/>
      <c r="I874" s="901"/>
      <c r="K874" s="118"/>
      <c r="L874" s="118"/>
      <c r="M874" s="118"/>
      <c r="P874" s="117"/>
    </row>
    <row r="875" spans="1:16" s="59" customFormat="1" ht="15.75" thickBot="1">
      <c r="A875" s="320"/>
      <c r="B875" s="320"/>
      <c r="C875" s="1003">
        <f>ROUND(PRODUCT(B873:B874),2)</f>
        <v>0.48</v>
      </c>
      <c r="D875" s="905" t="s">
        <v>99</v>
      </c>
      <c r="E875" s="906"/>
      <c r="F875" s="906"/>
      <c r="G875" s="906"/>
      <c r="H875" s="906"/>
      <c r="I875" s="907"/>
      <c r="K875" s="118"/>
      <c r="L875" s="118"/>
      <c r="M875" s="118"/>
      <c r="P875" s="117"/>
    </row>
    <row r="876" spans="1:16" s="59" customFormat="1">
      <c r="A876" s="320">
        <v>1</v>
      </c>
      <c r="B876" s="320">
        <v>12.15</v>
      </c>
      <c r="D876" s="899" t="s">
        <v>412</v>
      </c>
      <c r="E876" s="900"/>
      <c r="F876" s="900"/>
      <c r="G876" s="900"/>
      <c r="H876" s="900"/>
      <c r="I876" s="901"/>
      <c r="K876" s="118"/>
      <c r="L876" s="118"/>
      <c r="M876" s="118"/>
      <c r="P876" s="117"/>
    </row>
    <row r="877" spans="1:16" s="59" customFormat="1" ht="15.75" thickBot="1">
      <c r="A877" s="320"/>
      <c r="B877" s="438">
        <v>0.25</v>
      </c>
      <c r="C877" s="1003"/>
      <c r="D877" s="899"/>
      <c r="E877" s="900"/>
      <c r="F877" s="900"/>
      <c r="G877" s="900"/>
      <c r="H877" s="900"/>
      <c r="I877" s="901"/>
      <c r="K877" s="118"/>
      <c r="L877" s="118"/>
      <c r="M877" s="118"/>
    </row>
    <row r="878" spans="1:16" s="59" customFormat="1" ht="15.75" thickBot="1">
      <c r="A878" s="320"/>
      <c r="B878" s="320"/>
      <c r="C878" s="1003">
        <f>ROUND(PRODUCT(B876:B877),2)</f>
        <v>3.04</v>
      </c>
      <c r="D878" s="905"/>
      <c r="E878" s="906"/>
      <c r="F878" s="906"/>
      <c r="G878" s="906"/>
      <c r="H878" s="906"/>
      <c r="I878" s="907"/>
      <c r="K878" s="118"/>
      <c r="L878" s="118"/>
      <c r="M878" s="118"/>
    </row>
    <row r="879" spans="1:16" s="59" customFormat="1">
      <c r="A879" s="320">
        <v>1</v>
      </c>
      <c r="B879" s="320">
        <v>4.7</v>
      </c>
      <c r="D879" s="899" t="s">
        <v>413</v>
      </c>
      <c r="E879" s="900"/>
      <c r="F879" s="900"/>
      <c r="G879" s="900"/>
      <c r="H879" s="900"/>
      <c r="I879" s="901"/>
      <c r="K879" s="118"/>
      <c r="L879" s="118"/>
      <c r="M879" s="118"/>
    </row>
    <row r="880" spans="1:16" s="59" customFormat="1" ht="15.75" thickBot="1">
      <c r="A880" s="320"/>
      <c r="B880" s="438">
        <v>0.15</v>
      </c>
      <c r="C880" s="1003"/>
      <c r="D880" s="899"/>
      <c r="E880" s="900"/>
      <c r="F880" s="900"/>
      <c r="G880" s="900"/>
      <c r="H880" s="900"/>
      <c r="I880" s="901"/>
      <c r="K880" s="118"/>
      <c r="L880" s="118"/>
      <c r="M880" s="118"/>
    </row>
    <row r="881" spans="1:13" s="59" customFormat="1" ht="15.75" thickBot="1">
      <c r="A881" s="320"/>
      <c r="B881" s="320"/>
      <c r="C881" s="1009">
        <f>ROUND(PRODUCT(B879:B880),2)</f>
        <v>0.71</v>
      </c>
      <c r="D881" s="905" t="s">
        <v>99</v>
      </c>
      <c r="E881" s="906"/>
      <c r="F881" s="906"/>
      <c r="G881" s="906"/>
      <c r="H881" s="906"/>
      <c r="I881" s="907"/>
      <c r="K881" s="118"/>
      <c r="L881" s="118"/>
      <c r="M881" s="118"/>
    </row>
    <row r="882" spans="1:13" s="59" customFormat="1">
      <c r="A882" s="320">
        <v>1</v>
      </c>
      <c r="B882" s="320">
        <v>28.65</v>
      </c>
      <c r="D882" s="899" t="s">
        <v>414</v>
      </c>
      <c r="E882" s="900"/>
      <c r="F882" s="900"/>
      <c r="G882" s="900"/>
      <c r="H882" s="900"/>
      <c r="I882" s="901"/>
      <c r="K882" s="118"/>
      <c r="L882" s="118"/>
      <c r="M882" s="118"/>
    </row>
    <row r="883" spans="1:13" s="59" customFormat="1" ht="15.75" thickBot="1">
      <c r="A883" s="320"/>
      <c r="B883" s="438">
        <v>0.25</v>
      </c>
      <c r="C883" s="1003"/>
      <c r="D883" s="899"/>
      <c r="E883" s="900"/>
      <c r="F883" s="900"/>
      <c r="G883" s="900"/>
      <c r="H883" s="900"/>
      <c r="I883" s="901"/>
      <c r="K883" s="118"/>
      <c r="L883" s="118"/>
      <c r="M883" s="118"/>
    </row>
    <row r="884" spans="1:13" s="59" customFormat="1" ht="15.75" thickBot="1">
      <c r="A884" s="320"/>
      <c r="B884" s="320"/>
      <c r="C884" s="1003">
        <f>ROUND(PRODUCT(B882:B883),2)</f>
        <v>7.16</v>
      </c>
      <c r="D884" s="905"/>
      <c r="E884" s="906"/>
      <c r="F884" s="906"/>
      <c r="G884" s="906"/>
      <c r="H884" s="906"/>
      <c r="I884" s="907"/>
      <c r="K884" s="118"/>
      <c r="L884" s="118"/>
      <c r="M884" s="118"/>
    </row>
    <row r="885" spans="1:13" s="59" customFormat="1">
      <c r="A885" s="320">
        <v>1</v>
      </c>
      <c r="B885" s="320">
        <v>12.95</v>
      </c>
      <c r="D885" s="899" t="s">
        <v>415</v>
      </c>
      <c r="E885" s="900"/>
      <c r="F885" s="900"/>
      <c r="G885" s="900"/>
      <c r="H885" s="900"/>
      <c r="I885" s="901"/>
      <c r="K885" s="118"/>
      <c r="L885" s="118"/>
      <c r="M885" s="118"/>
    </row>
    <row r="886" spans="1:13" s="59" customFormat="1" ht="15.75" thickBot="1">
      <c r="A886" s="320"/>
      <c r="B886" s="438">
        <v>0.15</v>
      </c>
      <c r="C886" s="1003"/>
      <c r="D886" s="899"/>
      <c r="E886" s="900"/>
      <c r="F886" s="900"/>
      <c r="G886" s="900"/>
      <c r="H886" s="900"/>
      <c r="I886" s="901"/>
      <c r="K886" s="118"/>
      <c r="L886" s="118"/>
      <c r="M886" s="118"/>
    </row>
    <row r="887" spans="1:13" s="59" customFormat="1" ht="15.75" thickBot="1">
      <c r="A887" s="320"/>
      <c r="B887" s="320"/>
      <c r="C887" s="1009">
        <f>ROUND(PRODUCT(B885:B886),2)</f>
        <v>1.94</v>
      </c>
      <c r="D887" s="905" t="s">
        <v>99</v>
      </c>
      <c r="E887" s="906"/>
      <c r="F887" s="906"/>
      <c r="G887" s="906"/>
      <c r="H887" s="906"/>
      <c r="I887" s="907"/>
      <c r="K887" s="118"/>
      <c r="L887" s="118"/>
      <c r="M887" s="118"/>
    </row>
    <row r="888" spans="1:13" s="59" customFormat="1">
      <c r="A888" s="320">
        <v>1</v>
      </c>
      <c r="B888" s="320">
        <v>4.8</v>
      </c>
      <c r="D888" s="899" t="s">
        <v>416</v>
      </c>
      <c r="E888" s="900"/>
      <c r="F888" s="900"/>
      <c r="G888" s="900"/>
      <c r="H888" s="900"/>
      <c r="I888" s="901"/>
      <c r="K888" s="118"/>
      <c r="L888" s="118"/>
      <c r="M888" s="118"/>
    </row>
    <row r="889" spans="1:13" s="59" customFormat="1">
      <c r="A889" s="320"/>
      <c r="B889" s="320">
        <v>0.15</v>
      </c>
      <c r="D889" s="899"/>
      <c r="E889" s="900"/>
      <c r="F889" s="900"/>
      <c r="G889" s="900"/>
      <c r="H889" s="900"/>
      <c r="I889" s="901"/>
      <c r="K889" s="118"/>
      <c r="L889" s="118"/>
      <c r="M889" s="118"/>
    </row>
    <row r="890" spans="1:13" s="59" customFormat="1" ht="15.75" thickBot="1">
      <c r="A890" s="320"/>
      <c r="B890" s="320"/>
      <c r="C890" s="1003">
        <f>ROUND(PRODUCT(B888:B889),2)</f>
        <v>0.72</v>
      </c>
      <c r="D890" s="905"/>
      <c r="E890" s="906"/>
      <c r="F890" s="906"/>
      <c r="G890" s="906"/>
      <c r="H890" s="906"/>
      <c r="I890" s="907"/>
      <c r="K890" s="118"/>
      <c r="L890" s="118"/>
      <c r="M890" s="118"/>
    </row>
    <row r="891" spans="1:13" s="59" customFormat="1">
      <c r="A891" s="320">
        <v>1</v>
      </c>
      <c r="B891" s="320">
        <v>4.8</v>
      </c>
      <c r="D891" s="899" t="s">
        <v>417</v>
      </c>
      <c r="E891" s="900"/>
      <c r="F891" s="900"/>
      <c r="G891" s="900"/>
      <c r="H891" s="900"/>
      <c r="I891" s="901"/>
      <c r="K891" s="118"/>
      <c r="L891" s="118"/>
      <c r="M891" s="118"/>
    </row>
    <row r="892" spans="1:13" s="59" customFormat="1" ht="15.75" thickBot="1">
      <c r="A892" s="320"/>
      <c r="B892" s="438">
        <v>0.15</v>
      </c>
      <c r="C892" s="1003"/>
      <c r="D892" s="899"/>
      <c r="E892" s="900"/>
      <c r="F892" s="900"/>
      <c r="G892" s="900"/>
      <c r="H892" s="900"/>
      <c r="I892" s="901"/>
      <c r="K892" s="118"/>
      <c r="L892" s="118"/>
      <c r="M892" s="118"/>
    </row>
    <row r="893" spans="1:13" s="59" customFormat="1" ht="15.75" thickBot="1">
      <c r="A893" s="320"/>
      <c r="B893" s="320"/>
      <c r="C893" s="1003">
        <f>ROUND(PRODUCT(B891:B892),2)</f>
        <v>0.72</v>
      </c>
      <c r="D893" s="905" t="s">
        <v>99</v>
      </c>
      <c r="E893" s="906"/>
      <c r="F893" s="906"/>
      <c r="G893" s="906"/>
      <c r="H893" s="906"/>
      <c r="I893" s="907"/>
      <c r="K893" s="118"/>
      <c r="L893" s="118"/>
      <c r="M893" s="118"/>
    </row>
    <row r="894" spans="1:13" s="59" customFormat="1">
      <c r="A894" s="320">
        <v>1</v>
      </c>
      <c r="B894" s="320">
        <v>6.7</v>
      </c>
      <c r="D894" s="899" t="s">
        <v>418</v>
      </c>
      <c r="E894" s="900"/>
      <c r="F894" s="900"/>
      <c r="G894" s="900"/>
      <c r="H894" s="900"/>
      <c r="I894" s="901"/>
      <c r="K894" s="118"/>
      <c r="L894" s="118"/>
      <c r="M894" s="118"/>
    </row>
    <row r="895" spans="1:13" s="59" customFormat="1" ht="15.75" thickBot="1">
      <c r="A895" s="320"/>
      <c r="B895" s="438">
        <v>0.15</v>
      </c>
      <c r="C895" s="1003"/>
      <c r="D895" s="899"/>
      <c r="E895" s="900"/>
      <c r="F895" s="900"/>
      <c r="G895" s="900"/>
      <c r="H895" s="900"/>
      <c r="I895" s="901"/>
      <c r="K895" s="118"/>
      <c r="L895" s="118"/>
      <c r="M895" s="118"/>
    </row>
    <row r="896" spans="1:13" s="59" customFormat="1" ht="15.75" thickBot="1">
      <c r="A896" s="438"/>
      <c r="B896" s="441"/>
      <c r="C896" s="1009">
        <f>ROUND(PRODUCT(B894:B895),2)</f>
        <v>1.01</v>
      </c>
      <c r="D896" s="905" t="s">
        <v>99</v>
      </c>
      <c r="E896" s="906"/>
      <c r="F896" s="906"/>
      <c r="G896" s="906"/>
      <c r="H896" s="906"/>
      <c r="I896" s="907"/>
      <c r="K896" s="118"/>
      <c r="L896" s="118"/>
      <c r="M896" s="118"/>
    </row>
    <row r="897" spans="1:13" s="59" customFormat="1">
      <c r="A897" s="214">
        <v>1</v>
      </c>
      <c r="B897" s="442">
        <v>18</v>
      </c>
      <c r="D897" s="899" t="s">
        <v>419</v>
      </c>
      <c r="E897" s="900"/>
      <c r="F897" s="900"/>
      <c r="G897" s="900"/>
      <c r="H897" s="900"/>
      <c r="I897" s="901"/>
      <c r="K897" s="118"/>
      <c r="L897" s="118"/>
      <c r="M897" s="118"/>
    </row>
    <row r="898" spans="1:13" s="59" customFormat="1" ht="15.75" thickBot="1">
      <c r="A898" s="320"/>
      <c r="B898" s="443">
        <v>0.15</v>
      </c>
      <c r="C898" s="1003"/>
      <c r="D898" s="899"/>
      <c r="E898" s="900"/>
      <c r="F898" s="900"/>
      <c r="G898" s="900"/>
      <c r="H898" s="900"/>
      <c r="I898" s="901"/>
      <c r="K898" s="118"/>
      <c r="L898" s="118"/>
      <c r="M898" s="118"/>
    </row>
    <row r="899" spans="1:13" s="59" customFormat="1" ht="15.75" thickBot="1">
      <c r="A899" s="320"/>
      <c r="B899" s="288"/>
      <c r="C899" s="1003">
        <f>ROUND(PRODUCT(B897:B898),2)</f>
        <v>2.7</v>
      </c>
      <c r="D899" s="905"/>
      <c r="E899" s="906"/>
      <c r="F899" s="906"/>
      <c r="G899" s="906"/>
      <c r="H899" s="906"/>
      <c r="I899" s="907"/>
      <c r="K899" s="118"/>
      <c r="L899" s="118"/>
      <c r="M899" s="118"/>
    </row>
    <row r="900" spans="1:13" s="59" customFormat="1">
      <c r="A900" s="320">
        <v>1</v>
      </c>
      <c r="B900" s="288">
        <v>21.61</v>
      </c>
      <c r="D900" s="899" t="s">
        <v>420</v>
      </c>
      <c r="E900" s="900"/>
      <c r="F900" s="900"/>
      <c r="G900" s="900"/>
      <c r="H900" s="900"/>
      <c r="I900" s="901"/>
      <c r="K900" s="118"/>
      <c r="L900" s="118"/>
      <c r="M900" s="118"/>
    </row>
    <row r="901" spans="1:13" s="59" customFormat="1" ht="15.75" thickBot="1">
      <c r="A901" s="320"/>
      <c r="B901" s="443">
        <v>0.15</v>
      </c>
      <c r="C901" s="1003"/>
      <c r="D901" s="899"/>
      <c r="E901" s="900"/>
      <c r="F901" s="900"/>
      <c r="G901" s="900"/>
      <c r="H901" s="900"/>
      <c r="I901" s="901"/>
      <c r="K901" s="118"/>
      <c r="L901" s="118"/>
      <c r="M901" s="118"/>
    </row>
    <row r="902" spans="1:13" s="59" customFormat="1" ht="15.75" thickBot="1">
      <c r="A902" s="320"/>
      <c r="B902" s="288"/>
      <c r="C902" s="1003">
        <f>ROUND(PRODUCT(B900:B901),2)</f>
        <v>3.24</v>
      </c>
      <c r="D902" s="905" t="s">
        <v>99</v>
      </c>
      <c r="E902" s="906"/>
      <c r="F902" s="906"/>
      <c r="G902" s="906"/>
      <c r="H902" s="906"/>
      <c r="I902" s="907"/>
      <c r="K902" s="118"/>
      <c r="L902" s="118"/>
      <c r="M902" s="118"/>
    </row>
    <row r="903" spans="1:13" s="59" customFormat="1">
      <c r="A903" s="320">
        <v>1</v>
      </c>
      <c r="B903" s="288">
        <v>20.45</v>
      </c>
      <c r="D903" s="899" t="s">
        <v>421</v>
      </c>
      <c r="E903" s="900"/>
      <c r="F903" s="900"/>
      <c r="G903" s="900"/>
      <c r="H903" s="900"/>
      <c r="I903" s="901"/>
      <c r="K903" s="118"/>
      <c r="L903" s="118"/>
      <c r="M903" s="118"/>
    </row>
    <row r="904" spans="1:13" s="59" customFormat="1" ht="15.75" thickBot="1">
      <c r="A904" s="320"/>
      <c r="B904" s="443">
        <v>0.25</v>
      </c>
      <c r="C904" s="1003"/>
      <c r="D904" s="899"/>
      <c r="E904" s="900"/>
      <c r="F904" s="900"/>
      <c r="G904" s="900"/>
      <c r="H904" s="900"/>
      <c r="I904" s="901"/>
      <c r="K904" s="118"/>
      <c r="L904" s="118"/>
      <c r="M904" s="118"/>
    </row>
    <row r="905" spans="1:13" s="59" customFormat="1" ht="15.75" thickBot="1">
      <c r="A905" s="320"/>
      <c r="B905" s="288"/>
      <c r="C905" s="1003">
        <f>ROUND(PRODUCT(B903:B904),2)</f>
        <v>5.1100000000000003</v>
      </c>
      <c r="D905" s="905" t="s">
        <v>99</v>
      </c>
      <c r="E905" s="906"/>
      <c r="F905" s="906"/>
      <c r="G905" s="906"/>
      <c r="H905" s="906"/>
      <c r="I905" s="907"/>
      <c r="K905" s="118"/>
      <c r="L905" s="118"/>
      <c r="M905" s="118"/>
    </row>
    <row r="906" spans="1:13" s="59" customFormat="1">
      <c r="A906" s="320">
        <v>1</v>
      </c>
      <c r="B906" s="288">
        <v>10.65</v>
      </c>
      <c r="D906" s="899" t="s">
        <v>422</v>
      </c>
      <c r="E906" s="900"/>
      <c r="F906" s="900"/>
      <c r="G906" s="900"/>
      <c r="H906" s="900"/>
      <c r="I906" s="901"/>
      <c r="K906" s="118"/>
      <c r="L906" s="118"/>
      <c r="M906" s="118"/>
    </row>
    <row r="907" spans="1:13" s="59" customFormat="1" ht="15.75" thickBot="1">
      <c r="A907" s="320"/>
      <c r="B907" s="443">
        <v>0.25</v>
      </c>
      <c r="C907" s="1003"/>
      <c r="D907" s="899"/>
      <c r="E907" s="900"/>
      <c r="F907" s="900"/>
      <c r="G907" s="900"/>
      <c r="H907" s="900"/>
      <c r="I907" s="901"/>
      <c r="K907" s="118"/>
      <c r="L907" s="118"/>
      <c r="M907" s="118"/>
    </row>
    <row r="908" spans="1:13" s="59" customFormat="1" ht="15.75" thickBot="1">
      <c r="A908" s="320"/>
      <c r="B908" s="288"/>
      <c r="C908" s="1009">
        <f>ROUND(PRODUCT(B906:B907),2)</f>
        <v>2.66</v>
      </c>
      <c r="D908" s="905" t="s">
        <v>99</v>
      </c>
      <c r="E908" s="906"/>
      <c r="F908" s="906"/>
      <c r="G908" s="906"/>
      <c r="H908" s="906"/>
      <c r="I908" s="907"/>
      <c r="K908" s="118"/>
      <c r="L908" s="118"/>
      <c r="M908" s="118"/>
    </row>
    <row r="909" spans="1:13" s="59" customFormat="1" ht="15.75" thickBot="1">
      <c r="A909" s="415"/>
      <c r="B909" s="1074"/>
      <c r="D909" s="1068" t="s">
        <v>423</v>
      </c>
      <c r="E909" s="1069"/>
      <c r="F909" s="1069"/>
      <c r="G909" s="1069"/>
      <c r="H909" s="1069"/>
      <c r="I909" s="1070"/>
    </row>
    <row r="910" spans="1:13" s="59" customFormat="1" ht="15.75" thickBot="1">
      <c r="A910" s="320"/>
      <c r="B910" s="288"/>
      <c r="C910" s="1007">
        <v>48.28</v>
      </c>
      <c r="D910" s="905" t="s">
        <v>99</v>
      </c>
      <c r="E910" s="906"/>
      <c r="F910" s="906"/>
      <c r="G910" s="906"/>
      <c r="H910" s="906"/>
      <c r="I910" s="907"/>
      <c r="K910" s="118"/>
      <c r="L910" s="118"/>
      <c r="M910" s="118"/>
    </row>
    <row r="911" spans="1:13" s="59" customFormat="1" ht="16.5" thickTop="1" thickBot="1">
      <c r="A911" s="415"/>
      <c r="B911" s="1074"/>
      <c r="D911" s="1075" t="s">
        <v>424</v>
      </c>
      <c r="E911" s="1067"/>
      <c r="F911" s="1067"/>
      <c r="G911" s="1067"/>
      <c r="H911" s="1067"/>
      <c r="I911" s="931"/>
    </row>
    <row r="912" spans="1:13" s="59" customFormat="1" ht="15.75" thickBot="1">
      <c r="A912" s="320"/>
      <c r="B912" s="288"/>
      <c r="C912" s="59">
        <f>C910+C835+C811+C772</f>
        <v>329.83000000000004</v>
      </c>
      <c r="D912" s="895" t="s">
        <v>99</v>
      </c>
      <c r="E912" s="896"/>
      <c r="F912" s="896"/>
      <c r="G912" s="896"/>
      <c r="H912" s="896"/>
      <c r="I912" s="897"/>
      <c r="K912" s="118"/>
      <c r="L912" s="118"/>
      <c r="M912" s="118"/>
    </row>
    <row r="913" spans="1:13" s="59" customFormat="1">
      <c r="A913" s="320"/>
      <c r="B913" s="288"/>
      <c r="D913" s="899"/>
      <c r="E913" s="900"/>
      <c r="F913" s="900"/>
      <c r="G913" s="900"/>
      <c r="H913" s="900"/>
      <c r="I913" s="901"/>
      <c r="K913" s="118"/>
      <c r="L913" s="118"/>
      <c r="M913" s="118"/>
    </row>
    <row r="914" spans="1:13" s="59" customFormat="1" ht="19.5">
      <c r="A914" s="415"/>
      <c r="B914" s="1074"/>
      <c r="D914" s="1076" t="s">
        <v>425</v>
      </c>
      <c r="E914" s="1067"/>
      <c r="F914" s="1067"/>
      <c r="G914" s="1067"/>
      <c r="H914" s="1067"/>
      <c r="I914" s="931"/>
    </row>
    <row r="915" spans="1:13" s="59" customFormat="1">
      <c r="A915" s="320">
        <v>12</v>
      </c>
      <c r="B915" s="288">
        <v>0.2</v>
      </c>
      <c r="D915" s="899" t="s">
        <v>426</v>
      </c>
      <c r="E915" s="900"/>
      <c r="F915" s="900"/>
      <c r="G915" s="900"/>
      <c r="H915" s="900"/>
      <c r="I915" s="901"/>
      <c r="K915" s="118"/>
      <c r="L915" s="118"/>
      <c r="M915" s="118"/>
    </row>
    <row r="916" spans="1:13" s="59" customFormat="1">
      <c r="A916" s="320"/>
      <c r="B916" s="288">
        <v>0.4</v>
      </c>
      <c r="D916" s="899"/>
      <c r="E916" s="900"/>
      <c r="F916" s="900"/>
      <c r="G916" s="900"/>
      <c r="H916" s="900"/>
      <c r="I916" s="901"/>
      <c r="K916" s="118"/>
      <c r="L916" s="118"/>
      <c r="M916" s="118"/>
    </row>
    <row r="917" spans="1:13" s="59" customFormat="1" ht="15.75" thickBot="1">
      <c r="A917" s="320"/>
      <c r="B917" s="444">
        <v>2.5</v>
      </c>
      <c r="C917" s="371"/>
      <c r="D917" s="899"/>
      <c r="E917" s="900"/>
      <c r="F917" s="900"/>
      <c r="G917" s="900"/>
      <c r="H917" s="900"/>
      <c r="I917" s="901"/>
      <c r="K917" s="118"/>
      <c r="L917" s="118"/>
      <c r="M917" s="118"/>
    </row>
    <row r="918" spans="1:13" s="59" customFormat="1" ht="18.75" thickBot="1">
      <c r="A918" s="320"/>
      <c r="B918" s="288"/>
      <c r="C918" s="1010">
        <f>A915*B915*B916*B917</f>
        <v>2.4000000000000004</v>
      </c>
      <c r="D918" s="902" t="s">
        <v>14</v>
      </c>
      <c r="E918" s="903"/>
      <c r="F918" s="903"/>
      <c r="G918" s="903"/>
      <c r="H918" s="903"/>
      <c r="I918" s="904"/>
      <c r="K918" s="118"/>
      <c r="L918" s="118"/>
      <c r="M918" s="118"/>
    </row>
    <row r="919" spans="1:13" s="59" customFormat="1" ht="15.75" thickTop="1">
      <c r="A919" s="320"/>
      <c r="B919" s="288"/>
      <c r="D919" s="899" t="s">
        <v>427</v>
      </c>
      <c r="E919" s="900"/>
      <c r="F919" s="900"/>
      <c r="G919" s="900"/>
      <c r="H919" s="900"/>
      <c r="I919" s="901"/>
      <c r="K919" s="118"/>
      <c r="L919" s="118"/>
      <c r="M919" s="118"/>
    </row>
    <row r="920" spans="1:13" s="59" customFormat="1">
      <c r="A920" s="320">
        <v>2</v>
      </c>
      <c r="B920" s="288">
        <v>0.4</v>
      </c>
      <c r="D920" s="899" t="s">
        <v>428</v>
      </c>
      <c r="E920" s="900"/>
      <c r="F920" s="900"/>
      <c r="G920" s="900"/>
      <c r="H920" s="900"/>
      <c r="I920" s="901"/>
      <c r="K920" s="118"/>
      <c r="L920" s="118"/>
      <c r="M920" s="118"/>
    </row>
    <row r="921" spans="1:13" s="59" customFormat="1">
      <c r="A921" s="320"/>
      <c r="B921" s="288">
        <v>0.4</v>
      </c>
      <c r="D921" s="899"/>
      <c r="E921" s="900"/>
      <c r="F921" s="900"/>
      <c r="G921" s="900"/>
      <c r="H921" s="900"/>
      <c r="I921" s="901"/>
      <c r="K921" s="118"/>
      <c r="L921" s="118"/>
      <c r="M921" s="118"/>
    </row>
    <row r="922" spans="1:13" s="59" customFormat="1" ht="15.75" thickBot="1">
      <c r="A922" s="320"/>
      <c r="B922" s="444">
        <v>20</v>
      </c>
      <c r="C922" s="371"/>
      <c r="D922" s="899"/>
      <c r="E922" s="900"/>
      <c r="F922" s="900"/>
      <c r="G922" s="900"/>
      <c r="H922" s="900"/>
      <c r="I922" s="901"/>
      <c r="K922" s="118"/>
      <c r="L922" s="118"/>
      <c r="M922" s="118"/>
    </row>
    <row r="923" spans="1:13" s="59" customFormat="1" ht="18.75" thickBot="1">
      <c r="A923" s="320"/>
      <c r="B923" s="288"/>
      <c r="C923" s="1011">
        <f>A920*B920*B921*B922</f>
        <v>6.4000000000000012</v>
      </c>
      <c r="D923" s="902" t="s">
        <v>14</v>
      </c>
      <c r="E923" s="903"/>
      <c r="F923" s="903"/>
      <c r="G923" s="903"/>
      <c r="H923" s="903"/>
      <c r="I923" s="904"/>
      <c r="K923" s="118"/>
      <c r="L923" s="118"/>
      <c r="M923" s="118"/>
    </row>
    <row r="924" spans="1:13" s="59" customFormat="1" ht="15.75" thickTop="1">
      <c r="A924" s="320">
        <v>2</v>
      </c>
      <c r="B924" s="288">
        <v>0.4</v>
      </c>
      <c r="D924" s="899" t="s">
        <v>429</v>
      </c>
      <c r="E924" s="900"/>
      <c r="F924" s="900"/>
      <c r="G924" s="900"/>
      <c r="H924" s="900"/>
      <c r="I924" s="901"/>
      <c r="K924" s="118"/>
      <c r="L924" s="118"/>
      <c r="M924" s="118"/>
    </row>
    <row r="925" spans="1:13" s="59" customFormat="1">
      <c r="A925" s="320"/>
      <c r="B925" s="288">
        <v>0.4</v>
      </c>
      <c r="D925" s="899"/>
      <c r="E925" s="900"/>
      <c r="F925" s="900"/>
      <c r="G925" s="900"/>
      <c r="H925" s="900"/>
      <c r="I925" s="901"/>
      <c r="K925" s="118"/>
      <c r="L925" s="118"/>
      <c r="M925" s="118"/>
    </row>
    <row r="926" spans="1:13" s="59" customFormat="1" ht="15.75" thickBot="1">
      <c r="A926" s="320"/>
      <c r="B926" s="444">
        <v>4.5999999999999996</v>
      </c>
      <c r="C926" s="371"/>
      <c r="D926" s="899"/>
      <c r="E926" s="900"/>
      <c r="F926" s="900"/>
      <c r="G926" s="900"/>
      <c r="H926" s="900"/>
      <c r="I926" s="901"/>
      <c r="K926" s="118"/>
      <c r="L926" s="118"/>
      <c r="M926" s="118"/>
    </row>
    <row r="927" spans="1:13" s="59" customFormat="1" ht="18.75" thickBot="1">
      <c r="A927" s="320"/>
      <c r="B927" s="288"/>
      <c r="C927" s="1011">
        <f>A924*B924*B925*B926</f>
        <v>1.4720000000000002</v>
      </c>
      <c r="D927" s="902" t="s">
        <v>14</v>
      </c>
      <c r="E927" s="903"/>
      <c r="F927" s="903"/>
      <c r="G927" s="903"/>
      <c r="H927" s="903"/>
      <c r="I927" s="904"/>
      <c r="K927" s="118"/>
      <c r="L927" s="118"/>
      <c r="M927" s="118"/>
    </row>
    <row r="928" spans="1:13" s="59" customFormat="1" ht="15.75" thickTop="1">
      <c r="A928" s="415"/>
      <c r="B928" s="1074"/>
      <c r="D928" s="1066" t="s">
        <v>430</v>
      </c>
      <c r="E928" s="1067"/>
      <c r="F928" s="1067"/>
      <c r="G928" s="1067"/>
      <c r="H928" s="1067"/>
      <c r="I928" s="931"/>
    </row>
    <row r="929" spans="1:13" s="59" customFormat="1" ht="18.75" thickBot="1">
      <c r="A929" s="320"/>
      <c r="B929" s="288"/>
      <c r="C929" s="1011">
        <f>C923+C927</f>
        <v>7.8720000000000017</v>
      </c>
      <c r="D929" s="902" t="s">
        <v>14</v>
      </c>
      <c r="E929" s="903"/>
      <c r="F929" s="903"/>
      <c r="G929" s="903"/>
      <c r="H929" s="903"/>
      <c r="I929" s="904"/>
      <c r="K929" s="118"/>
      <c r="L929" s="118"/>
      <c r="M929" s="118"/>
    </row>
    <row r="930" spans="1:13" s="59" customFormat="1" ht="15.75" thickTop="1">
      <c r="A930" s="415"/>
      <c r="B930" s="1074"/>
      <c r="D930" s="1066" t="s">
        <v>431</v>
      </c>
      <c r="E930" s="1067"/>
      <c r="F930" s="1067"/>
      <c r="G930" s="1067"/>
      <c r="H930" s="1067"/>
      <c r="I930" s="931"/>
    </row>
    <row r="931" spans="1:13" s="59" customFormat="1">
      <c r="A931" s="320">
        <v>12</v>
      </c>
      <c r="B931" s="288">
        <v>1.2</v>
      </c>
      <c r="D931" s="899" t="s">
        <v>432</v>
      </c>
      <c r="E931" s="900"/>
      <c r="F931" s="900"/>
      <c r="G931" s="900"/>
      <c r="H931" s="900"/>
      <c r="I931" s="901"/>
      <c r="K931" s="118"/>
      <c r="L931" s="118"/>
      <c r="M931" s="118"/>
    </row>
    <row r="932" spans="1:13" s="59" customFormat="1" ht="15.75" thickBot="1">
      <c r="A932" s="320"/>
      <c r="B932" s="444">
        <v>2.5</v>
      </c>
      <c r="C932" s="371"/>
      <c r="D932" s="899"/>
      <c r="E932" s="900"/>
      <c r="F932" s="900"/>
      <c r="G932" s="900"/>
      <c r="H932" s="900"/>
      <c r="I932" s="901"/>
      <c r="K932" s="118"/>
      <c r="L932" s="118"/>
      <c r="M932" s="118"/>
    </row>
    <row r="933" spans="1:13" s="59" customFormat="1" ht="15.75" thickBot="1">
      <c r="A933" s="320"/>
      <c r="B933" s="288"/>
      <c r="C933" s="1011">
        <f>PRODUCT(A931:B932)</f>
        <v>36</v>
      </c>
      <c r="D933" s="895" t="s">
        <v>99</v>
      </c>
      <c r="E933" s="896"/>
      <c r="F933" s="896"/>
      <c r="G933" s="896"/>
      <c r="H933" s="896"/>
      <c r="I933" s="897"/>
      <c r="K933" s="118"/>
      <c r="L933" s="118"/>
      <c r="M933" s="118"/>
    </row>
    <row r="934" spans="1:13" s="59" customFormat="1" ht="15.75" thickTop="1">
      <c r="A934" s="320"/>
      <c r="B934" s="288"/>
      <c r="D934" s="899" t="s">
        <v>433</v>
      </c>
      <c r="E934" s="900"/>
      <c r="F934" s="900"/>
      <c r="G934" s="900"/>
      <c r="H934" s="900"/>
      <c r="I934" s="901"/>
      <c r="K934" s="118"/>
      <c r="L934" s="118"/>
      <c r="M934" s="118"/>
    </row>
    <row r="935" spans="1:13" s="59" customFormat="1">
      <c r="A935" s="320">
        <v>2</v>
      </c>
      <c r="B935" s="288">
        <v>25</v>
      </c>
      <c r="D935" s="899" t="s">
        <v>434</v>
      </c>
      <c r="E935" s="900"/>
      <c r="F935" s="900"/>
      <c r="G935" s="900"/>
      <c r="H935" s="900"/>
      <c r="I935" s="901"/>
      <c r="K935" s="118"/>
      <c r="L935" s="118"/>
      <c r="M935" s="118"/>
    </row>
    <row r="936" spans="1:13" s="59" customFormat="1" ht="15.75" thickBot="1">
      <c r="A936" s="320"/>
      <c r="B936" s="444">
        <v>0.4</v>
      </c>
      <c r="C936" s="371"/>
      <c r="D936" s="899"/>
      <c r="E936" s="900"/>
      <c r="F936" s="900"/>
      <c r="G936" s="900"/>
      <c r="H936" s="900"/>
      <c r="I936" s="901"/>
      <c r="K936" s="118"/>
      <c r="L936" s="118"/>
      <c r="M936" s="118"/>
    </row>
    <row r="937" spans="1:13" s="59" customFormat="1" ht="15.75" thickBot="1">
      <c r="A937" s="320"/>
      <c r="B937" s="288"/>
      <c r="C937" s="1011">
        <f>A935*B935*B936</f>
        <v>20</v>
      </c>
      <c r="D937" s="895" t="s">
        <v>99</v>
      </c>
      <c r="E937" s="896"/>
      <c r="F937" s="896"/>
      <c r="G937" s="896"/>
      <c r="H937" s="896"/>
      <c r="I937" s="897"/>
      <c r="K937" s="118"/>
      <c r="L937" s="118"/>
      <c r="M937" s="118"/>
    </row>
    <row r="938" spans="1:13" s="59" customFormat="1" ht="15.75" thickTop="1">
      <c r="A938" s="320">
        <v>2</v>
      </c>
      <c r="B938" s="288">
        <v>23.4</v>
      </c>
      <c r="D938" s="899" t="s">
        <v>435</v>
      </c>
      <c r="E938" s="900"/>
      <c r="F938" s="900"/>
      <c r="G938" s="900"/>
      <c r="H938" s="900"/>
      <c r="I938" s="901"/>
      <c r="K938" s="118"/>
      <c r="L938" s="118"/>
      <c r="M938" s="118"/>
    </row>
    <row r="939" spans="1:13" s="59" customFormat="1" ht="15.75" thickBot="1">
      <c r="A939" s="320"/>
      <c r="B939" s="288">
        <v>0.4</v>
      </c>
      <c r="D939" s="899"/>
      <c r="E939" s="900"/>
      <c r="F939" s="900"/>
      <c r="G939" s="900"/>
      <c r="H939" s="900"/>
      <c r="I939" s="901"/>
      <c r="K939" s="118"/>
      <c r="L939" s="118"/>
      <c r="M939" s="118"/>
    </row>
    <row r="940" spans="1:13" s="59" customFormat="1" ht="15.75" thickBot="1">
      <c r="A940" s="320"/>
      <c r="B940" s="288"/>
      <c r="C940" s="1011">
        <f>A938*B938*B939</f>
        <v>18.72</v>
      </c>
      <c r="D940" s="895" t="s">
        <v>99</v>
      </c>
      <c r="E940" s="896"/>
      <c r="F940" s="896"/>
      <c r="G940" s="896"/>
      <c r="H940" s="896"/>
      <c r="I940" s="897"/>
      <c r="K940" s="118"/>
      <c r="L940" s="118"/>
      <c r="M940" s="118"/>
    </row>
    <row r="941" spans="1:13" s="59" customFormat="1" ht="16.5" thickTop="1" thickBot="1">
      <c r="A941" s="1077"/>
      <c r="B941" s="1078"/>
      <c r="C941" s="371"/>
      <c r="D941" s="1079" t="s">
        <v>1160</v>
      </c>
      <c r="E941" s="1080"/>
      <c r="F941" s="1080"/>
      <c r="G941" s="1080"/>
      <c r="H941" s="1080"/>
      <c r="I941" s="1081"/>
    </row>
    <row r="942" spans="1:13" s="59" customFormat="1" ht="15.75" thickBot="1">
      <c r="A942" s="445"/>
      <c r="B942" s="446"/>
      <c r="C942" s="1012">
        <f>SUM(C937,C940)</f>
        <v>38.72</v>
      </c>
      <c r="D942" s="898" t="s">
        <v>99</v>
      </c>
      <c r="E942" s="896"/>
      <c r="F942" s="896"/>
      <c r="G942" s="896"/>
      <c r="H942" s="896"/>
      <c r="I942" s="897"/>
      <c r="K942" s="118"/>
      <c r="L942" s="118"/>
      <c r="M942" s="118"/>
    </row>
    <row r="943" spans="1:13" ht="15.75" thickBot="1">
      <c r="A943" s="7"/>
      <c r="B943" s="7"/>
      <c r="C943" s="825"/>
      <c r="D943" s="669" t="s">
        <v>1169</v>
      </c>
      <c r="E943" s="59"/>
      <c r="F943" s="59"/>
      <c r="G943" s="59"/>
      <c r="H943" s="59"/>
      <c r="I943" s="59"/>
    </row>
    <row r="944" spans="1:13">
      <c r="A944" s="7"/>
      <c r="B944" s="7">
        <v>49.37</v>
      </c>
      <c r="C944" s="825"/>
      <c r="D944" s="663" t="s">
        <v>1164</v>
      </c>
      <c r="E944" s="59"/>
      <c r="F944" s="59"/>
      <c r="G944" s="59"/>
      <c r="H944" s="59"/>
      <c r="I944" s="59"/>
    </row>
    <row r="945" spans="1:17">
      <c r="A945" s="7">
        <v>1</v>
      </c>
      <c r="B945" s="7">
        <v>2.64</v>
      </c>
      <c r="C945" s="825"/>
      <c r="D945" s="663" t="s">
        <v>1165</v>
      </c>
      <c r="E945" s="59"/>
      <c r="F945" s="59"/>
      <c r="G945" s="59"/>
      <c r="H945" s="59"/>
      <c r="I945" s="59"/>
    </row>
    <row r="946" spans="1:17">
      <c r="A946" s="7"/>
      <c r="B946" s="7"/>
      <c r="C946" s="826">
        <f>B944*B945</f>
        <v>130.33680000000001</v>
      </c>
      <c r="D946" s="663" t="s">
        <v>1166</v>
      </c>
      <c r="E946" s="59"/>
      <c r="F946" s="59"/>
      <c r="G946" s="59"/>
      <c r="H946" s="59"/>
      <c r="I946" s="59"/>
    </row>
    <row r="947" spans="1:17">
      <c r="A947" s="317"/>
      <c r="B947" s="317"/>
      <c r="C947" s="827"/>
      <c r="D947" s="291" t="s">
        <v>1167</v>
      </c>
      <c r="E947" s="59"/>
      <c r="F947" s="59"/>
      <c r="G947" s="59"/>
      <c r="H947" s="59"/>
      <c r="I947" s="59"/>
    </row>
    <row r="948" spans="1:17" ht="15.75" thickBot="1">
      <c r="A948" s="7"/>
      <c r="B948" s="7"/>
      <c r="C948" s="825"/>
      <c r="D948" s="828" t="s">
        <v>436</v>
      </c>
      <c r="E948" s="59"/>
      <c r="F948" s="59"/>
      <c r="G948" s="59"/>
      <c r="H948" s="59"/>
      <c r="I948" s="59"/>
    </row>
    <row r="949" spans="1:17">
      <c r="A949" s="7">
        <v>2</v>
      </c>
      <c r="B949" s="7">
        <v>0.9</v>
      </c>
      <c r="C949" s="825"/>
      <c r="D949" s="666" t="s">
        <v>1168</v>
      </c>
      <c r="E949" s="59"/>
      <c r="F949" s="59"/>
      <c r="G949" s="59"/>
      <c r="H949" s="59"/>
      <c r="I949" s="59"/>
    </row>
    <row r="950" spans="1:17">
      <c r="A950" s="7"/>
      <c r="B950" s="7">
        <v>2.1</v>
      </c>
      <c r="C950" s="825"/>
      <c r="D950" s="663" t="s">
        <v>437</v>
      </c>
      <c r="E950" s="59"/>
      <c r="F950" s="59"/>
      <c r="G950" s="59"/>
      <c r="H950" s="59"/>
      <c r="I950" s="59"/>
    </row>
    <row r="951" spans="1:17">
      <c r="A951" s="317"/>
      <c r="B951" s="317"/>
      <c r="C951" s="829">
        <f>-B949*B950*A949</f>
        <v>-3.7800000000000002</v>
      </c>
      <c r="D951" s="291" t="s">
        <v>438</v>
      </c>
      <c r="E951" s="59"/>
      <c r="F951" s="59"/>
      <c r="G951" s="59"/>
      <c r="H951" s="59"/>
      <c r="I951" s="59"/>
    </row>
    <row r="952" spans="1:17">
      <c r="A952" s="7">
        <v>1</v>
      </c>
      <c r="B952" s="7">
        <v>1.5</v>
      </c>
      <c r="C952" s="825"/>
      <c r="D952" s="663" t="s">
        <v>439</v>
      </c>
      <c r="E952" s="59"/>
      <c r="F952" s="59"/>
      <c r="G952" s="59"/>
      <c r="H952" s="59"/>
      <c r="I952" s="59"/>
    </row>
    <row r="953" spans="1:17">
      <c r="A953" s="7"/>
      <c r="B953" s="7">
        <v>2.1</v>
      </c>
      <c r="C953" s="825"/>
      <c r="D953" s="663"/>
      <c r="E953" s="59"/>
      <c r="F953" s="59"/>
      <c r="G953" s="59"/>
      <c r="H953" s="59"/>
      <c r="I953" s="59"/>
    </row>
    <row r="954" spans="1:17">
      <c r="A954" s="317"/>
      <c r="B954" s="317"/>
      <c r="C954" s="829">
        <f>-B952*B953</f>
        <v>-3.1500000000000004</v>
      </c>
      <c r="D954" s="291" t="s">
        <v>438</v>
      </c>
      <c r="E954" s="59"/>
      <c r="F954" s="59"/>
      <c r="G954" s="59"/>
      <c r="H954" s="59"/>
      <c r="I954" s="59"/>
    </row>
    <row r="955" spans="1:17">
      <c r="A955" s="7">
        <v>1</v>
      </c>
      <c r="B955" s="7">
        <v>0.8</v>
      </c>
      <c r="C955" s="825"/>
      <c r="D955" s="663" t="s">
        <v>440</v>
      </c>
      <c r="E955" s="59"/>
      <c r="F955" s="59"/>
      <c r="G955" s="59"/>
      <c r="H955" s="59"/>
      <c r="I955" s="59"/>
    </row>
    <row r="956" spans="1:17">
      <c r="A956" s="7"/>
      <c r="B956" s="7">
        <v>2.1</v>
      </c>
      <c r="C956" s="825"/>
      <c r="D956" s="663"/>
      <c r="E956" s="59"/>
      <c r="F956" s="59"/>
      <c r="G956" s="59"/>
      <c r="H956" s="59"/>
      <c r="I956" s="59"/>
      <c r="O956" s="421"/>
      <c r="P956" s="421"/>
      <c r="Q956" s="421"/>
    </row>
    <row r="957" spans="1:17">
      <c r="A957" s="317"/>
      <c r="B957" s="317"/>
      <c r="C957" s="829">
        <f>-B955*B956</f>
        <v>-1.6800000000000002</v>
      </c>
      <c r="D957" s="291" t="s">
        <v>438</v>
      </c>
      <c r="E957" s="59"/>
      <c r="F957" s="59"/>
      <c r="G957" s="59"/>
      <c r="H957" s="59"/>
      <c r="I957" s="59"/>
      <c r="O957" s="421"/>
      <c r="P957" s="421"/>
      <c r="Q957" s="421"/>
    </row>
    <row r="958" spans="1:17" s="424" customFormat="1">
      <c r="A958" s="7"/>
      <c r="B958" s="7"/>
      <c r="C958" s="825"/>
      <c r="D958" s="663" t="s">
        <v>441</v>
      </c>
      <c r="E958" s="59"/>
      <c r="F958" s="59"/>
      <c r="G958" s="59"/>
      <c r="H958" s="59"/>
      <c r="I958" s="59"/>
      <c r="K958" s="118"/>
      <c r="L958" s="118"/>
      <c r="M958" s="118"/>
      <c r="O958" s="421"/>
      <c r="P958" s="421"/>
      <c r="Q958" s="421"/>
    </row>
    <row r="959" spans="1:17" s="812" customFormat="1" ht="15.75" thickBot="1">
      <c r="A959" s="7">
        <v>3</v>
      </c>
      <c r="B959" s="7">
        <v>0.5</v>
      </c>
      <c r="C959" s="825"/>
      <c r="D959" s="663" t="s">
        <v>442</v>
      </c>
      <c r="E959" s="811"/>
      <c r="F959" s="811"/>
      <c r="G959" s="811"/>
      <c r="H959" s="811"/>
      <c r="I959" s="811"/>
      <c r="K959" s="813"/>
      <c r="L959" s="813"/>
      <c r="M959" s="813"/>
      <c r="O959" s="421"/>
      <c r="P959" s="421"/>
      <c r="Q959" s="421"/>
    </row>
    <row r="960" spans="1:17" ht="15.75" thickTop="1">
      <c r="A960" s="7"/>
      <c r="B960" s="7">
        <v>2.64</v>
      </c>
      <c r="C960" s="825"/>
      <c r="D960" s="663"/>
      <c r="E960" s="59"/>
      <c r="F960" s="59"/>
      <c r="G960" s="59"/>
      <c r="H960" s="59"/>
      <c r="I960" s="59"/>
      <c r="O960" s="421"/>
      <c r="P960" s="421"/>
      <c r="Q960" s="421"/>
    </row>
    <row r="961" spans="1:17">
      <c r="A961" s="317"/>
      <c r="B961" s="317"/>
      <c r="C961" s="829">
        <f>-B959*B960*A959</f>
        <v>-3.96</v>
      </c>
      <c r="D961" s="291" t="s">
        <v>438</v>
      </c>
      <c r="E961" s="59"/>
      <c r="F961" s="59"/>
      <c r="G961" s="59"/>
      <c r="H961" s="59"/>
      <c r="I961" s="59"/>
      <c r="O961" s="421"/>
      <c r="P961" s="421"/>
      <c r="Q961" s="421"/>
    </row>
    <row r="962" spans="1:17">
      <c r="A962" s="7">
        <v>1</v>
      </c>
      <c r="B962" s="7">
        <v>1.9</v>
      </c>
      <c r="C962" s="825"/>
      <c r="D962" s="663" t="s">
        <v>443</v>
      </c>
      <c r="E962" s="59"/>
      <c r="F962" s="59"/>
      <c r="G962" s="59"/>
      <c r="H962" s="59"/>
      <c r="I962" s="59"/>
      <c r="O962" s="421"/>
      <c r="P962" s="421"/>
      <c r="Q962" s="421"/>
    </row>
    <row r="963" spans="1:17">
      <c r="A963" s="7"/>
      <c r="B963" s="7">
        <v>1.74</v>
      </c>
      <c r="C963" s="825"/>
      <c r="D963" s="663"/>
      <c r="E963" s="59"/>
      <c r="F963" s="59"/>
      <c r="G963" s="59"/>
      <c r="H963" s="59"/>
      <c r="I963" s="59"/>
      <c r="O963" s="421"/>
      <c r="P963" s="421"/>
      <c r="Q963" s="421"/>
    </row>
    <row r="964" spans="1:17">
      <c r="A964" s="317"/>
      <c r="B964" s="317"/>
      <c r="C964" s="829">
        <f>-B962*B963</f>
        <v>-3.306</v>
      </c>
      <c r="D964" s="291" t="s">
        <v>438</v>
      </c>
      <c r="E964" s="59"/>
      <c r="F964" s="59"/>
      <c r="G964" s="59"/>
      <c r="H964" s="59"/>
      <c r="I964" s="59"/>
      <c r="O964" s="421"/>
      <c r="P964" s="421"/>
      <c r="Q964" s="421"/>
    </row>
    <row r="965" spans="1:17">
      <c r="A965" s="7">
        <v>1</v>
      </c>
      <c r="B965" s="7">
        <v>1</v>
      </c>
      <c r="C965" s="826"/>
      <c r="D965" s="663" t="s">
        <v>444</v>
      </c>
      <c r="E965" s="59"/>
      <c r="F965" s="59"/>
      <c r="G965" s="59"/>
      <c r="H965" s="59"/>
      <c r="I965" s="59"/>
      <c r="O965" s="421"/>
      <c r="P965" s="421"/>
      <c r="Q965" s="421"/>
    </row>
    <row r="966" spans="1:17">
      <c r="A966" s="7"/>
      <c r="B966" s="7">
        <v>0.6</v>
      </c>
      <c r="C966" s="826"/>
      <c r="D966" s="663"/>
      <c r="E966" s="59"/>
      <c r="F966" s="59"/>
      <c r="G966" s="59"/>
      <c r="H966" s="59"/>
      <c r="I966" s="59"/>
    </row>
    <row r="967" spans="1:17">
      <c r="A967" s="317"/>
      <c r="B967" s="317"/>
      <c r="C967" s="829">
        <f>-B965*B966</f>
        <v>-0.6</v>
      </c>
      <c r="D967" s="291" t="s">
        <v>438</v>
      </c>
      <c r="E967" s="59"/>
      <c r="F967" s="59"/>
      <c r="G967" s="59"/>
      <c r="H967" s="59"/>
      <c r="I967" s="59"/>
    </row>
    <row r="968" spans="1:17" ht="24" customHeight="1">
      <c r="A968" s="313"/>
      <c r="B968" s="313"/>
      <c r="C968" s="830">
        <f>C951+C954+C957+C961+C964+C967</f>
        <v>-16.476000000000003</v>
      </c>
      <c r="D968" s="287" t="s">
        <v>445</v>
      </c>
      <c r="E968" s="59"/>
      <c r="F968" s="59"/>
      <c r="G968" s="59"/>
      <c r="H968" s="59"/>
      <c r="I968" s="59"/>
    </row>
    <row r="969" spans="1:17" ht="19.5" customHeight="1" thickBot="1">
      <c r="A969" s="422"/>
      <c r="B969" s="422"/>
      <c r="C969" s="831">
        <f>C946+C968</f>
        <v>113.86080000000001</v>
      </c>
      <c r="D969" s="667" t="s">
        <v>446</v>
      </c>
      <c r="E969" s="59"/>
      <c r="F969" s="59"/>
      <c r="G969" s="59"/>
      <c r="H969" s="59"/>
      <c r="I969" s="59"/>
    </row>
    <row r="970" spans="1:17" ht="16.5" customHeight="1">
      <c r="A970" s="7"/>
      <c r="B970" s="7"/>
      <c r="C970" s="825"/>
      <c r="D970" s="663" t="s">
        <v>447</v>
      </c>
      <c r="E970" s="59"/>
      <c r="F970" s="59"/>
      <c r="G970" s="59"/>
      <c r="H970" s="59"/>
      <c r="I970" s="59"/>
    </row>
    <row r="971" spans="1:17">
      <c r="A971" s="7">
        <v>1</v>
      </c>
      <c r="B971" s="7">
        <v>33.06</v>
      </c>
      <c r="C971" s="825"/>
      <c r="D971" s="663" t="s">
        <v>448</v>
      </c>
      <c r="E971" s="59"/>
      <c r="F971" s="59"/>
      <c r="G971" s="59"/>
      <c r="H971" s="59"/>
      <c r="I971" s="59"/>
    </row>
    <row r="972" spans="1:17">
      <c r="A972" s="7"/>
      <c r="B972" s="7">
        <v>2.5</v>
      </c>
      <c r="C972" s="825"/>
      <c r="D972" s="663" t="s">
        <v>449</v>
      </c>
      <c r="E972" s="59"/>
      <c r="F972" s="59"/>
      <c r="G972" s="59"/>
      <c r="H972" s="59"/>
      <c r="I972" s="59"/>
    </row>
    <row r="973" spans="1:17">
      <c r="A973" s="317"/>
      <c r="B973" s="317"/>
      <c r="C973" s="829">
        <f>B971*B972*A971</f>
        <v>82.65</v>
      </c>
      <c r="D973" s="291" t="s">
        <v>438</v>
      </c>
      <c r="E973" s="59"/>
      <c r="F973" s="59"/>
      <c r="G973" s="59"/>
      <c r="H973" s="59"/>
      <c r="I973" s="59"/>
    </row>
    <row r="974" spans="1:17">
      <c r="A974" s="7"/>
      <c r="B974" s="7"/>
      <c r="C974" s="825"/>
      <c r="D974" s="663" t="s">
        <v>450</v>
      </c>
      <c r="E974" s="59"/>
      <c r="F974" s="59"/>
      <c r="G974" s="59"/>
      <c r="H974" s="59"/>
      <c r="I974" s="59"/>
    </row>
    <row r="975" spans="1:17">
      <c r="A975" s="7"/>
      <c r="B975" s="7"/>
      <c r="C975" s="832"/>
      <c r="D975" s="663" t="s">
        <v>451</v>
      </c>
      <c r="E975" s="59"/>
      <c r="F975" s="59"/>
      <c r="G975" s="59"/>
      <c r="H975" s="59"/>
      <c r="I975" s="59"/>
    </row>
    <row r="976" spans="1:17">
      <c r="A976" s="7">
        <v>1</v>
      </c>
      <c r="B976" s="7">
        <v>1.5</v>
      </c>
      <c r="C976" s="832"/>
      <c r="D976" s="663" t="s">
        <v>452</v>
      </c>
      <c r="E976" s="59"/>
      <c r="F976" s="59"/>
      <c r="G976" s="59"/>
      <c r="H976" s="59"/>
      <c r="I976" s="59"/>
    </row>
    <row r="977" spans="1:9">
      <c r="A977" s="7"/>
      <c r="B977" s="7">
        <v>1.38</v>
      </c>
      <c r="C977" s="832"/>
      <c r="D977" s="663"/>
      <c r="E977" s="59"/>
      <c r="F977" s="59"/>
      <c r="G977" s="59"/>
      <c r="H977" s="59"/>
      <c r="I977" s="59"/>
    </row>
    <row r="978" spans="1:9">
      <c r="A978" s="317"/>
      <c r="B978" s="317"/>
      <c r="C978" s="833">
        <f>-B976*B977*A976</f>
        <v>-2.0699999999999998</v>
      </c>
      <c r="D978" s="291" t="s">
        <v>438</v>
      </c>
      <c r="E978" s="59"/>
      <c r="F978" s="59"/>
      <c r="G978" s="59"/>
      <c r="H978" s="59"/>
      <c r="I978" s="59"/>
    </row>
    <row r="979" spans="1:9">
      <c r="A979" s="7">
        <v>2</v>
      </c>
      <c r="B979" s="7">
        <v>1</v>
      </c>
      <c r="C979" s="832"/>
      <c r="D979" s="663" t="s">
        <v>453</v>
      </c>
      <c r="E979" s="59"/>
      <c r="F979" s="59"/>
      <c r="G979" s="59"/>
      <c r="H979" s="59"/>
      <c r="I979" s="59"/>
    </row>
    <row r="980" spans="1:9">
      <c r="A980" s="7"/>
      <c r="B980" s="7">
        <v>1.38</v>
      </c>
      <c r="C980" s="832"/>
      <c r="D980" s="663"/>
      <c r="E980" s="59"/>
      <c r="F980" s="59"/>
      <c r="G980" s="59"/>
      <c r="H980" s="59"/>
      <c r="I980" s="59"/>
    </row>
    <row r="981" spans="1:9">
      <c r="A981" s="317"/>
      <c r="B981" s="317"/>
      <c r="C981" s="833">
        <f>-B979*B980*A979</f>
        <v>-2.76</v>
      </c>
      <c r="D981" s="291" t="s">
        <v>438</v>
      </c>
      <c r="E981" s="59"/>
      <c r="F981" s="59"/>
      <c r="G981" s="59"/>
      <c r="H981" s="59"/>
      <c r="I981" s="59"/>
    </row>
    <row r="982" spans="1:9">
      <c r="A982" s="7">
        <v>1</v>
      </c>
      <c r="B982" s="7">
        <v>0.92</v>
      </c>
      <c r="C982" s="832"/>
      <c r="D982" s="663" t="s">
        <v>454</v>
      </c>
      <c r="E982" s="59"/>
      <c r="F982" s="59"/>
      <c r="G982" s="59"/>
      <c r="H982" s="59"/>
      <c r="I982" s="59"/>
    </row>
    <row r="983" spans="1:9">
      <c r="A983" s="7"/>
      <c r="B983" s="7">
        <v>1.38</v>
      </c>
      <c r="C983" s="832"/>
      <c r="D983" s="663"/>
      <c r="E983" s="59"/>
      <c r="F983" s="59"/>
      <c r="G983" s="59"/>
      <c r="H983" s="59"/>
      <c r="I983" s="59"/>
    </row>
    <row r="984" spans="1:9">
      <c r="A984" s="317"/>
      <c r="B984" s="317"/>
      <c r="C984" s="833">
        <f>-B982*B983*A982</f>
        <v>-1.2696000000000001</v>
      </c>
      <c r="D984" s="291" t="s">
        <v>438</v>
      </c>
      <c r="E984" s="59"/>
      <c r="F984" s="59"/>
      <c r="G984" s="59"/>
      <c r="H984" s="59"/>
      <c r="I984" s="59"/>
    </row>
    <row r="985" spans="1:9">
      <c r="A985" s="7">
        <v>1</v>
      </c>
      <c r="B985" s="7">
        <v>0.5</v>
      </c>
      <c r="C985" s="832"/>
      <c r="D985" s="663" t="s">
        <v>455</v>
      </c>
      <c r="E985" s="59"/>
      <c r="F985" s="59"/>
      <c r="G985" s="59"/>
      <c r="H985" s="59"/>
      <c r="I985" s="59"/>
    </row>
    <row r="986" spans="1:9">
      <c r="A986" s="7"/>
      <c r="B986" s="7">
        <v>0.5</v>
      </c>
      <c r="C986" s="832"/>
      <c r="D986" s="663"/>
      <c r="E986" s="59"/>
      <c r="F986" s="59"/>
      <c r="G986" s="59"/>
      <c r="H986" s="59"/>
      <c r="I986" s="59"/>
    </row>
    <row r="987" spans="1:9">
      <c r="A987" s="317"/>
      <c r="B987" s="317"/>
      <c r="C987" s="829">
        <f>-B985*B986*A985</f>
        <v>-0.25</v>
      </c>
      <c r="D987" s="291" t="s">
        <v>438</v>
      </c>
      <c r="E987" s="59"/>
      <c r="F987" s="59"/>
      <c r="G987" s="59"/>
      <c r="H987" s="59"/>
      <c r="I987" s="59"/>
    </row>
    <row r="988" spans="1:9">
      <c r="A988" s="313"/>
      <c r="B988" s="313"/>
      <c r="C988" s="830">
        <f>C978+C981+C984+C987</f>
        <v>-6.3496000000000006</v>
      </c>
      <c r="D988" s="287" t="s">
        <v>456</v>
      </c>
      <c r="E988" s="59"/>
      <c r="F988" s="59"/>
      <c r="G988" s="59"/>
      <c r="H988" s="59"/>
      <c r="I988" s="59"/>
    </row>
    <row r="989" spans="1:9">
      <c r="A989" s="313"/>
      <c r="B989" s="313"/>
      <c r="C989" s="830">
        <f>C973+C988</f>
        <v>76.30040000000001</v>
      </c>
      <c r="D989" s="388" t="s">
        <v>457</v>
      </c>
      <c r="E989" s="59"/>
      <c r="F989" s="59"/>
      <c r="G989" s="59"/>
      <c r="H989" s="59"/>
      <c r="I989" s="59"/>
    </row>
    <row r="990" spans="1:9" ht="15.75" thickBot="1">
      <c r="A990" s="394"/>
      <c r="B990" s="394"/>
      <c r="C990" s="834">
        <f>C969+C989</f>
        <v>190.16120000000001</v>
      </c>
      <c r="D990" s="828" t="s">
        <v>458</v>
      </c>
      <c r="E990" s="59"/>
      <c r="F990" s="59"/>
      <c r="G990" s="59"/>
      <c r="H990" s="59"/>
      <c r="I990" s="59"/>
    </row>
    <row r="991" spans="1:9">
      <c r="A991" s="7"/>
      <c r="B991" s="7"/>
      <c r="C991" s="825"/>
      <c r="D991" s="666"/>
      <c r="E991" s="59"/>
      <c r="F991" s="59"/>
      <c r="G991" s="59"/>
      <c r="H991" s="59"/>
      <c r="I991" s="59"/>
    </row>
    <row r="992" spans="1:9">
      <c r="A992" s="7"/>
      <c r="B992" s="7"/>
      <c r="C992" s="825"/>
      <c r="D992" s="663" t="s">
        <v>459</v>
      </c>
      <c r="E992" s="59"/>
      <c r="F992" s="59"/>
      <c r="G992" s="59"/>
      <c r="H992" s="59"/>
      <c r="I992" s="59"/>
    </row>
    <row r="993" spans="1:9">
      <c r="A993" s="7">
        <v>1</v>
      </c>
      <c r="B993" s="7">
        <v>16.2</v>
      </c>
      <c r="C993" s="825"/>
      <c r="D993" s="663" t="s">
        <v>460</v>
      </c>
      <c r="E993" s="59"/>
      <c r="F993" s="59"/>
      <c r="G993" s="59"/>
      <c r="H993" s="59"/>
      <c r="I993" s="59"/>
    </row>
    <row r="994" spans="1:9">
      <c r="A994" s="7"/>
      <c r="B994" s="7">
        <v>2.64</v>
      </c>
      <c r="C994" s="825"/>
      <c r="D994" s="663" t="s">
        <v>461</v>
      </c>
      <c r="E994" s="59"/>
      <c r="F994" s="59"/>
      <c r="G994" s="59"/>
      <c r="H994" s="59"/>
      <c r="I994" s="59"/>
    </row>
    <row r="995" spans="1:9">
      <c r="A995" s="317"/>
      <c r="B995" s="317"/>
      <c r="C995" s="829">
        <f>B993*B994</f>
        <v>42.768000000000001</v>
      </c>
      <c r="D995" s="291" t="s">
        <v>438</v>
      </c>
      <c r="E995" s="59"/>
      <c r="F995" s="59"/>
      <c r="G995" s="59"/>
      <c r="H995" s="59"/>
      <c r="I995" s="59"/>
    </row>
    <row r="996" spans="1:9">
      <c r="A996" s="7"/>
      <c r="B996" s="7"/>
      <c r="C996" s="825"/>
      <c r="D996" s="663" t="s">
        <v>462</v>
      </c>
      <c r="E996" s="59"/>
      <c r="F996" s="59"/>
      <c r="G996" s="59"/>
      <c r="H996" s="59"/>
      <c r="I996" s="59"/>
    </row>
    <row r="997" spans="1:9">
      <c r="A997" s="7"/>
      <c r="B997" s="7"/>
      <c r="C997" s="825"/>
      <c r="D997" s="663" t="s">
        <v>463</v>
      </c>
      <c r="E997" s="59"/>
      <c r="F997" s="59"/>
      <c r="G997" s="59"/>
      <c r="H997" s="59"/>
      <c r="I997" s="59"/>
    </row>
    <row r="998" spans="1:9">
      <c r="A998" s="7">
        <v>1</v>
      </c>
      <c r="B998" s="7">
        <v>0.7</v>
      </c>
      <c r="C998" s="825"/>
      <c r="D998" s="663" t="s">
        <v>464</v>
      </c>
      <c r="E998" s="59"/>
      <c r="F998" s="59"/>
      <c r="G998" s="59"/>
      <c r="H998" s="59"/>
      <c r="I998" s="59"/>
    </row>
    <row r="999" spans="1:9">
      <c r="A999" s="7"/>
      <c r="B999" s="7">
        <v>2.1</v>
      </c>
      <c r="C999" s="825"/>
      <c r="D999" s="663"/>
      <c r="E999" s="59"/>
      <c r="F999" s="59"/>
      <c r="G999" s="59"/>
      <c r="H999" s="59"/>
      <c r="I999" s="59"/>
    </row>
    <row r="1000" spans="1:9">
      <c r="A1000" s="317"/>
      <c r="B1000" s="317"/>
      <c r="C1000" s="829">
        <f>-B998*B999</f>
        <v>-1.47</v>
      </c>
      <c r="D1000" s="291" t="s">
        <v>438</v>
      </c>
      <c r="E1000" s="59"/>
      <c r="F1000" s="59"/>
      <c r="G1000" s="59"/>
      <c r="H1000" s="59"/>
      <c r="I1000" s="59"/>
    </row>
    <row r="1001" spans="1:9">
      <c r="A1001" s="7">
        <v>1</v>
      </c>
      <c r="B1001" s="7">
        <v>0.9</v>
      </c>
      <c r="C1001" s="825"/>
      <c r="D1001" s="663" t="s">
        <v>465</v>
      </c>
      <c r="E1001" s="59"/>
      <c r="F1001" s="59"/>
      <c r="G1001" s="59"/>
      <c r="H1001" s="59"/>
      <c r="I1001" s="59"/>
    </row>
    <row r="1002" spans="1:9">
      <c r="A1002" s="7"/>
      <c r="B1002" s="7">
        <v>2.1</v>
      </c>
      <c r="C1002" s="825"/>
      <c r="D1002" s="663"/>
      <c r="E1002" s="59"/>
      <c r="F1002" s="59"/>
      <c r="G1002" s="59"/>
      <c r="H1002" s="59"/>
      <c r="I1002" s="59"/>
    </row>
    <row r="1003" spans="1:9">
      <c r="A1003" s="317"/>
      <c r="B1003" s="317"/>
      <c r="C1003" s="829">
        <f>-B1001*B1002</f>
        <v>-1.8900000000000001</v>
      </c>
      <c r="D1003" s="291" t="s">
        <v>438</v>
      </c>
      <c r="E1003" s="59"/>
      <c r="F1003" s="59"/>
      <c r="G1003" s="59"/>
      <c r="H1003" s="59"/>
      <c r="I1003" s="59"/>
    </row>
    <row r="1004" spans="1:9">
      <c r="A1004" s="7"/>
      <c r="B1004" s="7"/>
      <c r="C1004" s="825"/>
      <c r="D1004" s="287" t="s">
        <v>466</v>
      </c>
      <c r="E1004" s="59"/>
      <c r="F1004" s="59"/>
      <c r="G1004" s="59"/>
      <c r="H1004" s="59"/>
      <c r="I1004" s="59"/>
    </row>
    <row r="1005" spans="1:9">
      <c r="A1005" s="7">
        <v>1</v>
      </c>
      <c r="B1005" s="7">
        <v>2</v>
      </c>
      <c r="C1005" s="826"/>
      <c r="D1005" s="663" t="s">
        <v>467</v>
      </c>
      <c r="E1005" s="59"/>
      <c r="F1005" s="59"/>
      <c r="G1005" s="59"/>
      <c r="H1005" s="59"/>
      <c r="I1005" s="59"/>
    </row>
    <row r="1006" spans="1:9">
      <c r="A1006" s="7"/>
      <c r="B1006" s="7">
        <v>1.74</v>
      </c>
      <c r="C1006" s="825"/>
      <c r="D1006" s="663"/>
      <c r="E1006" s="59"/>
      <c r="F1006" s="59"/>
      <c r="G1006" s="59"/>
      <c r="H1006" s="59"/>
      <c r="I1006" s="59"/>
    </row>
    <row r="1007" spans="1:9">
      <c r="A1007" s="317"/>
      <c r="B1007" s="317"/>
      <c r="C1007" s="829">
        <f>-B1005*B1006</f>
        <v>-3.48</v>
      </c>
      <c r="D1007" s="291" t="s">
        <v>438</v>
      </c>
      <c r="E1007" s="59"/>
      <c r="F1007" s="59"/>
      <c r="G1007" s="59"/>
      <c r="H1007" s="59"/>
      <c r="I1007" s="59"/>
    </row>
    <row r="1008" spans="1:9" ht="15.75" thickBot="1">
      <c r="A1008" s="315"/>
      <c r="B1008" s="315"/>
      <c r="C1008" s="830">
        <f>C1000+C1003+C1007</f>
        <v>-6.84</v>
      </c>
      <c r="D1008" s="287" t="s">
        <v>468</v>
      </c>
      <c r="E1008" s="59"/>
      <c r="F1008" s="59"/>
      <c r="G1008" s="59"/>
      <c r="H1008" s="59"/>
      <c r="I1008" s="59"/>
    </row>
    <row r="1009" spans="1:9" ht="15.75" thickBot="1">
      <c r="A1009" s="837"/>
      <c r="B1009" s="837"/>
      <c r="C1009" s="831">
        <f>C995+C1008</f>
        <v>35.927999999999997</v>
      </c>
      <c r="D1009" s="667" t="s">
        <v>469</v>
      </c>
      <c r="E1009" s="59"/>
      <c r="F1009" s="59"/>
      <c r="G1009" s="59"/>
      <c r="H1009" s="59"/>
      <c r="I1009" s="59"/>
    </row>
    <row r="1010" spans="1:9">
      <c r="A1010" s="7"/>
      <c r="B1010" s="423"/>
      <c r="C1010" s="838"/>
      <c r="D1010" s="666" t="s">
        <v>470</v>
      </c>
      <c r="E1010" s="59"/>
      <c r="F1010" s="59"/>
      <c r="G1010" s="59"/>
      <c r="H1010" s="59"/>
      <c r="I1010" s="59"/>
    </row>
    <row r="1011" spans="1:9">
      <c r="A1011" s="7">
        <v>1</v>
      </c>
      <c r="B1011" s="7">
        <v>41.13</v>
      </c>
      <c r="C1011" s="825"/>
      <c r="D1011" s="666" t="s">
        <v>471</v>
      </c>
      <c r="E1011" s="59"/>
      <c r="F1011" s="59"/>
      <c r="G1011" s="59"/>
      <c r="H1011" s="59"/>
      <c r="I1011" s="59"/>
    </row>
    <row r="1012" spans="1:9">
      <c r="A1012" s="7"/>
      <c r="B1012" s="7">
        <v>2.5</v>
      </c>
      <c r="C1012" s="825"/>
      <c r="D1012" s="666" t="s">
        <v>472</v>
      </c>
      <c r="E1012" s="59"/>
      <c r="F1012" s="59"/>
      <c r="G1012" s="59"/>
      <c r="H1012" s="59"/>
      <c r="I1012" s="59"/>
    </row>
    <row r="1013" spans="1:9">
      <c r="A1013" s="317"/>
      <c r="B1013" s="317"/>
      <c r="C1013" s="829">
        <f>B1011*B1012</f>
        <v>102.825</v>
      </c>
      <c r="D1013" s="839" t="s">
        <v>438</v>
      </c>
      <c r="E1013" s="59"/>
      <c r="F1013" s="59"/>
      <c r="G1013" s="59"/>
      <c r="H1013" s="59"/>
      <c r="I1013" s="59"/>
    </row>
    <row r="1014" spans="1:9" ht="15.75" thickBot="1">
      <c r="A1014" s="394"/>
      <c r="B1014" s="394"/>
      <c r="C1014" s="840"/>
      <c r="D1014" s="828" t="s">
        <v>473</v>
      </c>
      <c r="E1014" s="59"/>
      <c r="F1014" s="59"/>
      <c r="G1014" s="59"/>
      <c r="H1014" s="59"/>
      <c r="I1014" s="59"/>
    </row>
    <row r="1015" spans="1:9">
      <c r="A1015" s="7"/>
      <c r="B1015" s="7"/>
      <c r="C1015" s="825"/>
      <c r="D1015" s="841" t="s">
        <v>474</v>
      </c>
      <c r="E1015" s="59"/>
      <c r="F1015" s="59"/>
      <c r="G1015" s="59"/>
      <c r="H1015" s="59"/>
      <c r="I1015" s="59"/>
    </row>
    <row r="1016" spans="1:9">
      <c r="A1016" s="7">
        <v>1</v>
      </c>
      <c r="B1016" s="7">
        <v>0.9</v>
      </c>
      <c r="C1016" s="825"/>
      <c r="D1016" s="666" t="s">
        <v>475</v>
      </c>
      <c r="E1016" s="59"/>
      <c r="F1016" s="59"/>
      <c r="G1016" s="59"/>
      <c r="H1016" s="59"/>
      <c r="I1016" s="59"/>
    </row>
    <row r="1017" spans="1:9">
      <c r="A1017" s="7"/>
      <c r="B1017" s="7">
        <v>2.1</v>
      </c>
      <c r="C1017" s="825"/>
      <c r="D1017" s="666"/>
      <c r="E1017" s="59"/>
      <c r="F1017" s="59"/>
      <c r="G1017" s="59"/>
      <c r="H1017" s="59"/>
      <c r="I1017" s="59"/>
    </row>
    <row r="1018" spans="1:9">
      <c r="A1018" s="317"/>
      <c r="B1018" s="317"/>
      <c r="C1018" s="829">
        <f>-B1016*B1017</f>
        <v>-1.8900000000000001</v>
      </c>
      <c r="D1018" s="839" t="s">
        <v>438</v>
      </c>
      <c r="E1018" s="59"/>
      <c r="F1018" s="59"/>
      <c r="G1018" s="59"/>
      <c r="H1018" s="59"/>
      <c r="I1018" s="59"/>
    </row>
    <row r="1019" spans="1:9">
      <c r="A1019" s="7">
        <v>2</v>
      </c>
      <c r="B1019" s="7">
        <v>0.7</v>
      </c>
      <c r="C1019" s="825"/>
      <c r="D1019" s="666" t="s">
        <v>476</v>
      </c>
      <c r="E1019" s="59"/>
      <c r="F1019" s="59"/>
      <c r="G1019" s="59"/>
      <c r="H1019" s="59"/>
      <c r="I1019" s="59"/>
    </row>
    <row r="1020" spans="1:9">
      <c r="A1020" s="7"/>
      <c r="B1020" s="7">
        <v>2.1</v>
      </c>
      <c r="C1020" s="825"/>
      <c r="D1020" s="666"/>
      <c r="E1020" s="59"/>
      <c r="F1020" s="59"/>
      <c r="G1020" s="59"/>
      <c r="H1020" s="59"/>
      <c r="I1020" s="59"/>
    </row>
    <row r="1021" spans="1:9">
      <c r="A1021" s="317"/>
      <c r="B1021" s="317"/>
      <c r="C1021" s="829">
        <f>-B1019*B1020*A1019</f>
        <v>-2.94</v>
      </c>
      <c r="D1021" s="839" t="s">
        <v>438</v>
      </c>
      <c r="E1021" s="59"/>
      <c r="F1021" s="59"/>
      <c r="G1021" s="59"/>
      <c r="H1021" s="59"/>
      <c r="I1021" s="59"/>
    </row>
    <row r="1022" spans="1:9">
      <c r="A1022" s="7"/>
      <c r="B1022" s="7"/>
      <c r="C1022" s="825"/>
      <c r="D1022" s="388" t="s">
        <v>477</v>
      </c>
      <c r="E1022" s="59"/>
      <c r="F1022" s="59"/>
      <c r="G1022" s="59"/>
      <c r="H1022" s="59"/>
      <c r="I1022" s="59"/>
    </row>
    <row r="1023" spans="1:9">
      <c r="A1023" s="7" t="s">
        <v>478</v>
      </c>
      <c r="B1023" s="7">
        <v>0.8</v>
      </c>
      <c r="C1023" s="825"/>
      <c r="D1023" s="666" t="s">
        <v>479</v>
      </c>
      <c r="E1023" s="59"/>
      <c r="F1023" s="59"/>
      <c r="G1023" s="59"/>
      <c r="H1023" s="59"/>
      <c r="I1023" s="59"/>
    </row>
    <row r="1024" spans="1:9">
      <c r="A1024" s="7"/>
      <c r="B1024" s="7">
        <v>0.85</v>
      </c>
      <c r="C1024" s="825"/>
      <c r="D1024" s="666"/>
      <c r="E1024" s="59"/>
      <c r="F1024" s="59"/>
      <c r="G1024" s="59"/>
      <c r="H1024" s="59"/>
      <c r="I1024" s="59"/>
    </row>
    <row r="1025" spans="1:9">
      <c r="A1025" s="317"/>
      <c r="B1025" s="317"/>
      <c r="C1025" s="829">
        <f>-B1023*B1024</f>
        <v>-0.68</v>
      </c>
      <c r="D1025" s="839" t="s">
        <v>438</v>
      </c>
      <c r="E1025" s="59"/>
      <c r="F1025" s="59"/>
      <c r="G1025" s="59"/>
      <c r="H1025" s="59"/>
      <c r="I1025" s="59"/>
    </row>
    <row r="1026" spans="1:9">
      <c r="A1026" s="313"/>
      <c r="B1026" s="313"/>
      <c r="C1026" s="842">
        <f>C1018+C1021+C1025</f>
        <v>-5.51</v>
      </c>
      <c r="D1026" s="388" t="s">
        <v>480</v>
      </c>
      <c r="E1026" s="59"/>
      <c r="F1026" s="59"/>
      <c r="G1026" s="59"/>
      <c r="H1026" s="59"/>
      <c r="I1026" s="59"/>
    </row>
    <row r="1027" spans="1:9">
      <c r="A1027" s="313"/>
      <c r="B1027" s="313"/>
      <c r="C1027" s="843">
        <f>C1013+C1026</f>
        <v>97.314999999999998</v>
      </c>
      <c r="D1027" s="388" t="s">
        <v>481</v>
      </c>
      <c r="E1027" s="59"/>
      <c r="F1027" s="59"/>
      <c r="G1027" s="59"/>
      <c r="H1027" s="59"/>
      <c r="I1027" s="59"/>
    </row>
    <row r="1028" spans="1:9">
      <c r="A1028" s="7"/>
      <c r="B1028" s="7"/>
      <c r="C1028" s="825"/>
      <c r="D1028" s="388" t="s">
        <v>482</v>
      </c>
      <c r="E1028" s="59"/>
      <c r="F1028" s="59"/>
      <c r="G1028" s="59"/>
      <c r="H1028" s="59"/>
      <c r="I1028" s="59"/>
    </row>
    <row r="1029" spans="1:9">
      <c r="A1029" s="7">
        <v>1</v>
      </c>
      <c r="B1029" s="7">
        <v>30</v>
      </c>
      <c r="C1029" s="825"/>
      <c r="D1029" s="666"/>
      <c r="E1029" s="59"/>
      <c r="F1029" s="59"/>
      <c r="G1029" s="59"/>
      <c r="H1029" s="59"/>
      <c r="I1029" s="59"/>
    </row>
    <row r="1030" spans="1:9">
      <c r="A1030" s="7"/>
      <c r="B1030" s="7">
        <v>1.36</v>
      </c>
      <c r="C1030" s="825"/>
      <c r="D1030" s="666"/>
      <c r="E1030" s="59"/>
      <c r="F1030" s="59"/>
      <c r="G1030" s="59"/>
      <c r="H1030" s="59"/>
      <c r="I1030" s="59"/>
    </row>
    <row r="1031" spans="1:9">
      <c r="A1031" s="317"/>
      <c r="B1031" s="317"/>
      <c r="C1031" s="829">
        <f>B1029*A1029*B1030</f>
        <v>40.800000000000004</v>
      </c>
      <c r="D1031" s="839" t="s">
        <v>438</v>
      </c>
      <c r="E1031" s="59"/>
      <c r="F1031" s="59"/>
      <c r="G1031" s="59"/>
      <c r="H1031" s="59"/>
      <c r="I1031" s="59"/>
    </row>
    <row r="1032" spans="1:9">
      <c r="A1032" s="7">
        <v>2</v>
      </c>
      <c r="B1032" s="7">
        <v>5</v>
      </c>
      <c r="C1032" s="825"/>
      <c r="D1032" s="666" t="s">
        <v>483</v>
      </c>
      <c r="E1032" s="59"/>
      <c r="F1032" s="59"/>
      <c r="G1032" s="59"/>
      <c r="H1032" s="59"/>
      <c r="I1032" s="59"/>
    </row>
    <row r="1033" spans="1:9">
      <c r="A1033" s="7"/>
      <c r="B1033" s="7">
        <v>0.95</v>
      </c>
      <c r="C1033" s="825"/>
      <c r="D1033" s="666"/>
      <c r="E1033" s="59"/>
      <c r="F1033" s="59"/>
      <c r="G1033" s="59"/>
      <c r="H1033" s="59"/>
      <c r="I1033" s="59"/>
    </row>
    <row r="1034" spans="1:9">
      <c r="A1034" s="7"/>
      <c r="B1034" s="7"/>
      <c r="C1034" s="844">
        <v>4.75</v>
      </c>
      <c r="D1034" s="666" t="s">
        <v>484</v>
      </c>
      <c r="E1034" s="59"/>
      <c r="F1034" s="59"/>
      <c r="G1034" s="59"/>
      <c r="H1034" s="59"/>
      <c r="I1034" s="59"/>
    </row>
    <row r="1035" spans="1:9">
      <c r="A1035" s="7"/>
      <c r="B1035" s="7"/>
      <c r="C1035" s="832">
        <f>C1034+C1031+C1027+C1009</f>
        <v>178.79300000000001</v>
      </c>
      <c r="D1035" s="666" t="s">
        <v>485</v>
      </c>
      <c r="E1035" s="59"/>
      <c r="F1035" s="59"/>
      <c r="G1035" s="59"/>
      <c r="H1035" s="59"/>
      <c r="I1035" s="59"/>
    </row>
    <row r="1036" spans="1:9" ht="15.75" thickBot="1">
      <c r="A1036" s="317"/>
      <c r="B1036" s="317"/>
      <c r="C1036" s="845"/>
      <c r="D1036" s="839" t="s">
        <v>486</v>
      </c>
      <c r="E1036" s="59"/>
      <c r="F1036" s="59"/>
      <c r="G1036" s="59"/>
      <c r="H1036" s="59"/>
      <c r="I1036" s="59"/>
    </row>
    <row r="1037" spans="1:9" ht="15.75" thickBot="1">
      <c r="A1037" s="7"/>
      <c r="B1037" s="7"/>
      <c r="C1037" s="846"/>
      <c r="D1037" s="667" t="s">
        <v>487</v>
      </c>
      <c r="E1037" s="59"/>
      <c r="F1037" s="59"/>
      <c r="G1037" s="59"/>
      <c r="H1037" s="59"/>
      <c r="I1037" s="59"/>
    </row>
    <row r="1038" spans="1:9" ht="15.75" thickBot="1">
      <c r="A1038" s="837"/>
      <c r="B1038" s="423"/>
      <c r="C1038" s="825"/>
      <c r="D1038" s="665" t="s">
        <v>488</v>
      </c>
      <c r="E1038" s="59"/>
      <c r="F1038" s="59"/>
      <c r="G1038" s="59"/>
      <c r="H1038" s="59"/>
      <c r="I1038" s="59"/>
    </row>
    <row r="1039" spans="1:9">
      <c r="A1039" s="7">
        <v>1</v>
      </c>
      <c r="B1039" s="7">
        <v>59.88</v>
      </c>
      <c r="C1039" s="825"/>
      <c r="D1039" s="663" t="s">
        <v>489</v>
      </c>
      <c r="E1039" s="59"/>
      <c r="F1039" s="59"/>
      <c r="G1039" s="59"/>
      <c r="H1039" s="59"/>
      <c r="I1039" s="59"/>
    </row>
    <row r="1040" spans="1:9">
      <c r="A1040" s="7"/>
      <c r="B1040" s="7">
        <v>2.6</v>
      </c>
      <c r="C1040" s="825"/>
      <c r="D1040" s="663" t="s">
        <v>490</v>
      </c>
      <c r="E1040" s="59"/>
      <c r="F1040" s="59"/>
      <c r="G1040" s="59"/>
      <c r="H1040" s="59"/>
      <c r="I1040" s="59"/>
    </row>
    <row r="1041" spans="1:9">
      <c r="A1041" s="317"/>
      <c r="B1041" s="317"/>
      <c r="C1041" s="829">
        <f>B1039*B1040</f>
        <v>155.68800000000002</v>
      </c>
      <c r="D1041" s="291" t="s">
        <v>491</v>
      </c>
      <c r="E1041" s="59"/>
      <c r="F1041" s="59"/>
      <c r="G1041" s="59"/>
      <c r="H1041" s="59"/>
      <c r="I1041" s="59"/>
    </row>
    <row r="1042" spans="1:9">
      <c r="A1042" s="313"/>
      <c r="B1042" s="313"/>
      <c r="C1042" s="842"/>
      <c r="D1042" s="287" t="s">
        <v>492</v>
      </c>
      <c r="E1042" s="59"/>
      <c r="F1042" s="59"/>
      <c r="G1042" s="59"/>
      <c r="H1042" s="59"/>
      <c r="I1042" s="59"/>
    </row>
    <row r="1043" spans="1:9">
      <c r="A1043" s="317"/>
      <c r="B1043" s="317"/>
      <c r="C1043" s="827"/>
      <c r="D1043" s="663" t="s">
        <v>450</v>
      </c>
      <c r="E1043" s="59"/>
      <c r="F1043" s="59"/>
      <c r="G1043" s="59"/>
      <c r="H1043" s="59"/>
      <c r="I1043" s="59"/>
    </row>
    <row r="1044" spans="1:9">
      <c r="A1044" s="7"/>
      <c r="B1044" s="7"/>
      <c r="C1044" s="825"/>
      <c r="D1044" s="287" t="s">
        <v>493</v>
      </c>
      <c r="E1044" s="59"/>
      <c r="F1044" s="59"/>
      <c r="G1044" s="59"/>
      <c r="H1044" s="59"/>
      <c r="I1044" s="59"/>
    </row>
    <row r="1045" spans="1:9">
      <c r="A1045" s="7">
        <v>2</v>
      </c>
      <c r="B1045" s="7">
        <v>1</v>
      </c>
      <c r="C1045" s="825"/>
      <c r="D1045" s="663" t="s">
        <v>494</v>
      </c>
      <c r="E1045" s="59"/>
      <c r="F1045" s="59"/>
      <c r="G1045" s="59"/>
      <c r="H1045" s="59"/>
      <c r="I1045" s="59"/>
    </row>
    <row r="1046" spans="1:9">
      <c r="A1046" s="7"/>
      <c r="B1046" s="7">
        <v>2.1</v>
      </c>
      <c r="C1046" s="825"/>
      <c r="D1046" s="663"/>
      <c r="E1046" s="59"/>
      <c r="F1046" s="59"/>
      <c r="G1046" s="59"/>
      <c r="H1046" s="59"/>
      <c r="I1046" s="59"/>
    </row>
    <row r="1047" spans="1:9">
      <c r="A1047" s="317"/>
      <c r="B1047" s="317"/>
      <c r="C1047" s="829">
        <f>-B1045*B1046*A1045</f>
        <v>-4.2</v>
      </c>
      <c r="D1047" s="291" t="s">
        <v>438</v>
      </c>
      <c r="E1047" s="59"/>
      <c r="F1047" s="59"/>
      <c r="G1047" s="59"/>
      <c r="H1047" s="59"/>
      <c r="I1047" s="59"/>
    </row>
    <row r="1048" spans="1:9">
      <c r="A1048" s="7">
        <v>2</v>
      </c>
      <c r="B1048" s="7">
        <v>0.85</v>
      </c>
      <c r="C1048" s="825"/>
      <c r="D1048" s="663" t="s">
        <v>495</v>
      </c>
      <c r="E1048" s="59"/>
      <c r="F1048" s="59"/>
      <c r="G1048" s="59"/>
      <c r="H1048" s="59"/>
      <c r="I1048" s="59"/>
    </row>
    <row r="1049" spans="1:9">
      <c r="A1049" s="7"/>
      <c r="B1049" s="7">
        <v>2.1</v>
      </c>
      <c r="C1049" s="825"/>
      <c r="D1049" s="663"/>
      <c r="E1049" s="59"/>
      <c r="F1049" s="59"/>
      <c r="G1049" s="59"/>
      <c r="H1049" s="59"/>
      <c r="I1049" s="59"/>
    </row>
    <row r="1050" spans="1:9">
      <c r="A1050" s="317"/>
      <c r="B1050" s="317"/>
      <c r="C1050" s="829">
        <f>-B1048*B1049*A1048</f>
        <v>-3.57</v>
      </c>
      <c r="D1050" s="291" t="s">
        <v>496</v>
      </c>
      <c r="E1050" s="59"/>
      <c r="F1050" s="59"/>
      <c r="G1050" s="59"/>
      <c r="H1050" s="59"/>
      <c r="I1050" s="59"/>
    </row>
    <row r="1051" spans="1:9">
      <c r="A1051" s="7">
        <v>1</v>
      </c>
      <c r="B1051" s="7">
        <v>0.7</v>
      </c>
      <c r="C1051" s="847"/>
      <c r="D1051" s="663"/>
      <c r="E1051" s="59"/>
      <c r="F1051" s="59"/>
      <c r="G1051" s="59"/>
      <c r="H1051" s="59"/>
      <c r="I1051" s="59"/>
    </row>
    <row r="1052" spans="1:9">
      <c r="A1052" s="7"/>
      <c r="B1052" s="7">
        <v>2.1</v>
      </c>
      <c r="C1052" s="825"/>
      <c r="D1052" s="663"/>
      <c r="E1052" s="59"/>
      <c r="F1052" s="59"/>
      <c r="G1052" s="59"/>
      <c r="H1052" s="59"/>
      <c r="I1052" s="59"/>
    </row>
    <row r="1053" spans="1:9">
      <c r="A1053" s="317"/>
      <c r="B1053" s="317"/>
      <c r="C1053" s="829">
        <f>-B1051*B1052</f>
        <v>-1.47</v>
      </c>
      <c r="D1053" s="291" t="s">
        <v>497</v>
      </c>
      <c r="E1053" s="59"/>
      <c r="F1053" s="59"/>
      <c r="G1053" s="59"/>
      <c r="H1053" s="59"/>
      <c r="I1053" s="59"/>
    </row>
    <row r="1054" spans="1:9">
      <c r="A1054" s="7"/>
      <c r="B1054" s="7"/>
      <c r="C1054" s="825"/>
      <c r="D1054" s="663" t="s">
        <v>498</v>
      </c>
      <c r="E1054" s="59"/>
      <c r="F1054" s="59"/>
      <c r="G1054" s="59"/>
      <c r="H1054" s="59"/>
      <c r="I1054" s="59"/>
    </row>
    <row r="1055" spans="1:9">
      <c r="A1055" s="7">
        <v>1</v>
      </c>
      <c r="B1055" s="7">
        <v>2</v>
      </c>
      <c r="C1055" s="825"/>
      <c r="D1055" s="663" t="s">
        <v>494</v>
      </c>
      <c r="E1055" s="59"/>
      <c r="F1055" s="59"/>
      <c r="G1055" s="59"/>
      <c r="H1055" s="59"/>
      <c r="I1055" s="59"/>
    </row>
    <row r="1056" spans="1:9">
      <c r="A1056" s="7"/>
      <c r="B1056" s="7">
        <v>1.74</v>
      </c>
      <c r="C1056" s="825"/>
      <c r="D1056" s="663"/>
      <c r="E1056" s="59"/>
      <c r="F1056" s="59"/>
      <c r="G1056" s="59"/>
      <c r="H1056" s="59"/>
      <c r="I1056" s="59"/>
    </row>
    <row r="1057" spans="1:9">
      <c r="A1057" s="317"/>
      <c r="B1057" s="317"/>
      <c r="C1057" s="829">
        <f>-B1055*B1056</f>
        <v>-3.48</v>
      </c>
      <c r="D1057" s="291" t="s">
        <v>438</v>
      </c>
      <c r="E1057" s="59"/>
      <c r="F1057" s="59"/>
      <c r="G1057" s="59"/>
      <c r="H1057" s="59"/>
      <c r="I1057" s="59"/>
    </row>
    <row r="1058" spans="1:9">
      <c r="A1058" s="7">
        <v>3</v>
      </c>
      <c r="B1058" s="7">
        <v>0.5</v>
      </c>
      <c r="C1058" s="825"/>
      <c r="D1058" s="663" t="s">
        <v>499</v>
      </c>
      <c r="E1058" s="59"/>
      <c r="F1058" s="59"/>
      <c r="G1058" s="59"/>
      <c r="H1058" s="59"/>
      <c r="I1058" s="59"/>
    </row>
    <row r="1059" spans="1:9">
      <c r="A1059" s="7"/>
      <c r="B1059" s="7">
        <v>2.6</v>
      </c>
      <c r="C1059" s="825"/>
      <c r="D1059" s="663"/>
      <c r="E1059" s="59"/>
      <c r="F1059" s="59"/>
      <c r="G1059" s="59"/>
      <c r="H1059" s="59"/>
      <c r="I1059" s="59"/>
    </row>
    <row r="1060" spans="1:9">
      <c r="A1060" s="317"/>
      <c r="B1060" s="317"/>
      <c r="C1060" s="829">
        <f>-B1058*B1059*A1058</f>
        <v>-3.9000000000000004</v>
      </c>
      <c r="D1060" s="291" t="s">
        <v>438</v>
      </c>
      <c r="E1060" s="59"/>
      <c r="F1060" s="59"/>
      <c r="G1060" s="59"/>
      <c r="H1060" s="59"/>
      <c r="I1060" s="59"/>
    </row>
    <row r="1061" spans="1:9">
      <c r="A1061" s="7">
        <v>1</v>
      </c>
      <c r="B1061" s="7">
        <v>1.2</v>
      </c>
      <c r="C1061" s="825"/>
      <c r="D1061" s="663" t="s">
        <v>500</v>
      </c>
      <c r="E1061" s="59"/>
      <c r="F1061" s="59"/>
      <c r="G1061" s="59"/>
      <c r="H1061" s="59"/>
      <c r="I1061" s="59"/>
    </row>
    <row r="1062" spans="1:9">
      <c r="A1062" s="7"/>
      <c r="B1062" s="7">
        <v>1.74</v>
      </c>
      <c r="C1062" s="825"/>
      <c r="D1062" s="663"/>
      <c r="E1062" s="59"/>
      <c r="F1062" s="59"/>
      <c r="G1062" s="59"/>
      <c r="H1062" s="59"/>
      <c r="I1062" s="59"/>
    </row>
    <row r="1063" spans="1:9">
      <c r="A1063" s="317"/>
      <c r="B1063" s="317"/>
      <c r="C1063" s="829">
        <f>-B1061*B1062</f>
        <v>-2.0880000000000001</v>
      </c>
      <c r="D1063" s="291" t="s">
        <v>438</v>
      </c>
      <c r="E1063" s="59"/>
      <c r="F1063" s="59"/>
      <c r="G1063" s="59"/>
      <c r="H1063" s="59"/>
      <c r="I1063" s="59"/>
    </row>
    <row r="1064" spans="1:9">
      <c r="A1064" s="7">
        <v>1</v>
      </c>
      <c r="B1064" s="7">
        <v>1</v>
      </c>
      <c r="C1064" s="825"/>
      <c r="D1064" s="663" t="s">
        <v>501</v>
      </c>
      <c r="E1064" s="59"/>
      <c r="F1064" s="59"/>
      <c r="G1064" s="59"/>
      <c r="H1064" s="59"/>
      <c r="I1064" s="59"/>
    </row>
    <row r="1065" spans="1:9">
      <c r="A1065" s="7"/>
      <c r="B1065" s="7">
        <v>1.74</v>
      </c>
      <c r="C1065" s="825"/>
      <c r="D1065" s="663"/>
      <c r="E1065" s="59"/>
      <c r="F1065" s="59"/>
      <c r="G1065" s="59"/>
      <c r="H1065" s="59"/>
      <c r="I1065" s="59"/>
    </row>
    <row r="1066" spans="1:9">
      <c r="A1066" s="317"/>
      <c r="B1066" s="317"/>
      <c r="C1066" s="829">
        <f>-B1064*B1065</f>
        <v>-1.74</v>
      </c>
      <c r="D1066" s="291" t="s">
        <v>438</v>
      </c>
      <c r="E1066" s="59"/>
      <c r="F1066" s="59"/>
      <c r="G1066" s="59"/>
      <c r="H1066" s="59"/>
      <c r="I1066" s="59"/>
    </row>
    <row r="1067" spans="1:9">
      <c r="A1067" s="7">
        <v>1</v>
      </c>
      <c r="B1067" s="7">
        <v>1.5</v>
      </c>
      <c r="C1067" s="825"/>
      <c r="D1067" s="663" t="s">
        <v>502</v>
      </c>
      <c r="E1067" s="59"/>
      <c r="F1067" s="59"/>
      <c r="G1067" s="59"/>
      <c r="H1067" s="59"/>
      <c r="I1067" s="59"/>
    </row>
    <row r="1068" spans="1:9">
      <c r="A1068" s="7"/>
      <c r="B1068" s="7">
        <v>0.6</v>
      </c>
      <c r="C1068" s="825"/>
      <c r="D1068" s="663"/>
      <c r="E1068" s="59"/>
      <c r="F1068" s="59"/>
      <c r="G1068" s="59"/>
      <c r="H1068" s="59"/>
      <c r="I1068" s="59"/>
    </row>
    <row r="1069" spans="1:9">
      <c r="A1069" s="317"/>
      <c r="B1069" s="317"/>
      <c r="C1069" s="829">
        <f>-B1067*B1068</f>
        <v>-0.89999999999999991</v>
      </c>
      <c r="D1069" s="291" t="s">
        <v>438</v>
      </c>
      <c r="E1069" s="59"/>
      <c r="F1069" s="59"/>
      <c r="G1069" s="59"/>
      <c r="H1069" s="59"/>
      <c r="I1069" s="59"/>
    </row>
    <row r="1070" spans="1:9">
      <c r="A1070" s="313"/>
      <c r="B1070" s="313"/>
      <c r="C1070" s="842">
        <f>C1047+C1050+C1053+C1057+C1060+C1063+C1066+C1069</f>
        <v>-21.347999999999999</v>
      </c>
      <c r="D1070" s="287" t="s">
        <v>503</v>
      </c>
      <c r="E1070" s="59"/>
      <c r="F1070" s="59"/>
      <c r="G1070" s="59"/>
      <c r="H1070" s="59"/>
      <c r="I1070" s="59"/>
    </row>
    <row r="1071" spans="1:9" ht="15.75" thickBot="1">
      <c r="A1071" s="394"/>
      <c r="B1071" s="394"/>
      <c r="C1071" s="834">
        <f>C1041+C1070</f>
        <v>134.34000000000003</v>
      </c>
      <c r="D1071" s="399" t="s">
        <v>504</v>
      </c>
      <c r="E1071" s="59"/>
      <c r="F1071" s="59"/>
      <c r="G1071" s="59"/>
      <c r="H1071" s="59"/>
      <c r="I1071" s="59"/>
    </row>
    <row r="1072" spans="1:9">
      <c r="A1072" s="7"/>
      <c r="B1072" s="7"/>
      <c r="C1072" s="825"/>
      <c r="D1072" s="663" t="s">
        <v>505</v>
      </c>
      <c r="E1072" s="59"/>
      <c r="F1072" s="59"/>
      <c r="G1072" s="59"/>
      <c r="H1072" s="59"/>
      <c r="I1072" s="59"/>
    </row>
    <row r="1073" spans="1:9">
      <c r="A1073" s="7">
        <v>1</v>
      </c>
      <c r="B1073" s="7">
        <v>21.6</v>
      </c>
      <c r="C1073" s="825"/>
      <c r="D1073" s="663" t="s">
        <v>506</v>
      </c>
      <c r="E1073" s="59"/>
      <c r="F1073" s="59"/>
      <c r="G1073" s="59"/>
      <c r="H1073" s="59"/>
      <c r="I1073" s="59"/>
    </row>
    <row r="1074" spans="1:9">
      <c r="A1074" s="7"/>
      <c r="B1074" s="7">
        <v>2.6</v>
      </c>
      <c r="C1074" s="825"/>
      <c r="D1074" s="663" t="s">
        <v>507</v>
      </c>
      <c r="E1074" s="59"/>
      <c r="F1074" s="59"/>
      <c r="G1074" s="59"/>
      <c r="H1074" s="59"/>
      <c r="I1074" s="59"/>
    </row>
    <row r="1075" spans="1:9">
      <c r="A1075" s="317"/>
      <c r="B1075" s="317"/>
      <c r="C1075" s="829">
        <f>B1073*B1074</f>
        <v>56.160000000000004</v>
      </c>
      <c r="D1075" s="291" t="s">
        <v>438</v>
      </c>
      <c r="E1075" s="59"/>
      <c r="F1075" s="59"/>
      <c r="G1075" s="59"/>
      <c r="H1075" s="59"/>
      <c r="I1075" s="59"/>
    </row>
    <row r="1076" spans="1:9" ht="15.75" thickBot="1">
      <c r="A1076" s="7"/>
      <c r="B1076" s="7"/>
      <c r="C1076" s="825"/>
      <c r="D1076" s="399" t="s">
        <v>450</v>
      </c>
      <c r="E1076" s="59"/>
      <c r="F1076" s="59"/>
      <c r="G1076" s="59"/>
      <c r="H1076" s="59"/>
      <c r="I1076" s="59"/>
    </row>
    <row r="1077" spans="1:9">
      <c r="A1077" s="7"/>
      <c r="B1077" s="7"/>
      <c r="C1077" s="825"/>
      <c r="D1077" s="663" t="s">
        <v>508</v>
      </c>
      <c r="E1077" s="59"/>
      <c r="F1077" s="59"/>
      <c r="G1077" s="59"/>
      <c r="H1077" s="59"/>
      <c r="I1077" s="59"/>
    </row>
    <row r="1078" spans="1:9">
      <c r="A1078" s="7">
        <v>4</v>
      </c>
      <c r="B1078" s="7">
        <v>0.85</v>
      </c>
      <c r="C1078" s="825"/>
      <c r="D1078" s="663" t="s">
        <v>509</v>
      </c>
      <c r="E1078" s="59"/>
      <c r="F1078" s="59"/>
      <c r="G1078" s="59"/>
      <c r="H1078" s="59"/>
      <c r="I1078" s="59"/>
    </row>
    <row r="1079" spans="1:9">
      <c r="A1079" s="7"/>
      <c r="B1079" s="7">
        <v>2.1</v>
      </c>
      <c r="C1079" s="825"/>
      <c r="D1079" s="663"/>
      <c r="E1079" s="59"/>
      <c r="F1079" s="59"/>
      <c r="G1079" s="59"/>
      <c r="H1079" s="59"/>
      <c r="I1079" s="59"/>
    </row>
    <row r="1080" spans="1:9">
      <c r="A1080" s="317"/>
      <c r="B1080" s="317"/>
      <c r="C1080" s="827">
        <f>-B1078*B1079*A1078</f>
        <v>-7.14</v>
      </c>
      <c r="D1080" s="291" t="s">
        <v>438</v>
      </c>
      <c r="E1080" s="59"/>
      <c r="F1080" s="59"/>
      <c r="G1080" s="59"/>
      <c r="H1080" s="59"/>
      <c r="I1080" s="59"/>
    </row>
    <row r="1081" spans="1:9">
      <c r="A1081" s="315"/>
      <c r="B1081" s="315"/>
      <c r="C1081" s="829">
        <f>-B1078*B1079*A1078</f>
        <v>-7.14</v>
      </c>
      <c r="D1081" s="291" t="s">
        <v>510</v>
      </c>
      <c r="E1081" s="59"/>
      <c r="F1081" s="59"/>
      <c r="G1081" s="59"/>
      <c r="H1081" s="59"/>
      <c r="I1081" s="59"/>
    </row>
    <row r="1082" spans="1:9" ht="15.75" thickBot="1">
      <c r="A1082" s="422"/>
      <c r="B1082" s="422"/>
      <c r="C1082" s="834">
        <f>C1075+C1081</f>
        <v>49.02</v>
      </c>
      <c r="D1082" s="399" t="s">
        <v>511</v>
      </c>
      <c r="E1082" s="59"/>
      <c r="F1082" s="59"/>
      <c r="G1082" s="59"/>
      <c r="H1082" s="59"/>
      <c r="I1082" s="59"/>
    </row>
    <row r="1083" spans="1:9">
      <c r="A1083" s="7">
        <v>1</v>
      </c>
      <c r="B1083" s="7">
        <v>60.49</v>
      </c>
      <c r="C1083" s="825"/>
      <c r="D1083" s="663" t="s">
        <v>512</v>
      </c>
      <c r="E1083" s="59"/>
      <c r="F1083" s="59"/>
      <c r="G1083" s="59"/>
      <c r="H1083" s="59"/>
      <c r="I1083" s="59"/>
    </row>
    <row r="1084" spans="1:9">
      <c r="A1084" s="7"/>
      <c r="B1084" s="7">
        <v>5.94</v>
      </c>
      <c r="C1084" s="825"/>
      <c r="D1084" s="663" t="s">
        <v>513</v>
      </c>
      <c r="E1084" s="59"/>
      <c r="F1084" s="59"/>
      <c r="G1084" s="59"/>
      <c r="H1084" s="59"/>
      <c r="I1084" s="59"/>
    </row>
    <row r="1085" spans="1:9">
      <c r="A1085" s="317"/>
      <c r="B1085" s="317"/>
      <c r="C1085" s="829">
        <f>B1083*B1084</f>
        <v>359.31060000000002</v>
      </c>
      <c r="D1085" s="291" t="s">
        <v>514</v>
      </c>
      <c r="E1085" s="59"/>
      <c r="F1085" s="59"/>
      <c r="G1085" s="59"/>
      <c r="H1085" s="59"/>
      <c r="I1085" s="59"/>
    </row>
    <row r="1086" spans="1:9">
      <c r="A1086" s="7"/>
      <c r="B1086" s="7"/>
      <c r="C1086" s="825"/>
      <c r="D1086" s="287" t="s">
        <v>515</v>
      </c>
      <c r="E1086" s="59"/>
      <c r="F1086" s="59"/>
      <c r="G1086" s="59"/>
      <c r="H1086" s="59"/>
      <c r="I1086" s="59"/>
    </row>
    <row r="1087" spans="1:9">
      <c r="A1087" s="7"/>
      <c r="B1087" s="7"/>
      <c r="C1087" s="825"/>
      <c r="D1087" s="287" t="s">
        <v>516</v>
      </c>
      <c r="E1087" s="59"/>
      <c r="F1087" s="59"/>
      <c r="G1087" s="59"/>
      <c r="H1087" s="59"/>
      <c r="I1087" s="59"/>
    </row>
    <row r="1088" spans="1:9">
      <c r="A1088" s="7">
        <v>2</v>
      </c>
      <c r="B1088" s="7">
        <v>0.9</v>
      </c>
      <c r="C1088" s="825"/>
      <c r="D1088" s="663" t="s">
        <v>517</v>
      </c>
      <c r="E1088" s="59"/>
      <c r="F1088" s="59"/>
      <c r="G1088" s="59"/>
      <c r="H1088" s="59"/>
      <c r="I1088" s="59"/>
    </row>
    <row r="1089" spans="1:9">
      <c r="A1089" s="7"/>
      <c r="B1089" s="7">
        <v>2.1</v>
      </c>
      <c r="C1089" s="825"/>
      <c r="D1089" s="663"/>
      <c r="E1089" s="59"/>
      <c r="F1089" s="59"/>
      <c r="G1089" s="59"/>
      <c r="H1089" s="59"/>
      <c r="I1089" s="59"/>
    </row>
    <row r="1090" spans="1:9">
      <c r="A1090" s="317"/>
      <c r="B1090" s="317"/>
      <c r="C1090" s="829">
        <f>-B1088*B1089*A1088</f>
        <v>-3.7800000000000002</v>
      </c>
      <c r="D1090" s="291" t="s">
        <v>438</v>
      </c>
      <c r="E1090" s="59"/>
      <c r="F1090" s="59"/>
      <c r="G1090" s="59"/>
      <c r="H1090" s="59"/>
      <c r="I1090" s="59"/>
    </row>
    <row r="1091" spans="1:9">
      <c r="A1091" s="7"/>
      <c r="B1091" s="7"/>
      <c r="C1091" s="825"/>
      <c r="D1091" s="287" t="s">
        <v>518</v>
      </c>
      <c r="E1091" s="59"/>
      <c r="F1091" s="59"/>
      <c r="G1091" s="59"/>
      <c r="H1091" s="59"/>
      <c r="I1091" s="59"/>
    </row>
    <row r="1092" spans="1:9">
      <c r="A1092" s="7">
        <v>2</v>
      </c>
      <c r="B1092" s="7">
        <v>2</v>
      </c>
      <c r="C1092" s="825"/>
      <c r="D1092" s="300" t="s">
        <v>517</v>
      </c>
      <c r="E1092" s="59"/>
      <c r="F1092" s="59"/>
      <c r="G1092" s="59"/>
      <c r="H1092" s="59"/>
      <c r="I1092" s="59"/>
    </row>
    <row r="1093" spans="1:9">
      <c r="A1093" s="7"/>
      <c r="B1093" s="7">
        <v>1.74</v>
      </c>
      <c r="C1093" s="825"/>
      <c r="D1093" s="663"/>
      <c r="E1093" s="59"/>
      <c r="F1093" s="59"/>
      <c r="G1093" s="59"/>
      <c r="H1093" s="59"/>
      <c r="I1093" s="59"/>
    </row>
    <row r="1094" spans="1:9">
      <c r="A1094" s="317"/>
      <c r="B1094" s="317"/>
      <c r="C1094" s="829">
        <f>-B1092*B1093*A1092</f>
        <v>-6.96</v>
      </c>
      <c r="D1094" s="291" t="s">
        <v>438</v>
      </c>
      <c r="E1094" s="59"/>
      <c r="F1094" s="59"/>
      <c r="G1094" s="59"/>
      <c r="H1094" s="59"/>
      <c r="I1094" s="59"/>
    </row>
    <row r="1095" spans="1:9">
      <c r="A1095" s="7">
        <v>1</v>
      </c>
      <c r="B1095" s="7">
        <v>1.9</v>
      </c>
      <c r="C1095" s="825"/>
      <c r="D1095" s="663" t="s">
        <v>519</v>
      </c>
      <c r="E1095" s="59"/>
      <c r="F1095" s="59"/>
      <c r="G1095" s="59"/>
      <c r="H1095" s="59"/>
      <c r="I1095" s="59"/>
    </row>
    <row r="1096" spans="1:9">
      <c r="A1096" s="7"/>
      <c r="B1096" s="7">
        <v>1.74</v>
      </c>
      <c r="C1096" s="825"/>
      <c r="D1096" s="663"/>
      <c r="E1096" s="59"/>
      <c r="F1096" s="59"/>
      <c r="G1096" s="59"/>
      <c r="H1096" s="59"/>
      <c r="I1096" s="59"/>
    </row>
    <row r="1097" spans="1:9">
      <c r="A1097" s="317"/>
      <c r="B1097" s="317"/>
      <c r="C1097" s="829">
        <f>-B1095*B1096</f>
        <v>-3.306</v>
      </c>
      <c r="D1097" s="291" t="s">
        <v>438</v>
      </c>
      <c r="E1097" s="59"/>
      <c r="F1097" s="59"/>
      <c r="G1097" s="59"/>
      <c r="H1097" s="59"/>
      <c r="I1097" s="59"/>
    </row>
    <row r="1098" spans="1:9">
      <c r="A1098" s="7">
        <v>6</v>
      </c>
      <c r="B1098" s="7">
        <v>0.5</v>
      </c>
      <c r="C1098" s="825"/>
      <c r="D1098" s="663" t="s">
        <v>520</v>
      </c>
      <c r="E1098" s="59"/>
      <c r="F1098" s="59"/>
      <c r="G1098" s="59"/>
      <c r="H1098" s="59"/>
      <c r="I1098" s="59"/>
    </row>
    <row r="1099" spans="1:9">
      <c r="A1099" s="7"/>
      <c r="B1099" s="7">
        <v>2.64</v>
      </c>
      <c r="C1099" s="825"/>
      <c r="D1099" s="663"/>
      <c r="E1099" s="59"/>
      <c r="F1099" s="59"/>
      <c r="G1099" s="59"/>
      <c r="H1099" s="59"/>
      <c r="I1099" s="59"/>
    </row>
    <row r="1100" spans="1:9">
      <c r="A1100" s="317"/>
      <c r="B1100" s="317"/>
      <c r="C1100" s="829">
        <f>-B1098*B1099*A1098</f>
        <v>-7.92</v>
      </c>
      <c r="D1100" s="291" t="s">
        <v>438</v>
      </c>
      <c r="E1100" s="59"/>
      <c r="F1100" s="59"/>
      <c r="G1100" s="59"/>
      <c r="H1100" s="59"/>
      <c r="I1100" s="59"/>
    </row>
    <row r="1101" spans="1:9">
      <c r="A1101" s="7">
        <v>1</v>
      </c>
      <c r="B1101" s="7">
        <v>1</v>
      </c>
      <c r="C1101" s="825"/>
      <c r="D1101" s="663" t="s">
        <v>521</v>
      </c>
      <c r="E1101" s="59"/>
      <c r="F1101" s="59"/>
      <c r="G1101" s="59"/>
      <c r="H1101" s="59"/>
      <c r="I1101" s="59"/>
    </row>
    <row r="1102" spans="1:9">
      <c r="A1102" s="7"/>
      <c r="B1102" s="7">
        <v>0.6</v>
      </c>
      <c r="C1102" s="825"/>
      <c r="D1102" s="663"/>
      <c r="E1102" s="59"/>
      <c r="F1102" s="59"/>
      <c r="G1102" s="59"/>
      <c r="H1102" s="59"/>
      <c r="I1102" s="59"/>
    </row>
    <row r="1103" spans="1:9">
      <c r="A1103" s="317"/>
      <c r="B1103" s="317"/>
      <c r="C1103" s="829">
        <f>-B1101*B1102</f>
        <v>-0.6</v>
      </c>
      <c r="D1103" s="291" t="s">
        <v>438</v>
      </c>
      <c r="E1103" s="59"/>
      <c r="F1103" s="59"/>
      <c r="G1103" s="59"/>
      <c r="H1103" s="59"/>
      <c r="I1103" s="59"/>
    </row>
    <row r="1104" spans="1:9">
      <c r="A1104" s="7">
        <v>1</v>
      </c>
      <c r="B1104" s="668">
        <v>2.1</v>
      </c>
      <c r="C1104" s="825"/>
      <c r="D1104" s="663" t="s">
        <v>522</v>
      </c>
      <c r="E1104" s="59"/>
      <c r="F1104" s="59"/>
      <c r="G1104" s="59"/>
      <c r="H1104" s="59"/>
      <c r="I1104" s="59"/>
    </row>
    <row r="1105" spans="1:9">
      <c r="A1105" s="7"/>
      <c r="B1105" s="668">
        <v>0.8</v>
      </c>
      <c r="C1105" s="826"/>
      <c r="D1105" s="663"/>
      <c r="E1105" s="59"/>
      <c r="F1105" s="59"/>
      <c r="G1105" s="59"/>
      <c r="H1105" s="59"/>
      <c r="I1105" s="59"/>
    </row>
    <row r="1106" spans="1:9">
      <c r="A1106" s="317"/>
      <c r="B1106" s="317"/>
      <c r="C1106" s="829">
        <f>-B1104*B1105</f>
        <v>-1.6800000000000002</v>
      </c>
      <c r="D1106" s="291" t="s">
        <v>438</v>
      </c>
      <c r="E1106" s="59"/>
      <c r="F1106" s="59"/>
      <c r="G1106" s="59"/>
      <c r="H1106" s="59"/>
      <c r="I1106" s="59"/>
    </row>
    <row r="1107" spans="1:9">
      <c r="A1107" s="7">
        <v>1</v>
      </c>
      <c r="B1107" s="668">
        <v>1</v>
      </c>
      <c r="C1107" s="825"/>
      <c r="D1107" s="663" t="s">
        <v>523</v>
      </c>
      <c r="E1107" s="59"/>
      <c r="F1107" s="59"/>
      <c r="G1107" s="59"/>
      <c r="H1107" s="59"/>
      <c r="I1107" s="59"/>
    </row>
    <row r="1108" spans="1:9">
      <c r="A1108" s="7"/>
      <c r="B1108" s="668">
        <v>1.74</v>
      </c>
      <c r="C1108" s="826"/>
      <c r="D1108" s="663"/>
      <c r="E1108" s="59"/>
      <c r="F1108" s="59"/>
      <c r="G1108" s="59"/>
      <c r="H1108" s="59"/>
      <c r="I1108" s="59"/>
    </row>
    <row r="1109" spans="1:9">
      <c r="A1109" s="317"/>
      <c r="B1109" s="317"/>
      <c r="C1109" s="829">
        <f>-B1107*B1108*A1107</f>
        <v>-1.74</v>
      </c>
      <c r="D1109" s="291" t="s">
        <v>438</v>
      </c>
      <c r="E1109" s="59"/>
      <c r="F1109" s="59"/>
      <c r="G1109" s="59"/>
      <c r="H1109" s="59"/>
      <c r="I1109" s="59"/>
    </row>
    <row r="1110" spans="1:9">
      <c r="A1110" s="7">
        <v>1</v>
      </c>
      <c r="B1110" s="668">
        <v>2</v>
      </c>
      <c r="C1110" s="825"/>
      <c r="D1110" s="663" t="s">
        <v>524</v>
      </c>
      <c r="E1110" s="59"/>
      <c r="F1110" s="59"/>
      <c r="G1110" s="59"/>
      <c r="H1110" s="59"/>
      <c r="I1110" s="59"/>
    </row>
    <row r="1111" spans="1:9">
      <c r="A1111" s="7"/>
      <c r="B1111" s="668">
        <v>1.74</v>
      </c>
      <c r="C1111" s="826"/>
      <c r="D1111" s="663"/>
      <c r="E1111" s="59"/>
      <c r="F1111" s="59"/>
      <c r="G1111" s="59"/>
      <c r="H1111" s="59"/>
      <c r="I1111" s="59"/>
    </row>
    <row r="1112" spans="1:9">
      <c r="A1112" s="317"/>
      <c r="B1112" s="317"/>
      <c r="C1112" s="829">
        <f>-B1110*B1111</f>
        <v>-3.48</v>
      </c>
      <c r="D1112" s="291" t="s">
        <v>438</v>
      </c>
      <c r="E1112" s="59"/>
      <c r="F1112" s="59"/>
      <c r="G1112" s="59"/>
      <c r="H1112" s="59"/>
      <c r="I1112" s="59"/>
    </row>
    <row r="1113" spans="1:9">
      <c r="A1113" s="313"/>
      <c r="B1113" s="313"/>
      <c r="C1113" s="842">
        <f>C1090+C1094+C1097+C1100+C1103+C1106+C1109+C1112</f>
        <v>-29.466000000000001</v>
      </c>
      <c r="D1113" s="287" t="s">
        <v>525</v>
      </c>
      <c r="E1113" s="59"/>
      <c r="F1113" s="59"/>
      <c r="G1113" s="59"/>
      <c r="H1113" s="59"/>
      <c r="I1113" s="59"/>
    </row>
    <row r="1114" spans="1:9" ht="15.75" thickBot="1">
      <c r="A1114" s="394"/>
      <c r="B1114" s="394"/>
      <c r="C1114" s="834">
        <f>C1085+C1113</f>
        <v>329.84460000000001</v>
      </c>
      <c r="D1114" s="300" t="s">
        <v>526</v>
      </c>
      <c r="E1114" s="59"/>
      <c r="F1114" s="59"/>
      <c r="G1114" s="59"/>
      <c r="H1114" s="59"/>
      <c r="I1114" s="59"/>
    </row>
    <row r="1115" spans="1:9" ht="15.75" thickBot="1">
      <c r="A1115" s="7"/>
      <c r="B1115" s="7"/>
      <c r="C1115" s="825"/>
      <c r="D1115" s="669" t="s">
        <v>527</v>
      </c>
      <c r="E1115" s="59"/>
      <c r="F1115" s="59"/>
      <c r="G1115" s="59"/>
      <c r="H1115" s="59"/>
      <c r="I1115" s="59"/>
    </row>
    <row r="1116" spans="1:9">
      <c r="A1116" s="7">
        <v>1</v>
      </c>
      <c r="B1116" s="7">
        <v>38.450000000000003</v>
      </c>
      <c r="C1116" s="832"/>
      <c r="D1116" s="663" t="s">
        <v>528</v>
      </c>
      <c r="E1116" s="59"/>
      <c r="F1116" s="59"/>
      <c r="G1116" s="59"/>
      <c r="H1116" s="59"/>
      <c r="I1116" s="59"/>
    </row>
    <row r="1117" spans="1:9">
      <c r="A1117" s="7"/>
      <c r="B1117" s="7">
        <v>2.8</v>
      </c>
      <c r="C1117" s="832"/>
      <c r="D1117" s="663" t="s">
        <v>529</v>
      </c>
      <c r="E1117" s="59"/>
      <c r="F1117" s="59"/>
      <c r="G1117" s="59"/>
      <c r="H1117" s="59"/>
      <c r="I1117" s="59"/>
    </row>
    <row r="1118" spans="1:9">
      <c r="A1118" s="317"/>
      <c r="B1118" s="317"/>
      <c r="C1118" s="833">
        <f>B1116*A1116*B1117</f>
        <v>107.66</v>
      </c>
      <c r="D1118" s="291" t="s">
        <v>438</v>
      </c>
      <c r="E1118" s="59"/>
      <c r="F1118" s="59"/>
      <c r="G1118" s="59"/>
      <c r="H1118" s="59"/>
      <c r="I1118" s="59"/>
    </row>
    <row r="1119" spans="1:9" ht="15.75" thickBot="1">
      <c r="A1119" s="7"/>
      <c r="B1119" s="7"/>
      <c r="C1119" s="832"/>
      <c r="D1119" s="667" t="s">
        <v>450</v>
      </c>
      <c r="E1119" s="59"/>
      <c r="F1119" s="59"/>
      <c r="G1119" s="59"/>
      <c r="H1119" s="59"/>
      <c r="I1119" s="59"/>
    </row>
    <row r="1120" spans="1:9">
      <c r="A1120" s="7"/>
      <c r="B1120" s="7"/>
      <c r="C1120" s="832"/>
      <c r="D1120" s="848" t="s">
        <v>451</v>
      </c>
      <c r="E1120" s="59"/>
      <c r="F1120" s="59"/>
      <c r="G1120" s="59"/>
      <c r="H1120" s="59"/>
      <c r="I1120" s="59"/>
    </row>
    <row r="1121" spans="1:9">
      <c r="A1121" s="7">
        <v>1</v>
      </c>
      <c r="B1121" s="7">
        <v>1.5</v>
      </c>
      <c r="C1121" s="832"/>
      <c r="D1121" s="663" t="s">
        <v>452</v>
      </c>
      <c r="E1121" s="59"/>
      <c r="F1121" s="59"/>
      <c r="G1121" s="59"/>
      <c r="H1121" s="59"/>
      <c r="I1121" s="59"/>
    </row>
    <row r="1122" spans="1:9">
      <c r="A1122" s="7"/>
      <c r="B1122" s="7">
        <v>1.38</v>
      </c>
      <c r="C1122" s="832"/>
      <c r="D1122" s="663"/>
      <c r="E1122" s="59"/>
      <c r="F1122" s="59"/>
      <c r="G1122" s="59"/>
      <c r="H1122" s="59"/>
      <c r="I1122" s="59"/>
    </row>
    <row r="1123" spans="1:9">
      <c r="A1123" s="317"/>
      <c r="B1123" s="317"/>
      <c r="C1123" s="833">
        <f>-B1121*B1122*A1121</f>
        <v>-2.0699999999999998</v>
      </c>
      <c r="D1123" s="291" t="s">
        <v>438</v>
      </c>
      <c r="E1123" s="59"/>
      <c r="F1123" s="59"/>
      <c r="G1123" s="59"/>
      <c r="H1123" s="59"/>
      <c r="I1123" s="59"/>
    </row>
    <row r="1124" spans="1:9">
      <c r="A1124" s="7">
        <v>2</v>
      </c>
      <c r="B1124" s="7">
        <v>1</v>
      </c>
      <c r="C1124" s="832"/>
      <c r="D1124" s="663" t="s">
        <v>453</v>
      </c>
      <c r="E1124" s="59"/>
      <c r="F1124" s="59"/>
      <c r="G1124" s="59"/>
      <c r="H1124" s="59"/>
      <c r="I1124" s="59"/>
    </row>
    <row r="1125" spans="1:9">
      <c r="A1125" s="7"/>
      <c r="B1125" s="7">
        <v>1.38</v>
      </c>
      <c r="C1125" s="832"/>
      <c r="D1125" s="663"/>
      <c r="E1125" s="59"/>
      <c r="F1125" s="59"/>
      <c r="G1125" s="59"/>
      <c r="H1125" s="59"/>
      <c r="I1125" s="59"/>
    </row>
    <row r="1126" spans="1:9">
      <c r="A1126" s="317"/>
      <c r="B1126" s="317"/>
      <c r="C1126" s="833">
        <f>-B1124*B1125*A1124</f>
        <v>-2.76</v>
      </c>
      <c r="D1126" s="291" t="s">
        <v>438</v>
      </c>
      <c r="E1126" s="59"/>
      <c r="F1126" s="59"/>
      <c r="G1126" s="59"/>
      <c r="H1126" s="59"/>
      <c r="I1126" s="59"/>
    </row>
    <row r="1127" spans="1:9">
      <c r="A1127" s="7">
        <v>1</v>
      </c>
      <c r="B1127" s="7">
        <v>0.92</v>
      </c>
      <c r="C1127" s="832"/>
      <c r="D1127" s="663" t="s">
        <v>454</v>
      </c>
      <c r="E1127" s="59"/>
      <c r="F1127" s="59"/>
      <c r="G1127" s="59"/>
      <c r="H1127" s="59"/>
      <c r="I1127" s="59"/>
    </row>
    <row r="1128" spans="1:9">
      <c r="A1128" s="7"/>
      <c r="B1128" s="7">
        <v>1.38</v>
      </c>
      <c r="C1128" s="832"/>
      <c r="D1128" s="663"/>
      <c r="E1128" s="59"/>
      <c r="F1128" s="59"/>
      <c r="G1128" s="59"/>
      <c r="H1128" s="59"/>
      <c r="I1128" s="59"/>
    </row>
    <row r="1129" spans="1:9">
      <c r="A1129" s="317"/>
      <c r="B1129" s="317"/>
      <c r="C1129" s="833">
        <f>-B1127*B1128*A1127</f>
        <v>-1.2696000000000001</v>
      </c>
      <c r="D1129" s="291" t="s">
        <v>438</v>
      </c>
      <c r="E1129" s="59"/>
      <c r="F1129" s="59"/>
      <c r="G1129" s="59"/>
      <c r="H1129" s="59"/>
      <c r="I1129" s="59"/>
    </row>
    <row r="1130" spans="1:9">
      <c r="A1130" s="7">
        <v>1</v>
      </c>
      <c r="B1130" s="7">
        <v>0.5</v>
      </c>
      <c r="C1130" s="832"/>
      <c r="D1130" s="663" t="s">
        <v>455</v>
      </c>
      <c r="E1130" s="59"/>
      <c r="F1130" s="59"/>
      <c r="G1130" s="59"/>
      <c r="H1130" s="59"/>
      <c r="I1130" s="59"/>
    </row>
    <row r="1131" spans="1:9">
      <c r="A1131" s="7"/>
      <c r="B1131" s="7">
        <v>0.5</v>
      </c>
      <c r="C1131" s="832"/>
      <c r="D1131" s="663"/>
      <c r="E1131" s="59"/>
      <c r="F1131" s="59"/>
      <c r="G1131" s="59"/>
      <c r="H1131" s="59"/>
      <c r="I1131" s="59"/>
    </row>
    <row r="1132" spans="1:9">
      <c r="A1132" s="317"/>
      <c r="B1132" s="317"/>
      <c r="C1132" s="833">
        <f>-B1130*B1131*A1130</f>
        <v>-0.25</v>
      </c>
      <c r="D1132" s="291" t="s">
        <v>438</v>
      </c>
      <c r="E1132" s="59"/>
      <c r="F1132" s="59"/>
      <c r="G1132" s="59"/>
      <c r="H1132" s="59"/>
      <c r="I1132" s="59"/>
    </row>
    <row r="1133" spans="1:9" ht="15.75" thickBot="1">
      <c r="A1133" s="422"/>
      <c r="B1133" s="422"/>
      <c r="C1133" s="831">
        <f>C1123+C1126+C1129+C1132</f>
        <v>-6.3496000000000006</v>
      </c>
      <c r="D1133" s="667" t="s">
        <v>530</v>
      </c>
      <c r="E1133" s="59"/>
      <c r="F1133" s="59"/>
      <c r="G1133" s="59"/>
      <c r="H1133" s="59"/>
      <c r="I1133" s="59"/>
    </row>
    <row r="1134" spans="1:9">
      <c r="A1134" s="7"/>
      <c r="B1134" s="7"/>
      <c r="C1134" s="825"/>
      <c r="D1134" s="848" t="s">
        <v>531</v>
      </c>
      <c r="E1134" s="59"/>
      <c r="F1134" s="59"/>
      <c r="G1134" s="59"/>
      <c r="H1134" s="59"/>
      <c r="I1134" s="59"/>
    </row>
    <row r="1135" spans="1:9">
      <c r="A1135" s="7">
        <v>1</v>
      </c>
      <c r="B1135" s="7">
        <v>30</v>
      </c>
      <c r="C1135" s="825"/>
      <c r="D1135" s="849"/>
      <c r="E1135" s="59"/>
      <c r="F1135" s="59"/>
      <c r="G1135" s="59"/>
      <c r="H1135" s="59"/>
      <c r="I1135" s="59"/>
    </row>
    <row r="1136" spans="1:9">
      <c r="A1136" s="7"/>
      <c r="B1136" s="7">
        <v>1.36</v>
      </c>
      <c r="C1136" s="825"/>
      <c r="D1136" s="666"/>
      <c r="E1136" s="59"/>
      <c r="F1136" s="59"/>
      <c r="G1136" s="59"/>
      <c r="H1136" s="59"/>
      <c r="I1136" s="59"/>
    </row>
    <row r="1137" spans="1:9">
      <c r="A1137" s="317"/>
      <c r="B1137" s="317"/>
      <c r="C1137" s="829">
        <f>B1135*A1135*B1136</f>
        <v>40.800000000000004</v>
      </c>
      <c r="D1137" s="839" t="s">
        <v>438</v>
      </c>
      <c r="E1137" s="59"/>
      <c r="F1137" s="59"/>
      <c r="G1137" s="59"/>
      <c r="H1137" s="59"/>
      <c r="I1137" s="59"/>
    </row>
    <row r="1138" spans="1:9">
      <c r="A1138" s="7">
        <v>2</v>
      </c>
      <c r="B1138" s="7">
        <v>5</v>
      </c>
      <c r="C1138" s="825"/>
      <c r="D1138" s="666" t="s">
        <v>532</v>
      </c>
      <c r="E1138" s="59"/>
      <c r="F1138" s="59"/>
      <c r="G1138" s="59"/>
      <c r="H1138" s="59"/>
      <c r="I1138" s="59"/>
    </row>
    <row r="1139" spans="1:9">
      <c r="A1139" s="7"/>
      <c r="B1139" s="7">
        <v>0.95</v>
      </c>
      <c r="C1139" s="825"/>
      <c r="D1139" s="666"/>
      <c r="E1139" s="59"/>
      <c r="F1139" s="59"/>
      <c r="G1139" s="59"/>
      <c r="H1139" s="59"/>
      <c r="I1139" s="59"/>
    </row>
    <row r="1140" spans="1:9">
      <c r="A1140" s="317"/>
      <c r="B1140" s="317"/>
      <c r="C1140" s="829">
        <v>4.75</v>
      </c>
      <c r="D1140" s="839" t="s">
        <v>533</v>
      </c>
      <c r="E1140" s="59"/>
      <c r="F1140" s="59"/>
      <c r="G1140" s="59"/>
      <c r="H1140" s="59"/>
      <c r="I1140" s="59"/>
    </row>
    <row r="1141" spans="1:9" ht="15.75" thickBot="1">
      <c r="A1141" s="394"/>
      <c r="B1141" s="394"/>
      <c r="C1141" s="834">
        <f>C1140+C1137+C1133+C1118</f>
        <v>146.8604</v>
      </c>
      <c r="D1141" s="828" t="s">
        <v>534</v>
      </c>
      <c r="E1141" s="59"/>
      <c r="F1141" s="59"/>
      <c r="G1141" s="59"/>
      <c r="H1141" s="59"/>
      <c r="I1141" s="59"/>
    </row>
    <row r="1142" spans="1:9" ht="15.75" thickBot="1">
      <c r="A1142" s="422"/>
      <c r="B1142" s="422"/>
      <c r="C1142" s="845">
        <f>C1141+C1114</f>
        <v>476.70500000000004</v>
      </c>
      <c r="D1142" s="839" t="s">
        <v>535</v>
      </c>
      <c r="E1142" s="59"/>
      <c r="F1142" s="59"/>
      <c r="G1142" s="59"/>
      <c r="H1142" s="59"/>
      <c r="I1142" s="59"/>
    </row>
    <row r="1143" spans="1:9" ht="15.75" thickBot="1">
      <c r="A1143" s="837"/>
      <c r="B1143" s="837"/>
      <c r="C1143" s="850"/>
      <c r="D1143" s="371" t="s">
        <v>536</v>
      </c>
      <c r="E1143" s="59"/>
      <c r="F1143" s="59"/>
      <c r="G1143" s="59"/>
      <c r="H1143" s="59"/>
      <c r="I1143" s="59"/>
    </row>
    <row r="1144" spans="1:9">
      <c r="A1144" s="7"/>
      <c r="B1144" s="7"/>
      <c r="C1144" s="825"/>
      <c r="D1144" s="663" t="s">
        <v>537</v>
      </c>
      <c r="E1144" s="59"/>
      <c r="F1144" s="59"/>
      <c r="G1144" s="59"/>
      <c r="H1144" s="59"/>
      <c r="I1144" s="59"/>
    </row>
    <row r="1145" spans="1:9">
      <c r="A1145" s="7">
        <v>1</v>
      </c>
      <c r="B1145" s="7">
        <v>102.07</v>
      </c>
      <c r="C1145" s="825"/>
      <c r="D1145" s="663" t="s">
        <v>538</v>
      </c>
      <c r="E1145" s="59"/>
      <c r="F1145" s="59"/>
      <c r="G1145" s="59"/>
      <c r="H1145" s="59"/>
      <c r="I1145" s="59"/>
    </row>
    <row r="1146" spans="1:9">
      <c r="A1146" s="7"/>
      <c r="B1146" s="7">
        <v>2.89</v>
      </c>
      <c r="C1146" s="825"/>
      <c r="D1146" s="663" t="s">
        <v>539</v>
      </c>
      <c r="E1146" s="59"/>
      <c r="F1146" s="59"/>
      <c r="G1146" s="59"/>
      <c r="H1146" s="59"/>
      <c r="I1146" s="59"/>
    </row>
    <row r="1147" spans="1:9">
      <c r="A1147" s="317"/>
      <c r="B1147" s="317"/>
      <c r="C1147" s="829">
        <f>B1145*B1146</f>
        <v>294.98230000000001</v>
      </c>
      <c r="D1147" s="291" t="s">
        <v>438</v>
      </c>
      <c r="E1147" s="59"/>
      <c r="F1147" s="59"/>
      <c r="G1147" s="59"/>
      <c r="H1147" s="59"/>
      <c r="I1147" s="59"/>
    </row>
    <row r="1148" spans="1:9" ht="15.75" thickBot="1">
      <c r="A1148" s="7"/>
      <c r="B1148" s="7"/>
      <c r="C1148" s="825"/>
      <c r="D1148" s="667" t="s">
        <v>436</v>
      </c>
      <c r="E1148" s="59"/>
      <c r="F1148" s="59"/>
      <c r="G1148" s="59"/>
      <c r="H1148" s="59"/>
      <c r="I1148" s="59"/>
    </row>
    <row r="1149" spans="1:9">
      <c r="A1149" s="7"/>
      <c r="B1149" s="7"/>
      <c r="C1149" s="825"/>
      <c r="D1149" s="848" t="s">
        <v>540</v>
      </c>
      <c r="E1149" s="59"/>
      <c r="F1149" s="59"/>
      <c r="G1149" s="59"/>
      <c r="H1149" s="59"/>
      <c r="I1149" s="59"/>
    </row>
    <row r="1150" spans="1:9">
      <c r="A1150" s="7">
        <v>1</v>
      </c>
      <c r="B1150" s="7">
        <v>1.5</v>
      </c>
      <c r="C1150" s="825"/>
      <c r="D1150" s="663" t="s">
        <v>541</v>
      </c>
      <c r="E1150" s="59"/>
      <c r="F1150" s="59"/>
      <c r="G1150" s="59"/>
      <c r="H1150" s="59"/>
      <c r="I1150" s="59"/>
    </row>
    <row r="1151" spans="1:9">
      <c r="A1151" s="7"/>
      <c r="B1151" s="7">
        <v>2.1</v>
      </c>
      <c r="C1151" s="825"/>
      <c r="D1151" s="663"/>
      <c r="E1151" s="59"/>
      <c r="F1151" s="59"/>
      <c r="G1151" s="59"/>
      <c r="H1151" s="59"/>
      <c r="I1151" s="59"/>
    </row>
    <row r="1152" spans="1:9">
      <c r="A1152" s="317"/>
      <c r="B1152" s="317"/>
      <c r="C1152" s="829">
        <f>-B1150*B1151</f>
        <v>-3.1500000000000004</v>
      </c>
      <c r="D1152" s="291" t="s">
        <v>438</v>
      </c>
      <c r="E1152" s="59"/>
      <c r="F1152" s="59"/>
      <c r="G1152" s="59"/>
      <c r="H1152" s="59"/>
      <c r="I1152" s="59"/>
    </row>
    <row r="1153" spans="1:9">
      <c r="A1153" s="7">
        <v>1</v>
      </c>
      <c r="B1153" s="7">
        <v>0.8</v>
      </c>
      <c r="C1153" s="825"/>
      <c r="D1153" s="663" t="s">
        <v>542</v>
      </c>
      <c r="E1153" s="59"/>
      <c r="F1153" s="59"/>
      <c r="G1153" s="59"/>
      <c r="H1153" s="59"/>
      <c r="I1153" s="59"/>
    </row>
    <row r="1154" spans="1:9">
      <c r="A1154" s="7"/>
      <c r="B1154" s="7">
        <v>2.1</v>
      </c>
      <c r="C1154" s="825"/>
      <c r="D1154" s="663"/>
      <c r="E1154" s="59"/>
      <c r="F1154" s="59"/>
      <c r="G1154" s="59"/>
      <c r="H1154" s="59"/>
      <c r="I1154" s="59"/>
    </row>
    <row r="1155" spans="1:9">
      <c r="A1155" s="317"/>
      <c r="B1155" s="317"/>
      <c r="C1155" s="829">
        <f>-B1153*B1154</f>
        <v>-1.6800000000000002</v>
      </c>
      <c r="D1155" s="291" t="s">
        <v>438</v>
      </c>
      <c r="E1155" s="59"/>
      <c r="F1155" s="59"/>
      <c r="G1155" s="59"/>
      <c r="H1155" s="59"/>
      <c r="I1155" s="59"/>
    </row>
    <row r="1156" spans="1:9">
      <c r="A1156" s="7">
        <v>2</v>
      </c>
      <c r="B1156" s="7">
        <v>0.9</v>
      </c>
      <c r="C1156" s="825"/>
      <c r="D1156" s="663" t="s">
        <v>543</v>
      </c>
      <c r="E1156" s="59"/>
      <c r="F1156" s="59"/>
      <c r="G1156" s="59"/>
      <c r="H1156" s="59"/>
      <c r="I1156" s="59"/>
    </row>
    <row r="1157" spans="1:9">
      <c r="A1157" s="7"/>
      <c r="B1157" s="7">
        <v>2.1</v>
      </c>
      <c r="C1157" s="825"/>
      <c r="D1157" s="663"/>
      <c r="E1157" s="59"/>
      <c r="F1157" s="59"/>
      <c r="G1157" s="59"/>
      <c r="H1157" s="59"/>
      <c r="I1157" s="59"/>
    </row>
    <row r="1158" spans="1:9">
      <c r="A1158" s="317"/>
      <c r="B1158" s="317"/>
      <c r="C1158" s="829">
        <f>-B1156*B1157*A1156</f>
        <v>-3.7800000000000002</v>
      </c>
      <c r="D1158" s="291" t="s">
        <v>438</v>
      </c>
      <c r="E1158" s="59"/>
      <c r="F1158" s="59"/>
      <c r="G1158" s="59"/>
      <c r="H1158" s="59"/>
      <c r="I1158" s="59"/>
    </row>
    <row r="1159" spans="1:9">
      <c r="A1159" s="7">
        <v>1</v>
      </c>
      <c r="B1159" s="7">
        <v>0.7</v>
      </c>
      <c r="C1159" s="825"/>
      <c r="D1159" s="663" t="s">
        <v>544</v>
      </c>
      <c r="E1159" s="59"/>
      <c r="F1159" s="59"/>
      <c r="G1159" s="59"/>
      <c r="H1159" s="59"/>
      <c r="I1159" s="59"/>
    </row>
    <row r="1160" spans="1:9">
      <c r="A1160" s="7"/>
      <c r="B1160" s="7">
        <v>2.1</v>
      </c>
      <c r="C1160" s="825"/>
      <c r="D1160" s="663"/>
      <c r="E1160" s="59"/>
      <c r="F1160" s="59"/>
      <c r="G1160" s="59"/>
      <c r="H1160" s="59"/>
      <c r="I1160" s="59"/>
    </row>
    <row r="1161" spans="1:9">
      <c r="A1161" s="317"/>
      <c r="B1161" s="317"/>
      <c r="C1161" s="829">
        <f>-B1159*B1160</f>
        <v>-1.47</v>
      </c>
      <c r="D1161" s="291" t="s">
        <v>438</v>
      </c>
      <c r="E1161" s="59"/>
      <c r="F1161" s="59"/>
      <c r="G1161" s="59"/>
      <c r="H1161" s="59"/>
      <c r="I1161" s="59"/>
    </row>
    <row r="1162" spans="1:9" ht="15.75" thickBot="1">
      <c r="A1162" s="422"/>
      <c r="B1162" s="422"/>
      <c r="C1162" s="845">
        <f>C1152+C1155+C1158+C1161</f>
        <v>-10.08</v>
      </c>
      <c r="D1162" s="667" t="s">
        <v>545</v>
      </c>
      <c r="E1162" s="59"/>
      <c r="F1162" s="59"/>
      <c r="G1162" s="59"/>
      <c r="H1162" s="59"/>
      <c r="I1162" s="59"/>
    </row>
    <row r="1163" spans="1:9" ht="15.75" thickBot="1">
      <c r="A1163" s="422"/>
      <c r="B1163" s="422"/>
      <c r="C1163" s="846"/>
      <c r="D1163" s="667" t="s">
        <v>546</v>
      </c>
      <c r="E1163" s="59"/>
      <c r="F1163" s="59"/>
      <c r="G1163" s="59"/>
      <c r="H1163" s="59"/>
      <c r="I1163" s="59"/>
    </row>
    <row r="1164" spans="1:9">
      <c r="A1164" s="7">
        <v>1</v>
      </c>
      <c r="B1164" s="7">
        <v>4.8</v>
      </c>
      <c r="C1164" s="825"/>
      <c r="D1164" s="663" t="s">
        <v>350</v>
      </c>
      <c r="E1164" s="59"/>
      <c r="F1164" s="59"/>
      <c r="G1164" s="59"/>
      <c r="H1164" s="59"/>
      <c r="I1164" s="59"/>
    </row>
    <row r="1165" spans="1:9">
      <c r="A1165" s="7"/>
      <c r="B1165" s="7">
        <v>3.85</v>
      </c>
      <c r="C1165" s="825"/>
      <c r="D1165" s="663"/>
    </row>
    <row r="1166" spans="1:9">
      <c r="A1166" s="317"/>
      <c r="B1166" s="317"/>
      <c r="C1166" s="829">
        <f>B1164*B1165</f>
        <v>18.48</v>
      </c>
      <c r="D1166" s="291" t="s">
        <v>438</v>
      </c>
    </row>
    <row r="1167" spans="1:9">
      <c r="A1167" s="7">
        <v>1</v>
      </c>
      <c r="B1167" s="7">
        <v>3.85</v>
      </c>
      <c r="C1167" s="825"/>
      <c r="D1167" s="663" t="s">
        <v>351</v>
      </c>
    </row>
    <row r="1168" spans="1:9">
      <c r="A1168" s="7"/>
      <c r="B1168" s="7">
        <v>3.2</v>
      </c>
      <c r="C1168" s="825"/>
      <c r="D1168" s="663"/>
    </row>
    <row r="1169" spans="1:4" ht="15.75">
      <c r="A1169" s="317"/>
      <c r="B1169" s="317"/>
      <c r="C1169" s="829">
        <f>B1167*B1168</f>
        <v>12.32</v>
      </c>
      <c r="D1169" s="851" t="s">
        <v>438</v>
      </c>
    </row>
    <row r="1170" spans="1:4">
      <c r="A1170" s="7">
        <v>1</v>
      </c>
      <c r="B1170" s="7">
        <v>4.8</v>
      </c>
      <c r="C1170" s="825"/>
      <c r="D1170" s="663" t="s">
        <v>352</v>
      </c>
    </row>
    <row r="1171" spans="1:4">
      <c r="A1171" s="7"/>
      <c r="B1171" s="7">
        <v>3.85</v>
      </c>
      <c r="C1171" s="825"/>
      <c r="D1171" s="663"/>
    </row>
    <row r="1172" spans="1:4">
      <c r="A1172" s="317"/>
      <c r="B1172" s="317"/>
      <c r="C1172" s="829">
        <f>B1170*B1171</f>
        <v>18.48</v>
      </c>
      <c r="D1172" s="291" t="s">
        <v>438</v>
      </c>
    </row>
    <row r="1173" spans="1:4">
      <c r="A1173" s="7">
        <v>1</v>
      </c>
      <c r="B1173" s="7">
        <v>5.5</v>
      </c>
      <c r="C1173" s="825"/>
      <c r="D1173" s="663" t="s">
        <v>353</v>
      </c>
    </row>
    <row r="1174" spans="1:4">
      <c r="A1174" s="7"/>
      <c r="B1174" s="7">
        <v>3.25</v>
      </c>
      <c r="C1174" s="825"/>
      <c r="D1174" s="663"/>
    </row>
    <row r="1175" spans="1:4">
      <c r="A1175" s="317"/>
      <c r="B1175" s="317"/>
      <c r="C1175" s="829">
        <f>B1173*B1174</f>
        <v>17.875</v>
      </c>
      <c r="D1175" s="291" t="s">
        <v>438</v>
      </c>
    </row>
    <row r="1176" spans="1:4">
      <c r="A1176" s="7">
        <v>1</v>
      </c>
      <c r="B1176" s="7">
        <v>4.7949999999999999</v>
      </c>
      <c r="C1176" s="825"/>
      <c r="D1176" s="663" t="s">
        <v>354</v>
      </c>
    </row>
    <row r="1177" spans="1:4">
      <c r="A1177" s="7"/>
      <c r="B1177" s="7">
        <v>5.5</v>
      </c>
      <c r="C1177" s="825"/>
      <c r="D1177" s="663"/>
    </row>
    <row r="1178" spans="1:4">
      <c r="A1178" s="317"/>
      <c r="B1178" s="317"/>
      <c r="C1178" s="829">
        <f>B1176*B1177</f>
        <v>26.372499999999999</v>
      </c>
      <c r="D1178" s="291" t="s">
        <v>438</v>
      </c>
    </row>
    <row r="1179" spans="1:4">
      <c r="A1179" s="7">
        <v>1</v>
      </c>
      <c r="B1179" s="7">
        <v>4.8</v>
      </c>
      <c r="C1179" s="825"/>
      <c r="D1179" s="663" t="s">
        <v>355</v>
      </c>
    </row>
    <row r="1180" spans="1:4">
      <c r="A1180" s="7"/>
      <c r="B1180" s="7">
        <v>4.8</v>
      </c>
      <c r="C1180" s="825"/>
      <c r="D1180" s="663"/>
    </row>
    <row r="1181" spans="1:4">
      <c r="A1181" s="317"/>
      <c r="B1181" s="317"/>
      <c r="C1181" s="829">
        <f>B1179*B1180</f>
        <v>23.04</v>
      </c>
      <c r="D1181" s="291" t="s">
        <v>438</v>
      </c>
    </row>
    <row r="1182" spans="1:4">
      <c r="A1182" s="7">
        <v>1</v>
      </c>
      <c r="B1182" s="7">
        <v>3.2</v>
      </c>
      <c r="C1182" s="825"/>
      <c r="D1182" s="663" t="s">
        <v>356</v>
      </c>
    </row>
    <row r="1183" spans="1:4">
      <c r="A1183" s="7"/>
      <c r="B1183" s="7">
        <v>1.9</v>
      </c>
      <c r="C1183" s="825"/>
      <c r="D1183" s="663"/>
    </row>
    <row r="1184" spans="1:4">
      <c r="A1184" s="317"/>
      <c r="B1184" s="317"/>
      <c r="C1184" s="829">
        <f>B1182*B1183</f>
        <v>6.08</v>
      </c>
      <c r="D1184" s="291" t="s">
        <v>438</v>
      </c>
    </row>
    <row r="1185" spans="1:4">
      <c r="A1185" s="7">
        <v>1</v>
      </c>
      <c r="B1185" s="7">
        <v>2.65</v>
      </c>
      <c r="C1185" s="825"/>
      <c r="D1185" s="663" t="s">
        <v>357</v>
      </c>
    </row>
    <row r="1186" spans="1:4">
      <c r="A1186" s="7"/>
      <c r="B1186" s="7">
        <v>1.2</v>
      </c>
      <c r="C1186" s="825"/>
      <c r="D1186" s="663"/>
    </row>
    <row r="1187" spans="1:4" ht="15.75" thickBot="1">
      <c r="A1187" s="317"/>
      <c r="B1187" s="317"/>
      <c r="C1187" s="829">
        <f>B1185*B1186</f>
        <v>3.1799999999999997</v>
      </c>
      <c r="D1187" s="663" t="s">
        <v>438</v>
      </c>
    </row>
    <row r="1188" spans="1:4">
      <c r="A1188" s="7">
        <v>1</v>
      </c>
      <c r="B1188" s="7">
        <v>2.92</v>
      </c>
      <c r="C1188" s="825"/>
      <c r="D1188" s="665" t="s">
        <v>358</v>
      </c>
    </row>
    <row r="1189" spans="1:4">
      <c r="A1189" s="7"/>
      <c r="B1189" s="7">
        <v>1.1200000000000001</v>
      </c>
      <c r="C1189" s="825"/>
      <c r="D1189" s="663"/>
    </row>
    <row r="1190" spans="1:4">
      <c r="A1190" s="317"/>
      <c r="B1190" s="317"/>
      <c r="C1190" s="829">
        <f>B1188*B1189</f>
        <v>3.2704000000000004</v>
      </c>
      <c r="D1190" s="291" t="s">
        <v>438</v>
      </c>
    </row>
    <row r="1191" spans="1:4">
      <c r="A1191" s="7">
        <v>1</v>
      </c>
      <c r="B1191" s="7">
        <v>0.5</v>
      </c>
      <c r="C1191" s="825"/>
      <c r="D1191" s="663" t="s">
        <v>359</v>
      </c>
    </row>
    <row r="1192" spans="1:4">
      <c r="A1192" s="7"/>
      <c r="B1192" s="7">
        <v>3.2</v>
      </c>
      <c r="C1192" s="825"/>
      <c r="D1192" s="663"/>
    </row>
    <row r="1193" spans="1:4">
      <c r="A1193" s="317"/>
      <c r="B1193" s="317"/>
      <c r="C1193" s="829">
        <f>B1191*B1192</f>
        <v>1.6</v>
      </c>
      <c r="D1193" s="291" t="s">
        <v>438</v>
      </c>
    </row>
    <row r="1194" spans="1:4">
      <c r="A1194" s="7">
        <v>2</v>
      </c>
      <c r="B1194" s="7">
        <v>1.25</v>
      </c>
      <c r="C1194" s="825"/>
      <c r="D1194" s="663" t="s">
        <v>547</v>
      </c>
    </row>
    <row r="1195" spans="1:4">
      <c r="A1195" s="7"/>
      <c r="B1195" s="7">
        <v>2.6</v>
      </c>
      <c r="C1195" s="825"/>
      <c r="D1195" s="663"/>
    </row>
    <row r="1196" spans="1:4">
      <c r="A1196" s="317"/>
      <c r="B1196" s="317"/>
      <c r="C1196" s="829">
        <f>B1194*B1195*A1194</f>
        <v>6.5</v>
      </c>
      <c r="D1196" s="291" t="s">
        <v>438</v>
      </c>
    </row>
    <row r="1197" spans="1:4">
      <c r="A1197" s="313"/>
      <c r="B1197" s="313"/>
      <c r="C1197" s="830">
        <f>C1166+C1169+C1172+C1175+C1178+C1181+C1184+C1187+C1190+C1193+C1196</f>
        <v>137.19789999999998</v>
      </c>
      <c r="D1197" s="287" t="s">
        <v>438</v>
      </c>
    </row>
    <row r="1198" spans="1:4" ht="15.75" thickBot="1">
      <c r="A1198" s="422"/>
      <c r="B1198" s="422"/>
      <c r="C1198" s="845">
        <f>C1147+C1162+C1197</f>
        <v>422.10019999999997</v>
      </c>
      <c r="D1198" s="667" t="s">
        <v>548</v>
      </c>
    </row>
    <row r="1199" spans="1:4" ht="15.75" thickBot="1">
      <c r="A1199" s="7"/>
      <c r="B1199" s="7"/>
      <c r="C1199" s="826"/>
      <c r="D1199" s="669" t="s">
        <v>549</v>
      </c>
    </row>
    <row r="1200" spans="1:4">
      <c r="A1200" s="7">
        <v>1</v>
      </c>
      <c r="B1200" s="7">
        <v>78.14</v>
      </c>
      <c r="C1200" s="826"/>
      <c r="D1200" s="663" t="s">
        <v>550</v>
      </c>
    </row>
    <row r="1201" spans="1:4">
      <c r="A1201" s="7"/>
      <c r="B1201" s="7">
        <v>2.8</v>
      </c>
      <c r="C1201" s="826"/>
      <c r="D1201" s="663" t="s">
        <v>551</v>
      </c>
    </row>
    <row r="1202" spans="1:4">
      <c r="A1202" s="317"/>
      <c r="B1202" s="317"/>
      <c r="C1202" s="829">
        <f>B1200*B1201</f>
        <v>218.792</v>
      </c>
      <c r="D1202" s="291" t="s">
        <v>438</v>
      </c>
    </row>
    <row r="1203" spans="1:4">
      <c r="A1203" s="7"/>
      <c r="B1203" s="7"/>
      <c r="C1203" s="825"/>
      <c r="D1203" s="388" t="s">
        <v>474</v>
      </c>
    </row>
    <row r="1204" spans="1:4">
      <c r="A1204" s="7">
        <v>1</v>
      </c>
      <c r="B1204" s="7">
        <v>0.9</v>
      </c>
      <c r="C1204" s="825"/>
      <c r="D1204" s="666" t="s">
        <v>475</v>
      </c>
    </row>
    <row r="1205" spans="1:4">
      <c r="A1205" s="7"/>
      <c r="B1205" s="7">
        <v>2.1</v>
      </c>
      <c r="C1205" s="825"/>
      <c r="D1205" s="666"/>
    </row>
    <row r="1206" spans="1:4">
      <c r="A1206" s="317"/>
      <c r="B1206" s="317"/>
      <c r="C1206" s="829">
        <f>-B1204*B1205</f>
        <v>-1.8900000000000001</v>
      </c>
      <c r="D1206" s="839" t="s">
        <v>438</v>
      </c>
    </row>
    <row r="1207" spans="1:4">
      <c r="A1207" s="7">
        <v>2</v>
      </c>
      <c r="B1207" s="7">
        <v>0.7</v>
      </c>
      <c r="C1207" s="825"/>
      <c r="D1207" s="666" t="s">
        <v>476</v>
      </c>
    </row>
    <row r="1208" spans="1:4">
      <c r="A1208" s="7"/>
      <c r="B1208" s="7">
        <v>2.1</v>
      </c>
      <c r="C1208" s="825"/>
      <c r="D1208" s="666"/>
    </row>
    <row r="1209" spans="1:4">
      <c r="A1209" s="317"/>
      <c r="B1209" s="317"/>
      <c r="C1209" s="829">
        <f>-B1207*B1208*A1207</f>
        <v>-2.94</v>
      </c>
      <c r="D1209" s="839" t="s">
        <v>438</v>
      </c>
    </row>
    <row r="1210" spans="1:4">
      <c r="A1210" s="7"/>
      <c r="B1210" s="7"/>
      <c r="C1210" s="825"/>
      <c r="D1210" s="666" t="s">
        <v>477</v>
      </c>
    </row>
    <row r="1211" spans="1:4">
      <c r="A1211" s="7" t="s">
        <v>478</v>
      </c>
      <c r="B1211" s="7">
        <v>0.8</v>
      </c>
      <c r="C1211" s="825"/>
      <c r="D1211" s="666" t="s">
        <v>479</v>
      </c>
    </row>
    <row r="1212" spans="1:4">
      <c r="A1212" s="7"/>
      <c r="B1212" s="7">
        <v>0.85</v>
      </c>
      <c r="C1212" s="825"/>
      <c r="D1212" s="666"/>
    </row>
    <row r="1213" spans="1:4">
      <c r="A1213" s="317"/>
      <c r="B1213" s="317"/>
      <c r="C1213" s="827">
        <f>-B1211*B1212</f>
        <v>-0.68</v>
      </c>
      <c r="D1213" s="839" t="s">
        <v>438</v>
      </c>
    </row>
    <row r="1214" spans="1:4" ht="15.75" thickBot="1">
      <c r="A1214" s="422"/>
      <c r="B1214" s="422"/>
      <c r="C1214" s="846">
        <f>C1206+C1209+C1213</f>
        <v>-5.51</v>
      </c>
      <c r="D1214" s="371" t="s">
        <v>552</v>
      </c>
    </row>
    <row r="1215" spans="1:4">
      <c r="A1215" s="7"/>
      <c r="B1215" s="7"/>
      <c r="C1215" s="826"/>
      <c r="D1215" s="663" t="s">
        <v>553</v>
      </c>
    </row>
    <row r="1216" spans="1:4">
      <c r="A1216" s="7">
        <v>1</v>
      </c>
      <c r="B1216" s="7">
        <v>20</v>
      </c>
      <c r="C1216" s="826"/>
      <c r="D1216" s="663"/>
    </row>
    <row r="1217" spans="1:4">
      <c r="A1217" s="7"/>
      <c r="B1217" s="668">
        <v>0.95</v>
      </c>
      <c r="C1217" s="826"/>
      <c r="D1217" s="663"/>
    </row>
    <row r="1218" spans="1:4">
      <c r="A1218" s="317"/>
      <c r="B1218" s="317"/>
      <c r="C1218" s="829">
        <v>19</v>
      </c>
      <c r="D1218" s="291" t="s">
        <v>438</v>
      </c>
    </row>
    <row r="1219" spans="1:4">
      <c r="A1219" s="7"/>
      <c r="B1219" s="7"/>
      <c r="C1219" s="826"/>
      <c r="D1219" s="663" t="s">
        <v>554</v>
      </c>
    </row>
    <row r="1220" spans="1:4">
      <c r="A1220" s="7">
        <v>2</v>
      </c>
      <c r="B1220" s="7">
        <v>0.95</v>
      </c>
      <c r="C1220" s="826"/>
      <c r="D1220" s="663"/>
    </row>
    <row r="1221" spans="1:4">
      <c r="A1221" s="7"/>
      <c r="B1221" s="668">
        <v>5</v>
      </c>
      <c r="C1221" s="826"/>
      <c r="D1221" s="663"/>
    </row>
    <row r="1222" spans="1:4">
      <c r="A1222" s="317"/>
      <c r="B1222" s="337"/>
      <c r="C1222" s="829">
        <f>B1220*B1221*A1220</f>
        <v>9.5</v>
      </c>
      <c r="D1222" s="291" t="s">
        <v>438</v>
      </c>
    </row>
    <row r="1223" spans="1:4">
      <c r="A1223" s="7"/>
      <c r="B1223" s="668"/>
      <c r="C1223" s="826"/>
      <c r="D1223" s="663"/>
    </row>
    <row r="1224" spans="1:4">
      <c r="A1224" s="317"/>
      <c r="B1224" s="337"/>
      <c r="C1224" s="829">
        <f>C1222+C1218</f>
        <v>28.5</v>
      </c>
      <c r="D1224" s="291" t="s">
        <v>555</v>
      </c>
    </row>
    <row r="1225" spans="1:4" ht="15.75" thickBot="1">
      <c r="A1225" s="422"/>
      <c r="B1225" s="414"/>
      <c r="C1225" s="845">
        <f>C1202+C1214+C1224</f>
        <v>241.78200000000001</v>
      </c>
      <c r="D1225" s="667" t="s">
        <v>556</v>
      </c>
    </row>
    <row r="1226" spans="1:4" ht="15.75" thickBot="1">
      <c r="A1226" s="837"/>
      <c r="B1226" s="837"/>
      <c r="C1226" s="852"/>
      <c r="D1226" s="853" t="s">
        <v>557</v>
      </c>
    </row>
    <row r="1227" spans="1:4">
      <c r="A1227" s="7">
        <v>1</v>
      </c>
      <c r="B1227" s="7">
        <v>144.28</v>
      </c>
      <c r="C1227" s="825"/>
      <c r="D1227" s="666" t="s">
        <v>558</v>
      </c>
    </row>
    <row r="1228" spans="1:4">
      <c r="A1228" s="7"/>
      <c r="B1228" s="7">
        <v>2.9</v>
      </c>
      <c r="C1228" s="825"/>
      <c r="D1228" s="663" t="s">
        <v>559</v>
      </c>
    </row>
    <row r="1229" spans="1:4">
      <c r="A1229" s="317"/>
      <c r="B1229" s="317"/>
      <c r="C1229" s="829">
        <f>B1227*B1228*A1227</f>
        <v>418.41199999999998</v>
      </c>
      <c r="D1229" s="291" t="s">
        <v>560</v>
      </c>
    </row>
    <row r="1230" spans="1:4" ht="15.75" thickBot="1">
      <c r="A1230" s="7"/>
      <c r="B1230" s="7"/>
      <c r="C1230" s="825"/>
      <c r="D1230" s="667" t="s">
        <v>462</v>
      </c>
    </row>
    <row r="1231" spans="1:4">
      <c r="A1231" s="7"/>
      <c r="B1231" s="7"/>
      <c r="C1231" s="825"/>
      <c r="D1231" s="663" t="s">
        <v>561</v>
      </c>
    </row>
    <row r="1232" spans="1:4">
      <c r="A1232" s="7">
        <v>1</v>
      </c>
      <c r="B1232" s="7">
        <v>1</v>
      </c>
      <c r="C1232" s="825"/>
      <c r="D1232" s="663" t="s">
        <v>562</v>
      </c>
    </row>
    <row r="1233" spans="1:4">
      <c r="A1233" s="7"/>
      <c r="B1233" s="7">
        <v>2.1</v>
      </c>
      <c r="C1233" s="825"/>
      <c r="D1233" s="663"/>
    </row>
    <row r="1234" spans="1:4">
      <c r="A1234" s="317"/>
      <c r="B1234" s="317"/>
      <c r="C1234" s="827">
        <f>-B1232*B1233</f>
        <v>-2.1</v>
      </c>
      <c r="D1234" s="291" t="s">
        <v>563</v>
      </c>
    </row>
    <row r="1235" spans="1:4">
      <c r="A1235" s="7">
        <v>3</v>
      </c>
      <c r="B1235" s="7">
        <v>0.85</v>
      </c>
      <c r="C1235" s="825"/>
      <c r="D1235" s="663" t="s">
        <v>564</v>
      </c>
    </row>
    <row r="1236" spans="1:4">
      <c r="A1236" s="7"/>
      <c r="B1236" s="7">
        <v>2.1</v>
      </c>
      <c r="C1236" s="825"/>
      <c r="D1236" s="663"/>
    </row>
    <row r="1237" spans="1:4">
      <c r="A1237" s="317"/>
      <c r="B1237" s="317"/>
      <c r="C1237" s="829">
        <f>-B1235*B1236*A1235</f>
        <v>-5.3549999999999995</v>
      </c>
      <c r="D1237" s="854" t="s">
        <v>563</v>
      </c>
    </row>
    <row r="1238" spans="1:4">
      <c r="A1238" s="7">
        <v>1</v>
      </c>
      <c r="B1238" s="7">
        <v>0.8</v>
      </c>
      <c r="C1238" s="825"/>
      <c r="D1238" s="663" t="s">
        <v>565</v>
      </c>
    </row>
    <row r="1239" spans="1:4">
      <c r="A1239" s="7"/>
      <c r="B1239" s="7">
        <v>2.1</v>
      </c>
      <c r="C1239" s="825"/>
      <c r="D1239" s="663"/>
    </row>
    <row r="1240" spans="1:4">
      <c r="A1240" s="317"/>
      <c r="B1240" s="317"/>
      <c r="C1240" s="829">
        <f>-B1238*B1239*A1238</f>
        <v>-1.6800000000000002</v>
      </c>
      <c r="D1240" s="291" t="s">
        <v>563</v>
      </c>
    </row>
    <row r="1241" spans="1:4">
      <c r="A1241" s="313"/>
      <c r="B1241" s="313"/>
      <c r="C1241" s="830">
        <f>C1234+C1237+C1240</f>
        <v>-9.1349999999999998</v>
      </c>
      <c r="D1241" s="287" t="s">
        <v>566</v>
      </c>
    </row>
    <row r="1242" spans="1:4">
      <c r="A1242" s="313"/>
      <c r="B1242" s="313"/>
      <c r="C1242" s="843">
        <f>C1229+C1241</f>
        <v>409.27699999999999</v>
      </c>
      <c r="D1242" s="663" t="s">
        <v>567</v>
      </c>
    </row>
    <row r="1243" spans="1:4" ht="15.75" thickBot="1">
      <c r="A1243" s="422"/>
      <c r="B1243" s="422"/>
      <c r="C1243" s="831">
        <f>C1198+C1225+C1242</f>
        <v>1073.1592000000001</v>
      </c>
      <c r="D1243" s="667" t="s">
        <v>568</v>
      </c>
    </row>
    <row r="1244" spans="1:4" ht="15.75" thickBot="1">
      <c r="A1244" s="837"/>
      <c r="B1244" s="837"/>
      <c r="C1244" s="852"/>
      <c r="D1244" s="669" t="s">
        <v>569</v>
      </c>
    </row>
    <row r="1245" spans="1:4">
      <c r="A1245" s="7"/>
      <c r="B1245" s="7"/>
      <c r="C1245" s="832"/>
      <c r="D1245" s="665" t="s">
        <v>570</v>
      </c>
    </row>
    <row r="1246" spans="1:4">
      <c r="A1246" s="7"/>
      <c r="B1246" s="7"/>
      <c r="C1246" s="832"/>
      <c r="D1246" s="287" t="s">
        <v>571</v>
      </c>
    </row>
    <row r="1247" spans="1:4">
      <c r="A1247" s="7">
        <v>1</v>
      </c>
      <c r="B1247" s="7">
        <v>4.8</v>
      </c>
      <c r="C1247" s="832"/>
      <c r="D1247" s="663" t="s">
        <v>572</v>
      </c>
    </row>
    <row r="1248" spans="1:4">
      <c r="A1248" s="7"/>
      <c r="B1248" s="7">
        <v>3.95</v>
      </c>
      <c r="C1248" s="832"/>
      <c r="D1248" s="663"/>
    </row>
    <row r="1249" spans="1:4">
      <c r="A1249" s="317"/>
      <c r="B1249" s="317"/>
      <c r="C1249" s="833">
        <f>B1247*B1248</f>
        <v>18.96</v>
      </c>
      <c r="D1249" s="291" t="s">
        <v>563</v>
      </c>
    </row>
    <row r="1250" spans="1:4">
      <c r="A1250" s="7">
        <v>1</v>
      </c>
      <c r="B1250" s="7">
        <v>4.9000000000000004</v>
      </c>
      <c r="C1250" s="832"/>
      <c r="D1250" s="663" t="s">
        <v>573</v>
      </c>
    </row>
    <row r="1251" spans="1:4">
      <c r="A1251" s="7"/>
      <c r="B1251" s="7">
        <v>8.5399999999999991</v>
      </c>
      <c r="C1251" s="832"/>
      <c r="D1251" s="663"/>
    </row>
    <row r="1252" spans="1:4">
      <c r="A1252" s="317"/>
      <c r="B1252" s="317"/>
      <c r="C1252" s="833">
        <f>B1250*A1250*B1251</f>
        <v>41.845999999999997</v>
      </c>
      <c r="D1252" s="291" t="s">
        <v>563</v>
      </c>
    </row>
    <row r="1253" spans="1:4">
      <c r="A1253" s="7">
        <v>1</v>
      </c>
      <c r="B1253" s="7">
        <v>6.1</v>
      </c>
      <c r="C1253" s="832"/>
      <c r="D1253" s="663" t="s">
        <v>574</v>
      </c>
    </row>
    <row r="1254" spans="1:4">
      <c r="A1254" s="7"/>
      <c r="B1254" s="7">
        <v>2.6</v>
      </c>
      <c r="C1254" s="832"/>
      <c r="D1254" s="663"/>
    </row>
    <row r="1255" spans="1:4" ht="15.75" thickBot="1">
      <c r="A1255" s="317"/>
      <c r="B1255" s="317"/>
      <c r="C1255" s="833">
        <f>B1253*A1253*B1254</f>
        <v>15.86</v>
      </c>
      <c r="D1255" s="663" t="s">
        <v>563</v>
      </c>
    </row>
    <row r="1256" spans="1:4">
      <c r="A1256" s="7"/>
      <c r="B1256" s="315"/>
      <c r="C1256" s="855"/>
      <c r="D1256" s="848" t="s">
        <v>450</v>
      </c>
    </row>
    <row r="1257" spans="1:4">
      <c r="A1257" s="7">
        <v>1</v>
      </c>
      <c r="B1257" s="7">
        <v>1.25</v>
      </c>
      <c r="C1257" s="832"/>
      <c r="D1257" s="663" t="s">
        <v>575</v>
      </c>
    </row>
    <row r="1258" spans="1:4">
      <c r="A1258" s="7"/>
      <c r="B1258" s="7">
        <v>2.15</v>
      </c>
      <c r="C1258" s="832"/>
      <c r="D1258" s="663"/>
    </row>
    <row r="1259" spans="1:4">
      <c r="A1259" s="317"/>
      <c r="B1259" s="317"/>
      <c r="C1259" s="833">
        <f>-B1257*A1257*B1258</f>
        <v>-2.6875</v>
      </c>
      <c r="D1259" s="291" t="s">
        <v>563</v>
      </c>
    </row>
    <row r="1260" spans="1:4">
      <c r="A1260" s="313"/>
      <c r="B1260" s="313"/>
      <c r="C1260" s="843">
        <f>C1249+C1252+C1255+C1259</f>
        <v>73.978499999999997</v>
      </c>
      <c r="D1260" s="287" t="s">
        <v>576</v>
      </c>
    </row>
    <row r="1261" spans="1:4" ht="15.75" thickBot="1">
      <c r="A1261" s="856"/>
      <c r="B1261" s="856"/>
      <c r="C1261" s="857"/>
      <c r="D1261" s="858" t="s">
        <v>577</v>
      </c>
    </row>
    <row r="1262" spans="1:4">
      <c r="A1262" s="7">
        <v>1</v>
      </c>
      <c r="B1262" s="7">
        <v>3</v>
      </c>
      <c r="C1262" s="825"/>
      <c r="D1262" s="663" t="s">
        <v>578</v>
      </c>
    </row>
    <row r="1263" spans="1:4">
      <c r="A1263" s="7"/>
      <c r="B1263" s="7">
        <v>1.4</v>
      </c>
      <c r="C1263" s="825"/>
      <c r="D1263" s="663"/>
    </row>
    <row r="1264" spans="1:4">
      <c r="A1264" s="317"/>
      <c r="B1264" s="317"/>
      <c r="C1264" s="827">
        <f>B1262*B1263</f>
        <v>4.1999999999999993</v>
      </c>
      <c r="D1264" s="291" t="s">
        <v>438</v>
      </c>
    </row>
    <row r="1265" spans="1:4">
      <c r="A1265" s="7">
        <v>1</v>
      </c>
      <c r="B1265" s="7">
        <v>2.6</v>
      </c>
      <c r="C1265" s="825"/>
      <c r="D1265" s="663" t="s">
        <v>579</v>
      </c>
    </row>
    <row r="1266" spans="1:4">
      <c r="A1266" s="7"/>
      <c r="B1266" s="7">
        <v>6.05</v>
      </c>
      <c r="C1266" s="825"/>
      <c r="D1266" s="663"/>
    </row>
    <row r="1267" spans="1:4">
      <c r="A1267" s="317"/>
      <c r="B1267" s="317"/>
      <c r="C1267" s="827">
        <f>B1265*B1266</f>
        <v>15.73</v>
      </c>
      <c r="D1267" s="291" t="s">
        <v>438</v>
      </c>
    </row>
    <row r="1268" spans="1:4">
      <c r="A1268" s="7">
        <v>1</v>
      </c>
      <c r="B1268" s="7">
        <v>2.6</v>
      </c>
      <c r="C1268" s="825"/>
      <c r="D1268" s="663" t="s">
        <v>580</v>
      </c>
    </row>
    <row r="1269" spans="1:4">
      <c r="A1269" s="7"/>
      <c r="B1269" s="7">
        <v>1.25</v>
      </c>
      <c r="C1269" s="825"/>
      <c r="D1269" s="663"/>
    </row>
    <row r="1270" spans="1:4">
      <c r="A1270" s="317"/>
      <c r="B1270" s="317"/>
      <c r="C1270" s="827">
        <f>B1268*B1269</f>
        <v>3.25</v>
      </c>
      <c r="D1270" s="291" t="s">
        <v>438</v>
      </c>
    </row>
    <row r="1271" spans="1:4">
      <c r="A1271" s="313"/>
      <c r="B1271" s="313"/>
      <c r="C1271" s="842">
        <f>C1264+C1267+C1270</f>
        <v>23.18</v>
      </c>
      <c r="D1271" s="287" t="s">
        <v>581</v>
      </c>
    </row>
    <row r="1272" spans="1:4" ht="15.75" thickBot="1">
      <c r="A1272" s="394"/>
      <c r="B1272" s="422"/>
      <c r="C1272" s="846">
        <f>C1271+C1260</f>
        <v>97.158500000000004</v>
      </c>
      <c r="D1272" s="667" t="s">
        <v>582</v>
      </c>
    </row>
    <row r="1273" spans="1:4">
      <c r="A1273" s="7"/>
      <c r="B1273" s="7"/>
      <c r="C1273" s="832"/>
      <c r="D1273" s="665" t="s">
        <v>583</v>
      </c>
    </row>
    <row r="1274" spans="1:4">
      <c r="A1274" s="7"/>
      <c r="B1274" s="7"/>
      <c r="C1274" s="832"/>
      <c r="D1274" s="287" t="s">
        <v>584</v>
      </c>
    </row>
    <row r="1275" spans="1:4">
      <c r="A1275" s="7">
        <v>1</v>
      </c>
      <c r="B1275" s="7">
        <v>3.95</v>
      </c>
      <c r="C1275" s="832"/>
      <c r="D1275" s="663" t="s">
        <v>585</v>
      </c>
    </row>
    <row r="1276" spans="1:4">
      <c r="A1276" s="7"/>
      <c r="B1276" s="7">
        <v>3.25</v>
      </c>
      <c r="C1276" s="832"/>
      <c r="D1276" s="663"/>
    </row>
    <row r="1277" spans="1:4">
      <c r="A1277" s="7"/>
      <c r="B1277" s="7"/>
      <c r="C1277" s="832">
        <f>B1275*A1275*B1276</f>
        <v>12.8375</v>
      </c>
      <c r="D1277" s="663" t="s">
        <v>438</v>
      </c>
    </row>
    <row r="1278" spans="1:4">
      <c r="A1278" s="315">
        <v>1</v>
      </c>
      <c r="B1278" s="315">
        <v>1.25</v>
      </c>
      <c r="C1278" s="855"/>
      <c r="D1278" s="300" t="s">
        <v>575</v>
      </c>
    </row>
    <row r="1279" spans="1:4">
      <c r="A1279" s="7"/>
      <c r="B1279" s="7">
        <v>2.15</v>
      </c>
      <c r="C1279" s="832"/>
      <c r="D1279" s="663"/>
    </row>
    <row r="1280" spans="1:4">
      <c r="A1280" s="317"/>
      <c r="B1280" s="317"/>
      <c r="C1280" s="833">
        <f>B1278*A1278*B1279</f>
        <v>2.6875</v>
      </c>
      <c r="D1280" s="291" t="s">
        <v>438</v>
      </c>
    </row>
    <row r="1281" spans="1:4">
      <c r="A1281" s="7">
        <v>1</v>
      </c>
      <c r="B1281" s="7">
        <v>9.3000000000000007</v>
      </c>
      <c r="C1281" s="832"/>
      <c r="D1281" s="663" t="s">
        <v>586</v>
      </c>
    </row>
    <row r="1282" spans="1:4">
      <c r="A1282" s="7"/>
      <c r="B1282" s="7">
        <v>1</v>
      </c>
      <c r="C1282" s="832"/>
      <c r="D1282" s="663"/>
    </row>
    <row r="1283" spans="1:4">
      <c r="A1283" s="317"/>
      <c r="B1283" s="317"/>
      <c r="C1283" s="833">
        <f>B1281*B1282*A1281</f>
        <v>9.3000000000000007</v>
      </c>
      <c r="D1283" s="291" t="s">
        <v>438</v>
      </c>
    </row>
    <row r="1284" spans="1:4">
      <c r="A1284" s="313"/>
      <c r="B1284" s="313"/>
      <c r="C1284" s="843">
        <f>C1283+C1280+C1277</f>
        <v>24.825000000000003</v>
      </c>
      <c r="D1284" s="287" t="s">
        <v>587</v>
      </c>
    </row>
    <row r="1285" spans="1:4" ht="15.75" thickBot="1">
      <c r="A1285" s="856"/>
      <c r="B1285" s="856"/>
      <c r="C1285" s="857"/>
      <c r="D1285" s="859" t="s">
        <v>588</v>
      </c>
    </row>
    <row r="1286" spans="1:4">
      <c r="A1286" s="7">
        <v>1</v>
      </c>
      <c r="B1286" s="7">
        <v>2.1</v>
      </c>
      <c r="C1286" s="825"/>
      <c r="D1286" s="665" t="s">
        <v>589</v>
      </c>
    </row>
    <row r="1287" spans="1:4">
      <c r="A1287" s="7"/>
      <c r="B1287" s="7">
        <v>2.95</v>
      </c>
      <c r="C1287" s="825"/>
      <c r="D1287" s="663"/>
    </row>
    <row r="1288" spans="1:4">
      <c r="A1288" s="317"/>
      <c r="B1288" s="317"/>
      <c r="C1288" s="827">
        <f>B1286*B1287</f>
        <v>6.1950000000000003</v>
      </c>
      <c r="D1288" s="291" t="s">
        <v>438</v>
      </c>
    </row>
    <row r="1289" spans="1:4">
      <c r="A1289" s="860">
        <v>1</v>
      </c>
      <c r="B1289" s="860">
        <v>2.5</v>
      </c>
      <c r="C1289" s="844"/>
      <c r="D1289" s="859" t="s">
        <v>590</v>
      </c>
    </row>
    <row r="1290" spans="1:4">
      <c r="A1290" s="860"/>
      <c r="B1290" s="860">
        <v>3.95</v>
      </c>
      <c r="C1290" s="844"/>
      <c r="D1290" s="859"/>
    </row>
    <row r="1291" spans="1:4">
      <c r="A1291" s="861"/>
      <c r="B1291" s="861"/>
      <c r="C1291" s="862">
        <f>B1289*B1290</f>
        <v>9.875</v>
      </c>
      <c r="D1291" s="863" t="s">
        <v>438</v>
      </c>
    </row>
    <row r="1292" spans="1:4">
      <c r="A1292" s="860">
        <v>1</v>
      </c>
      <c r="B1292" s="860">
        <v>1.5</v>
      </c>
      <c r="C1292" s="844"/>
      <c r="D1292" s="859" t="s">
        <v>591</v>
      </c>
    </row>
    <row r="1293" spans="1:4">
      <c r="A1293" s="860"/>
      <c r="B1293" s="860">
        <v>3.45</v>
      </c>
      <c r="C1293" s="844"/>
      <c r="D1293" s="859"/>
    </row>
    <row r="1294" spans="1:4" ht="15" customHeight="1">
      <c r="A1294" s="861"/>
      <c r="B1294" s="861"/>
      <c r="C1294" s="862">
        <f>B1292*A1292*B1293</f>
        <v>5.1750000000000007</v>
      </c>
      <c r="D1294" s="863" t="s">
        <v>438</v>
      </c>
    </row>
    <row r="1295" spans="1:4">
      <c r="A1295" s="860">
        <v>1</v>
      </c>
      <c r="B1295" s="860">
        <v>5.3</v>
      </c>
      <c r="C1295" s="844"/>
      <c r="D1295" s="859" t="s">
        <v>592</v>
      </c>
    </row>
    <row r="1296" spans="1:4">
      <c r="A1296" s="860"/>
      <c r="B1296" s="860">
        <v>1.52</v>
      </c>
      <c r="C1296" s="844"/>
      <c r="D1296" s="859"/>
    </row>
    <row r="1297" spans="1:4">
      <c r="A1297" s="861"/>
      <c r="B1297" s="861"/>
      <c r="C1297" s="862">
        <f>B1295*B1296*A1295</f>
        <v>8.0559999999999992</v>
      </c>
      <c r="D1297" s="863" t="s">
        <v>438</v>
      </c>
    </row>
    <row r="1298" spans="1:4">
      <c r="A1298" s="860">
        <v>1</v>
      </c>
      <c r="B1298" s="860">
        <v>1.02</v>
      </c>
      <c r="C1298" s="844"/>
      <c r="D1298" s="859" t="s">
        <v>593</v>
      </c>
    </row>
    <row r="1299" spans="1:4">
      <c r="A1299" s="860"/>
      <c r="B1299" s="860">
        <v>2.65</v>
      </c>
      <c r="C1299" s="844"/>
      <c r="D1299" s="859"/>
    </row>
    <row r="1300" spans="1:4">
      <c r="A1300" s="861"/>
      <c r="B1300" s="861"/>
      <c r="C1300" s="862">
        <f>B1298*B1299*A1298</f>
        <v>2.7029999999999998</v>
      </c>
      <c r="D1300" s="863" t="s">
        <v>438</v>
      </c>
    </row>
    <row r="1301" spans="1:4">
      <c r="A1301" s="860">
        <v>1</v>
      </c>
      <c r="B1301" s="860">
        <v>1.05</v>
      </c>
      <c r="C1301" s="844"/>
      <c r="D1301" s="859" t="s">
        <v>594</v>
      </c>
    </row>
    <row r="1302" spans="1:4">
      <c r="A1302" s="860"/>
      <c r="B1302" s="860">
        <v>2.75</v>
      </c>
      <c r="C1302" s="844"/>
      <c r="D1302" s="859"/>
    </row>
    <row r="1303" spans="1:4">
      <c r="A1303" s="861"/>
      <c r="B1303" s="861"/>
      <c r="C1303" s="862">
        <f>B1301*B1302*A1301</f>
        <v>2.8875000000000002</v>
      </c>
      <c r="D1303" s="863" t="s">
        <v>438</v>
      </c>
    </row>
    <row r="1304" spans="1:4">
      <c r="A1304" s="864"/>
      <c r="B1304" s="864"/>
      <c r="C1304" s="865">
        <f>C1288+C1291+C1294+C1297+C1300+C1303</f>
        <v>34.891500000000008</v>
      </c>
      <c r="D1304" s="866" t="s">
        <v>595</v>
      </c>
    </row>
    <row r="1305" spans="1:4" ht="15.75" thickBot="1">
      <c r="A1305" s="867"/>
      <c r="B1305" s="867"/>
      <c r="C1305" s="868">
        <f>C1304+C1284</f>
        <v>59.716500000000011</v>
      </c>
      <c r="D1305" s="869" t="s">
        <v>596</v>
      </c>
    </row>
    <row r="1306" spans="1:4" ht="15.75" thickBot="1">
      <c r="A1306" s="837"/>
      <c r="B1306" s="837"/>
      <c r="C1306" s="852"/>
      <c r="D1306" s="669" t="s">
        <v>597</v>
      </c>
    </row>
    <row r="1307" spans="1:4">
      <c r="A1307" s="7">
        <v>1</v>
      </c>
      <c r="B1307" s="7">
        <v>5.56</v>
      </c>
      <c r="C1307" s="832"/>
      <c r="D1307" s="663" t="s">
        <v>598</v>
      </c>
    </row>
    <row r="1308" spans="1:4">
      <c r="A1308" s="7"/>
      <c r="B1308" s="7">
        <v>2.65</v>
      </c>
      <c r="C1308" s="832"/>
      <c r="D1308" s="663"/>
    </row>
    <row r="1309" spans="1:4">
      <c r="A1309" s="317"/>
      <c r="B1309" s="317"/>
      <c r="C1309" s="833">
        <f>B1307*A1307*B1308</f>
        <v>14.733999999999998</v>
      </c>
      <c r="D1309" s="291" t="s">
        <v>438</v>
      </c>
    </row>
    <row r="1310" spans="1:4">
      <c r="A1310" s="7"/>
      <c r="B1310" s="7"/>
      <c r="C1310" s="832"/>
      <c r="D1310" s="287" t="s">
        <v>599</v>
      </c>
    </row>
    <row r="1311" spans="1:4">
      <c r="A1311" s="7">
        <v>4</v>
      </c>
      <c r="B1311" s="7">
        <v>2.7</v>
      </c>
      <c r="C1311" s="832"/>
      <c r="D1311" s="663" t="s">
        <v>600</v>
      </c>
    </row>
    <row r="1312" spans="1:4">
      <c r="A1312" s="7"/>
      <c r="B1312" s="7">
        <v>1.2</v>
      </c>
      <c r="C1312" s="832"/>
      <c r="D1312" s="663"/>
    </row>
    <row r="1313" spans="1:4">
      <c r="A1313" s="317"/>
      <c r="B1313" s="317"/>
      <c r="C1313" s="833">
        <f>B1312*B1311*A1311</f>
        <v>12.96</v>
      </c>
      <c r="D1313" s="291" t="s">
        <v>438</v>
      </c>
    </row>
    <row r="1314" spans="1:4">
      <c r="A1314" s="7">
        <v>2</v>
      </c>
      <c r="B1314" s="7">
        <v>1.2</v>
      </c>
      <c r="C1314" s="832"/>
      <c r="D1314" s="663" t="s">
        <v>601</v>
      </c>
    </row>
    <row r="1315" spans="1:4">
      <c r="A1315" s="7"/>
      <c r="B1315" s="7">
        <v>3.04</v>
      </c>
      <c r="C1315" s="832"/>
      <c r="D1315" s="663"/>
    </row>
    <row r="1316" spans="1:4">
      <c r="A1316" s="317"/>
      <c r="B1316" s="317"/>
      <c r="C1316" s="833">
        <f>A1314*B1314*B1315</f>
        <v>7.2959999999999994</v>
      </c>
      <c r="D1316" s="291" t="s">
        <v>438</v>
      </c>
    </row>
    <row r="1317" spans="1:4">
      <c r="A1317" s="313"/>
      <c r="B1317" s="313"/>
      <c r="C1317" s="843">
        <f>C1313+C1316</f>
        <v>20.256</v>
      </c>
      <c r="D1317" s="287" t="s">
        <v>602</v>
      </c>
    </row>
    <row r="1318" spans="1:4">
      <c r="A1318" s="7"/>
      <c r="B1318" s="7"/>
      <c r="C1318" s="832"/>
      <c r="D1318" s="287" t="s">
        <v>603</v>
      </c>
    </row>
    <row r="1319" spans="1:4">
      <c r="A1319" s="7">
        <v>2</v>
      </c>
      <c r="B1319" s="7">
        <v>0.9</v>
      </c>
      <c r="C1319" s="825"/>
      <c r="D1319" s="666" t="s">
        <v>604</v>
      </c>
    </row>
    <row r="1320" spans="1:4">
      <c r="A1320" s="7"/>
      <c r="B1320" s="7">
        <v>0.2</v>
      </c>
      <c r="C1320" s="825"/>
      <c r="D1320" s="663" t="s">
        <v>437</v>
      </c>
    </row>
    <row r="1321" spans="1:4">
      <c r="A1321" s="317"/>
      <c r="B1321" s="317"/>
      <c r="C1321" s="829">
        <f>B1319*B1320*A1319</f>
        <v>0.36000000000000004</v>
      </c>
      <c r="D1321" s="291" t="s">
        <v>438</v>
      </c>
    </row>
    <row r="1322" spans="1:4">
      <c r="A1322" s="7">
        <v>1</v>
      </c>
      <c r="B1322" s="7">
        <v>1.5</v>
      </c>
      <c r="C1322" s="825"/>
      <c r="D1322" s="663" t="s">
        <v>439</v>
      </c>
    </row>
    <row r="1323" spans="1:4">
      <c r="A1323" s="7"/>
      <c r="B1323" s="7">
        <v>0.2</v>
      </c>
      <c r="C1323" s="825"/>
      <c r="D1323" s="663"/>
    </row>
    <row r="1324" spans="1:4">
      <c r="A1324" s="317"/>
      <c r="B1324" s="317"/>
      <c r="C1324" s="829">
        <f>B1322*B1323</f>
        <v>0.30000000000000004</v>
      </c>
      <c r="D1324" s="291" t="s">
        <v>438</v>
      </c>
    </row>
    <row r="1325" spans="1:4">
      <c r="A1325" s="7">
        <v>1</v>
      </c>
      <c r="B1325" s="7">
        <v>0.8</v>
      </c>
      <c r="C1325" s="825">
        <f ca="1">ROUND(C:C,2)</f>
        <v>0</v>
      </c>
      <c r="D1325" s="663" t="s">
        <v>440</v>
      </c>
    </row>
    <row r="1326" spans="1:4">
      <c r="A1326" s="7"/>
      <c r="B1326" s="7">
        <v>0.2</v>
      </c>
      <c r="C1326" s="825"/>
      <c r="D1326" s="663"/>
    </row>
    <row r="1327" spans="1:4">
      <c r="A1327" s="317"/>
      <c r="B1327" s="317"/>
      <c r="C1327" s="829">
        <f>B1325*B1326</f>
        <v>0.16000000000000003</v>
      </c>
      <c r="D1327" s="291" t="s">
        <v>438</v>
      </c>
    </row>
    <row r="1328" spans="1:4">
      <c r="A1328" s="7">
        <v>1</v>
      </c>
      <c r="B1328" s="7">
        <v>0.9</v>
      </c>
      <c r="C1328" s="825"/>
      <c r="D1328" s="666" t="s">
        <v>475</v>
      </c>
    </row>
    <row r="1329" spans="1:4">
      <c r="A1329" s="7"/>
      <c r="B1329" s="7">
        <v>0.15</v>
      </c>
      <c r="C1329" s="825"/>
      <c r="D1329" s="666"/>
    </row>
    <row r="1330" spans="1:4">
      <c r="A1330" s="317"/>
      <c r="B1330" s="317"/>
      <c r="C1330" s="827">
        <f>B1328*B1329</f>
        <v>0.13500000000000001</v>
      </c>
      <c r="D1330" s="839" t="s">
        <v>438</v>
      </c>
    </row>
    <row r="1331" spans="1:4">
      <c r="A1331" s="7">
        <v>2</v>
      </c>
      <c r="B1331" s="7">
        <v>0.7</v>
      </c>
      <c r="C1331" s="825"/>
      <c r="D1331" s="666" t="s">
        <v>476</v>
      </c>
    </row>
    <row r="1332" spans="1:4">
      <c r="A1332" s="7"/>
      <c r="B1332" s="7">
        <v>0.15</v>
      </c>
      <c r="C1332" s="825"/>
      <c r="D1332" s="666"/>
    </row>
    <row r="1333" spans="1:4">
      <c r="A1333" s="317"/>
      <c r="B1333" s="317"/>
      <c r="C1333" s="827">
        <f>B1331*B1332*A1331</f>
        <v>0.21</v>
      </c>
      <c r="D1333" s="839" t="s">
        <v>438</v>
      </c>
    </row>
    <row r="1334" spans="1:4" ht="15.75" thickBot="1">
      <c r="A1334" s="7"/>
      <c r="B1334" s="7"/>
      <c r="C1334" s="825"/>
      <c r="D1334" s="371" t="s">
        <v>605</v>
      </c>
    </row>
    <row r="1335" spans="1:4">
      <c r="A1335" s="7">
        <v>2</v>
      </c>
      <c r="B1335" s="7">
        <v>1</v>
      </c>
      <c r="C1335" s="825"/>
      <c r="D1335" s="663" t="s">
        <v>494</v>
      </c>
    </row>
    <row r="1336" spans="1:4">
      <c r="A1336" s="7"/>
      <c r="B1336" s="7">
        <v>0.2</v>
      </c>
      <c r="C1336" s="825"/>
      <c r="D1336" s="663"/>
    </row>
    <row r="1337" spans="1:4">
      <c r="A1337" s="317"/>
      <c r="B1337" s="317"/>
      <c r="C1337" s="829">
        <f>B1335*B1336*A1335</f>
        <v>0.4</v>
      </c>
      <c r="D1337" s="291" t="s">
        <v>438</v>
      </c>
    </row>
    <row r="1338" spans="1:4">
      <c r="A1338" s="7">
        <v>2</v>
      </c>
      <c r="B1338" s="7">
        <v>0.85</v>
      </c>
      <c r="C1338" s="825"/>
      <c r="D1338" s="663" t="s">
        <v>495</v>
      </c>
    </row>
    <row r="1339" spans="1:4">
      <c r="A1339" s="7"/>
      <c r="B1339" s="7">
        <v>0.2</v>
      </c>
      <c r="C1339" s="825"/>
      <c r="D1339" s="663"/>
    </row>
    <row r="1340" spans="1:4">
      <c r="A1340" s="317"/>
      <c r="B1340" s="317"/>
      <c r="C1340" s="827">
        <f>B1339*B1338*A1338</f>
        <v>0.34</v>
      </c>
      <c r="D1340" s="291" t="s">
        <v>438</v>
      </c>
    </row>
    <row r="1341" spans="1:4">
      <c r="A1341" s="7">
        <v>1</v>
      </c>
      <c r="B1341" s="7">
        <v>0.7</v>
      </c>
      <c r="C1341" s="870"/>
      <c r="D1341" s="663" t="s">
        <v>501</v>
      </c>
    </row>
    <row r="1342" spans="1:4">
      <c r="A1342" s="317"/>
      <c r="B1342" s="317">
        <v>0.2</v>
      </c>
      <c r="C1342" s="827">
        <f>B1341*B1342*A1341</f>
        <v>0.13999999999999999</v>
      </c>
      <c r="D1342" s="291" t="s">
        <v>438</v>
      </c>
    </row>
    <row r="1343" spans="1:4">
      <c r="A1343" s="7">
        <v>4</v>
      </c>
      <c r="B1343" s="7">
        <v>0.85</v>
      </c>
      <c r="C1343" s="825"/>
      <c r="D1343" s="663" t="s">
        <v>509</v>
      </c>
    </row>
    <row r="1344" spans="1:4">
      <c r="A1344" s="7"/>
      <c r="B1344" s="7">
        <v>0.15</v>
      </c>
      <c r="C1344" s="825"/>
      <c r="D1344" s="663"/>
    </row>
    <row r="1345" spans="1:4">
      <c r="A1345" s="317"/>
      <c r="B1345" s="317"/>
      <c r="C1345" s="829">
        <f>B1343*B1344*A1343</f>
        <v>0.51</v>
      </c>
      <c r="D1345" s="291" t="s">
        <v>438</v>
      </c>
    </row>
    <row r="1346" spans="1:4" ht="15.75" thickBot="1">
      <c r="A1346" s="394"/>
      <c r="B1346" s="394"/>
      <c r="C1346" s="840">
        <f>C1321+C1324+C1327+C1330+C1333+C1337+C1340+C1342+C1345</f>
        <v>2.5550000000000006</v>
      </c>
      <c r="D1346" s="828" t="s">
        <v>606</v>
      </c>
    </row>
    <row r="1347" spans="1:4" ht="15.75" thickBot="1">
      <c r="A1347" s="7"/>
      <c r="B1347" s="7"/>
      <c r="C1347" s="825"/>
      <c r="D1347" s="853" t="s">
        <v>607</v>
      </c>
    </row>
    <row r="1348" spans="1:4">
      <c r="A1348" s="7"/>
      <c r="B1348" s="7"/>
      <c r="C1348" s="825"/>
      <c r="D1348" s="666" t="s">
        <v>608</v>
      </c>
    </row>
    <row r="1349" spans="1:4">
      <c r="A1349" s="7"/>
      <c r="B1349" s="7"/>
      <c r="C1349" s="825"/>
      <c r="D1349" s="291" t="s">
        <v>441</v>
      </c>
    </row>
    <row r="1350" spans="1:4">
      <c r="A1350" s="7">
        <v>3</v>
      </c>
      <c r="B1350" s="7">
        <v>0.5</v>
      </c>
      <c r="C1350" s="825"/>
      <c r="D1350" s="663" t="s">
        <v>442</v>
      </c>
    </row>
    <row r="1351" spans="1:4">
      <c r="A1351" s="7"/>
      <c r="B1351" s="7">
        <v>0.2</v>
      </c>
      <c r="C1351" s="825"/>
      <c r="D1351" s="663"/>
    </row>
    <row r="1352" spans="1:4">
      <c r="A1352" s="317"/>
      <c r="B1352" s="317"/>
      <c r="C1352" s="829">
        <f>B1350*B1351*A1350</f>
        <v>0.30000000000000004</v>
      </c>
      <c r="D1352" s="291" t="s">
        <v>438</v>
      </c>
    </row>
    <row r="1353" spans="1:4">
      <c r="A1353" s="7">
        <v>1</v>
      </c>
      <c r="B1353" s="7">
        <v>1.9</v>
      </c>
      <c r="C1353" s="825"/>
      <c r="D1353" s="663" t="s">
        <v>443</v>
      </c>
    </row>
    <row r="1354" spans="1:4">
      <c r="A1354" s="7"/>
      <c r="B1354" s="7">
        <v>0.2</v>
      </c>
      <c r="C1354" s="825">
        <f>ROUND(C1365,2)</f>
        <v>0.18</v>
      </c>
      <c r="D1354" s="663"/>
    </row>
    <row r="1355" spans="1:4">
      <c r="A1355" s="317"/>
      <c r="B1355" s="317"/>
      <c r="C1355" s="829">
        <f>B1353*B1354</f>
        <v>0.38</v>
      </c>
      <c r="D1355" s="291" t="s">
        <v>438</v>
      </c>
    </row>
    <row r="1356" spans="1:4">
      <c r="A1356" s="7"/>
      <c r="B1356" s="7"/>
      <c r="C1356" s="832"/>
      <c r="D1356" s="663" t="s">
        <v>609</v>
      </c>
    </row>
    <row r="1357" spans="1:4">
      <c r="A1357" s="7">
        <v>1</v>
      </c>
      <c r="B1357" s="7">
        <v>1.5</v>
      </c>
      <c r="C1357" s="832"/>
      <c r="D1357" s="663" t="s">
        <v>452</v>
      </c>
    </row>
    <row r="1358" spans="1:4">
      <c r="A1358" s="7"/>
      <c r="B1358" s="7">
        <v>0.2</v>
      </c>
      <c r="C1358" s="832"/>
      <c r="D1358" s="663"/>
    </row>
    <row r="1359" spans="1:4">
      <c r="A1359" s="317"/>
      <c r="B1359" s="317"/>
      <c r="C1359" s="833">
        <f>B1357*B1358*A1357</f>
        <v>0.30000000000000004</v>
      </c>
      <c r="D1359" s="291" t="s">
        <v>438</v>
      </c>
    </row>
    <row r="1360" spans="1:4">
      <c r="A1360" s="7">
        <v>2</v>
      </c>
      <c r="B1360" s="7">
        <v>1</v>
      </c>
      <c r="C1360" s="832"/>
      <c r="D1360" s="663" t="s">
        <v>453</v>
      </c>
    </row>
    <row r="1361" spans="1:4">
      <c r="A1361" s="7"/>
      <c r="B1361" s="7">
        <v>0.2</v>
      </c>
      <c r="C1361" s="832"/>
      <c r="D1361" s="663"/>
    </row>
    <row r="1362" spans="1:4">
      <c r="A1362" s="317"/>
      <c r="B1362" s="317"/>
      <c r="C1362" s="833">
        <f>B1360*B1361*A1360</f>
        <v>0.4</v>
      </c>
      <c r="D1362" s="291" t="s">
        <v>438</v>
      </c>
    </row>
    <row r="1363" spans="1:4">
      <c r="A1363" s="7">
        <v>1</v>
      </c>
      <c r="B1363" s="7">
        <v>0.92</v>
      </c>
      <c r="C1363" s="832"/>
      <c r="D1363" s="663" t="s">
        <v>454</v>
      </c>
    </row>
    <row r="1364" spans="1:4">
      <c r="A1364" s="7"/>
      <c r="B1364" s="7">
        <v>0.2</v>
      </c>
      <c r="C1364" s="832"/>
      <c r="D1364" s="663"/>
    </row>
    <row r="1365" spans="1:4">
      <c r="A1365" s="317"/>
      <c r="B1365" s="317"/>
      <c r="C1365" s="833">
        <f>B1363*B1364*A1363</f>
        <v>0.18400000000000002</v>
      </c>
      <c r="D1365" s="291" t="s">
        <v>438</v>
      </c>
    </row>
    <row r="1366" spans="1:4">
      <c r="A1366" s="7"/>
      <c r="B1366" s="7"/>
      <c r="C1366" s="826"/>
      <c r="D1366" s="287" t="s">
        <v>610</v>
      </c>
    </row>
    <row r="1367" spans="1:4">
      <c r="A1367" s="7">
        <v>1</v>
      </c>
      <c r="B1367" s="7">
        <v>2</v>
      </c>
      <c r="C1367" s="825"/>
      <c r="D1367" s="663" t="s">
        <v>494</v>
      </c>
    </row>
    <row r="1368" spans="1:4">
      <c r="A1368" s="7"/>
      <c r="B1368" s="7">
        <v>0.2</v>
      </c>
      <c r="C1368" s="825"/>
      <c r="D1368" s="663"/>
    </row>
    <row r="1369" spans="1:4">
      <c r="A1369" s="317"/>
      <c r="B1369" s="317"/>
      <c r="C1369" s="829">
        <f>B1367*B1368</f>
        <v>0.4</v>
      </c>
      <c r="D1369" s="291" t="s">
        <v>438</v>
      </c>
    </row>
    <row r="1370" spans="1:4">
      <c r="A1370" s="7">
        <v>3</v>
      </c>
      <c r="B1370" s="7">
        <v>0.5</v>
      </c>
      <c r="C1370" s="825"/>
      <c r="D1370" s="663" t="s">
        <v>499</v>
      </c>
    </row>
    <row r="1371" spans="1:4">
      <c r="A1371" s="7"/>
      <c r="B1371" s="7">
        <v>0.2</v>
      </c>
      <c r="C1371" s="825"/>
      <c r="D1371" s="663"/>
    </row>
    <row r="1372" spans="1:4">
      <c r="A1372" s="317"/>
      <c r="B1372" s="317"/>
      <c r="C1372" s="829">
        <f>B1370*B1371*A1370</f>
        <v>0.30000000000000004</v>
      </c>
      <c r="D1372" s="291" t="s">
        <v>438</v>
      </c>
    </row>
    <row r="1373" spans="1:4">
      <c r="A1373" s="7">
        <v>1</v>
      </c>
      <c r="B1373" s="7">
        <v>1.2</v>
      </c>
      <c r="C1373" s="825"/>
      <c r="D1373" s="663" t="s">
        <v>500</v>
      </c>
    </row>
    <row r="1374" spans="1:4">
      <c r="A1374" s="7"/>
      <c r="B1374" s="7">
        <v>0.2</v>
      </c>
      <c r="C1374" s="825"/>
      <c r="D1374" s="663"/>
    </row>
    <row r="1375" spans="1:4">
      <c r="A1375" s="317"/>
      <c r="B1375" s="317"/>
      <c r="C1375" s="829">
        <f>B1373*B1374</f>
        <v>0.24</v>
      </c>
      <c r="D1375" s="291" t="s">
        <v>438</v>
      </c>
    </row>
    <row r="1376" spans="1:4">
      <c r="A1376" s="7">
        <v>1</v>
      </c>
      <c r="B1376" s="7">
        <v>1</v>
      </c>
      <c r="C1376" s="825"/>
      <c r="D1376" s="663" t="s">
        <v>501</v>
      </c>
    </row>
    <row r="1377" spans="1:4">
      <c r="A1377" s="7"/>
      <c r="B1377" s="7">
        <v>0.2</v>
      </c>
      <c r="C1377" s="825"/>
      <c r="D1377" s="663"/>
    </row>
    <row r="1378" spans="1:4">
      <c r="A1378" s="317"/>
      <c r="B1378" s="317"/>
      <c r="C1378" s="829">
        <f>B1376*B1377</f>
        <v>0.2</v>
      </c>
      <c r="D1378" s="291" t="s">
        <v>438</v>
      </c>
    </row>
    <row r="1379" spans="1:4">
      <c r="A1379" s="313"/>
      <c r="B1379" s="313"/>
      <c r="C1379" s="843">
        <f>C1352+C1355+C1359+C1362+C1365+C1369+C1372+C1375+C1378</f>
        <v>2.7040000000000006</v>
      </c>
      <c r="D1379" s="287" t="s">
        <v>611</v>
      </c>
    </row>
    <row r="1380" spans="1:4" ht="15.75" thickBot="1">
      <c r="A1380" s="394"/>
      <c r="B1380" s="394"/>
      <c r="C1380" s="834">
        <f>C1309+C1317+C1346+C1379</f>
        <v>40.248999999999995</v>
      </c>
      <c r="D1380" s="399" t="s">
        <v>612</v>
      </c>
    </row>
    <row r="1381" spans="1:4">
      <c r="A1381" s="317"/>
      <c r="B1381" s="317"/>
      <c r="C1381" s="827"/>
      <c r="D1381" s="839" t="s">
        <v>613</v>
      </c>
    </row>
    <row r="1382" spans="1:4">
      <c r="A1382" s="860">
        <v>1</v>
      </c>
      <c r="B1382" s="860">
        <v>3.9</v>
      </c>
      <c r="C1382" s="844"/>
      <c r="D1382" s="859"/>
    </row>
    <row r="1383" spans="1:4">
      <c r="A1383" s="860"/>
      <c r="B1383" s="860">
        <v>4.7</v>
      </c>
      <c r="C1383" s="844"/>
      <c r="D1383" s="859" t="s">
        <v>614</v>
      </c>
    </row>
    <row r="1384" spans="1:4">
      <c r="A1384" s="861"/>
      <c r="B1384" s="861"/>
      <c r="C1384" s="862">
        <f>B1382*B1383</f>
        <v>18.330000000000002</v>
      </c>
      <c r="D1384" s="863" t="s">
        <v>438</v>
      </c>
    </row>
    <row r="1385" spans="1:4">
      <c r="A1385" s="860">
        <v>1</v>
      </c>
      <c r="B1385" s="860">
        <v>2.75</v>
      </c>
      <c r="C1385" s="844"/>
      <c r="D1385" s="859" t="s">
        <v>615</v>
      </c>
    </row>
    <row r="1386" spans="1:4">
      <c r="A1386" s="860"/>
      <c r="B1386" s="860">
        <v>3.95</v>
      </c>
      <c r="C1386" s="844"/>
      <c r="D1386" s="859"/>
    </row>
    <row r="1387" spans="1:4" ht="15.75">
      <c r="A1387" s="861"/>
      <c r="B1387" s="861"/>
      <c r="C1387" s="862">
        <f>B1385*B1386</f>
        <v>10.862500000000001</v>
      </c>
      <c r="D1387" s="871" t="s">
        <v>438</v>
      </c>
    </row>
    <row r="1388" spans="1:4">
      <c r="A1388" s="860">
        <v>1</v>
      </c>
      <c r="B1388" s="860">
        <v>4.9000000000000004</v>
      </c>
      <c r="C1388" s="844"/>
      <c r="D1388" s="859" t="s">
        <v>616</v>
      </c>
    </row>
    <row r="1389" spans="1:4">
      <c r="A1389" s="860"/>
      <c r="B1389" s="860">
        <v>5.55</v>
      </c>
      <c r="C1389" s="844"/>
      <c r="D1389" s="859"/>
    </row>
    <row r="1390" spans="1:4">
      <c r="A1390" s="861"/>
      <c r="B1390" s="861"/>
      <c r="C1390" s="862">
        <f>B1388*B1389</f>
        <v>27.195</v>
      </c>
      <c r="D1390" s="863" t="s">
        <v>438</v>
      </c>
    </row>
    <row r="1391" spans="1:4">
      <c r="A1391" s="860">
        <v>1</v>
      </c>
      <c r="B1391" s="860">
        <v>3</v>
      </c>
      <c r="C1391" s="844"/>
      <c r="D1391" s="859" t="s">
        <v>617</v>
      </c>
    </row>
    <row r="1392" spans="1:4">
      <c r="A1392" s="860"/>
      <c r="B1392" s="860">
        <v>3.4</v>
      </c>
      <c r="C1392" s="844"/>
      <c r="D1392" s="859"/>
    </row>
    <row r="1393" spans="1:4">
      <c r="A1393" s="861"/>
      <c r="B1393" s="861"/>
      <c r="C1393" s="862">
        <f>B1391*B1392</f>
        <v>10.199999999999999</v>
      </c>
      <c r="D1393" s="863" t="s">
        <v>438</v>
      </c>
    </row>
    <row r="1394" spans="1:4">
      <c r="A1394" s="860">
        <v>1</v>
      </c>
      <c r="B1394" s="860">
        <v>3.4</v>
      </c>
      <c r="C1394" s="844"/>
      <c r="D1394" s="859" t="s">
        <v>618</v>
      </c>
    </row>
    <row r="1395" spans="1:4">
      <c r="A1395" s="860"/>
      <c r="B1395" s="860">
        <v>4.9000000000000004</v>
      </c>
      <c r="C1395" s="844"/>
      <c r="D1395" s="859"/>
    </row>
    <row r="1396" spans="1:4">
      <c r="A1396" s="860"/>
      <c r="B1396" s="860"/>
      <c r="C1396" s="844">
        <f>B1394*B1395</f>
        <v>16.66</v>
      </c>
      <c r="D1396" s="859" t="s">
        <v>438</v>
      </c>
    </row>
    <row r="1397" spans="1:4" ht="15.75" thickBot="1">
      <c r="A1397" s="867"/>
      <c r="B1397" s="867"/>
      <c r="C1397" s="868">
        <f>C1384+C1387+C1390+C1393+C1396</f>
        <v>83.247500000000002</v>
      </c>
      <c r="D1397" s="869" t="s">
        <v>619</v>
      </c>
    </row>
    <row r="1398" spans="1:4" ht="15.75" thickBot="1">
      <c r="A1398" s="867"/>
      <c r="B1398" s="867"/>
      <c r="C1398" s="868"/>
      <c r="D1398" s="869" t="s">
        <v>620</v>
      </c>
    </row>
    <row r="1399" spans="1:4" ht="15.75" thickBot="1">
      <c r="A1399" s="394">
        <v>1</v>
      </c>
      <c r="B1399" s="422"/>
      <c r="C1399" s="846">
        <f>C1397+C1386</f>
        <v>83.247500000000002</v>
      </c>
      <c r="D1399" s="667" t="s">
        <v>621</v>
      </c>
    </row>
    <row r="1400" spans="1:4" ht="15.75" thickBot="1">
      <c r="A1400" s="867">
        <v>1</v>
      </c>
      <c r="B1400" s="867"/>
      <c r="C1400" s="868">
        <f>C1399+C1379</f>
        <v>85.95150000000001</v>
      </c>
      <c r="D1400" s="869" t="s">
        <v>596</v>
      </c>
    </row>
    <row r="1401" spans="1:4" ht="15.75" thickBot="1">
      <c r="A1401" s="394">
        <v>1</v>
      </c>
      <c r="B1401" s="394"/>
      <c r="C1401" s="834">
        <f>C1330+C1338+C1367+C1400</f>
        <v>86.086500000000015</v>
      </c>
      <c r="D1401" s="399" t="s">
        <v>612</v>
      </c>
    </row>
    <row r="1402" spans="1:4" ht="15.75" thickBot="1">
      <c r="A1402" s="867">
        <v>1</v>
      </c>
      <c r="B1402" s="867"/>
      <c r="C1402" s="868">
        <f>C1389+C1392+C1395+C1398+C1401</f>
        <v>86.086500000000015</v>
      </c>
      <c r="D1402" s="869" t="s">
        <v>619</v>
      </c>
    </row>
    <row r="1403" spans="1:4" ht="15.75" thickBot="1">
      <c r="A1403" s="867"/>
      <c r="B1403" s="867"/>
      <c r="C1403" s="868"/>
      <c r="D1403" s="869" t="s">
        <v>622</v>
      </c>
    </row>
    <row r="1404" spans="1:4" ht="15.75" thickBot="1">
      <c r="A1404" s="867"/>
      <c r="B1404" s="867"/>
      <c r="C1404" s="868">
        <f>C1399+C1400+C1401+C1402</f>
        <v>341.37200000000001</v>
      </c>
      <c r="D1404" s="869" t="s">
        <v>623</v>
      </c>
    </row>
    <row r="1405" spans="1:4">
      <c r="A1405" s="7"/>
      <c r="B1405" s="7"/>
      <c r="C1405" s="825"/>
      <c r="D1405" s="663"/>
    </row>
    <row r="1406" spans="1:4">
      <c r="A1406" s="317"/>
      <c r="B1406" s="317"/>
      <c r="C1406" s="827"/>
      <c r="D1406" s="291" t="s">
        <v>624</v>
      </c>
    </row>
    <row r="1407" spans="1:4">
      <c r="A1407" s="7"/>
      <c r="B1407" s="7"/>
      <c r="C1407" s="825"/>
      <c r="D1407" s="663" t="s">
        <v>625</v>
      </c>
    </row>
    <row r="1408" spans="1:4">
      <c r="A1408" s="7">
        <v>1</v>
      </c>
      <c r="B1408" s="7">
        <v>60.49</v>
      </c>
      <c r="C1408" s="825"/>
      <c r="D1408" s="663" t="s">
        <v>512</v>
      </c>
    </row>
    <row r="1409" spans="1:4">
      <c r="A1409" s="7"/>
      <c r="B1409" s="7">
        <v>5.94</v>
      </c>
      <c r="C1409" s="825"/>
      <c r="D1409" s="663" t="s">
        <v>513</v>
      </c>
    </row>
    <row r="1410" spans="1:4">
      <c r="A1410" s="317"/>
      <c r="B1410" s="317"/>
      <c r="C1410" s="829">
        <f>B1408*B1409</f>
        <v>359.31060000000002</v>
      </c>
      <c r="D1410" s="291" t="s">
        <v>626</v>
      </c>
    </row>
    <row r="1411" spans="1:4">
      <c r="A1411" s="7"/>
      <c r="B1411" s="7"/>
      <c r="C1411" s="825"/>
      <c r="D1411" s="287" t="s">
        <v>515</v>
      </c>
    </row>
    <row r="1412" spans="1:4">
      <c r="A1412" s="7"/>
      <c r="B1412" s="7"/>
      <c r="C1412" s="825"/>
      <c r="D1412" s="287" t="s">
        <v>516</v>
      </c>
    </row>
    <row r="1413" spans="1:4">
      <c r="A1413" s="7">
        <v>2</v>
      </c>
      <c r="B1413" s="7">
        <v>0.9</v>
      </c>
      <c r="C1413" s="825"/>
      <c r="D1413" s="663" t="s">
        <v>517</v>
      </c>
    </row>
    <row r="1414" spans="1:4">
      <c r="A1414" s="7"/>
      <c r="B1414" s="7">
        <v>2.1</v>
      </c>
      <c r="C1414" s="825"/>
      <c r="D1414" s="663"/>
    </row>
    <row r="1415" spans="1:4">
      <c r="A1415" s="317"/>
      <c r="B1415" s="317"/>
      <c r="C1415" s="829">
        <f>-B1413*B1414*A1413</f>
        <v>-3.7800000000000002</v>
      </c>
      <c r="D1415" s="291" t="s">
        <v>438</v>
      </c>
    </row>
    <row r="1416" spans="1:4">
      <c r="A1416" s="7"/>
      <c r="B1416" s="7"/>
      <c r="C1416" s="825"/>
      <c r="D1416" s="287" t="s">
        <v>518</v>
      </c>
    </row>
    <row r="1417" spans="1:4">
      <c r="A1417" s="7">
        <v>2</v>
      </c>
      <c r="B1417" s="7">
        <v>2</v>
      </c>
      <c r="C1417" s="825"/>
      <c r="D1417" s="663" t="s">
        <v>517</v>
      </c>
    </row>
    <row r="1418" spans="1:4">
      <c r="A1418" s="7"/>
      <c r="B1418" s="7">
        <v>1.74</v>
      </c>
      <c r="C1418" s="825"/>
      <c r="D1418" s="663"/>
    </row>
    <row r="1419" spans="1:4">
      <c r="A1419" s="317"/>
      <c r="B1419" s="317"/>
      <c r="C1419" s="829">
        <f>-B1417*B1418*A1417</f>
        <v>-6.96</v>
      </c>
      <c r="D1419" s="291" t="s">
        <v>438</v>
      </c>
    </row>
    <row r="1420" spans="1:4">
      <c r="A1420" s="7">
        <v>1</v>
      </c>
      <c r="B1420" s="7">
        <v>1.9</v>
      </c>
      <c r="C1420" s="825"/>
      <c r="D1420" s="663" t="s">
        <v>519</v>
      </c>
    </row>
    <row r="1421" spans="1:4">
      <c r="A1421" s="7"/>
      <c r="B1421" s="7">
        <v>1.74</v>
      </c>
      <c r="C1421" s="825"/>
      <c r="D1421" s="663"/>
    </row>
    <row r="1422" spans="1:4">
      <c r="A1422" s="317"/>
      <c r="B1422" s="317"/>
      <c r="C1422" s="829">
        <f>-B1420*B1421</f>
        <v>-3.306</v>
      </c>
      <c r="D1422" s="291" t="s">
        <v>438</v>
      </c>
    </row>
    <row r="1423" spans="1:4">
      <c r="A1423" s="7">
        <v>6</v>
      </c>
      <c r="B1423" s="7">
        <v>0.5</v>
      </c>
      <c r="C1423" s="825"/>
      <c r="D1423" s="663" t="s">
        <v>520</v>
      </c>
    </row>
    <row r="1424" spans="1:4">
      <c r="A1424" s="7"/>
      <c r="B1424" s="7">
        <v>2.64</v>
      </c>
      <c r="C1424" s="825"/>
      <c r="D1424" s="663"/>
    </row>
    <row r="1425" spans="1:4">
      <c r="A1425" s="317"/>
      <c r="B1425" s="317"/>
      <c r="C1425" s="829">
        <f>-B1423*B1424*A1423</f>
        <v>-7.92</v>
      </c>
      <c r="D1425" s="291" t="s">
        <v>438</v>
      </c>
    </row>
    <row r="1426" spans="1:4">
      <c r="A1426" s="7">
        <v>1</v>
      </c>
      <c r="B1426" s="7">
        <v>1</v>
      </c>
      <c r="C1426" s="825"/>
      <c r="D1426" s="663" t="s">
        <v>521</v>
      </c>
    </row>
    <row r="1427" spans="1:4">
      <c r="A1427" s="7"/>
      <c r="B1427" s="7">
        <v>0.6</v>
      </c>
      <c r="C1427" s="825"/>
      <c r="D1427" s="663"/>
    </row>
    <row r="1428" spans="1:4">
      <c r="A1428" s="317"/>
      <c r="B1428" s="317"/>
      <c r="C1428" s="829">
        <f>-B1426*B1427</f>
        <v>-0.6</v>
      </c>
      <c r="D1428" s="291" t="s">
        <v>438</v>
      </c>
    </row>
    <row r="1429" spans="1:4">
      <c r="A1429" s="7">
        <v>1</v>
      </c>
      <c r="B1429" s="668">
        <v>2.1</v>
      </c>
      <c r="C1429" s="825"/>
      <c r="D1429" s="663" t="s">
        <v>522</v>
      </c>
    </row>
    <row r="1430" spans="1:4">
      <c r="A1430" s="7"/>
      <c r="B1430" s="668">
        <v>0.8</v>
      </c>
      <c r="C1430" s="826"/>
      <c r="D1430" s="663"/>
    </row>
    <row r="1431" spans="1:4">
      <c r="A1431" s="317"/>
      <c r="B1431" s="317"/>
      <c r="C1431" s="862">
        <f>-B1429*B1430</f>
        <v>-1.6800000000000002</v>
      </c>
      <c r="D1431" s="291" t="s">
        <v>438</v>
      </c>
    </row>
    <row r="1432" spans="1:4">
      <c r="A1432" s="7">
        <v>1</v>
      </c>
      <c r="B1432" s="668">
        <v>1</v>
      </c>
      <c r="C1432" s="825"/>
      <c r="D1432" s="663" t="s">
        <v>523</v>
      </c>
    </row>
    <row r="1433" spans="1:4">
      <c r="A1433" s="7"/>
      <c r="B1433" s="668">
        <v>1.74</v>
      </c>
      <c r="C1433" s="826"/>
      <c r="D1433" s="663"/>
    </row>
    <row r="1434" spans="1:4">
      <c r="A1434" s="317"/>
      <c r="B1434" s="317"/>
      <c r="C1434" s="829">
        <f>-B1432*B1433*A1432</f>
        <v>-1.74</v>
      </c>
      <c r="D1434" s="291" t="s">
        <v>438</v>
      </c>
    </row>
    <row r="1435" spans="1:4">
      <c r="A1435" s="7">
        <v>1</v>
      </c>
      <c r="B1435" s="668">
        <v>2</v>
      </c>
      <c r="C1435" s="825"/>
      <c r="D1435" s="663" t="s">
        <v>524</v>
      </c>
    </row>
    <row r="1436" spans="1:4">
      <c r="A1436" s="7"/>
      <c r="B1436" s="668">
        <v>1.74</v>
      </c>
      <c r="C1436" s="826"/>
      <c r="D1436" s="663"/>
    </row>
    <row r="1437" spans="1:4">
      <c r="A1437" s="317"/>
      <c r="B1437" s="317"/>
      <c r="C1437" s="829">
        <f>-B1435*B1436</f>
        <v>-3.48</v>
      </c>
      <c r="D1437" s="291" t="s">
        <v>438</v>
      </c>
    </row>
    <row r="1438" spans="1:4">
      <c r="A1438" s="313"/>
      <c r="B1438" s="313"/>
      <c r="C1438" s="842">
        <f>C1415+C1419+C1422+C1425+C1428+C1431+C1434+C1437</f>
        <v>-29.466000000000001</v>
      </c>
      <c r="D1438" s="287" t="s">
        <v>627</v>
      </c>
    </row>
    <row r="1439" spans="1:4" ht="15.75" thickBot="1">
      <c r="A1439" s="7"/>
      <c r="B1439" s="7"/>
      <c r="C1439" s="832">
        <f>C1410+C1438</f>
        <v>329.84460000000001</v>
      </c>
      <c r="D1439" s="667" t="s">
        <v>628</v>
      </c>
    </row>
    <row r="1440" spans="1:4" ht="15.75" thickBot="1">
      <c r="A1440" s="313"/>
      <c r="B1440" s="313"/>
      <c r="C1440" s="842"/>
      <c r="D1440" s="669" t="s">
        <v>527</v>
      </c>
    </row>
    <row r="1441" spans="1:25">
      <c r="A1441" s="7">
        <v>1</v>
      </c>
      <c r="B1441" s="7">
        <v>38.450000000000003</v>
      </c>
      <c r="C1441" s="832"/>
      <c r="D1441" s="663" t="s">
        <v>528</v>
      </c>
    </row>
    <row r="1442" spans="1:25">
      <c r="A1442" s="7"/>
      <c r="B1442" s="7">
        <v>2.8</v>
      </c>
      <c r="C1442" s="832"/>
      <c r="D1442" s="663" t="s">
        <v>529</v>
      </c>
    </row>
    <row r="1443" spans="1:25">
      <c r="A1443" s="317"/>
      <c r="B1443" s="317"/>
      <c r="C1443" s="833">
        <f>B1441*A1441*B1442</f>
        <v>107.66</v>
      </c>
      <c r="D1443" s="291" t="s">
        <v>438</v>
      </c>
    </row>
    <row r="1444" spans="1:25">
      <c r="A1444" s="7"/>
      <c r="B1444" s="7"/>
      <c r="C1444" s="832"/>
      <c r="D1444" s="287" t="s">
        <v>450</v>
      </c>
    </row>
    <row r="1445" spans="1:25">
      <c r="A1445" s="7"/>
      <c r="B1445" s="7"/>
      <c r="C1445" s="832"/>
      <c r="D1445" s="287" t="s">
        <v>451</v>
      </c>
    </row>
    <row r="1446" spans="1:25">
      <c r="A1446" s="7">
        <v>1</v>
      </c>
      <c r="B1446" s="7">
        <v>1.5</v>
      </c>
      <c r="C1446" s="832"/>
      <c r="D1446" s="663" t="s">
        <v>452</v>
      </c>
    </row>
    <row r="1447" spans="1:25">
      <c r="A1447" s="7"/>
      <c r="B1447" s="7">
        <v>1.38</v>
      </c>
      <c r="C1447" s="832"/>
      <c r="D1447" s="663"/>
    </row>
    <row r="1448" spans="1:25">
      <c r="A1448" s="317"/>
      <c r="B1448" s="317"/>
      <c r="C1448" s="833">
        <f>-B1446*B1447*A1446</f>
        <v>-2.0699999999999998</v>
      </c>
      <c r="D1448" s="291" t="s">
        <v>438</v>
      </c>
    </row>
    <row r="1449" spans="1:25">
      <c r="A1449" s="7">
        <v>2</v>
      </c>
      <c r="B1449" s="7">
        <v>1</v>
      </c>
      <c r="C1449" s="832"/>
      <c r="D1449" s="663" t="s">
        <v>453</v>
      </c>
      <c r="O1449" s="116"/>
      <c r="P1449" s="1"/>
      <c r="Q1449" s="1"/>
      <c r="R1449" s="1"/>
      <c r="S1449" s="1"/>
      <c r="T1449" s="1"/>
      <c r="U1449" s="1"/>
      <c r="V1449" s="1"/>
      <c r="W1449" s="1"/>
      <c r="X1449" s="1"/>
      <c r="Y1449" s="1"/>
    </row>
    <row r="1450" spans="1:25">
      <c r="A1450" s="7"/>
      <c r="B1450" s="7">
        <v>1.38</v>
      </c>
      <c r="C1450" s="832"/>
      <c r="D1450" s="663"/>
      <c r="O1450" s="116"/>
      <c r="P1450" s="1"/>
      <c r="Q1450" s="1"/>
      <c r="R1450" s="1"/>
      <c r="S1450" s="1"/>
      <c r="T1450" s="1"/>
      <c r="U1450" s="1"/>
      <c r="V1450" s="1"/>
      <c r="W1450" s="1"/>
      <c r="X1450" s="1"/>
      <c r="Y1450" s="1"/>
    </row>
    <row r="1451" spans="1:25">
      <c r="A1451" s="317"/>
      <c r="B1451" s="317"/>
      <c r="C1451" s="833">
        <f>-B1449*B1450*A1449</f>
        <v>-2.76</v>
      </c>
      <c r="D1451" s="291" t="s">
        <v>438</v>
      </c>
      <c r="J1451" s="1"/>
      <c r="K1451" s="120"/>
      <c r="L1451" s="120"/>
      <c r="M1451" s="120"/>
      <c r="N1451" s="1"/>
      <c r="O1451" s="1"/>
      <c r="P1451" s="1"/>
      <c r="Q1451" s="1"/>
      <c r="R1451" s="1"/>
      <c r="S1451" s="1"/>
      <c r="T1451" s="1"/>
      <c r="U1451" s="1"/>
      <c r="V1451" s="1"/>
      <c r="W1451" s="1"/>
      <c r="X1451" s="1"/>
      <c r="Y1451" s="1"/>
    </row>
    <row r="1452" spans="1:25">
      <c r="A1452" s="7">
        <v>1</v>
      </c>
      <c r="B1452" s="7">
        <v>0.92</v>
      </c>
      <c r="C1452" s="832"/>
      <c r="D1452" s="663" t="s">
        <v>454</v>
      </c>
      <c r="J1452" s="1"/>
      <c r="K1452" s="120"/>
      <c r="L1452" s="120"/>
      <c r="M1452" s="120"/>
      <c r="N1452" s="1"/>
      <c r="O1452" s="1"/>
      <c r="P1452" s="1"/>
      <c r="Q1452" s="1"/>
      <c r="R1452" s="1"/>
      <c r="S1452" s="1"/>
      <c r="T1452" s="1"/>
      <c r="U1452" s="1"/>
      <c r="V1452" s="1"/>
      <c r="W1452" s="1"/>
      <c r="X1452" s="1"/>
      <c r="Y1452" s="1"/>
    </row>
    <row r="1453" spans="1:25">
      <c r="A1453" s="7"/>
      <c r="B1453" s="7">
        <v>1.38</v>
      </c>
      <c r="C1453" s="832"/>
      <c r="D1453" s="663"/>
      <c r="J1453" s="1"/>
      <c r="K1453" s="120"/>
      <c r="L1453" s="120"/>
      <c r="M1453" s="120"/>
      <c r="N1453" s="1"/>
      <c r="O1453" s="1"/>
      <c r="P1453" s="1"/>
      <c r="Q1453" s="1"/>
      <c r="R1453" s="1"/>
      <c r="S1453" s="1"/>
      <c r="T1453" s="1"/>
      <c r="U1453" s="1"/>
      <c r="V1453" s="1"/>
      <c r="W1453" s="1"/>
      <c r="X1453" s="1"/>
      <c r="Y1453" s="1"/>
    </row>
    <row r="1454" spans="1:25">
      <c r="A1454" s="317"/>
      <c r="B1454" s="317"/>
      <c r="C1454" s="833">
        <f>-B1452*B1453*A1452</f>
        <v>-1.2696000000000001</v>
      </c>
      <c r="D1454" s="291" t="s">
        <v>438</v>
      </c>
      <c r="J1454" s="1"/>
      <c r="K1454" s="120"/>
      <c r="L1454" s="120"/>
      <c r="M1454" s="120"/>
      <c r="N1454" s="1"/>
      <c r="O1454" s="1"/>
      <c r="P1454" s="1"/>
      <c r="Q1454" s="1"/>
      <c r="R1454" s="1"/>
      <c r="S1454" s="1"/>
      <c r="T1454" s="1"/>
      <c r="U1454" s="1"/>
      <c r="V1454" s="1"/>
      <c r="W1454" s="1"/>
      <c r="X1454" s="1"/>
      <c r="Y1454" s="1"/>
    </row>
    <row r="1455" spans="1:25">
      <c r="A1455" s="7">
        <v>1</v>
      </c>
      <c r="B1455" s="7">
        <v>0.5</v>
      </c>
      <c r="C1455" s="832"/>
      <c r="D1455" s="663" t="s">
        <v>455</v>
      </c>
      <c r="J1455" s="1"/>
      <c r="K1455" s="120"/>
      <c r="L1455" s="120"/>
      <c r="M1455" s="120"/>
      <c r="N1455" s="1"/>
      <c r="O1455" s="1"/>
      <c r="P1455" s="1"/>
      <c r="Q1455" s="1"/>
      <c r="R1455" s="1"/>
      <c r="S1455" s="1"/>
      <c r="T1455" s="1"/>
      <c r="U1455" s="1"/>
      <c r="V1455" s="1"/>
      <c r="W1455" s="1"/>
      <c r="X1455" s="1"/>
      <c r="Y1455" s="1"/>
    </row>
    <row r="1456" spans="1:25">
      <c r="A1456" s="7"/>
      <c r="B1456" s="7">
        <v>0.5</v>
      </c>
      <c r="C1456" s="832"/>
      <c r="D1456" s="663"/>
      <c r="J1456" s="1"/>
      <c r="K1456" s="120"/>
      <c r="L1456" s="120"/>
      <c r="M1456" s="120"/>
      <c r="N1456" s="1"/>
      <c r="O1456" s="1"/>
      <c r="P1456" s="1"/>
      <c r="Q1456" s="1"/>
      <c r="R1456" s="1"/>
      <c r="S1456" s="1"/>
      <c r="T1456" s="1"/>
      <c r="U1456" s="1"/>
      <c r="V1456" s="1"/>
      <c r="W1456" s="1"/>
      <c r="X1456" s="1"/>
    </row>
    <row r="1457" spans="1:24">
      <c r="A1457" s="317"/>
      <c r="B1457" s="317"/>
      <c r="C1457" s="833">
        <f>-B1455*B1456*A1455</f>
        <v>-0.25</v>
      </c>
      <c r="D1457" s="291" t="s">
        <v>438</v>
      </c>
      <c r="J1457" s="1"/>
      <c r="K1457" s="120"/>
      <c r="L1457" s="120"/>
      <c r="M1457" s="120"/>
      <c r="N1457" s="1"/>
      <c r="O1457" s="1"/>
      <c r="P1457" s="1"/>
      <c r="Q1457" s="1"/>
      <c r="R1457" s="1"/>
      <c r="S1457" s="1"/>
      <c r="T1457" s="1"/>
      <c r="U1457" s="1"/>
      <c r="V1457" s="1"/>
      <c r="W1457" s="1"/>
      <c r="X1457" s="1"/>
    </row>
    <row r="1458" spans="1:24" ht="15.75" thickBot="1">
      <c r="A1458" s="422"/>
      <c r="B1458" s="422"/>
      <c r="C1458" s="831">
        <f>C1448+C1451+C1454+C1457</f>
        <v>-6.3496000000000006</v>
      </c>
      <c r="D1458" s="663" t="s">
        <v>629</v>
      </c>
      <c r="J1458" s="1"/>
      <c r="K1458" s="120"/>
      <c r="L1458" s="120"/>
      <c r="M1458" s="120"/>
      <c r="N1458" s="1"/>
      <c r="O1458" s="1"/>
      <c r="P1458" s="1"/>
      <c r="Q1458" s="1"/>
      <c r="R1458" s="1"/>
      <c r="S1458" s="1"/>
      <c r="T1458" s="1"/>
      <c r="U1458" s="1"/>
      <c r="V1458" s="1"/>
      <c r="W1458" s="1"/>
      <c r="X1458" s="1"/>
    </row>
    <row r="1459" spans="1:24">
      <c r="A1459" s="7"/>
      <c r="B1459" s="7"/>
      <c r="C1459" s="825"/>
      <c r="D1459" s="287" t="s">
        <v>630</v>
      </c>
      <c r="J1459" s="1"/>
      <c r="K1459" s="120"/>
      <c r="L1459" s="120"/>
      <c r="M1459" s="120"/>
      <c r="N1459" s="1"/>
      <c r="O1459" s="1"/>
      <c r="P1459" s="1"/>
      <c r="Q1459" s="1"/>
      <c r="R1459" s="1"/>
      <c r="S1459" s="1"/>
      <c r="T1459" s="1"/>
      <c r="U1459" s="1"/>
      <c r="V1459" s="1"/>
      <c r="W1459" s="1"/>
      <c r="X1459" s="1"/>
    </row>
    <row r="1460" spans="1:24">
      <c r="A1460" s="7">
        <v>1</v>
      </c>
      <c r="B1460" s="7">
        <v>30</v>
      </c>
      <c r="C1460" s="825"/>
      <c r="D1460" s="666"/>
      <c r="J1460" s="1"/>
      <c r="K1460" s="120"/>
      <c r="L1460" s="120"/>
      <c r="M1460" s="120"/>
      <c r="N1460" s="1"/>
      <c r="O1460" s="1"/>
      <c r="P1460" s="1"/>
      <c r="Q1460" s="1"/>
      <c r="R1460" s="1"/>
      <c r="S1460" s="1"/>
      <c r="T1460" s="1"/>
      <c r="U1460" s="1"/>
      <c r="V1460" s="1"/>
      <c r="W1460" s="1"/>
      <c r="X1460" s="1"/>
    </row>
    <row r="1461" spans="1:24">
      <c r="A1461" s="7"/>
      <c r="B1461" s="7">
        <v>1.36</v>
      </c>
      <c r="C1461" s="825"/>
      <c r="D1461" s="666"/>
      <c r="J1461" s="1"/>
      <c r="K1461" s="120"/>
      <c r="L1461" s="120"/>
      <c r="M1461" s="120"/>
      <c r="N1461" s="1"/>
      <c r="O1461" s="1"/>
      <c r="P1461" s="1"/>
      <c r="Q1461" s="1"/>
      <c r="R1461" s="1"/>
      <c r="S1461" s="1"/>
      <c r="T1461" s="1"/>
      <c r="U1461" s="1"/>
      <c r="V1461" s="1"/>
      <c r="W1461" s="1"/>
      <c r="X1461" s="1"/>
    </row>
    <row r="1462" spans="1:24">
      <c r="A1462" s="317"/>
      <c r="B1462" s="317"/>
      <c r="C1462" s="827">
        <f>B1460*A1460*B1461</f>
        <v>40.800000000000004</v>
      </c>
      <c r="D1462" s="839" t="s">
        <v>438</v>
      </c>
      <c r="J1462" s="1"/>
      <c r="K1462" s="120"/>
      <c r="L1462" s="120"/>
      <c r="M1462" s="120"/>
      <c r="N1462" s="1"/>
      <c r="O1462" s="1"/>
      <c r="P1462" s="1"/>
      <c r="Q1462" s="1"/>
      <c r="R1462" s="1"/>
      <c r="S1462" s="1"/>
      <c r="T1462" s="1"/>
      <c r="U1462" s="1"/>
      <c r="V1462" s="1"/>
      <c r="W1462" s="1"/>
      <c r="X1462" s="1"/>
    </row>
    <row r="1463" spans="1:24" ht="15.75" thickBot="1">
      <c r="A1463" s="7">
        <v>2</v>
      </c>
      <c r="B1463" s="7">
        <v>5</v>
      </c>
      <c r="C1463" s="825"/>
      <c r="D1463" s="371" t="s">
        <v>631</v>
      </c>
      <c r="J1463" s="1"/>
      <c r="K1463" s="120"/>
      <c r="L1463" s="120"/>
      <c r="M1463" s="120"/>
      <c r="N1463" s="1"/>
      <c r="O1463" s="1"/>
      <c r="P1463" s="1"/>
      <c r="Q1463" s="1"/>
      <c r="R1463" s="1"/>
      <c r="S1463" s="1"/>
      <c r="T1463" s="1"/>
      <c r="U1463" s="1"/>
      <c r="V1463" s="1"/>
      <c r="W1463" s="1"/>
      <c r="X1463" s="1"/>
    </row>
    <row r="1464" spans="1:24">
      <c r="A1464" s="7"/>
      <c r="B1464" s="7">
        <v>0.95</v>
      </c>
      <c r="C1464" s="825"/>
      <c r="D1464" s="666"/>
      <c r="J1464" s="1"/>
      <c r="K1464" s="120"/>
      <c r="L1464" s="120"/>
      <c r="M1464" s="120"/>
      <c r="N1464" s="1"/>
      <c r="O1464" s="1"/>
      <c r="P1464" s="1"/>
      <c r="Q1464" s="1"/>
      <c r="R1464" s="1"/>
      <c r="S1464" s="1"/>
      <c r="T1464" s="1"/>
      <c r="U1464" s="1"/>
      <c r="V1464" s="1"/>
      <c r="W1464" s="1"/>
      <c r="X1464" s="1"/>
    </row>
    <row r="1465" spans="1:24">
      <c r="A1465" s="317"/>
      <c r="B1465" s="317"/>
      <c r="C1465" s="827">
        <v>4.75</v>
      </c>
      <c r="D1465" s="839" t="s">
        <v>632</v>
      </c>
      <c r="J1465" s="1"/>
      <c r="K1465" s="120"/>
      <c r="L1465" s="120"/>
      <c r="M1465" s="120"/>
      <c r="N1465" s="1"/>
      <c r="O1465" s="1"/>
      <c r="P1465" s="1"/>
      <c r="Q1465" s="1"/>
      <c r="R1465" s="1"/>
      <c r="S1465" s="1"/>
      <c r="T1465" s="1"/>
      <c r="U1465" s="1"/>
      <c r="V1465" s="1"/>
      <c r="W1465" s="1"/>
      <c r="X1465" s="1"/>
    </row>
    <row r="1466" spans="1:24">
      <c r="A1466" s="313"/>
      <c r="B1466" s="313"/>
      <c r="C1466" s="842">
        <f>C1465+C1462+C1458+C1443</f>
        <v>146.8604</v>
      </c>
      <c r="D1466" s="388" t="s">
        <v>633</v>
      </c>
      <c r="J1466" s="1"/>
      <c r="K1466" s="120"/>
      <c r="L1466" s="120"/>
      <c r="M1466" s="120"/>
      <c r="N1466" s="1"/>
      <c r="O1466" s="1"/>
      <c r="P1466" s="1"/>
      <c r="Q1466" s="1"/>
      <c r="R1466" s="1"/>
      <c r="S1466" s="1"/>
      <c r="T1466" s="1"/>
      <c r="U1466" s="1"/>
      <c r="V1466" s="1"/>
      <c r="W1466" s="1"/>
      <c r="X1466" s="1"/>
    </row>
    <row r="1467" spans="1:24">
      <c r="A1467" s="313"/>
      <c r="B1467" s="313"/>
      <c r="C1467" s="842">
        <f>C1466+C1439</f>
        <v>476.70500000000004</v>
      </c>
      <c r="D1467" s="388" t="s">
        <v>634</v>
      </c>
      <c r="J1467" s="1"/>
      <c r="K1467" s="120"/>
      <c r="L1467" s="120"/>
      <c r="M1467" s="120"/>
      <c r="N1467" s="1"/>
      <c r="O1467" s="1"/>
      <c r="P1467" s="1"/>
      <c r="Q1467" s="1"/>
      <c r="R1467" s="1"/>
      <c r="S1467" s="1"/>
      <c r="T1467" s="1"/>
      <c r="U1467" s="1"/>
      <c r="V1467" s="1"/>
      <c r="W1467" s="1"/>
      <c r="X1467" s="1"/>
    </row>
    <row r="1468" spans="1:24" ht="15.75" thickBot="1">
      <c r="A1468" s="422"/>
      <c r="B1468" s="422"/>
      <c r="C1468" s="846"/>
      <c r="D1468" s="371" t="s">
        <v>635</v>
      </c>
      <c r="J1468" s="1"/>
      <c r="K1468" s="120"/>
      <c r="L1468" s="120"/>
      <c r="M1468" s="120"/>
      <c r="N1468" s="1"/>
      <c r="O1468" s="1"/>
      <c r="P1468" s="1"/>
      <c r="Q1468" s="1"/>
      <c r="R1468" s="1"/>
      <c r="S1468" s="1"/>
      <c r="T1468" s="1"/>
      <c r="U1468" s="1"/>
      <c r="V1468" s="1"/>
      <c r="W1468" s="1"/>
      <c r="X1468" s="1"/>
    </row>
    <row r="1469" spans="1:24" ht="15.75" thickBot="1">
      <c r="A1469" s="837"/>
      <c r="B1469" s="837"/>
      <c r="C1469" s="850"/>
      <c r="D1469" s="853" t="s">
        <v>636</v>
      </c>
      <c r="J1469" s="1"/>
      <c r="K1469" s="120"/>
      <c r="L1469" s="120"/>
      <c r="M1469" s="120"/>
      <c r="N1469" s="1"/>
      <c r="O1469" s="1"/>
      <c r="P1469" s="1"/>
      <c r="Q1469" s="1"/>
      <c r="R1469" s="1"/>
      <c r="S1469" s="1"/>
      <c r="T1469" s="1"/>
      <c r="U1469" s="1"/>
      <c r="V1469" s="1"/>
      <c r="W1469" s="1"/>
      <c r="X1469" s="1"/>
    </row>
    <row r="1470" spans="1:24">
      <c r="A1470" s="7"/>
      <c r="B1470" s="7"/>
      <c r="C1470" s="825"/>
      <c r="D1470" s="663" t="s">
        <v>537</v>
      </c>
      <c r="J1470" s="1"/>
      <c r="K1470" s="120"/>
      <c r="L1470" s="120"/>
      <c r="M1470" s="120"/>
      <c r="N1470" s="1"/>
      <c r="O1470" s="1"/>
      <c r="P1470" s="1"/>
      <c r="Q1470" s="1"/>
      <c r="R1470" s="1"/>
      <c r="S1470" s="1"/>
      <c r="T1470" s="1"/>
      <c r="U1470" s="1"/>
      <c r="V1470" s="1"/>
      <c r="W1470" s="1"/>
      <c r="X1470" s="1"/>
    </row>
    <row r="1471" spans="1:24">
      <c r="A1471" s="7">
        <v>1</v>
      </c>
      <c r="B1471" s="7">
        <v>102.07</v>
      </c>
      <c r="C1471" s="825"/>
      <c r="D1471" s="663" t="s">
        <v>538</v>
      </c>
      <c r="J1471" s="1"/>
      <c r="K1471" s="120"/>
      <c r="L1471" s="120"/>
      <c r="M1471" s="120"/>
      <c r="N1471" s="1"/>
      <c r="O1471" s="1"/>
      <c r="P1471" s="1"/>
      <c r="Q1471" s="1"/>
      <c r="R1471" s="1"/>
      <c r="S1471" s="1"/>
      <c r="T1471" s="1"/>
      <c r="U1471" s="1"/>
      <c r="V1471" s="1"/>
      <c r="W1471" s="1"/>
      <c r="X1471" s="1"/>
    </row>
    <row r="1472" spans="1:24">
      <c r="A1472" s="7"/>
      <c r="B1472" s="7">
        <v>2.89</v>
      </c>
      <c r="C1472" s="825"/>
      <c r="D1472" s="663" t="s">
        <v>539</v>
      </c>
      <c r="J1472" s="1"/>
      <c r="K1472" s="120"/>
      <c r="L1472" s="120"/>
      <c r="M1472" s="120"/>
      <c r="N1472" s="1"/>
      <c r="O1472" s="1"/>
      <c r="P1472" s="1"/>
      <c r="Q1472" s="1"/>
      <c r="R1472" s="1"/>
      <c r="S1472" s="1"/>
      <c r="T1472" s="1"/>
      <c r="U1472" s="1"/>
      <c r="V1472" s="1"/>
      <c r="W1472" s="1"/>
      <c r="X1472" s="1"/>
    </row>
    <row r="1473" spans="1:24">
      <c r="A1473" s="317"/>
      <c r="B1473" s="317"/>
      <c r="C1473" s="827">
        <f>B1471*B1472</f>
        <v>294.98230000000001</v>
      </c>
      <c r="D1473" s="291" t="s">
        <v>438</v>
      </c>
      <c r="J1473" s="1"/>
      <c r="K1473" s="120"/>
      <c r="L1473" s="120"/>
      <c r="M1473" s="120"/>
      <c r="N1473" s="1"/>
      <c r="O1473" s="1"/>
      <c r="P1473" s="1"/>
      <c r="Q1473" s="1"/>
      <c r="R1473" s="1"/>
      <c r="S1473" s="1"/>
      <c r="T1473" s="1"/>
      <c r="U1473" s="1"/>
      <c r="V1473" s="1"/>
      <c r="W1473" s="1"/>
      <c r="X1473" s="1"/>
    </row>
    <row r="1474" spans="1:24" ht="15.75" thickBot="1">
      <c r="A1474" s="7"/>
      <c r="B1474" s="7"/>
      <c r="C1474" s="825"/>
      <c r="D1474" s="667" t="s">
        <v>436</v>
      </c>
      <c r="J1474" s="1"/>
      <c r="K1474" s="120"/>
      <c r="L1474" s="120"/>
      <c r="M1474" s="120"/>
      <c r="N1474" s="1"/>
      <c r="O1474" s="1"/>
      <c r="P1474" s="1"/>
      <c r="Q1474" s="1"/>
      <c r="R1474" s="1"/>
      <c r="S1474" s="1"/>
      <c r="T1474" s="1"/>
      <c r="U1474" s="1"/>
      <c r="V1474" s="1"/>
      <c r="W1474" s="1"/>
      <c r="X1474" s="1"/>
    </row>
    <row r="1475" spans="1:24">
      <c r="A1475" s="7"/>
      <c r="B1475" s="7"/>
      <c r="C1475" s="825"/>
      <c r="D1475" s="848" t="s">
        <v>540</v>
      </c>
      <c r="J1475" s="1"/>
      <c r="K1475" s="120"/>
      <c r="L1475" s="120"/>
      <c r="M1475" s="120"/>
      <c r="N1475" s="1"/>
      <c r="O1475" s="1"/>
      <c r="P1475" s="1"/>
      <c r="Q1475" s="1"/>
      <c r="R1475" s="1"/>
      <c r="S1475" s="1"/>
      <c r="T1475" s="1"/>
      <c r="U1475" s="1"/>
      <c r="V1475" s="1"/>
      <c r="W1475" s="1"/>
      <c r="X1475" s="1"/>
    </row>
    <row r="1476" spans="1:24">
      <c r="A1476" s="7">
        <v>1</v>
      </c>
      <c r="B1476" s="7">
        <v>1.5</v>
      </c>
      <c r="C1476" s="825"/>
      <c r="D1476" s="663" t="s">
        <v>541</v>
      </c>
      <c r="J1476" s="1"/>
      <c r="K1476" s="120"/>
      <c r="L1476" s="120"/>
      <c r="M1476" s="120"/>
      <c r="N1476" s="1"/>
      <c r="O1476" s="1"/>
      <c r="P1476" s="1"/>
      <c r="Q1476" s="1"/>
      <c r="R1476" s="1"/>
      <c r="S1476" s="1"/>
      <c r="T1476" s="1"/>
      <c r="U1476" s="1"/>
      <c r="V1476" s="1"/>
      <c r="W1476" s="1"/>
      <c r="X1476" s="1"/>
    </row>
    <row r="1477" spans="1:24">
      <c r="A1477" s="7"/>
      <c r="B1477" s="7">
        <v>2.1</v>
      </c>
      <c r="C1477" s="825"/>
      <c r="D1477" s="663"/>
      <c r="J1477" s="1"/>
      <c r="K1477" s="120"/>
      <c r="L1477" s="120"/>
      <c r="M1477" s="120"/>
      <c r="N1477" s="1"/>
      <c r="O1477" s="1"/>
      <c r="P1477" s="1"/>
      <c r="Q1477" s="1"/>
      <c r="R1477" s="1"/>
      <c r="S1477" s="1"/>
      <c r="T1477" s="1"/>
      <c r="U1477" s="1"/>
      <c r="V1477" s="1"/>
      <c r="W1477" s="1"/>
      <c r="X1477" s="1"/>
    </row>
    <row r="1478" spans="1:24">
      <c r="A1478" s="317"/>
      <c r="B1478" s="317"/>
      <c r="C1478" s="829">
        <f>-B1476*B1477</f>
        <v>-3.1500000000000004</v>
      </c>
      <c r="D1478" s="291" t="s">
        <v>438</v>
      </c>
      <c r="J1478" s="1"/>
      <c r="K1478" s="120"/>
      <c r="L1478" s="120"/>
      <c r="M1478" s="120"/>
      <c r="N1478" s="1"/>
      <c r="O1478" s="1"/>
      <c r="P1478" s="1"/>
      <c r="Q1478" s="1"/>
      <c r="R1478" s="1"/>
      <c r="S1478" s="1"/>
      <c r="T1478" s="1"/>
      <c r="U1478" s="1"/>
      <c r="V1478" s="1"/>
      <c r="W1478" s="1"/>
      <c r="X1478" s="1"/>
    </row>
    <row r="1479" spans="1:24">
      <c r="A1479" s="7">
        <v>1</v>
      </c>
      <c r="B1479" s="7">
        <v>0.8</v>
      </c>
      <c r="C1479" s="825"/>
      <c r="D1479" s="663" t="s">
        <v>542</v>
      </c>
      <c r="J1479" s="1"/>
      <c r="K1479" s="120"/>
      <c r="L1479" s="120"/>
      <c r="M1479" s="120"/>
      <c r="N1479" s="1"/>
      <c r="O1479" s="1"/>
      <c r="P1479" s="1"/>
      <c r="Q1479" s="1"/>
      <c r="R1479" s="1"/>
      <c r="S1479" s="1"/>
      <c r="T1479" s="1"/>
      <c r="U1479" s="1"/>
      <c r="V1479" s="1"/>
      <c r="W1479" s="1"/>
      <c r="X1479" s="1"/>
    </row>
    <row r="1480" spans="1:24">
      <c r="A1480" s="7"/>
      <c r="B1480" s="7">
        <v>2.1</v>
      </c>
      <c r="C1480" s="825"/>
      <c r="D1480" s="663"/>
      <c r="J1480" s="1"/>
      <c r="K1480" s="120"/>
      <c r="L1480" s="120"/>
      <c r="M1480" s="120"/>
      <c r="N1480" s="1"/>
      <c r="O1480" s="1"/>
      <c r="P1480" s="1"/>
      <c r="Q1480" s="1"/>
      <c r="R1480" s="1"/>
      <c r="S1480" s="1"/>
      <c r="T1480" s="1"/>
      <c r="U1480" s="1"/>
      <c r="V1480" s="1"/>
      <c r="W1480" s="1"/>
      <c r="X1480" s="1"/>
    </row>
    <row r="1481" spans="1:24">
      <c r="A1481" s="317"/>
      <c r="B1481" s="317"/>
      <c r="C1481" s="829">
        <f>-B1479*B1480</f>
        <v>-1.6800000000000002</v>
      </c>
      <c r="D1481" s="291" t="s">
        <v>438</v>
      </c>
      <c r="J1481" s="1"/>
      <c r="K1481" s="120"/>
      <c r="L1481" s="120"/>
      <c r="M1481" s="120"/>
      <c r="N1481" s="1"/>
      <c r="O1481" s="1"/>
      <c r="P1481" s="1"/>
      <c r="Q1481" s="1"/>
      <c r="R1481" s="1"/>
      <c r="S1481" s="1"/>
      <c r="T1481" s="1"/>
      <c r="U1481" s="1"/>
      <c r="V1481" s="1"/>
      <c r="W1481" s="1"/>
      <c r="X1481" s="1"/>
    </row>
    <row r="1482" spans="1:24">
      <c r="A1482" s="7">
        <v>2</v>
      </c>
      <c r="B1482" s="7">
        <v>0.9</v>
      </c>
      <c r="C1482" s="825"/>
      <c r="D1482" s="663" t="s">
        <v>543</v>
      </c>
      <c r="J1482" s="1"/>
      <c r="K1482" s="120"/>
      <c r="L1482" s="120"/>
      <c r="M1482" s="120"/>
      <c r="N1482" s="1"/>
      <c r="O1482" s="1"/>
      <c r="P1482" s="1"/>
      <c r="Q1482" s="1"/>
      <c r="R1482" s="1"/>
      <c r="S1482" s="1"/>
      <c r="T1482" s="1"/>
      <c r="U1482" s="1"/>
      <c r="V1482" s="1"/>
      <c r="W1482" s="1"/>
      <c r="X1482" s="1"/>
    </row>
    <row r="1483" spans="1:24">
      <c r="A1483" s="7"/>
      <c r="B1483" s="7">
        <v>2.1</v>
      </c>
      <c r="C1483" s="825"/>
      <c r="D1483" s="663"/>
      <c r="J1483" s="1"/>
      <c r="K1483" s="120"/>
      <c r="L1483" s="120"/>
      <c r="M1483" s="120"/>
      <c r="N1483" s="1"/>
      <c r="O1483" s="1"/>
      <c r="P1483" s="1"/>
      <c r="Q1483" s="1"/>
      <c r="R1483" s="1"/>
      <c r="S1483" s="1"/>
      <c r="T1483" s="1"/>
      <c r="U1483" s="1"/>
      <c r="V1483" s="1"/>
      <c r="W1483" s="1"/>
      <c r="X1483" s="1"/>
    </row>
    <row r="1484" spans="1:24">
      <c r="A1484" s="317"/>
      <c r="B1484" s="317"/>
      <c r="C1484" s="829">
        <f>-B1482*B1483*A1482</f>
        <v>-3.7800000000000002</v>
      </c>
      <c r="D1484" s="291" t="s">
        <v>438</v>
      </c>
      <c r="J1484" s="1"/>
      <c r="K1484" s="120"/>
      <c r="L1484" s="120"/>
      <c r="M1484" s="120"/>
      <c r="N1484" s="1"/>
      <c r="O1484" s="1"/>
      <c r="P1484" s="1"/>
      <c r="Q1484" s="1"/>
      <c r="R1484" s="1"/>
      <c r="S1484" s="1"/>
      <c r="T1484" s="1"/>
      <c r="U1484" s="1"/>
      <c r="V1484" s="1"/>
      <c r="W1484" s="1"/>
      <c r="X1484" s="1"/>
    </row>
    <row r="1485" spans="1:24">
      <c r="A1485" s="7">
        <v>1</v>
      </c>
      <c r="B1485" s="7">
        <v>0.7</v>
      </c>
      <c r="C1485" s="825"/>
      <c r="D1485" s="663" t="s">
        <v>544</v>
      </c>
      <c r="J1485" s="1"/>
      <c r="K1485" s="120"/>
      <c r="L1485" s="120"/>
      <c r="M1485" s="120"/>
      <c r="N1485" s="1"/>
      <c r="O1485" s="1"/>
      <c r="P1485" s="1"/>
      <c r="Q1485" s="1"/>
      <c r="R1485" s="1"/>
      <c r="S1485" s="1"/>
      <c r="T1485" s="1"/>
      <c r="U1485" s="1"/>
      <c r="V1485" s="1"/>
      <c r="W1485" s="1"/>
      <c r="X1485" s="1"/>
    </row>
    <row r="1486" spans="1:24">
      <c r="A1486" s="7"/>
      <c r="B1486" s="7">
        <v>2.1</v>
      </c>
      <c r="C1486" s="825"/>
      <c r="D1486" s="663"/>
      <c r="J1486" s="1"/>
      <c r="K1486" s="120"/>
      <c r="L1486" s="120"/>
      <c r="M1486" s="120"/>
      <c r="N1486" s="1"/>
      <c r="O1486" s="1"/>
      <c r="P1486" s="1"/>
      <c r="Q1486" s="1"/>
      <c r="R1486" s="1"/>
      <c r="S1486" s="1"/>
      <c r="T1486" s="1"/>
      <c r="U1486" s="1"/>
      <c r="V1486" s="1"/>
      <c r="W1486" s="1"/>
      <c r="X1486" s="1"/>
    </row>
    <row r="1487" spans="1:24">
      <c r="A1487" s="317"/>
      <c r="B1487" s="317"/>
      <c r="C1487" s="829">
        <f>-B1485*B1486</f>
        <v>-1.47</v>
      </c>
      <c r="D1487" s="291" t="s">
        <v>438</v>
      </c>
      <c r="J1487" s="1"/>
      <c r="K1487" s="120"/>
      <c r="L1487" s="120"/>
      <c r="M1487" s="120"/>
      <c r="N1487" s="1"/>
      <c r="O1487" s="1"/>
      <c r="P1487" s="1"/>
      <c r="Q1487" s="1"/>
      <c r="R1487" s="1"/>
      <c r="S1487" s="1"/>
      <c r="T1487" s="1"/>
      <c r="U1487" s="1"/>
      <c r="V1487" s="1"/>
      <c r="W1487" s="1"/>
      <c r="X1487" s="1"/>
    </row>
    <row r="1488" spans="1:24">
      <c r="A1488" s="313"/>
      <c r="B1488" s="313"/>
      <c r="C1488" s="830">
        <f>C1478+C1481+C1484+C1487</f>
        <v>-10.08</v>
      </c>
      <c r="D1488" s="287" t="s">
        <v>637</v>
      </c>
      <c r="J1488" s="1"/>
      <c r="K1488" s="120"/>
      <c r="L1488" s="120"/>
      <c r="M1488" s="120"/>
      <c r="N1488" s="1"/>
      <c r="O1488" s="1"/>
      <c r="P1488" s="1"/>
      <c r="Q1488" s="1"/>
      <c r="R1488" s="1"/>
      <c r="S1488" s="1"/>
      <c r="T1488" s="1"/>
      <c r="U1488" s="1"/>
      <c r="V1488" s="1"/>
      <c r="W1488" s="1"/>
      <c r="X1488" s="1"/>
    </row>
    <row r="1489" spans="1:24" ht="15.75" thickBot="1">
      <c r="A1489" s="422"/>
      <c r="B1489" s="422"/>
      <c r="C1489" s="845">
        <f>C1473+C1488</f>
        <v>284.90230000000003</v>
      </c>
      <c r="D1489" s="667" t="s">
        <v>638</v>
      </c>
      <c r="J1489" s="1"/>
      <c r="K1489" s="120"/>
      <c r="L1489" s="120"/>
      <c r="M1489" s="120"/>
      <c r="N1489" s="1"/>
      <c r="O1489" s="1"/>
      <c r="P1489" s="1"/>
      <c r="Q1489" s="1"/>
      <c r="R1489" s="1"/>
      <c r="S1489" s="1"/>
      <c r="T1489" s="1"/>
      <c r="U1489" s="1"/>
      <c r="V1489" s="1"/>
      <c r="W1489" s="1"/>
      <c r="X1489" s="1"/>
    </row>
    <row r="1490" spans="1:24" ht="15.75" thickBot="1">
      <c r="A1490" s="7"/>
      <c r="B1490" s="7"/>
      <c r="C1490" s="825"/>
      <c r="D1490" s="667" t="s">
        <v>546</v>
      </c>
      <c r="J1490" s="1"/>
      <c r="K1490" s="120"/>
      <c r="L1490" s="120"/>
      <c r="M1490" s="120"/>
      <c r="N1490" s="1"/>
      <c r="O1490" s="1"/>
      <c r="P1490" s="1"/>
      <c r="Q1490" s="1"/>
      <c r="R1490" s="1"/>
      <c r="S1490" s="1"/>
      <c r="T1490" s="1"/>
      <c r="U1490" s="1"/>
      <c r="V1490" s="1"/>
      <c r="W1490" s="1"/>
      <c r="X1490" s="1"/>
    </row>
    <row r="1491" spans="1:24">
      <c r="A1491" s="7">
        <v>1</v>
      </c>
      <c r="B1491" s="7">
        <v>4.8</v>
      </c>
      <c r="C1491" s="825"/>
      <c r="D1491" s="663" t="s">
        <v>350</v>
      </c>
      <c r="J1491" s="1"/>
      <c r="K1491" s="120"/>
      <c r="L1491" s="120"/>
      <c r="M1491" s="120"/>
      <c r="N1491" s="1"/>
      <c r="O1491" s="1"/>
      <c r="P1491" s="1"/>
      <c r="Q1491" s="1"/>
      <c r="R1491" s="1"/>
      <c r="S1491" s="1"/>
      <c r="T1491" s="1"/>
      <c r="U1491" s="1"/>
      <c r="V1491" s="1"/>
      <c r="W1491" s="1"/>
      <c r="X1491" s="1"/>
    </row>
    <row r="1492" spans="1:24">
      <c r="A1492" s="7"/>
      <c r="B1492" s="7">
        <v>3.85</v>
      </c>
      <c r="C1492" s="825"/>
      <c r="D1492" s="663"/>
      <c r="J1492" s="1"/>
      <c r="K1492" s="120"/>
      <c r="L1492" s="120"/>
      <c r="M1492" s="120"/>
      <c r="N1492" s="1"/>
      <c r="O1492" s="1"/>
      <c r="P1492" s="1"/>
      <c r="Q1492" s="1"/>
      <c r="R1492" s="1"/>
      <c r="S1492" s="1"/>
      <c r="T1492" s="1"/>
      <c r="U1492" s="1"/>
      <c r="V1492" s="1"/>
      <c r="W1492" s="1"/>
      <c r="X1492" s="1"/>
    </row>
    <row r="1493" spans="1:24">
      <c r="A1493" s="317"/>
      <c r="B1493" s="317"/>
      <c r="C1493" s="827">
        <f>B1491*B1492</f>
        <v>18.48</v>
      </c>
      <c r="D1493" s="291" t="s">
        <v>438</v>
      </c>
      <c r="J1493" s="1"/>
      <c r="K1493" s="120"/>
      <c r="L1493" s="120"/>
      <c r="M1493" s="120"/>
      <c r="N1493" s="1"/>
      <c r="O1493" s="1"/>
      <c r="P1493" s="1"/>
      <c r="Q1493" s="1"/>
      <c r="R1493" s="1"/>
      <c r="S1493" s="1"/>
      <c r="T1493" s="1"/>
      <c r="U1493" s="1"/>
      <c r="V1493" s="1"/>
      <c r="W1493" s="1"/>
      <c r="X1493" s="1"/>
    </row>
    <row r="1494" spans="1:24">
      <c r="A1494" s="7">
        <v>1</v>
      </c>
      <c r="B1494" s="7">
        <v>3.85</v>
      </c>
      <c r="C1494" s="825"/>
      <c r="D1494" s="663" t="s">
        <v>351</v>
      </c>
      <c r="J1494" s="1"/>
      <c r="K1494" s="120"/>
      <c r="L1494" s="120"/>
      <c r="M1494" s="120"/>
      <c r="N1494" s="1"/>
      <c r="O1494" s="1"/>
      <c r="P1494" s="1"/>
      <c r="Q1494" s="1"/>
      <c r="R1494" s="1"/>
      <c r="S1494" s="1"/>
      <c r="T1494" s="1"/>
      <c r="U1494" s="1"/>
      <c r="V1494" s="1"/>
      <c r="W1494" s="1"/>
      <c r="X1494" s="1"/>
    </row>
    <row r="1495" spans="1:24">
      <c r="A1495" s="7"/>
      <c r="B1495" s="7">
        <v>3.2</v>
      </c>
      <c r="C1495" s="825"/>
      <c r="D1495" s="663"/>
      <c r="J1495" s="1"/>
      <c r="K1495" s="120"/>
      <c r="L1495" s="120"/>
      <c r="M1495" s="120"/>
      <c r="N1495" s="1"/>
      <c r="O1495" s="1"/>
      <c r="P1495" s="1"/>
      <c r="Q1495" s="1"/>
      <c r="R1495" s="1"/>
      <c r="S1495" s="1"/>
      <c r="T1495" s="1"/>
      <c r="U1495" s="1"/>
      <c r="V1495" s="1"/>
      <c r="W1495" s="1"/>
      <c r="X1495" s="1"/>
    </row>
    <row r="1496" spans="1:24" ht="15.75">
      <c r="A1496" s="317"/>
      <c r="B1496" s="317"/>
      <c r="C1496" s="827">
        <f>B1494*B1495</f>
        <v>12.32</v>
      </c>
      <c r="D1496" s="851" t="s">
        <v>438</v>
      </c>
      <c r="J1496" s="1"/>
      <c r="K1496" s="120"/>
      <c r="L1496" s="120"/>
      <c r="M1496" s="120"/>
      <c r="N1496" s="1"/>
      <c r="O1496" s="1"/>
      <c r="P1496" s="1"/>
      <c r="Q1496" s="1"/>
      <c r="R1496" s="1"/>
      <c r="S1496" s="1"/>
      <c r="T1496" s="1"/>
      <c r="U1496" s="1"/>
      <c r="V1496" s="1"/>
      <c r="W1496" s="1"/>
      <c r="X1496" s="1"/>
    </row>
    <row r="1497" spans="1:24" ht="15.75">
      <c r="A1497" s="7"/>
      <c r="B1497" s="7"/>
      <c r="C1497" s="825"/>
      <c r="D1497" s="872"/>
      <c r="J1497" s="1"/>
      <c r="K1497" s="120"/>
      <c r="L1497" s="120"/>
      <c r="M1497" s="120"/>
      <c r="N1497" s="1"/>
      <c r="O1497" s="1"/>
      <c r="P1497" s="1"/>
      <c r="Q1497" s="1"/>
      <c r="R1497" s="1"/>
      <c r="S1497" s="1"/>
      <c r="T1497" s="1"/>
      <c r="U1497" s="1"/>
      <c r="V1497" s="1"/>
      <c r="W1497" s="1"/>
      <c r="X1497" s="1"/>
    </row>
    <row r="1498" spans="1:24">
      <c r="A1498" s="7">
        <v>1</v>
      </c>
      <c r="B1498" s="7">
        <v>4.8</v>
      </c>
      <c r="C1498" s="825"/>
      <c r="D1498" s="663" t="s">
        <v>352</v>
      </c>
      <c r="J1498" s="1"/>
      <c r="K1498" s="120"/>
      <c r="L1498" s="120"/>
      <c r="M1498" s="120"/>
      <c r="N1498" s="1"/>
      <c r="O1498" s="1"/>
      <c r="P1498" s="1"/>
      <c r="Q1498" s="1"/>
      <c r="R1498" s="1"/>
      <c r="S1498" s="1"/>
      <c r="T1498" s="1"/>
      <c r="U1498" s="1"/>
      <c r="V1498" s="1"/>
      <c r="W1498" s="1"/>
      <c r="X1498" s="1"/>
    </row>
    <row r="1499" spans="1:24">
      <c r="A1499" s="7"/>
      <c r="B1499" s="7">
        <v>3.85</v>
      </c>
      <c r="C1499" s="825"/>
      <c r="D1499" s="663"/>
      <c r="J1499" s="1"/>
      <c r="K1499" s="120"/>
      <c r="L1499" s="120"/>
      <c r="M1499" s="120"/>
      <c r="N1499" s="1"/>
      <c r="O1499" s="1"/>
      <c r="P1499" s="1"/>
      <c r="Q1499" s="1"/>
      <c r="R1499" s="1"/>
      <c r="S1499" s="1"/>
      <c r="T1499" s="1"/>
      <c r="U1499" s="1"/>
      <c r="V1499" s="1"/>
      <c r="W1499" s="1"/>
      <c r="X1499" s="1"/>
    </row>
    <row r="1500" spans="1:24">
      <c r="A1500" s="317"/>
      <c r="B1500" s="317"/>
      <c r="C1500" s="827">
        <f>B1498*B1499</f>
        <v>18.48</v>
      </c>
      <c r="D1500" s="291" t="s">
        <v>438</v>
      </c>
      <c r="J1500" s="1"/>
      <c r="K1500" s="120"/>
      <c r="L1500" s="120"/>
      <c r="M1500" s="120"/>
      <c r="N1500" s="1"/>
      <c r="O1500" s="1"/>
      <c r="P1500" s="1"/>
      <c r="Q1500" s="1"/>
      <c r="R1500" s="1"/>
      <c r="S1500" s="1"/>
      <c r="T1500" s="1"/>
      <c r="U1500" s="1"/>
      <c r="V1500" s="1"/>
      <c r="W1500" s="1"/>
      <c r="X1500" s="1"/>
    </row>
    <row r="1501" spans="1:24">
      <c r="A1501" s="7">
        <v>1</v>
      </c>
      <c r="B1501" s="7">
        <v>5.5</v>
      </c>
      <c r="C1501" s="825"/>
      <c r="D1501" s="663" t="s">
        <v>353</v>
      </c>
      <c r="J1501" s="1"/>
      <c r="K1501" s="120"/>
      <c r="L1501" s="120"/>
      <c r="M1501" s="120"/>
      <c r="N1501" s="1"/>
      <c r="O1501" s="1"/>
      <c r="P1501" s="1"/>
      <c r="Q1501" s="1"/>
      <c r="R1501" s="1"/>
      <c r="S1501" s="1"/>
      <c r="T1501" s="1"/>
      <c r="U1501" s="1"/>
      <c r="V1501" s="1"/>
      <c r="W1501" s="1"/>
      <c r="X1501" s="1"/>
    </row>
    <row r="1502" spans="1:24">
      <c r="A1502" s="7"/>
      <c r="B1502" s="7">
        <v>3.25</v>
      </c>
      <c r="C1502" s="825"/>
      <c r="D1502" s="663"/>
      <c r="J1502" s="1"/>
      <c r="K1502" s="120"/>
      <c r="L1502" s="120"/>
      <c r="M1502" s="120"/>
      <c r="N1502" s="1"/>
      <c r="O1502" s="1"/>
      <c r="P1502" s="1"/>
      <c r="Q1502" s="1"/>
      <c r="R1502" s="1"/>
      <c r="S1502" s="1"/>
      <c r="T1502" s="1"/>
      <c r="U1502" s="1"/>
      <c r="V1502" s="1"/>
      <c r="W1502" s="1"/>
      <c r="X1502" s="1"/>
    </row>
    <row r="1503" spans="1:24">
      <c r="A1503" s="317"/>
      <c r="B1503" s="317"/>
      <c r="C1503" s="827">
        <f>B1501*B1502</f>
        <v>17.875</v>
      </c>
      <c r="D1503" s="291" t="s">
        <v>438</v>
      </c>
      <c r="J1503" s="1"/>
      <c r="K1503" s="120"/>
      <c r="L1503" s="120"/>
      <c r="M1503" s="120"/>
      <c r="N1503" s="1"/>
      <c r="O1503" s="1"/>
      <c r="P1503" s="1"/>
      <c r="Q1503" s="1"/>
      <c r="R1503" s="1"/>
      <c r="S1503" s="1"/>
      <c r="T1503" s="1"/>
      <c r="U1503" s="1"/>
      <c r="V1503" s="1"/>
      <c r="W1503" s="1"/>
      <c r="X1503" s="1"/>
    </row>
    <row r="1504" spans="1:24">
      <c r="A1504" s="7">
        <v>1</v>
      </c>
      <c r="B1504" s="7">
        <v>4.7949999999999999</v>
      </c>
      <c r="C1504" s="825"/>
      <c r="D1504" s="663" t="s">
        <v>354</v>
      </c>
      <c r="J1504" s="1"/>
      <c r="K1504" s="120"/>
      <c r="L1504" s="120"/>
      <c r="M1504" s="120"/>
      <c r="N1504" s="1"/>
      <c r="O1504" s="1"/>
      <c r="P1504" s="1"/>
      <c r="Q1504" s="1"/>
      <c r="R1504" s="1"/>
      <c r="S1504" s="1"/>
      <c r="T1504" s="1"/>
      <c r="U1504" s="1"/>
      <c r="V1504" s="1"/>
      <c r="W1504" s="1"/>
      <c r="X1504" s="1"/>
    </row>
    <row r="1505" spans="1:24">
      <c r="A1505" s="7"/>
      <c r="B1505" s="7">
        <v>5.5</v>
      </c>
      <c r="C1505" s="825"/>
      <c r="D1505" s="663"/>
      <c r="J1505" s="1"/>
      <c r="K1505" s="120"/>
      <c r="L1505" s="120"/>
      <c r="M1505" s="120"/>
      <c r="N1505" s="1"/>
      <c r="O1505" s="1"/>
      <c r="P1505" s="1"/>
      <c r="Q1505" s="1"/>
      <c r="R1505" s="1"/>
      <c r="S1505" s="1"/>
      <c r="T1505" s="1"/>
      <c r="U1505" s="1"/>
      <c r="V1505" s="1"/>
      <c r="W1505" s="1"/>
      <c r="X1505" s="1"/>
    </row>
    <row r="1506" spans="1:24">
      <c r="A1506" s="317"/>
      <c r="B1506" s="317"/>
      <c r="C1506" s="827">
        <f>B1504*B1505</f>
        <v>26.372499999999999</v>
      </c>
      <c r="D1506" s="291" t="s">
        <v>438</v>
      </c>
      <c r="J1506" s="1"/>
      <c r="K1506" s="120"/>
      <c r="L1506" s="120"/>
      <c r="M1506" s="120"/>
      <c r="N1506" s="1"/>
      <c r="O1506" s="1"/>
      <c r="P1506" s="1"/>
      <c r="Q1506" s="1"/>
      <c r="R1506" s="1"/>
      <c r="S1506" s="1"/>
      <c r="T1506" s="1"/>
      <c r="U1506" s="1"/>
      <c r="V1506" s="1"/>
      <c r="W1506" s="1"/>
      <c r="X1506" s="1"/>
    </row>
    <row r="1507" spans="1:24">
      <c r="A1507" s="7">
        <v>1</v>
      </c>
      <c r="B1507" s="7">
        <v>4.8</v>
      </c>
      <c r="C1507" s="825"/>
      <c r="D1507" s="663" t="s">
        <v>355</v>
      </c>
      <c r="J1507" s="1"/>
      <c r="K1507" s="120"/>
      <c r="L1507" s="120"/>
      <c r="M1507" s="120"/>
      <c r="N1507" s="1"/>
      <c r="O1507" s="1"/>
      <c r="P1507" s="1"/>
      <c r="Q1507" s="1"/>
      <c r="R1507" s="1"/>
      <c r="S1507" s="1"/>
      <c r="T1507" s="1"/>
      <c r="U1507" s="1"/>
      <c r="V1507" s="1"/>
      <c r="W1507" s="1"/>
      <c r="X1507" s="1"/>
    </row>
    <row r="1508" spans="1:24">
      <c r="A1508" s="7"/>
      <c r="B1508" s="7">
        <v>4.8</v>
      </c>
      <c r="C1508" s="825"/>
      <c r="D1508" s="663"/>
      <c r="J1508" s="1"/>
      <c r="K1508" s="120"/>
      <c r="L1508" s="120"/>
      <c r="M1508" s="120"/>
      <c r="N1508" s="1"/>
      <c r="O1508" s="1"/>
      <c r="P1508" s="1"/>
      <c r="Q1508" s="1"/>
      <c r="R1508" s="1"/>
      <c r="S1508" s="1"/>
      <c r="T1508" s="1"/>
      <c r="U1508" s="1"/>
      <c r="V1508" s="1"/>
      <c r="W1508" s="1"/>
      <c r="X1508" s="1"/>
    </row>
    <row r="1509" spans="1:24">
      <c r="A1509" s="317"/>
      <c r="B1509" s="317"/>
      <c r="C1509" s="827">
        <f>B1507*B1508</f>
        <v>23.04</v>
      </c>
      <c r="D1509" s="291" t="s">
        <v>438</v>
      </c>
      <c r="J1509" s="1"/>
      <c r="K1509" s="120"/>
      <c r="L1509" s="120"/>
      <c r="M1509" s="120"/>
      <c r="N1509" s="1"/>
      <c r="O1509" s="1"/>
      <c r="P1509" s="1"/>
      <c r="Q1509" s="1"/>
      <c r="R1509" s="1"/>
      <c r="S1509" s="1"/>
      <c r="T1509" s="1"/>
      <c r="U1509" s="1"/>
      <c r="V1509" s="1"/>
      <c r="W1509" s="1"/>
      <c r="X1509" s="1"/>
    </row>
    <row r="1510" spans="1:24">
      <c r="A1510" s="7">
        <v>1</v>
      </c>
      <c r="B1510" s="7">
        <v>3.2</v>
      </c>
      <c r="C1510" s="825"/>
      <c r="D1510" s="663" t="s">
        <v>356</v>
      </c>
      <c r="J1510" s="1"/>
      <c r="K1510" s="120"/>
      <c r="L1510" s="120"/>
      <c r="M1510" s="120"/>
      <c r="N1510" s="1"/>
      <c r="O1510" s="1"/>
      <c r="P1510" s="1"/>
      <c r="Q1510" s="1"/>
      <c r="R1510" s="1"/>
      <c r="S1510" s="1"/>
      <c r="T1510" s="1"/>
      <c r="U1510" s="1"/>
      <c r="V1510" s="1"/>
      <c r="W1510" s="1"/>
      <c r="X1510" s="1"/>
    </row>
    <row r="1511" spans="1:24">
      <c r="A1511" s="7"/>
      <c r="B1511" s="7">
        <v>1.9</v>
      </c>
      <c r="C1511" s="825"/>
      <c r="D1511" s="663"/>
      <c r="J1511" s="1"/>
      <c r="K1511" s="120"/>
      <c r="L1511" s="120"/>
      <c r="M1511" s="120"/>
      <c r="N1511" s="1"/>
      <c r="O1511" s="1"/>
      <c r="P1511" s="1"/>
      <c r="Q1511" s="1"/>
      <c r="R1511" s="1"/>
      <c r="S1511" s="1"/>
      <c r="T1511" s="1"/>
      <c r="U1511" s="1"/>
      <c r="V1511" s="1"/>
      <c r="W1511" s="1"/>
      <c r="X1511" s="1"/>
    </row>
    <row r="1512" spans="1:24">
      <c r="A1512" s="317"/>
      <c r="B1512" s="317"/>
      <c r="C1512" s="827">
        <f>B1510*B1511</f>
        <v>6.08</v>
      </c>
      <c r="D1512" s="291" t="s">
        <v>438</v>
      </c>
      <c r="J1512" s="1"/>
      <c r="K1512" s="120"/>
      <c r="L1512" s="120"/>
      <c r="M1512" s="120"/>
      <c r="N1512" s="1"/>
      <c r="O1512" s="1"/>
      <c r="P1512" s="1"/>
      <c r="Q1512" s="1"/>
      <c r="R1512" s="1"/>
      <c r="S1512" s="1"/>
      <c r="T1512" s="1"/>
      <c r="U1512" s="1"/>
      <c r="V1512" s="1"/>
      <c r="W1512" s="1"/>
      <c r="X1512" s="1"/>
    </row>
    <row r="1513" spans="1:24">
      <c r="A1513" s="7">
        <v>1</v>
      </c>
      <c r="B1513" s="7">
        <v>2.65</v>
      </c>
      <c r="C1513" s="825"/>
      <c r="D1513" s="663" t="s">
        <v>357</v>
      </c>
      <c r="J1513" s="1"/>
      <c r="K1513" s="120"/>
      <c r="L1513" s="120"/>
      <c r="M1513" s="120"/>
      <c r="N1513" s="1"/>
      <c r="O1513" s="1"/>
      <c r="P1513" s="1"/>
      <c r="Q1513" s="1"/>
      <c r="R1513" s="1"/>
      <c r="S1513" s="1"/>
      <c r="T1513" s="1"/>
      <c r="U1513" s="1"/>
      <c r="V1513" s="1"/>
      <c r="W1513" s="1"/>
      <c r="X1513" s="1"/>
    </row>
    <row r="1514" spans="1:24">
      <c r="A1514" s="7"/>
      <c r="B1514" s="7">
        <v>1.2</v>
      </c>
      <c r="C1514" s="825"/>
      <c r="D1514" s="663"/>
      <c r="J1514" s="1"/>
      <c r="K1514" s="120"/>
      <c r="L1514" s="120"/>
      <c r="M1514" s="120"/>
      <c r="N1514" s="1"/>
      <c r="O1514" s="1"/>
      <c r="P1514" s="1"/>
      <c r="Q1514" s="1"/>
      <c r="R1514" s="1"/>
      <c r="S1514" s="1"/>
      <c r="T1514" s="1"/>
      <c r="U1514" s="1"/>
      <c r="V1514" s="1"/>
      <c r="W1514" s="1"/>
      <c r="X1514" s="1"/>
    </row>
    <row r="1515" spans="1:24">
      <c r="A1515" s="317"/>
      <c r="B1515" s="317"/>
      <c r="C1515" s="827">
        <f>B1513*B1514</f>
        <v>3.1799999999999997</v>
      </c>
      <c r="D1515" s="291" t="s">
        <v>438</v>
      </c>
      <c r="J1515" s="1"/>
      <c r="K1515" s="120"/>
      <c r="L1515" s="120"/>
      <c r="M1515" s="120"/>
      <c r="N1515" s="1"/>
      <c r="O1515" s="1"/>
      <c r="P1515" s="1"/>
      <c r="Q1515" s="1"/>
      <c r="R1515" s="1"/>
      <c r="S1515" s="1"/>
      <c r="T1515" s="1"/>
      <c r="U1515" s="1"/>
      <c r="V1515" s="1"/>
      <c r="W1515" s="1"/>
      <c r="X1515" s="1"/>
    </row>
    <row r="1516" spans="1:24">
      <c r="A1516" s="7">
        <v>1</v>
      </c>
      <c r="B1516" s="7">
        <v>2.92</v>
      </c>
      <c r="C1516" s="825"/>
      <c r="D1516" s="663" t="s">
        <v>358</v>
      </c>
      <c r="J1516" s="1"/>
      <c r="K1516" s="120"/>
      <c r="L1516" s="120"/>
      <c r="M1516" s="120"/>
      <c r="N1516" s="1"/>
      <c r="O1516" s="1"/>
      <c r="P1516" s="1"/>
      <c r="Q1516" s="1"/>
      <c r="R1516" s="1"/>
      <c r="S1516" s="1"/>
      <c r="T1516" s="1"/>
      <c r="U1516" s="1"/>
      <c r="V1516" s="1"/>
      <c r="W1516" s="1"/>
      <c r="X1516" s="1"/>
    </row>
    <row r="1517" spans="1:24">
      <c r="A1517" s="7"/>
      <c r="B1517" s="7">
        <v>1.1200000000000001</v>
      </c>
      <c r="C1517" s="825"/>
      <c r="D1517" s="663"/>
      <c r="J1517" s="1"/>
      <c r="K1517" s="120"/>
      <c r="L1517" s="120"/>
      <c r="M1517" s="120"/>
      <c r="N1517" s="1"/>
      <c r="O1517" s="1"/>
      <c r="P1517" s="1"/>
      <c r="Q1517" s="1"/>
      <c r="R1517" s="1"/>
      <c r="S1517" s="1"/>
      <c r="T1517" s="1"/>
      <c r="U1517" s="1"/>
      <c r="V1517" s="1"/>
      <c r="W1517" s="1"/>
      <c r="X1517" s="1"/>
    </row>
    <row r="1518" spans="1:24">
      <c r="A1518" s="317"/>
      <c r="B1518" s="317"/>
      <c r="C1518" s="827">
        <f>B1516*B1517</f>
        <v>3.2704000000000004</v>
      </c>
      <c r="D1518" s="291" t="s">
        <v>438</v>
      </c>
      <c r="J1518" s="1"/>
      <c r="K1518" s="120"/>
      <c r="L1518" s="120"/>
      <c r="M1518" s="120"/>
      <c r="N1518" s="1"/>
      <c r="O1518" s="1"/>
      <c r="P1518" s="1"/>
      <c r="Q1518" s="1"/>
      <c r="R1518" s="1"/>
      <c r="S1518" s="1"/>
      <c r="T1518" s="1"/>
      <c r="U1518" s="1"/>
      <c r="V1518" s="1"/>
      <c r="W1518" s="1"/>
      <c r="X1518" s="1"/>
    </row>
    <row r="1519" spans="1:24">
      <c r="A1519" s="7">
        <v>1</v>
      </c>
      <c r="B1519" s="7">
        <v>0.5</v>
      </c>
      <c r="C1519" s="825"/>
      <c r="D1519" s="663" t="s">
        <v>359</v>
      </c>
      <c r="J1519" s="1"/>
      <c r="K1519" s="120"/>
      <c r="L1519" s="120"/>
      <c r="M1519" s="120"/>
      <c r="N1519" s="1"/>
      <c r="O1519" s="1"/>
      <c r="P1519" s="1"/>
      <c r="Q1519" s="1"/>
      <c r="R1519" s="1"/>
      <c r="S1519" s="1"/>
      <c r="T1519" s="1"/>
      <c r="U1519" s="1"/>
      <c r="V1519" s="1"/>
      <c r="W1519" s="1"/>
      <c r="X1519" s="1"/>
    </row>
    <row r="1520" spans="1:24">
      <c r="A1520" s="7"/>
      <c r="B1520" s="7">
        <v>3.2</v>
      </c>
      <c r="C1520" s="825"/>
      <c r="D1520" s="663"/>
      <c r="J1520" s="1"/>
      <c r="K1520" s="120"/>
      <c r="L1520" s="120"/>
      <c r="M1520" s="120"/>
      <c r="N1520" s="1"/>
      <c r="O1520" s="1"/>
      <c r="P1520" s="1"/>
      <c r="Q1520" s="1"/>
      <c r="R1520" s="1"/>
      <c r="S1520" s="1"/>
      <c r="T1520" s="1"/>
      <c r="U1520" s="1"/>
      <c r="V1520" s="1"/>
      <c r="W1520" s="1"/>
      <c r="X1520" s="1"/>
    </row>
    <row r="1521" spans="1:24">
      <c r="A1521" s="317"/>
      <c r="B1521" s="317"/>
      <c r="C1521" s="827">
        <f>B1519*B1520</f>
        <v>1.6</v>
      </c>
      <c r="D1521" s="291" t="s">
        <v>438</v>
      </c>
      <c r="J1521" s="1"/>
      <c r="K1521" s="120"/>
      <c r="L1521" s="120"/>
      <c r="M1521" s="120"/>
      <c r="N1521" s="1"/>
      <c r="O1521" s="1"/>
      <c r="P1521" s="1"/>
      <c r="Q1521" s="1"/>
      <c r="R1521" s="1"/>
      <c r="S1521" s="1"/>
      <c r="T1521" s="1"/>
      <c r="U1521" s="1"/>
      <c r="V1521" s="1"/>
      <c r="W1521" s="1"/>
      <c r="X1521" s="1"/>
    </row>
    <row r="1522" spans="1:24">
      <c r="A1522" s="7">
        <v>2</v>
      </c>
      <c r="B1522" s="7">
        <v>1.25</v>
      </c>
      <c r="C1522" s="825"/>
      <c r="D1522" s="663" t="s">
        <v>547</v>
      </c>
      <c r="J1522" s="1"/>
      <c r="K1522" s="120"/>
      <c r="L1522" s="120"/>
      <c r="M1522" s="120"/>
      <c r="N1522" s="1"/>
      <c r="O1522" s="1"/>
      <c r="P1522" s="1"/>
      <c r="Q1522" s="1"/>
      <c r="R1522" s="1"/>
      <c r="S1522" s="1"/>
      <c r="T1522" s="1"/>
      <c r="U1522" s="1"/>
      <c r="V1522" s="1"/>
      <c r="W1522" s="1"/>
      <c r="X1522" s="1"/>
    </row>
    <row r="1523" spans="1:24">
      <c r="A1523" s="7"/>
      <c r="B1523" s="7">
        <v>2.6</v>
      </c>
      <c r="C1523" s="825"/>
      <c r="D1523" s="663"/>
      <c r="J1523" s="1"/>
      <c r="K1523" s="120"/>
      <c r="L1523" s="120"/>
      <c r="M1523" s="120"/>
      <c r="N1523" s="1"/>
      <c r="O1523" s="1"/>
      <c r="P1523" s="1"/>
      <c r="Q1523" s="1"/>
      <c r="R1523" s="1"/>
      <c r="S1523" s="1"/>
      <c r="T1523" s="1"/>
      <c r="U1523" s="1"/>
      <c r="V1523" s="1"/>
      <c r="W1523" s="1"/>
      <c r="X1523" s="1"/>
    </row>
    <row r="1524" spans="1:24">
      <c r="A1524" s="317"/>
      <c r="B1524" s="317"/>
      <c r="C1524" s="827">
        <f>B1522*B1523*A1522</f>
        <v>6.5</v>
      </c>
      <c r="D1524" s="291" t="s">
        <v>438</v>
      </c>
      <c r="J1524" s="1"/>
      <c r="K1524" s="120"/>
      <c r="L1524" s="120"/>
      <c r="M1524" s="120"/>
      <c r="N1524" s="1"/>
      <c r="O1524" s="1"/>
      <c r="P1524" s="1"/>
      <c r="Q1524" s="1"/>
      <c r="R1524" s="1"/>
      <c r="S1524" s="1"/>
      <c r="T1524" s="1"/>
      <c r="U1524" s="1"/>
      <c r="V1524" s="1"/>
      <c r="W1524" s="1"/>
      <c r="X1524" s="1"/>
    </row>
    <row r="1525" spans="1:24">
      <c r="A1525" s="313"/>
      <c r="B1525" s="313"/>
      <c r="C1525" s="842">
        <f>C1493+C1496+C1500+C1503+C1506+C1509+C1512+C1515+C1518+C1521+C1524</f>
        <v>137.19789999999998</v>
      </c>
      <c r="D1525" s="287" t="s">
        <v>639</v>
      </c>
      <c r="J1525" s="1"/>
      <c r="K1525" s="120"/>
      <c r="L1525" s="120"/>
      <c r="M1525" s="120"/>
      <c r="N1525" s="1"/>
      <c r="O1525" s="1"/>
      <c r="P1525" s="1"/>
      <c r="Q1525" s="1"/>
      <c r="R1525" s="1"/>
      <c r="S1525" s="1"/>
      <c r="T1525" s="1"/>
      <c r="U1525" s="1"/>
      <c r="V1525" s="1"/>
      <c r="W1525" s="1"/>
      <c r="X1525" s="1"/>
    </row>
    <row r="1526" spans="1:24" ht="15.75" thickBot="1">
      <c r="A1526" s="422"/>
      <c r="B1526" s="422"/>
      <c r="C1526" s="846">
        <f>C1473+C1488+C1525</f>
        <v>422.10019999999997</v>
      </c>
      <c r="D1526" s="667" t="s">
        <v>640</v>
      </c>
      <c r="J1526" s="1"/>
      <c r="K1526" s="120"/>
      <c r="L1526" s="120"/>
      <c r="M1526" s="120"/>
      <c r="N1526" s="1"/>
      <c r="O1526" s="1"/>
      <c r="P1526" s="1"/>
      <c r="Q1526" s="1"/>
      <c r="R1526" s="1"/>
      <c r="S1526" s="1"/>
      <c r="T1526" s="1"/>
      <c r="U1526" s="1"/>
      <c r="V1526" s="1"/>
      <c r="W1526" s="1"/>
      <c r="X1526" s="1"/>
    </row>
    <row r="1527" spans="1:24" ht="15.75" thickBot="1">
      <c r="A1527" s="7"/>
      <c r="B1527" s="7"/>
      <c r="C1527" s="826"/>
      <c r="D1527" s="669" t="s">
        <v>549</v>
      </c>
      <c r="J1527" s="1"/>
      <c r="K1527" s="120"/>
      <c r="L1527" s="120"/>
      <c r="M1527" s="120"/>
      <c r="N1527" s="1"/>
      <c r="O1527" s="1"/>
      <c r="P1527" s="1"/>
      <c r="Q1527" s="1"/>
      <c r="R1527" s="1"/>
      <c r="S1527" s="1"/>
      <c r="T1527" s="1"/>
      <c r="U1527" s="1"/>
      <c r="V1527" s="1"/>
      <c r="W1527" s="1"/>
      <c r="X1527" s="1"/>
    </row>
    <row r="1528" spans="1:24">
      <c r="A1528" s="7">
        <v>1</v>
      </c>
      <c r="B1528" s="7">
        <v>78.14</v>
      </c>
      <c r="C1528" s="826"/>
      <c r="D1528" s="663" t="s">
        <v>550</v>
      </c>
      <c r="J1528" s="1"/>
      <c r="K1528" s="120"/>
      <c r="L1528" s="120"/>
      <c r="M1528" s="120"/>
      <c r="N1528" s="1"/>
      <c r="O1528" s="1"/>
      <c r="P1528" s="1"/>
      <c r="Q1528" s="1"/>
      <c r="R1528" s="1"/>
      <c r="S1528" s="1"/>
      <c r="T1528" s="1"/>
      <c r="U1528" s="1"/>
      <c r="V1528" s="1"/>
      <c r="W1528" s="1"/>
      <c r="X1528" s="1"/>
    </row>
    <row r="1529" spans="1:24">
      <c r="A1529" s="7"/>
      <c r="B1529" s="7">
        <v>2.8</v>
      </c>
      <c r="C1529" s="826"/>
      <c r="D1529" s="663" t="s">
        <v>551</v>
      </c>
      <c r="J1529" s="1"/>
      <c r="K1529" s="120"/>
      <c r="L1529" s="120"/>
      <c r="M1529" s="120"/>
      <c r="N1529" s="1"/>
      <c r="O1529" s="1"/>
      <c r="P1529" s="1"/>
      <c r="Q1529" s="1"/>
      <c r="R1529" s="1"/>
      <c r="S1529" s="1"/>
      <c r="T1529" s="1"/>
      <c r="U1529" s="1"/>
      <c r="V1529" s="1"/>
      <c r="W1529" s="1"/>
      <c r="X1529" s="1"/>
    </row>
    <row r="1530" spans="1:24">
      <c r="A1530" s="317"/>
      <c r="B1530" s="317"/>
      <c r="C1530" s="829">
        <f>B1528*B1529</f>
        <v>218.792</v>
      </c>
      <c r="D1530" s="291" t="s">
        <v>438</v>
      </c>
      <c r="J1530" s="1"/>
      <c r="K1530" s="120"/>
      <c r="L1530" s="120"/>
      <c r="M1530" s="120"/>
      <c r="N1530" s="1"/>
      <c r="O1530" s="1"/>
      <c r="P1530" s="1"/>
      <c r="Q1530" s="1"/>
      <c r="R1530" s="1"/>
      <c r="S1530" s="1"/>
      <c r="T1530" s="1"/>
      <c r="U1530" s="1"/>
      <c r="V1530" s="1"/>
      <c r="W1530" s="1"/>
      <c r="X1530" s="1"/>
    </row>
    <row r="1531" spans="1:24">
      <c r="A1531" s="7"/>
      <c r="B1531" s="7"/>
      <c r="C1531" s="842"/>
      <c r="D1531" s="388" t="s">
        <v>474</v>
      </c>
      <c r="J1531" s="1"/>
      <c r="K1531" s="120"/>
      <c r="L1531" s="120"/>
      <c r="M1531" s="120"/>
      <c r="N1531" s="1"/>
      <c r="O1531" s="1"/>
      <c r="P1531" s="1"/>
      <c r="Q1531" s="1"/>
      <c r="R1531" s="1"/>
      <c r="S1531" s="1"/>
      <c r="T1531" s="1"/>
      <c r="U1531" s="1"/>
      <c r="V1531" s="1"/>
      <c r="W1531" s="1"/>
      <c r="X1531" s="1"/>
    </row>
    <row r="1532" spans="1:24">
      <c r="A1532" s="7">
        <v>1</v>
      </c>
      <c r="B1532" s="7">
        <v>0.9</v>
      </c>
      <c r="C1532" s="825"/>
      <c r="D1532" s="666" t="s">
        <v>475</v>
      </c>
      <c r="J1532" s="1"/>
      <c r="K1532" s="120"/>
      <c r="L1532" s="120"/>
      <c r="M1532" s="120"/>
      <c r="N1532" s="1"/>
      <c r="O1532" s="1"/>
      <c r="P1532" s="1"/>
      <c r="Q1532" s="1"/>
      <c r="R1532" s="1"/>
      <c r="S1532" s="1"/>
      <c r="T1532" s="1"/>
      <c r="U1532" s="1"/>
      <c r="V1532" s="1"/>
      <c r="W1532" s="1"/>
      <c r="X1532" s="1"/>
    </row>
    <row r="1533" spans="1:24">
      <c r="A1533" s="7"/>
      <c r="B1533" s="7">
        <v>2.1</v>
      </c>
      <c r="C1533" s="825"/>
      <c r="D1533" s="666"/>
      <c r="J1533" s="1"/>
      <c r="K1533" s="120"/>
      <c r="L1533" s="120"/>
      <c r="M1533" s="120"/>
      <c r="N1533" s="1"/>
      <c r="O1533" s="1"/>
      <c r="P1533" s="1"/>
      <c r="Q1533" s="1"/>
      <c r="R1533" s="1"/>
      <c r="S1533" s="1"/>
      <c r="T1533" s="1"/>
      <c r="U1533" s="1"/>
      <c r="V1533" s="1"/>
      <c r="W1533" s="1"/>
      <c r="X1533" s="1"/>
    </row>
    <row r="1534" spans="1:24">
      <c r="A1534" s="317"/>
      <c r="B1534" s="317"/>
      <c r="C1534" s="827">
        <f>-B1532*B1533</f>
        <v>-1.8900000000000001</v>
      </c>
      <c r="D1534" s="839" t="s">
        <v>438</v>
      </c>
      <c r="J1534" s="1"/>
      <c r="K1534" s="120"/>
      <c r="L1534" s="120"/>
      <c r="M1534" s="120"/>
      <c r="N1534" s="1"/>
      <c r="O1534" s="1"/>
      <c r="P1534" s="1"/>
      <c r="Q1534" s="1"/>
      <c r="R1534" s="1"/>
      <c r="S1534" s="1"/>
      <c r="T1534" s="1"/>
      <c r="U1534" s="1"/>
      <c r="V1534" s="1"/>
      <c r="W1534" s="1"/>
      <c r="X1534" s="1"/>
    </row>
    <row r="1535" spans="1:24">
      <c r="A1535" s="7">
        <v>2</v>
      </c>
      <c r="B1535" s="7">
        <v>0.7</v>
      </c>
      <c r="C1535" s="825"/>
      <c r="D1535" s="666" t="s">
        <v>476</v>
      </c>
      <c r="J1535" s="1"/>
      <c r="K1535" s="120"/>
      <c r="L1535" s="120"/>
      <c r="M1535" s="120"/>
      <c r="N1535" s="1"/>
      <c r="O1535" s="1"/>
      <c r="P1535" s="1"/>
      <c r="Q1535" s="1"/>
      <c r="R1535" s="1"/>
      <c r="S1535" s="1"/>
      <c r="T1535" s="1"/>
      <c r="U1535" s="1"/>
      <c r="V1535" s="1"/>
      <c r="W1535" s="1"/>
      <c r="X1535" s="1"/>
    </row>
    <row r="1536" spans="1:24">
      <c r="A1536" s="7"/>
      <c r="B1536" s="7">
        <v>2.1</v>
      </c>
      <c r="C1536" s="825"/>
      <c r="D1536" s="666"/>
      <c r="J1536" s="1"/>
      <c r="K1536" s="120"/>
      <c r="L1536" s="120"/>
      <c r="M1536" s="120"/>
      <c r="N1536" s="1"/>
      <c r="O1536" s="1"/>
      <c r="P1536" s="1"/>
      <c r="Q1536" s="1"/>
      <c r="R1536" s="1"/>
      <c r="S1536" s="1"/>
      <c r="T1536" s="1"/>
      <c r="U1536" s="1"/>
      <c r="V1536" s="1"/>
      <c r="W1536" s="1"/>
      <c r="X1536" s="1"/>
    </row>
    <row r="1537" spans="1:24">
      <c r="A1537" s="317"/>
      <c r="B1537" s="317"/>
      <c r="C1537" s="827">
        <f>-B1535*B1536*A1535</f>
        <v>-2.94</v>
      </c>
      <c r="D1537" s="839" t="s">
        <v>438</v>
      </c>
      <c r="J1537" s="1"/>
      <c r="K1537" s="120"/>
      <c r="L1537" s="120"/>
      <c r="M1537" s="120"/>
      <c r="N1537" s="1"/>
      <c r="O1537" s="1"/>
      <c r="P1537" s="1"/>
      <c r="Q1537" s="1"/>
      <c r="R1537" s="1"/>
      <c r="S1537" s="1"/>
      <c r="T1537" s="1"/>
      <c r="U1537" s="1"/>
      <c r="V1537" s="1"/>
      <c r="W1537" s="1"/>
      <c r="X1537" s="1"/>
    </row>
    <row r="1538" spans="1:24">
      <c r="A1538" s="7"/>
      <c r="B1538" s="7"/>
      <c r="C1538" s="825"/>
      <c r="D1538" s="388" t="s">
        <v>477</v>
      </c>
      <c r="J1538" s="1"/>
      <c r="K1538" s="120"/>
      <c r="L1538" s="120"/>
      <c r="M1538" s="120"/>
      <c r="N1538" s="1"/>
      <c r="O1538" s="1"/>
      <c r="P1538" s="1"/>
      <c r="Q1538" s="1"/>
      <c r="R1538" s="1"/>
      <c r="S1538" s="1"/>
      <c r="T1538" s="1"/>
      <c r="U1538" s="1"/>
      <c r="V1538" s="1"/>
      <c r="W1538" s="1"/>
      <c r="X1538" s="1"/>
    </row>
    <row r="1539" spans="1:24">
      <c r="A1539" s="7" t="s">
        <v>478</v>
      </c>
      <c r="B1539" s="7">
        <v>0.8</v>
      </c>
      <c r="C1539" s="825"/>
      <c r="D1539" s="666" t="s">
        <v>479</v>
      </c>
      <c r="J1539" s="1"/>
      <c r="K1539" s="120"/>
      <c r="L1539" s="120"/>
      <c r="M1539" s="120"/>
      <c r="N1539" s="1"/>
      <c r="O1539" s="1"/>
      <c r="P1539" s="1"/>
      <c r="Q1539" s="1"/>
      <c r="R1539" s="1"/>
      <c r="S1539" s="1"/>
      <c r="T1539" s="1"/>
      <c r="U1539" s="1"/>
      <c r="V1539" s="1"/>
      <c r="W1539" s="1"/>
      <c r="X1539" s="1"/>
    </row>
    <row r="1540" spans="1:24">
      <c r="A1540" s="7"/>
      <c r="B1540" s="7">
        <v>0.85</v>
      </c>
      <c r="C1540" s="825"/>
      <c r="D1540" s="666"/>
      <c r="J1540" s="1"/>
      <c r="K1540" s="120"/>
      <c r="L1540" s="120"/>
      <c r="M1540" s="120"/>
      <c r="N1540" s="1"/>
      <c r="O1540" s="1"/>
      <c r="P1540" s="1"/>
      <c r="Q1540" s="1"/>
      <c r="R1540" s="1"/>
      <c r="S1540" s="1"/>
      <c r="T1540" s="1"/>
      <c r="U1540" s="1"/>
      <c r="V1540" s="1"/>
      <c r="W1540" s="1"/>
      <c r="X1540" s="1"/>
    </row>
    <row r="1541" spans="1:24">
      <c r="A1541" s="317"/>
      <c r="B1541" s="317"/>
      <c r="C1541" s="827">
        <f>-B1539*B1540</f>
        <v>-0.68</v>
      </c>
      <c r="D1541" s="839" t="s">
        <v>438</v>
      </c>
      <c r="J1541" s="1"/>
      <c r="K1541" s="120"/>
      <c r="L1541" s="120"/>
      <c r="M1541" s="120"/>
      <c r="N1541" s="1"/>
      <c r="O1541" s="1"/>
      <c r="P1541" s="1"/>
      <c r="Q1541" s="1"/>
      <c r="R1541" s="1"/>
      <c r="S1541" s="1"/>
      <c r="T1541" s="1"/>
      <c r="U1541" s="1"/>
      <c r="V1541" s="1"/>
      <c r="W1541" s="1"/>
      <c r="X1541" s="1"/>
    </row>
    <row r="1542" spans="1:24">
      <c r="A1542" s="7"/>
      <c r="B1542" s="7"/>
      <c r="C1542" s="825">
        <f>C1534+C1537+C1541</f>
        <v>-5.51</v>
      </c>
      <c r="D1542" s="666" t="s">
        <v>641</v>
      </c>
      <c r="J1542" s="1"/>
      <c r="K1542" s="120"/>
      <c r="L1542" s="120"/>
      <c r="M1542" s="120"/>
      <c r="N1542" s="1"/>
      <c r="O1542" s="1"/>
      <c r="P1542" s="1"/>
      <c r="Q1542" s="1"/>
      <c r="R1542" s="1"/>
      <c r="S1542" s="1"/>
      <c r="T1542" s="1"/>
      <c r="U1542" s="1"/>
      <c r="V1542" s="1"/>
      <c r="W1542" s="1"/>
      <c r="X1542" s="1"/>
    </row>
    <row r="1543" spans="1:24">
      <c r="A1543" s="7"/>
      <c r="B1543" s="7"/>
      <c r="C1543" s="826"/>
      <c r="D1543" s="663" t="s">
        <v>553</v>
      </c>
      <c r="J1543" s="1"/>
      <c r="K1543" s="120"/>
      <c r="L1543" s="120"/>
      <c r="M1543" s="120"/>
      <c r="N1543" s="1"/>
      <c r="O1543" s="1"/>
      <c r="P1543" s="1"/>
      <c r="Q1543" s="1"/>
      <c r="R1543" s="1"/>
      <c r="S1543" s="1"/>
      <c r="T1543" s="1"/>
      <c r="U1543" s="1"/>
      <c r="V1543" s="1"/>
      <c r="W1543" s="1"/>
      <c r="X1543" s="1"/>
    </row>
    <row r="1544" spans="1:24">
      <c r="A1544" s="7">
        <v>1</v>
      </c>
      <c r="B1544" s="7">
        <v>20</v>
      </c>
      <c r="C1544" s="826"/>
      <c r="D1544" s="663"/>
      <c r="J1544" s="1"/>
      <c r="K1544" s="120"/>
      <c r="L1544" s="120"/>
      <c r="M1544" s="120"/>
      <c r="N1544" s="1"/>
      <c r="O1544" s="1"/>
      <c r="P1544" s="1"/>
      <c r="Q1544" s="1"/>
      <c r="R1544" s="1"/>
      <c r="S1544" s="1"/>
      <c r="T1544" s="1"/>
      <c r="U1544" s="1"/>
      <c r="V1544" s="1"/>
      <c r="W1544" s="1"/>
      <c r="X1544" s="1"/>
    </row>
    <row r="1545" spans="1:24">
      <c r="A1545" s="7"/>
      <c r="B1545" s="668">
        <v>0.95</v>
      </c>
      <c r="C1545" s="826"/>
      <c r="D1545" s="663"/>
      <c r="J1545" s="1"/>
      <c r="K1545" s="120"/>
      <c r="L1545" s="120"/>
      <c r="M1545" s="120"/>
      <c r="N1545" s="1"/>
      <c r="O1545" s="1"/>
      <c r="P1545" s="1"/>
      <c r="Q1545" s="1"/>
      <c r="R1545" s="1"/>
      <c r="S1545" s="1"/>
      <c r="T1545" s="1"/>
      <c r="U1545" s="1"/>
      <c r="V1545" s="1"/>
      <c r="W1545" s="1"/>
      <c r="X1545" s="1"/>
    </row>
    <row r="1546" spans="1:24">
      <c r="A1546" s="317"/>
      <c r="B1546" s="317"/>
      <c r="C1546" s="829">
        <v>19</v>
      </c>
      <c r="D1546" s="291" t="s">
        <v>438</v>
      </c>
      <c r="J1546" s="1"/>
      <c r="K1546" s="120"/>
      <c r="L1546" s="120"/>
      <c r="M1546" s="120"/>
      <c r="N1546" s="1"/>
      <c r="O1546" s="1"/>
      <c r="P1546" s="1"/>
      <c r="Q1546" s="1"/>
      <c r="R1546" s="1"/>
      <c r="S1546" s="1"/>
      <c r="T1546" s="1"/>
      <c r="U1546" s="1"/>
      <c r="V1546" s="1"/>
      <c r="W1546" s="1"/>
      <c r="X1546" s="1"/>
    </row>
    <row r="1547" spans="1:24">
      <c r="A1547" s="7"/>
      <c r="B1547" s="7"/>
      <c r="C1547" s="826"/>
      <c r="D1547" s="663"/>
      <c r="J1547" s="1"/>
      <c r="K1547" s="120"/>
      <c r="L1547" s="120"/>
      <c r="M1547" s="120"/>
      <c r="N1547" s="1"/>
      <c r="O1547" s="1"/>
      <c r="P1547" s="1"/>
      <c r="Q1547" s="1"/>
      <c r="R1547" s="1"/>
      <c r="S1547" s="1"/>
      <c r="T1547" s="1"/>
      <c r="U1547" s="1"/>
      <c r="V1547" s="1"/>
      <c r="W1547" s="1"/>
      <c r="X1547" s="1"/>
    </row>
    <row r="1548" spans="1:24">
      <c r="A1548" s="7"/>
      <c r="B1548" s="7"/>
      <c r="C1548" s="826"/>
      <c r="D1548" s="291" t="s">
        <v>554</v>
      </c>
      <c r="J1548" s="1"/>
      <c r="K1548" s="120"/>
      <c r="L1548" s="120"/>
      <c r="M1548" s="120"/>
      <c r="N1548" s="1"/>
      <c r="O1548" s="1"/>
      <c r="P1548" s="1"/>
      <c r="Q1548" s="1"/>
      <c r="R1548" s="1"/>
      <c r="S1548" s="1"/>
      <c r="T1548" s="1"/>
      <c r="U1548" s="1"/>
      <c r="V1548" s="1"/>
      <c r="W1548" s="1"/>
      <c r="X1548" s="1"/>
    </row>
    <row r="1549" spans="1:24">
      <c r="A1549" s="7">
        <v>2</v>
      </c>
      <c r="B1549" s="7">
        <v>0.95</v>
      </c>
      <c r="C1549" s="826"/>
      <c r="D1549" s="663"/>
      <c r="J1549" s="1"/>
      <c r="K1549" s="120"/>
      <c r="L1549" s="120"/>
      <c r="M1549" s="120"/>
      <c r="N1549" s="1"/>
      <c r="O1549" s="1"/>
      <c r="P1549" s="1"/>
      <c r="Q1549" s="1"/>
      <c r="R1549" s="1"/>
      <c r="S1549" s="1"/>
      <c r="T1549" s="1"/>
      <c r="U1549" s="1"/>
      <c r="V1549" s="1"/>
      <c r="W1549" s="1"/>
      <c r="X1549" s="1"/>
    </row>
    <row r="1550" spans="1:24">
      <c r="A1550" s="7"/>
      <c r="B1550" s="668">
        <v>5</v>
      </c>
      <c r="C1550" s="826"/>
      <c r="D1550" s="663"/>
      <c r="J1550" s="1"/>
      <c r="K1550" s="120"/>
      <c r="L1550" s="120"/>
      <c r="M1550" s="120"/>
      <c r="N1550" s="1"/>
      <c r="O1550" s="1"/>
      <c r="P1550" s="1"/>
      <c r="Q1550" s="1"/>
      <c r="R1550" s="1"/>
      <c r="S1550" s="1"/>
      <c r="T1550" s="1"/>
      <c r="U1550" s="1"/>
      <c r="V1550" s="1"/>
      <c r="W1550" s="1"/>
      <c r="X1550" s="1"/>
    </row>
    <row r="1551" spans="1:24">
      <c r="A1551" s="317"/>
      <c r="B1551" s="337"/>
      <c r="C1551" s="829">
        <f>B1549*B1550*A1549</f>
        <v>9.5</v>
      </c>
      <c r="D1551" s="291" t="s">
        <v>438</v>
      </c>
      <c r="J1551" s="1"/>
      <c r="K1551" s="120"/>
      <c r="L1551" s="120"/>
      <c r="M1551" s="120"/>
      <c r="N1551" s="1"/>
      <c r="O1551" s="1"/>
      <c r="P1551" s="1"/>
      <c r="Q1551" s="1"/>
      <c r="R1551" s="1"/>
      <c r="S1551" s="1"/>
      <c r="T1551" s="1"/>
      <c r="U1551" s="1"/>
      <c r="V1551" s="1"/>
      <c r="W1551" s="1"/>
      <c r="X1551" s="1"/>
    </row>
    <row r="1552" spans="1:24">
      <c r="A1552" s="317"/>
      <c r="B1552" s="337"/>
      <c r="C1552" s="829">
        <f>C1551+C1546</f>
        <v>28.5</v>
      </c>
      <c r="D1552" s="291" t="s">
        <v>642</v>
      </c>
      <c r="J1552" s="1"/>
      <c r="K1552" s="120"/>
      <c r="L1552" s="120"/>
      <c r="M1552" s="120"/>
      <c r="N1552" s="1"/>
      <c r="O1552" s="1"/>
      <c r="P1552" s="1"/>
      <c r="Q1552" s="1"/>
      <c r="R1552" s="1"/>
      <c r="S1552" s="1"/>
      <c r="T1552" s="1"/>
      <c r="U1552" s="1"/>
      <c r="V1552" s="1"/>
      <c r="W1552" s="1"/>
      <c r="X1552" s="1"/>
    </row>
    <row r="1553" spans="1:24" ht="15.75" thickBot="1">
      <c r="A1553" s="422"/>
      <c r="B1553" s="414"/>
      <c r="C1553" s="845">
        <f>C1530+C1542+C1552</f>
        <v>241.78200000000001</v>
      </c>
      <c r="D1553" s="667" t="s">
        <v>643</v>
      </c>
      <c r="J1553" s="1"/>
      <c r="K1553" s="120"/>
      <c r="L1553" s="120"/>
      <c r="M1553" s="120"/>
      <c r="N1553" s="1"/>
      <c r="O1553" s="1"/>
      <c r="P1553" s="1"/>
      <c r="Q1553" s="1"/>
      <c r="R1553" s="1"/>
      <c r="S1553" s="1"/>
      <c r="T1553" s="1"/>
      <c r="U1553" s="1"/>
      <c r="V1553" s="1"/>
      <c r="W1553" s="1"/>
      <c r="X1553" s="1"/>
    </row>
    <row r="1554" spans="1:24" ht="15.75" thickBot="1">
      <c r="A1554" s="7"/>
      <c r="B1554" s="7"/>
      <c r="C1554" s="1013"/>
      <c r="D1554" s="853" t="s">
        <v>644</v>
      </c>
      <c r="J1554" s="1"/>
      <c r="K1554" s="120"/>
      <c r="L1554" s="120"/>
      <c r="M1554" s="120"/>
      <c r="N1554" s="1"/>
      <c r="O1554" s="1"/>
      <c r="P1554" s="1"/>
      <c r="Q1554" s="1"/>
      <c r="R1554" s="1"/>
      <c r="S1554" s="1"/>
      <c r="T1554" s="1"/>
      <c r="U1554" s="1"/>
      <c r="V1554" s="1"/>
      <c r="W1554" s="1"/>
      <c r="X1554" s="1"/>
    </row>
    <row r="1555" spans="1:24">
      <c r="A1555" s="7">
        <v>1</v>
      </c>
      <c r="B1555" s="7">
        <v>144.28</v>
      </c>
      <c r="C1555" s="825"/>
      <c r="D1555" s="666" t="s">
        <v>558</v>
      </c>
      <c r="J1555" s="1"/>
      <c r="K1555" s="120"/>
      <c r="L1555" s="120"/>
      <c r="M1555" s="120"/>
      <c r="N1555" s="1"/>
      <c r="O1555" s="1"/>
      <c r="P1555" s="1"/>
      <c r="Q1555" s="1"/>
      <c r="R1555" s="1"/>
      <c r="S1555" s="1"/>
      <c r="T1555" s="1"/>
      <c r="U1555" s="1"/>
      <c r="V1555" s="1"/>
      <c r="W1555" s="1"/>
      <c r="X1555" s="1"/>
    </row>
    <row r="1556" spans="1:24">
      <c r="A1556" s="7"/>
      <c r="B1556" s="7">
        <v>2.9</v>
      </c>
      <c r="C1556" s="825"/>
      <c r="D1556" s="663" t="s">
        <v>559</v>
      </c>
      <c r="J1556" s="1"/>
      <c r="K1556" s="120"/>
      <c r="L1556" s="120"/>
      <c r="M1556" s="120"/>
      <c r="N1556" s="1"/>
      <c r="O1556" s="1"/>
      <c r="P1556" s="1"/>
      <c r="Q1556" s="1"/>
      <c r="R1556" s="1"/>
      <c r="S1556" s="1"/>
      <c r="T1556" s="1"/>
      <c r="U1556" s="1"/>
      <c r="V1556" s="1"/>
      <c r="W1556" s="1"/>
      <c r="X1556" s="1"/>
    </row>
    <row r="1557" spans="1:24">
      <c r="A1557" s="7"/>
      <c r="B1557" s="7"/>
      <c r="C1557" s="825"/>
      <c r="D1557" s="663" t="s">
        <v>645</v>
      </c>
      <c r="J1557" s="1"/>
      <c r="K1557" s="120"/>
      <c r="L1557" s="120"/>
      <c r="M1557" s="120"/>
      <c r="N1557" s="1"/>
      <c r="O1557" s="1"/>
      <c r="P1557" s="1"/>
      <c r="Q1557" s="1"/>
      <c r="R1557" s="1"/>
      <c r="S1557" s="1"/>
      <c r="T1557" s="1"/>
      <c r="U1557" s="1"/>
      <c r="V1557" s="1"/>
      <c r="W1557" s="1"/>
      <c r="X1557" s="1"/>
    </row>
    <row r="1558" spans="1:24">
      <c r="A1558" s="317"/>
      <c r="B1558" s="317"/>
      <c r="C1558" s="829">
        <f>B1555*B1556*A1555</f>
        <v>418.41199999999998</v>
      </c>
      <c r="D1558" s="291" t="s">
        <v>646</v>
      </c>
      <c r="J1558" s="1"/>
      <c r="K1558" s="120"/>
      <c r="L1558" s="120"/>
      <c r="M1558" s="120"/>
      <c r="N1558" s="1"/>
      <c r="O1558" s="1"/>
      <c r="P1558" s="1"/>
      <c r="Q1558" s="1"/>
      <c r="R1558" s="1"/>
      <c r="S1558" s="1"/>
      <c r="T1558" s="1"/>
      <c r="U1558" s="1"/>
      <c r="V1558" s="1"/>
      <c r="W1558" s="1"/>
      <c r="X1558" s="1"/>
    </row>
    <row r="1559" spans="1:24">
      <c r="A1559" s="7"/>
      <c r="B1559" s="7"/>
      <c r="C1559" s="825"/>
      <c r="D1559" s="287" t="s">
        <v>561</v>
      </c>
      <c r="J1559" s="1"/>
      <c r="K1559" s="120"/>
      <c r="L1559" s="120"/>
      <c r="M1559" s="120"/>
      <c r="N1559" s="1"/>
      <c r="O1559" s="1"/>
      <c r="P1559" s="1"/>
      <c r="Q1559" s="1"/>
      <c r="R1559" s="1"/>
      <c r="S1559" s="1"/>
      <c r="T1559" s="1"/>
      <c r="U1559" s="1"/>
      <c r="V1559" s="1"/>
      <c r="W1559" s="1"/>
      <c r="X1559" s="1"/>
    </row>
    <row r="1560" spans="1:24">
      <c r="A1560" s="7">
        <v>1</v>
      </c>
      <c r="B1560" s="7">
        <v>1</v>
      </c>
      <c r="C1560" s="825"/>
      <c r="D1560" s="663" t="s">
        <v>562</v>
      </c>
      <c r="J1560" s="1"/>
      <c r="K1560" s="120"/>
      <c r="L1560" s="120"/>
      <c r="M1560" s="120"/>
      <c r="N1560" s="1"/>
      <c r="O1560" s="1"/>
      <c r="P1560" s="1"/>
      <c r="Q1560" s="1"/>
      <c r="R1560" s="1"/>
      <c r="S1560" s="1"/>
      <c r="T1560" s="1"/>
      <c r="U1560" s="1"/>
      <c r="V1560" s="1"/>
      <c r="W1560" s="1"/>
      <c r="X1560" s="1"/>
    </row>
    <row r="1561" spans="1:24">
      <c r="A1561" s="7"/>
      <c r="B1561" s="7">
        <v>2.1</v>
      </c>
      <c r="C1561" s="825"/>
      <c r="D1561" s="663"/>
      <c r="J1561" s="1"/>
      <c r="K1561" s="120"/>
      <c r="L1561" s="120"/>
      <c r="M1561" s="120"/>
      <c r="N1561" s="1"/>
      <c r="O1561" s="1"/>
      <c r="P1561" s="1"/>
      <c r="Q1561" s="1"/>
      <c r="R1561" s="1"/>
      <c r="S1561" s="1"/>
      <c r="T1561" s="1"/>
      <c r="U1561" s="1"/>
      <c r="V1561" s="1"/>
      <c r="W1561" s="1"/>
      <c r="X1561" s="1"/>
    </row>
    <row r="1562" spans="1:24">
      <c r="A1562" s="317"/>
      <c r="B1562" s="317"/>
      <c r="C1562" s="827">
        <f>-B1560*B1561</f>
        <v>-2.1</v>
      </c>
      <c r="D1562" s="291" t="s">
        <v>438</v>
      </c>
      <c r="J1562" s="1"/>
      <c r="K1562" s="120"/>
      <c r="L1562" s="120"/>
      <c r="M1562" s="120"/>
      <c r="N1562" s="1"/>
      <c r="O1562" s="1"/>
      <c r="P1562" s="1"/>
      <c r="Q1562" s="1"/>
      <c r="R1562" s="1"/>
      <c r="S1562" s="1"/>
      <c r="T1562" s="1"/>
      <c r="U1562" s="1"/>
      <c r="V1562" s="1"/>
      <c r="W1562" s="1"/>
      <c r="X1562" s="1"/>
    </row>
    <row r="1563" spans="1:24">
      <c r="A1563" s="7">
        <v>3</v>
      </c>
      <c r="B1563" s="7">
        <v>0.85</v>
      </c>
      <c r="C1563" s="825"/>
      <c r="D1563" s="663" t="s">
        <v>564</v>
      </c>
      <c r="J1563" s="1"/>
      <c r="K1563" s="120"/>
      <c r="L1563" s="120"/>
      <c r="M1563" s="120"/>
      <c r="N1563" s="1"/>
      <c r="O1563" s="1"/>
      <c r="P1563" s="1"/>
      <c r="Q1563" s="1"/>
      <c r="R1563" s="1"/>
      <c r="S1563" s="1"/>
      <c r="T1563" s="1"/>
      <c r="U1563" s="1"/>
      <c r="V1563" s="1"/>
      <c r="W1563" s="1"/>
      <c r="X1563" s="1"/>
    </row>
    <row r="1564" spans="1:24">
      <c r="A1564" s="7"/>
      <c r="B1564" s="7">
        <v>2.1</v>
      </c>
      <c r="C1564" s="825"/>
      <c r="D1564" s="663"/>
      <c r="J1564" s="1"/>
      <c r="K1564" s="120"/>
      <c r="L1564" s="120"/>
      <c r="M1564" s="120"/>
      <c r="N1564" s="1"/>
      <c r="O1564" s="1"/>
      <c r="P1564" s="1"/>
      <c r="Q1564" s="1"/>
      <c r="R1564" s="1"/>
      <c r="S1564" s="1"/>
      <c r="T1564" s="1"/>
      <c r="U1564" s="1"/>
      <c r="V1564" s="1"/>
      <c r="W1564" s="1"/>
      <c r="X1564" s="1"/>
    </row>
    <row r="1565" spans="1:24">
      <c r="A1565" s="317"/>
      <c r="B1565" s="317"/>
      <c r="C1565" s="829">
        <f>-B1563*B1564*A1563</f>
        <v>-5.3549999999999995</v>
      </c>
      <c r="D1565" s="854" t="s">
        <v>438</v>
      </c>
      <c r="J1565" s="1"/>
      <c r="K1565" s="120"/>
      <c r="L1565" s="120"/>
      <c r="M1565" s="120"/>
      <c r="N1565" s="1"/>
      <c r="O1565" s="1"/>
      <c r="P1565" s="1"/>
      <c r="Q1565" s="1"/>
      <c r="R1565" s="1"/>
      <c r="S1565" s="1"/>
      <c r="T1565" s="1"/>
      <c r="U1565" s="1"/>
      <c r="V1565" s="1"/>
      <c r="W1565" s="1"/>
      <c r="X1565" s="1"/>
    </row>
    <row r="1566" spans="1:24">
      <c r="A1566" s="7">
        <v>1</v>
      </c>
      <c r="B1566" s="7">
        <v>0.8</v>
      </c>
      <c r="C1566" s="825"/>
      <c r="D1566" s="663" t="s">
        <v>565</v>
      </c>
      <c r="J1566" s="1"/>
      <c r="K1566" s="120"/>
      <c r="L1566" s="120"/>
      <c r="M1566" s="120"/>
      <c r="N1566" s="1"/>
      <c r="O1566" s="1"/>
      <c r="P1566" s="1"/>
      <c r="Q1566" s="1"/>
      <c r="R1566" s="1"/>
      <c r="S1566" s="1"/>
      <c r="T1566" s="1"/>
      <c r="U1566" s="1"/>
      <c r="V1566" s="1"/>
      <c r="W1566" s="1"/>
      <c r="X1566" s="1"/>
    </row>
    <row r="1567" spans="1:24">
      <c r="A1567" s="7"/>
      <c r="B1567" s="7">
        <v>2.1</v>
      </c>
      <c r="C1567" s="825"/>
      <c r="D1567" s="663"/>
      <c r="J1567" s="1"/>
      <c r="K1567" s="120"/>
      <c r="L1567" s="120"/>
      <c r="M1567" s="120"/>
      <c r="N1567" s="1"/>
      <c r="O1567" s="1"/>
      <c r="P1567" s="1"/>
      <c r="Q1567" s="1"/>
      <c r="R1567" s="1"/>
      <c r="S1567" s="1"/>
      <c r="T1567" s="1"/>
      <c r="U1567" s="1"/>
      <c r="V1567" s="1"/>
      <c r="W1567" s="1"/>
      <c r="X1567" s="1"/>
    </row>
    <row r="1568" spans="1:24">
      <c r="A1568" s="317"/>
      <c r="B1568" s="317"/>
      <c r="C1568" s="829">
        <f>-B1566*B1567*A1566</f>
        <v>-1.6800000000000002</v>
      </c>
      <c r="D1568" s="291" t="s">
        <v>438</v>
      </c>
      <c r="J1568" s="1"/>
      <c r="K1568" s="120"/>
      <c r="L1568" s="120"/>
      <c r="M1568" s="120"/>
      <c r="N1568" s="1"/>
      <c r="O1568" s="1"/>
      <c r="P1568" s="1"/>
      <c r="Q1568" s="1"/>
      <c r="R1568" s="1"/>
      <c r="S1568" s="1"/>
      <c r="T1568" s="1"/>
      <c r="U1568" s="1"/>
      <c r="V1568" s="1"/>
      <c r="W1568" s="1"/>
      <c r="X1568" s="1"/>
    </row>
    <row r="1569" spans="1:24">
      <c r="A1569" s="313"/>
      <c r="B1569" s="313"/>
      <c r="C1569" s="830">
        <f>C1562+C1565+C1568</f>
        <v>-9.1349999999999998</v>
      </c>
      <c r="D1569" s="287" t="s">
        <v>647</v>
      </c>
      <c r="J1569" s="1"/>
      <c r="K1569" s="120"/>
      <c r="L1569" s="120"/>
      <c r="M1569" s="120"/>
      <c r="N1569" s="1"/>
      <c r="O1569" s="1"/>
      <c r="P1569" s="1"/>
      <c r="Q1569" s="1"/>
      <c r="R1569" s="1"/>
      <c r="S1569" s="1"/>
      <c r="T1569" s="1"/>
      <c r="U1569" s="1"/>
      <c r="V1569" s="1"/>
      <c r="W1569" s="1"/>
      <c r="X1569" s="1"/>
    </row>
    <row r="1570" spans="1:24">
      <c r="A1570" s="313"/>
      <c r="B1570" s="313"/>
      <c r="C1570" s="843">
        <f>C1558+C1569</f>
        <v>409.27699999999999</v>
      </c>
      <c r="D1570" s="287" t="s">
        <v>648</v>
      </c>
      <c r="J1570" s="1"/>
      <c r="K1570" s="120"/>
      <c r="L1570" s="120"/>
      <c r="M1570" s="120"/>
      <c r="N1570" s="1"/>
      <c r="O1570" s="1"/>
      <c r="P1570" s="1"/>
      <c r="Q1570" s="1"/>
      <c r="R1570" s="1"/>
      <c r="S1570" s="1"/>
      <c r="T1570" s="1"/>
      <c r="U1570" s="1"/>
      <c r="V1570" s="1"/>
      <c r="W1570" s="1"/>
      <c r="X1570" s="1"/>
    </row>
    <row r="1571" spans="1:24" ht="15.75" thickBot="1">
      <c r="A1571" s="422"/>
      <c r="B1571" s="422"/>
      <c r="C1571" s="831">
        <f>C1526+C1553+C1570</f>
        <v>1073.1592000000001</v>
      </c>
      <c r="D1571" s="667" t="s">
        <v>649</v>
      </c>
      <c r="J1571" s="1"/>
      <c r="K1571" s="120"/>
      <c r="L1571" s="120"/>
      <c r="M1571" s="120"/>
      <c r="N1571" s="1"/>
      <c r="O1571" s="1"/>
      <c r="P1571" s="1"/>
      <c r="Q1571" s="1"/>
      <c r="R1571" s="1"/>
      <c r="S1571" s="1"/>
      <c r="T1571" s="1"/>
      <c r="U1571" s="1"/>
      <c r="V1571" s="1"/>
      <c r="W1571" s="1"/>
      <c r="X1571" s="1"/>
    </row>
    <row r="1572" spans="1:24" ht="15.75" thickBot="1">
      <c r="A1572" s="7"/>
      <c r="B1572" s="7"/>
      <c r="C1572" s="825"/>
      <c r="D1572" s="853" t="s">
        <v>650</v>
      </c>
      <c r="J1572" s="1"/>
      <c r="K1572" s="120"/>
      <c r="L1572" s="120"/>
      <c r="M1572" s="120"/>
      <c r="N1572" s="1"/>
      <c r="O1572" s="1"/>
      <c r="P1572" s="1"/>
      <c r="Q1572" s="1"/>
      <c r="R1572" s="1"/>
      <c r="S1572" s="1"/>
      <c r="T1572" s="1"/>
      <c r="U1572" s="1"/>
      <c r="V1572" s="1"/>
      <c r="W1572" s="1"/>
      <c r="X1572" s="1"/>
    </row>
    <row r="1573" spans="1:24">
      <c r="A1573" s="7"/>
      <c r="B1573" s="7"/>
      <c r="C1573" s="825"/>
      <c r="D1573" s="848" t="s">
        <v>651</v>
      </c>
      <c r="J1573" s="1"/>
      <c r="K1573" s="120"/>
      <c r="L1573" s="120"/>
      <c r="M1573" s="120"/>
      <c r="N1573" s="1"/>
      <c r="O1573" s="1"/>
      <c r="P1573" s="1"/>
      <c r="Q1573" s="1"/>
      <c r="R1573" s="1"/>
      <c r="S1573" s="1"/>
      <c r="T1573" s="1"/>
      <c r="U1573" s="1"/>
      <c r="V1573" s="1"/>
      <c r="W1573" s="1"/>
      <c r="X1573" s="1"/>
    </row>
    <row r="1574" spans="1:24">
      <c r="A1574" s="7">
        <v>1</v>
      </c>
      <c r="B1574" s="7">
        <v>102.07</v>
      </c>
      <c r="C1574" s="825"/>
      <c r="D1574" s="663" t="s">
        <v>652</v>
      </c>
      <c r="J1574" s="1"/>
      <c r="K1574" s="120"/>
      <c r="L1574" s="120"/>
      <c r="M1574" s="120"/>
      <c r="N1574" s="1"/>
      <c r="O1574" s="1"/>
      <c r="P1574" s="1"/>
      <c r="Q1574" s="1"/>
      <c r="R1574" s="1"/>
      <c r="S1574" s="1"/>
      <c r="T1574" s="1"/>
      <c r="U1574" s="1"/>
      <c r="V1574" s="1"/>
      <c r="W1574" s="1"/>
      <c r="X1574" s="1"/>
    </row>
    <row r="1575" spans="1:24">
      <c r="A1575" s="317"/>
      <c r="B1575" s="317"/>
      <c r="C1575" s="827">
        <f>B1574</f>
        <v>102.07</v>
      </c>
      <c r="D1575" s="291" t="s">
        <v>653</v>
      </c>
      <c r="J1575" s="1"/>
      <c r="K1575" s="120"/>
      <c r="L1575" s="120"/>
      <c r="M1575" s="120"/>
      <c r="N1575" s="1"/>
      <c r="O1575" s="1"/>
      <c r="P1575" s="1"/>
      <c r="Q1575" s="1"/>
      <c r="R1575" s="1"/>
      <c r="S1575" s="1"/>
      <c r="T1575" s="1"/>
      <c r="U1575" s="1"/>
      <c r="V1575" s="1"/>
      <c r="W1575" s="1"/>
      <c r="X1575" s="1"/>
    </row>
    <row r="1576" spans="1:24" ht="15.75" thickBot="1">
      <c r="A1576" s="7"/>
      <c r="B1576" s="7"/>
      <c r="C1576" s="825"/>
      <c r="D1576" s="667" t="s">
        <v>436</v>
      </c>
      <c r="J1576" s="1"/>
      <c r="K1576" s="120"/>
      <c r="L1576" s="120"/>
      <c r="M1576" s="120"/>
      <c r="N1576" s="1"/>
      <c r="O1576" s="1"/>
      <c r="P1576" s="1"/>
      <c r="Q1576" s="1"/>
      <c r="R1576" s="1"/>
      <c r="S1576" s="1"/>
      <c r="T1576" s="1"/>
      <c r="U1576" s="1"/>
      <c r="V1576" s="1"/>
      <c r="W1576" s="1"/>
      <c r="X1576" s="1"/>
    </row>
    <row r="1577" spans="1:24">
      <c r="A1577" s="7"/>
      <c r="B1577" s="7"/>
      <c r="C1577" s="825"/>
      <c r="D1577" s="848" t="s">
        <v>540</v>
      </c>
      <c r="J1577" s="1"/>
      <c r="K1577" s="120"/>
      <c r="L1577" s="120"/>
      <c r="M1577" s="120"/>
      <c r="N1577" s="1"/>
      <c r="O1577" s="1"/>
      <c r="P1577" s="1"/>
      <c r="Q1577" s="1"/>
      <c r="R1577" s="1"/>
      <c r="S1577" s="1"/>
      <c r="T1577" s="1"/>
      <c r="U1577" s="1"/>
      <c r="V1577" s="1"/>
      <c r="W1577" s="1"/>
      <c r="X1577" s="1"/>
    </row>
    <row r="1578" spans="1:24">
      <c r="A1578" s="7">
        <v>1</v>
      </c>
      <c r="B1578" s="7">
        <v>1.5</v>
      </c>
      <c r="C1578" s="825"/>
      <c r="D1578" s="300" t="s">
        <v>541</v>
      </c>
      <c r="J1578" s="1"/>
      <c r="K1578" s="120"/>
      <c r="L1578" s="120"/>
      <c r="M1578" s="120"/>
      <c r="N1578" s="1"/>
      <c r="O1578" s="1"/>
      <c r="P1578" s="1"/>
      <c r="Q1578" s="1"/>
      <c r="R1578" s="1"/>
      <c r="S1578" s="1"/>
      <c r="T1578" s="1"/>
      <c r="U1578" s="1"/>
      <c r="V1578" s="1"/>
      <c r="W1578" s="1"/>
      <c r="X1578" s="1"/>
    </row>
    <row r="1579" spans="1:24">
      <c r="A1579" s="317"/>
      <c r="B1579" s="317"/>
      <c r="C1579" s="827">
        <f>-B1578</f>
        <v>-1.5</v>
      </c>
      <c r="D1579" s="291" t="s">
        <v>653</v>
      </c>
      <c r="J1579" s="1"/>
      <c r="K1579" s="120"/>
      <c r="L1579" s="120"/>
      <c r="M1579" s="120"/>
      <c r="N1579" s="1"/>
      <c r="O1579" s="1"/>
      <c r="P1579" s="1"/>
      <c r="Q1579" s="1"/>
      <c r="R1579" s="1"/>
      <c r="S1579" s="1"/>
      <c r="T1579" s="1"/>
      <c r="U1579" s="1"/>
      <c r="V1579" s="1"/>
      <c r="W1579" s="1"/>
      <c r="X1579" s="1"/>
    </row>
    <row r="1580" spans="1:24">
      <c r="A1580" s="7">
        <v>1</v>
      </c>
      <c r="B1580" s="7">
        <v>0.8</v>
      </c>
      <c r="C1580" s="826"/>
      <c r="D1580" s="663" t="s">
        <v>542</v>
      </c>
      <c r="J1580" s="1"/>
      <c r="K1580" s="120"/>
      <c r="L1580" s="120"/>
      <c r="M1580" s="120"/>
      <c r="N1580" s="1"/>
      <c r="O1580" s="1"/>
      <c r="P1580" s="1"/>
      <c r="Q1580" s="1"/>
      <c r="R1580" s="1"/>
      <c r="S1580" s="1"/>
      <c r="T1580" s="1"/>
      <c r="U1580" s="1"/>
      <c r="V1580" s="1"/>
      <c r="W1580" s="1"/>
      <c r="X1580" s="1"/>
    </row>
    <row r="1581" spans="1:24">
      <c r="A1581" s="317"/>
      <c r="B1581" s="317"/>
      <c r="C1581" s="827">
        <f>-B1580</f>
        <v>-0.8</v>
      </c>
      <c r="D1581" s="291" t="s">
        <v>653</v>
      </c>
      <c r="J1581" s="1"/>
      <c r="K1581" s="120"/>
      <c r="L1581" s="120"/>
      <c r="M1581" s="120"/>
      <c r="N1581" s="1"/>
      <c r="O1581" s="1"/>
      <c r="P1581" s="1"/>
      <c r="Q1581" s="1"/>
      <c r="R1581" s="1"/>
      <c r="S1581" s="1"/>
      <c r="T1581" s="1"/>
      <c r="U1581" s="1"/>
      <c r="V1581" s="1"/>
      <c r="W1581" s="1"/>
      <c r="X1581" s="1"/>
    </row>
    <row r="1582" spans="1:24">
      <c r="A1582" s="7">
        <v>2</v>
      </c>
      <c r="B1582" s="7">
        <v>0.9</v>
      </c>
      <c r="C1582" s="826"/>
      <c r="D1582" s="663" t="s">
        <v>543</v>
      </c>
      <c r="J1582" s="1"/>
      <c r="K1582" s="120"/>
      <c r="L1582" s="120"/>
      <c r="M1582" s="120"/>
      <c r="N1582" s="1"/>
      <c r="O1582" s="1"/>
      <c r="P1582" s="1"/>
      <c r="Q1582" s="1"/>
      <c r="R1582" s="1"/>
      <c r="S1582" s="1"/>
      <c r="T1582" s="1"/>
      <c r="U1582" s="1"/>
      <c r="V1582" s="1"/>
      <c r="W1582" s="1"/>
      <c r="X1582" s="1"/>
    </row>
    <row r="1583" spans="1:24">
      <c r="A1583" s="317"/>
      <c r="B1583" s="317"/>
      <c r="C1583" s="827">
        <f>-B1582*A1582</f>
        <v>-1.8</v>
      </c>
      <c r="D1583" s="291" t="s">
        <v>653</v>
      </c>
      <c r="J1583" s="1"/>
      <c r="K1583" s="120"/>
      <c r="L1583" s="120"/>
      <c r="M1583" s="120"/>
      <c r="N1583" s="1"/>
      <c r="O1583" s="1"/>
      <c r="P1583" s="1"/>
      <c r="Q1583" s="1"/>
      <c r="R1583" s="1"/>
      <c r="S1583" s="1"/>
      <c r="T1583" s="1"/>
      <c r="U1583" s="1"/>
      <c r="V1583" s="1"/>
      <c r="W1583" s="1"/>
      <c r="X1583" s="1"/>
    </row>
    <row r="1584" spans="1:24">
      <c r="A1584" s="315">
        <v>1</v>
      </c>
      <c r="B1584" s="315">
        <v>0.7</v>
      </c>
      <c r="C1584" s="870"/>
      <c r="D1584" s="300"/>
      <c r="J1584" s="1"/>
      <c r="K1584" s="120"/>
      <c r="L1584" s="120"/>
      <c r="M1584" s="120"/>
      <c r="N1584" s="1"/>
      <c r="O1584" s="1"/>
      <c r="P1584" s="1"/>
      <c r="Q1584" s="1"/>
      <c r="R1584" s="1"/>
      <c r="S1584" s="1"/>
      <c r="T1584" s="1"/>
      <c r="U1584" s="1"/>
      <c r="V1584" s="1"/>
      <c r="W1584" s="1"/>
      <c r="X1584" s="1"/>
    </row>
    <row r="1585" spans="1:24">
      <c r="A1585" s="317"/>
      <c r="B1585" s="317"/>
      <c r="C1585" s="827">
        <f>-B1584</f>
        <v>-0.7</v>
      </c>
      <c r="D1585" s="291" t="s">
        <v>653</v>
      </c>
      <c r="J1585" s="1"/>
      <c r="K1585" s="120"/>
      <c r="L1585" s="120"/>
      <c r="M1585" s="120"/>
      <c r="N1585" s="1"/>
      <c r="O1585" s="1"/>
      <c r="P1585" s="1"/>
      <c r="Q1585" s="1"/>
      <c r="R1585" s="1"/>
      <c r="S1585" s="1"/>
      <c r="T1585" s="1"/>
      <c r="U1585" s="1"/>
      <c r="V1585" s="1"/>
      <c r="W1585" s="1"/>
      <c r="X1585" s="1"/>
    </row>
    <row r="1586" spans="1:24">
      <c r="A1586" s="313"/>
      <c r="B1586" s="313"/>
      <c r="C1586" s="830">
        <f>C1579+C1581+C1583+C1585</f>
        <v>-4.8</v>
      </c>
      <c r="D1586" s="287" t="s">
        <v>654</v>
      </c>
      <c r="J1586" s="1"/>
      <c r="K1586" s="120"/>
      <c r="L1586" s="120"/>
      <c r="M1586" s="120"/>
      <c r="N1586" s="1"/>
      <c r="O1586" s="1"/>
      <c r="P1586" s="1"/>
      <c r="Q1586" s="1"/>
      <c r="R1586" s="1"/>
      <c r="S1586" s="1"/>
      <c r="T1586" s="1"/>
      <c r="U1586" s="1"/>
      <c r="V1586" s="1"/>
      <c r="W1586" s="1"/>
      <c r="X1586" s="1"/>
    </row>
    <row r="1587" spans="1:24" ht="15.75" thickBot="1">
      <c r="A1587" s="422"/>
      <c r="B1587" s="422"/>
      <c r="C1587" s="845">
        <f>C1575+C1586</f>
        <v>97.27</v>
      </c>
      <c r="D1587" s="667" t="s">
        <v>655</v>
      </c>
      <c r="J1587" s="1"/>
      <c r="K1587" s="120"/>
      <c r="L1587" s="120"/>
      <c r="M1587" s="120"/>
      <c r="N1587" s="1"/>
      <c r="O1587" s="1"/>
      <c r="P1587" s="1"/>
      <c r="Q1587" s="1"/>
      <c r="R1587" s="1"/>
      <c r="S1587" s="1"/>
      <c r="T1587" s="1"/>
      <c r="U1587" s="1"/>
      <c r="V1587" s="1"/>
      <c r="W1587" s="1"/>
      <c r="X1587" s="1"/>
    </row>
    <row r="1588" spans="1:24" ht="15.75" thickBot="1">
      <c r="A1588" s="423"/>
      <c r="B1588" s="7"/>
      <c r="C1588" s="826"/>
      <c r="D1588" s="669" t="s">
        <v>656</v>
      </c>
      <c r="J1588" s="1"/>
      <c r="K1588" s="120"/>
      <c r="L1588" s="120"/>
      <c r="M1588" s="120"/>
      <c r="N1588" s="1"/>
      <c r="O1588" s="1"/>
      <c r="P1588" s="1"/>
      <c r="Q1588" s="1"/>
      <c r="R1588" s="1"/>
      <c r="S1588" s="1"/>
      <c r="T1588" s="1"/>
      <c r="U1588" s="1"/>
      <c r="V1588" s="1"/>
      <c r="W1588" s="1"/>
      <c r="X1588" s="1"/>
    </row>
    <row r="1589" spans="1:24">
      <c r="A1589" s="7">
        <v>1</v>
      </c>
      <c r="B1589" s="7">
        <v>78.14</v>
      </c>
      <c r="C1589" s="826"/>
      <c r="D1589" s="663" t="s">
        <v>550</v>
      </c>
      <c r="J1589" s="1"/>
      <c r="K1589" s="120"/>
      <c r="L1589" s="120"/>
      <c r="M1589" s="120"/>
      <c r="N1589" s="1"/>
      <c r="O1589" s="1"/>
      <c r="P1589" s="1"/>
      <c r="Q1589" s="1"/>
      <c r="R1589" s="1"/>
      <c r="S1589" s="1"/>
      <c r="T1589" s="1"/>
      <c r="U1589" s="1"/>
      <c r="V1589" s="1"/>
      <c r="W1589" s="1"/>
      <c r="X1589" s="1"/>
    </row>
    <row r="1590" spans="1:24">
      <c r="A1590" s="317"/>
      <c r="B1590" s="317"/>
      <c r="C1590" s="827">
        <f>B1589</f>
        <v>78.14</v>
      </c>
      <c r="D1590" s="839" t="s">
        <v>653</v>
      </c>
      <c r="J1590" s="1"/>
      <c r="K1590" s="120"/>
      <c r="L1590" s="120"/>
      <c r="M1590" s="120"/>
      <c r="N1590" s="1"/>
      <c r="O1590" s="1"/>
      <c r="P1590" s="1"/>
      <c r="Q1590" s="1"/>
      <c r="R1590" s="1"/>
      <c r="S1590" s="1"/>
      <c r="T1590" s="1"/>
      <c r="U1590" s="1"/>
      <c r="V1590" s="1"/>
      <c r="W1590" s="1"/>
      <c r="X1590" s="1"/>
    </row>
    <row r="1591" spans="1:24">
      <c r="A1591" s="313"/>
      <c r="B1591" s="313"/>
      <c r="C1591" s="842"/>
      <c r="D1591" s="287" t="s">
        <v>450</v>
      </c>
      <c r="J1591" s="1"/>
      <c r="K1591" s="120"/>
      <c r="L1591" s="120"/>
      <c r="M1591" s="120"/>
      <c r="N1591" s="1"/>
      <c r="O1591" s="1"/>
      <c r="P1591" s="1"/>
      <c r="Q1591" s="1"/>
      <c r="R1591" s="1"/>
      <c r="S1591" s="1"/>
      <c r="T1591" s="1"/>
      <c r="U1591" s="1"/>
      <c r="V1591" s="1"/>
      <c r="W1591" s="1"/>
      <c r="X1591" s="1"/>
    </row>
    <row r="1592" spans="1:24">
      <c r="A1592" s="7"/>
      <c r="B1592" s="7"/>
      <c r="C1592" s="825"/>
      <c r="D1592" s="839" t="s">
        <v>474</v>
      </c>
      <c r="J1592" s="1"/>
      <c r="K1592" s="120"/>
      <c r="L1592" s="120"/>
      <c r="M1592" s="120"/>
      <c r="N1592" s="1"/>
      <c r="O1592" s="1"/>
      <c r="P1592" s="1"/>
      <c r="Q1592" s="1"/>
      <c r="R1592" s="1"/>
      <c r="S1592" s="1"/>
      <c r="T1592" s="1"/>
      <c r="U1592" s="1"/>
      <c r="V1592" s="1"/>
      <c r="W1592" s="1"/>
      <c r="X1592" s="1"/>
    </row>
    <row r="1593" spans="1:24">
      <c r="A1593" s="7">
        <v>1</v>
      </c>
      <c r="B1593" s="7">
        <v>0.9</v>
      </c>
      <c r="C1593" s="825"/>
      <c r="D1593" s="666" t="s">
        <v>475</v>
      </c>
      <c r="J1593" s="1"/>
      <c r="K1593" s="120"/>
      <c r="L1593" s="120"/>
      <c r="M1593" s="120"/>
      <c r="N1593" s="1"/>
      <c r="O1593" s="1"/>
      <c r="P1593" s="1"/>
      <c r="Q1593" s="1"/>
      <c r="R1593" s="1"/>
      <c r="S1593" s="1"/>
      <c r="T1593" s="1"/>
      <c r="U1593" s="1"/>
      <c r="V1593" s="1"/>
      <c r="W1593" s="1"/>
      <c r="X1593" s="1"/>
    </row>
    <row r="1594" spans="1:24">
      <c r="A1594" s="317"/>
      <c r="B1594" s="317"/>
      <c r="C1594" s="827">
        <f>-B1593</f>
        <v>-0.9</v>
      </c>
      <c r="D1594" s="839" t="s">
        <v>653</v>
      </c>
      <c r="J1594" s="1"/>
      <c r="K1594" s="120"/>
      <c r="L1594" s="120"/>
      <c r="M1594" s="120"/>
      <c r="N1594" s="1"/>
      <c r="O1594" s="1"/>
      <c r="P1594" s="1"/>
      <c r="Q1594" s="1"/>
      <c r="R1594" s="1"/>
      <c r="S1594" s="1"/>
      <c r="T1594" s="1"/>
      <c r="U1594" s="1"/>
      <c r="V1594" s="1"/>
      <c r="W1594" s="1"/>
      <c r="X1594" s="1"/>
    </row>
    <row r="1595" spans="1:24">
      <c r="A1595" s="7"/>
      <c r="B1595" s="7"/>
      <c r="C1595" s="825"/>
      <c r="D1595" s="666"/>
      <c r="J1595" s="1"/>
      <c r="K1595" s="120"/>
      <c r="L1595" s="120"/>
      <c r="M1595" s="120"/>
      <c r="N1595" s="1"/>
      <c r="O1595" s="1"/>
      <c r="P1595" s="1"/>
      <c r="Q1595" s="1"/>
      <c r="R1595" s="1"/>
      <c r="S1595" s="1"/>
      <c r="T1595" s="1"/>
      <c r="U1595" s="1"/>
      <c r="V1595" s="1"/>
      <c r="W1595" s="1"/>
      <c r="X1595" s="1"/>
    </row>
    <row r="1596" spans="1:24">
      <c r="A1596" s="7">
        <v>2</v>
      </c>
      <c r="B1596" s="7">
        <v>0.7</v>
      </c>
      <c r="C1596" s="825"/>
      <c r="D1596" s="666" t="s">
        <v>476</v>
      </c>
      <c r="J1596" s="1"/>
      <c r="K1596" s="120"/>
      <c r="L1596" s="120"/>
      <c r="M1596" s="120"/>
      <c r="N1596" s="1"/>
      <c r="O1596" s="1"/>
      <c r="P1596" s="1"/>
      <c r="Q1596" s="1"/>
      <c r="R1596" s="1"/>
      <c r="S1596" s="1"/>
      <c r="T1596" s="1"/>
      <c r="U1596" s="1"/>
      <c r="V1596" s="1"/>
      <c r="W1596" s="1"/>
      <c r="X1596" s="1"/>
    </row>
    <row r="1597" spans="1:24">
      <c r="A1597" s="317"/>
      <c r="B1597" s="317"/>
      <c r="C1597" s="827">
        <f>-B1596*A1596</f>
        <v>-1.4</v>
      </c>
      <c r="D1597" s="839" t="s">
        <v>653</v>
      </c>
      <c r="J1597" s="1"/>
      <c r="K1597" s="120"/>
      <c r="L1597" s="120"/>
      <c r="M1597" s="120"/>
      <c r="N1597" s="1"/>
      <c r="O1597" s="1"/>
      <c r="P1597" s="1"/>
      <c r="Q1597" s="1"/>
      <c r="R1597" s="1"/>
      <c r="S1597" s="1"/>
      <c r="T1597" s="1"/>
      <c r="U1597" s="1"/>
      <c r="V1597" s="1"/>
      <c r="W1597" s="1"/>
      <c r="X1597" s="1"/>
    </row>
    <row r="1598" spans="1:24" ht="15.75" thickBot="1">
      <c r="A1598" s="7"/>
      <c r="B1598" s="7"/>
      <c r="C1598" s="825"/>
      <c r="D1598" s="371" t="s">
        <v>477</v>
      </c>
      <c r="J1598" s="1"/>
      <c r="K1598" s="120"/>
      <c r="L1598" s="120"/>
      <c r="M1598" s="120"/>
      <c r="N1598" s="1"/>
      <c r="O1598" s="1"/>
      <c r="P1598" s="1"/>
      <c r="Q1598" s="1"/>
      <c r="R1598" s="1"/>
      <c r="S1598" s="1"/>
      <c r="T1598" s="1"/>
      <c r="U1598" s="1"/>
      <c r="V1598" s="1"/>
      <c r="W1598" s="1"/>
      <c r="X1598" s="1"/>
    </row>
    <row r="1599" spans="1:24">
      <c r="A1599" s="7">
        <v>1</v>
      </c>
      <c r="B1599" s="7">
        <v>0.8</v>
      </c>
      <c r="C1599" s="825"/>
      <c r="D1599" s="666" t="s">
        <v>479</v>
      </c>
      <c r="J1599" s="1"/>
      <c r="K1599" s="120"/>
      <c r="L1599" s="120"/>
      <c r="M1599" s="120"/>
      <c r="N1599" s="1"/>
      <c r="O1599" s="1"/>
      <c r="P1599" s="1"/>
      <c r="Q1599" s="1"/>
      <c r="R1599" s="1"/>
      <c r="S1599" s="1"/>
      <c r="T1599" s="1"/>
      <c r="U1599" s="1"/>
      <c r="V1599" s="1"/>
      <c r="W1599" s="1"/>
      <c r="X1599" s="1"/>
    </row>
    <row r="1600" spans="1:24">
      <c r="A1600" s="317"/>
      <c r="B1600" s="317"/>
      <c r="C1600" s="827">
        <f>-B1599</f>
        <v>-0.8</v>
      </c>
      <c r="D1600" s="839" t="s">
        <v>653</v>
      </c>
      <c r="J1600" s="1"/>
      <c r="K1600" s="120"/>
      <c r="L1600" s="120"/>
      <c r="M1600" s="120"/>
      <c r="N1600" s="1"/>
      <c r="O1600" s="1"/>
      <c r="P1600" s="1"/>
      <c r="Q1600" s="1"/>
      <c r="R1600" s="1"/>
      <c r="S1600" s="1"/>
      <c r="T1600" s="1"/>
      <c r="U1600" s="1"/>
      <c r="V1600" s="1"/>
      <c r="W1600" s="1"/>
      <c r="X1600" s="1"/>
    </row>
    <row r="1601" spans="1:24">
      <c r="A1601" s="313"/>
      <c r="B1601" s="313"/>
      <c r="C1601" s="842">
        <f>C1594+C1597+C1600</f>
        <v>-3.0999999999999996</v>
      </c>
      <c r="D1601" s="388" t="s">
        <v>657</v>
      </c>
      <c r="J1601" s="1"/>
      <c r="K1601" s="120"/>
      <c r="L1601" s="120"/>
      <c r="M1601" s="120"/>
      <c r="N1601" s="1"/>
      <c r="O1601" s="1"/>
      <c r="P1601" s="1"/>
      <c r="Q1601" s="1"/>
      <c r="R1601" s="1"/>
      <c r="S1601" s="1"/>
      <c r="T1601" s="1"/>
      <c r="U1601" s="1"/>
      <c r="V1601" s="1"/>
      <c r="W1601" s="1"/>
      <c r="X1601" s="1"/>
    </row>
    <row r="1602" spans="1:24" ht="15.75" thickBot="1">
      <c r="A1602" s="422"/>
      <c r="B1602" s="422"/>
      <c r="C1602" s="846">
        <f>C1590+C1601</f>
        <v>75.040000000000006</v>
      </c>
      <c r="D1602" s="371" t="s">
        <v>658</v>
      </c>
      <c r="J1602" s="1"/>
      <c r="K1602" s="120"/>
      <c r="L1602" s="120"/>
      <c r="M1602" s="120"/>
      <c r="N1602" s="1"/>
      <c r="O1602" s="1"/>
      <c r="P1602" s="1"/>
      <c r="Q1602" s="1"/>
      <c r="R1602" s="1"/>
      <c r="S1602" s="1"/>
      <c r="T1602" s="1"/>
      <c r="U1602" s="1"/>
      <c r="V1602" s="1"/>
      <c r="W1602" s="1"/>
      <c r="X1602" s="1"/>
    </row>
    <row r="1603" spans="1:24" ht="15.75" thickBot="1">
      <c r="A1603" s="7"/>
      <c r="B1603" s="7"/>
      <c r="C1603" s="1013"/>
      <c r="D1603" s="853" t="s">
        <v>659</v>
      </c>
      <c r="J1603" s="1"/>
      <c r="K1603" s="120"/>
      <c r="L1603" s="120"/>
      <c r="M1603" s="120"/>
      <c r="N1603" s="1"/>
      <c r="O1603" s="1"/>
      <c r="P1603" s="1"/>
      <c r="Q1603" s="1"/>
      <c r="R1603" s="1"/>
      <c r="S1603" s="1"/>
      <c r="T1603" s="1"/>
      <c r="U1603" s="1"/>
      <c r="V1603" s="1"/>
      <c r="W1603" s="1"/>
      <c r="X1603" s="1"/>
    </row>
    <row r="1604" spans="1:24">
      <c r="A1604" s="7"/>
      <c r="B1604" s="7"/>
      <c r="C1604" s="825"/>
      <c r="D1604" s="666" t="s">
        <v>558</v>
      </c>
      <c r="J1604" s="1"/>
      <c r="K1604" s="120"/>
      <c r="L1604" s="120"/>
      <c r="M1604" s="120"/>
      <c r="N1604" s="1"/>
      <c r="O1604" s="1"/>
      <c r="P1604" s="1"/>
      <c r="Q1604" s="1"/>
      <c r="R1604" s="1"/>
      <c r="S1604" s="1"/>
      <c r="T1604" s="1"/>
      <c r="U1604" s="1"/>
      <c r="V1604" s="1"/>
      <c r="W1604" s="1"/>
      <c r="X1604" s="1"/>
    </row>
    <row r="1605" spans="1:24">
      <c r="A1605" s="7">
        <v>1</v>
      </c>
      <c r="B1605" s="7">
        <v>144.28</v>
      </c>
      <c r="C1605" s="825"/>
      <c r="D1605" s="663" t="s">
        <v>559</v>
      </c>
      <c r="J1605" s="1"/>
      <c r="K1605" s="120"/>
      <c r="L1605" s="120"/>
      <c r="M1605" s="120"/>
      <c r="N1605" s="1"/>
      <c r="O1605" s="1"/>
      <c r="P1605" s="1"/>
      <c r="Q1605" s="1"/>
      <c r="R1605" s="1"/>
      <c r="S1605" s="1"/>
      <c r="T1605" s="1"/>
      <c r="U1605" s="1"/>
      <c r="V1605" s="1"/>
      <c r="W1605" s="1"/>
      <c r="X1605" s="1"/>
    </row>
    <row r="1606" spans="1:24">
      <c r="A1606" s="317"/>
      <c r="B1606" s="317"/>
      <c r="C1606" s="827">
        <f>B1605</f>
        <v>144.28</v>
      </c>
      <c r="D1606" s="291" t="s">
        <v>653</v>
      </c>
      <c r="J1606" s="1"/>
      <c r="K1606" s="120"/>
      <c r="L1606" s="120"/>
      <c r="M1606" s="120"/>
      <c r="N1606" s="1"/>
      <c r="O1606" s="1"/>
      <c r="P1606" s="1"/>
      <c r="Q1606" s="1"/>
      <c r="R1606" s="1"/>
      <c r="S1606" s="1"/>
      <c r="T1606" s="1"/>
      <c r="U1606" s="1"/>
      <c r="V1606" s="1"/>
      <c r="W1606" s="1"/>
      <c r="X1606" s="1"/>
    </row>
    <row r="1607" spans="1:24">
      <c r="A1607" s="313"/>
      <c r="B1607" s="313"/>
      <c r="C1607" s="830"/>
      <c r="D1607" s="287" t="s">
        <v>462</v>
      </c>
      <c r="J1607" s="1"/>
      <c r="K1607" s="120"/>
      <c r="L1607" s="120"/>
      <c r="M1607" s="120"/>
      <c r="N1607" s="1"/>
      <c r="O1607" s="1"/>
      <c r="P1607" s="1"/>
      <c r="Q1607" s="1"/>
      <c r="R1607" s="1"/>
      <c r="S1607" s="1"/>
      <c r="T1607" s="1"/>
      <c r="U1607" s="1"/>
      <c r="V1607" s="1"/>
      <c r="W1607" s="1"/>
      <c r="X1607" s="1"/>
    </row>
    <row r="1608" spans="1:24">
      <c r="A1608" s="315"/>
      <c r="B1608" s="315"/>
      <c r="C1608" s="847"/>
      <c r="D1608" s="291" t="s">
        <v>561</v>
      </c>
      <c r="J1608" s="1"/>
      <c r="K1608" s="120"/>
      <c r="L1608" s="120"/>
      <c r="M1608" s="120"/>
      <c r="N1608" s="1"/>
      <c r="O1608" s="1"/>
      <c r="P1608" s="1"/>
      <c r="Q1608" s="1"/>
      <c r="R1608" s="1"/>
      <c r="S1608" s="1"/>
      <c r="T1608" s="1"/>
      <c r="U1608" s="1"/>
      <c r="V1608" s="1"/>
      <c r="W1608" s="1"/>
      <c r="X1608" s="1"/>
    </row>
    <row r="1609" spans="1:24">
      <c r="A1609" s="7">
        <v>1</v>
      </c>
      <c r="B1609" s="7">
        <v>1</v>
      </c>
      <c r="C1609" s="825"/>
      <c r="D1609" s="663" t="s">
        <v>562</v>
      </c>
      <c r="J1609" s="1"/>
      <c r="K1609" s="120"/>
      <c r="L1609" s="120"/>
      <c r="M1609" s="120"/>
      <c r="N1609" s="1"/>
      <c r="O1609" s="1"/>
      <c r="P1609" s="1"/>
      <c r="Q1609" s="1"/>
      <c r="R1609" s="1"/>
      <c r="S1609" s="1"/>
      <c r="T1609" s="1"/>
      <c r="U1609" s="1"/>
      <c r="V1609" s="1"/>
      <c r="W1609" s="1"/>
      <c r="X1609" s="1"/>
    </row>
    <row r="1610" spans="1:24">
      <c r="A1610" s="317"/>
      <c r="B1610" s="317"/>
      <c r="C1610" s="827">
        <f>-B1609</f>
        <v>-1</v>
      </c>
      <c r="D1610" s="291" t="s">
        <v>653</v>
      </c>
      <c r="J1610" s="1"/>
      <c r="K1610" s="120"/>
      <c r="L1610" s="120"/>
      <c r="M1610" s="120"/>
      <c r="N1610" s="1"/>
      <c r="O1610" s="1"/>
      <c r="P1610" s="1"/>
      <c r="Q1610" s="1"/>
      <c r="R1610" s="1"/>
      <c r="S1610" s="1"/>
      <c r="T1610" s="1"/>
      <c r="U1610" s="1"/>
      <c r="V1610" s="1"/>
      <c r="W1610" s="1"/>
      <c r="X1610" s="1"/>
    </row>
    <row r="1611" spans="1:24">
      <c r="A1611" s="7">
        <v>3</v>
      </c>
      <c r="B1611" s="7">
        <v>0.85</v>
      </c>
      <c r="C1611" s="825"/>
      <c r="D1611" s="663" t="s">
        <v>564</v>
      </c>
      <c r="J1611" s="1"/>
      <c r="K1611" s="120"/>
      <c r="L1611" s="120"/>
      <c r="M1611" s="120"/>
      <c r="N1611" s="1"/>
      <c r="O1611" s="1"/>
      <c r="P1611" s="1"/>
      <c r="Q1611" s="1"/>
      <c r="R1611" s="1"/>
      <c r="S1611" s="1"/>
      <c r="T1611" s="1"/>
      <c r="U1611" s="1"/>
      <c r="V1611" s="1"/>
      <c r="W1611" s="1"/>
      <c r="X1611" s="1"/>
    </row>
    <row r="1612" spans="1:24">
      <c r="A1612" s="317"/>
      <c r="B1612" s="317"/>
      <c r="C1612" s="827">
        <f>-A1611*B1611</f>
        <v>-2.5499999999999998</v>
      </c>
      <c r="D1612" s="291" t="s">
        <v>653</v>
      </c>
      <c r="J1612" s="1"/>
      <c r="K1612" s="120"/>
      <c r="L1612" s="120"/>
      <c r="M1612" s="120"/>
      <c r="N1612" s="1"/>
      <c r="O1612" s="1"/>
      <c r="P1612" s="1"/>
      <c r="Q1612" s="1"/>
      <c r="R1612" s="1"/>
      <c r="S1612" s="1"/>
      <c r="T1612" s="1"/>
      <c r="U1612" s="1"/>
      <c r="V1612" s="1"/>
      <c r="W1612" s="1"/>
      <c r="X1612" s="1"/>
    </row>
    <row r="1613" spans="1:24">
      <c r="A1613" s="7">
        <v>1</v>
      </c>
      <c r="B1613" s="7">
        <v>0.8</v>
      </c>
      <c r="C1613" s="825"/>
      <c r="D1613" s="663" t="s">
        <v>565</v>
      </c>
      <c r="J1613" s="1"/>
      <c r="K1613" s="120"/>
      <c r="L1613" s="120"/>
      <c r="M1613" s="120"/>
      <c r="N1613" s="1"/>
      <c r="O1613" s="1"/>
      <c r="P1613" s="1"/>
      <c r="Q1613" s="1"/>
      <c r="R1613" s="1"/>
      <c r="S1613" s="1"/>
      <c r="T1613" s="1"/>
      <c r="U1613" s="1"/>
      <c r="V1613" s="1"/>
      <c r="W1613" s="1"/>
      <c r="X1613" s="1"/>
    </row>
    <row r="1614" spans="1:24">
      <c r="A1614" s="317"/>
      <c r="B1614" s="317"/>
      <c r="C1614" s="827">
        <f>-B1613</f>
        <v>-0.8</v>
      </c>
      <c r="D1614" s="291" t="s">
        <v>653</v>
      </c>
      <c r="J1614" s="1"/>
      <c r="K1614" s="120"/>
      <c r="L1614" s="120"/>
      <c r="M1614" s="120"/>
      <c r="N1614" s="1"/>
      <c r="O1614" s="1"/>
      <c r="P1614" s="1"/>
      <c r="Q1614" s="1"/>
      <c r="R1614" s="1"/>
      <c r="S1614" s="1"/>
      <c r="T1614" s="1"/>
      <c r="U1614" s="1"/>
      <c r="V1614" s="1"/>
      <c r="W1614" s="1"/>
      <c r="X1614" s="1"/>
    </row>
    <row r="1615" spans="1:24">
      <c r="A1615" s="313"/>
      <c r="B1615" s="313"/>
      <c r="C1615" s="830">
        <f>C1610+C1612+C1614</f>
        <v>-4.3499999999999996</v>
      </c>
      <c r="D1615" s="287" t="s">
        <v>660</v>
      </c>
      <c r="J1615" s="1"/>
      <c r="K1615" s="120"/>
      <c r="L1615" s="120"/>
      <c r="M1615" s="120"/>
      <c r="N1615" s="1"/>
      <c r="O1615" s="1"/>
      <c r="P1615" s="1"/>
      <c r="Q1615" s="1"/>
      <c r="R1615" s="1"/>
      <c r="S1615" s="1"/>
      <c r="T1615" s="1"/>
      <c r="U1615" s="1"/>
      <c r="V1615" s="1"/>
      <c r="W1615" s="1"/>
      <c r="X1615" s="1"/>
    </row>
    <row r="1616" spans="1:24">
      <c r="A1616" s="313"/>
      <c r="B1616" s="313"/>
      <c r="C1616" s="830">
        <f>C1606+C1615</f>
        <v>139.93</v>
      </c>
      <c r="D1616" s="287" t="s">
        <v>661</v>
      </c>
      <c r="J1616" s="1"/>
      <c r="K1616" s="120"/>
      <c r="L1616" s="120"/>
      <c r="M1616" s="120"/>
      <c r="N1616" s="1"/>
      <c r="O1616" s="1"/>
      <c r="P1616" s="1"/>
      <c r="Q1616" s="1"/>
      <c r="R1616" s="1"/>
      <c r="S1616" s="1"/>
      <c r="T1616" s="1"/>
      <c r="U1616" s="1"/>
      <c r="V1616" s="1"/>
      <c r="W1616" s="1"/>
      <c r="X1616" s="1"/>
    </row>
    <row r="1617" spans="1:24" ht="15.75" thickBot="1">
      <c r="A1617" s="422"/>
      <c r="B1617" s="422"/>
      <c r="C1617" s="831">
        <f>C1587+C1602+C1616</f>
        <v>312.24</v>
      </c>
      <c r="D1617" s="667" t="s">
        <v>662</v>
      </c>
      <c r="J1617" s="1"/>
      <c r="K1617" s="120"/>
      <c r="L1617" s="120"/>
      <c r="M1617" s="120"/>
      <c r="N1617" s="1"/>
      <c r="O1617" s="1"/>
      <c r="P1617" s="1"/>
      <c r="Q1617" s="1"/>
      <c r="R1617" s="1"/>
      <c r="S1617" s="1"/>
      <c r="T1617" s="1"/>
      <c r="U1617" s="1"/>
      <c r="V1617" s="1"/>
      <c r="W1617" s="1"/>
      <c r="X1617" s="1"/>
    </row>
    <row r="1618" spans="1:24" ht="15.75" thickBot="1">
      <c r="A1618" s="837"/>
      <c r="B1618" s="837"/>
      <c r="C1618" s="852"/>
      <c r="D1618" s="665" t="s">
        <v>663</v>
      </c>
      <c r="J1618" s="1"/>
      <c r="K1618" s="120"/>
      <c r="L1618" s="120"/>
      <c r="M1618" s="120"/>
      <c r="N1618" s="1"/>
      <c r="O1618" s="1"/>
      <c r="P1618" s="1"/>
      <c r="Q1618" s="1"/>
      <c r="R1618" s="1"/>
      <c r="S1618" s="1"/>
      <c r="T1618" s="1"/>
      <c r="U1618" s="1"/>
      <c r="V1618" s="1"/>
      <c r="W1618" s="1"/>
      <c r="X1618" s="1"/>
    </row>
    <row r="1619" spans="1:24">
      <c r="A1619" s="7"/>
      <c r="B1619" s="7"/>
      <c r="C1619" s="832"/>
      <c r="D1619" s="665" t="s">
        <v>664</v>
      </c>
      <c r="J1619" s="1"/>
      <c r="K1619" s="120"/>
      <c r="L1619" s="120"/>
      <c r="M1619" s="120"/>
      <c r="N1619" s="1"/>
      <c r="O1619" s="1"/>
      <c r="P1619" s="1"/>
      <c r="Q1619" s="1"/>
      <c r="R1619" s="1"/>
      <c r="S1619" s="1"/>
      <c r="T1619" s="1"/>
      <c r="U1619" s="1"/>
      <c r="V1619" s="1"/>
      <c r="W1619" s="1"/>
      <c r="X1619" s="1"/>
    </row>
    <row r="1620" spans="1:24">
      <c r="A1620" s="7">
        <v>1</v>
      </c>
      <c r="B1620" s="7">
        <v>4.8</v>
      </c>
      <c r="C1620" s="825"/>
      <c r="D1620" s="873" t="s">
        <v>350</v>
      </c>
      <c r="J1620" s="1"/>
      <c r="K1620" s="120"/>
      <c r="L1620" s="120"/>
      <c r="M1620" s="120"/>
      <c r="N1620" s="1"/>
      <c r="O1620" s="1"/>
      <c r="P1620" s="1"/>
      <c r="Q1620" s="1"/>
      <c r="R1620" s="1"/>
      <c r="S1620" s="1"/>
      <c r="T1620" s="1"/>
      <c r="U1620" s="1"/>
      <c r="V1620" s="1"/>
      <c r="W1620" s="1"/>
      <c r="X1620" s="1"/>
    </row>
    <row r="1621" spans="1:24">
      <c r="A1621" s="7"/>
      <c r="B1621" s="7">
        <v>3.85</v>
      </c>
      <c r="C1621" s="825"/>
      <c r="D1621" s="666"/>
      <c r="J1621" s="1"/>
      <c r="K1621" s="120"/>
      <c r="L1621" s="120"/>
      <c r="M1621" s="120"/>
      <c r="N1621" s="1"/>
      <c r="O1621" s="1"/>
      <c r="P1621" s="1"/>
      <c r="Q1621" s="1"/>
      <c r="R1621" s="1"/>
      <c r="S1621" s="1"/>
      <c r="T1621" s="1"/>
      <c r="U1621" s="1"/>
      <c r="V1621" s="1"/>
      <c r="W1621" s="1"/>
      <c r="X1621" s="1"/>
    </row>
    <row r="1622" spans="1:24" ht="16.5" thickBot="1">
      <c r="A1622" s="317"/>
      <c r="B1622" s="317"/>
      <c r="C1622" s="827">
        <f>ROUND(PRODUCT(B1620:B1621),2)</f>
        <v>18.48</v>
      </c>
      <c r="D1622" s="874" t="s">
        <v>665</v>
      </c>
      <c r="J1622" s="1"/>
      <c r="K1622" s="120"/>
      <c r="L1622" s="120"/>
      <c r="M1622" s="120"/>
      <c r="N1622" s="1"/>
      <c r="O1622" s="1"/>
      <c r="P1622" s="1"/>
      <c r="Q1622" s="1"/>
      <c r="R1622" s="1"/>
      <c r="S1622" s="1"/>
      <c r="T1622" s="1"/>
      <c r="U1622" s="1"/>
      <c r="V1622" s="1"/>
      <c r="W1622" s="1"/>
      <c r="X1622" s="1"/>
    </row>
    <row r="1623" spans="1:24">
      <c r="A1623" s="7">
        <v>1</v>
      </c>
      <c r="B1623" s="7">
        <v>3.85</v>
      </c>
      <c r="C1623" s="825"/>
      <c r="D1623" s="875" t="s">
        <v>351</v>
      </c>
      <c r="J1623" s="1"/>
      <c r="K1623" s="120"/>
      <c r="L1623" s="120"/>
      <c r="M1623" s="120"/>
      <c r="N1623" s="1"/>
      <c r="O1623" s="1"/>
      <c r="P1623" s="1"/>
      <c r="Q1623" s="1"/>
      <c r="R1623" s="1"/>
      <c r="S1623" s="1"/>
      <c r="T1623" s="1"/>
      <c r="U1623" s="1"/>
      <c r="V1623" s="1"/>
      <c r="W1623" s="1"/>
      <c r="X1623" s="1"/>
    </row>
    <row r="1624" spans="1:24">
      <c r="A1624" s="7"/>
      <c r="B1624" s="7">
        <v>3.2</v>
      </c>
      <c r="C1624" s="825"/>
      <c r="D1624" s="873"/>
      <c r="J1624" s="1"/>
      <c r="K1624" s="120"/>
      <c r="L1624" s="120"/>
      <c r="M1624" s="120"/>
      <c r="N1624" s="1"/>
      <c r="O1624" s="1"/>
      <c r="P1624" s="1"/>
      <c r="Q1624" s="1"/>
      <c r="R1624" s="1"/>
      <c r="S1624" s="1"/>
      <c r="T1624" s="1"/>
      <c r="U1624" s="1"/>
      <c r="V1624" s="1"/>
      <c r="W1624" s="1"/>
      <c r="X1624" s="1"/>
    </row>
    <row r="1625" spans="1:24" ht="15.75">
      <c r="A1625" s="317"/>
      <c r="B1625" s="317"/>
      <c r="C1625" s="827">
        <f>ROUND(PRODUCT(B1623:B1624),2)</f>
        <v>12.32</v>
      </c>
      <c r="D1625" s="876" t="s">
        <v>665</v>
      </c>
      <c r="J1625" s="1"/>
      <c r="K1625" s="120"/>
      <c r="L1625" s="120"/>
      <c r="M1625" s="120"/>
      <c r="N1625" s="1"/>
      <c r="O1625" s="1"/>
      <c r="P1625" s="1"/>
      <c r="Q1625" s="1"/>
      <c r="R1625" s="1"/>
      <c r="S1625" s="1"/>
      <c r="T1625" s="1"/>
      <c r="U1625" s="1"/>
      <c r="V1625" s="1"/>
      <c r="W1625" s="1"/>
      <c r="X1625" s="1"/>
    </row>
    <row r="1626" spans="1:24">
      <c r="A1626" s="7">
        <v>1</v>
      </c>
      <c r="B1626" s="7">
        <v>4.8</v>
      </c>
      <c r="C1626" s="825"/>
      <c r="D1626" s="877" t="s">
        <v>666</v>
      </c>
      <c r="J1626" s="1"/>
      <c r="K1626" s="120"/>
      <c r="L1626" s="120"/>
      <c r="M1626" s="120"/>
      <c r="N1626" s="1"/>
      <c r="O1626" s="1"/>
      <c r="P1626" s="1"/>
      <c r="Q1626" s="1"/>
      <c r="R1626" s="1"/>
      <c r="S1626" s="1"/>
      <c r="T1626" s="1"/>
      <c r="U1626" s="1"/>
      <c r="V1626" s="1"/>
      <c r="W1626" s="1"/>
      <c r="X1626" s="1"/>
    </row>
    <row r="1627" spans="1:24">
      <c r="A1627" s="7"/>
      <c r="B1627" s="7">
        <v>3.85</v>
      </c>
      <c r="C1627" s="825"/>
      <c r="D1627" s="873"/>
      <c r="J1627" s="1"/>
      <c r="K1627" s="120"/>
      <c r="L1627" s="120"/>
      <c r="M1627" s="120"/>
      <c r="N1627" s="1"/>
      <c r="O1627" s="1"/>
      <c r="P1627" s="1"/>
      <c r="Q1627" s="1"/>
      <c r="R1627" s="1"/>
      <c r="S1627" s="1"/>
      <c r="T1627" s="1"/>
      <c r="U1627" s="1"/>
      <c r="V1627" s="1"/>
      <c r="W1627" s="1"/>
      <c r="X1627" s="1"/>
    </row>
    <row r="1628" spans="1:24" ht="15.75">
      <c r="A1628" s="317"/>
      <c r="B1628" s="317"/>
      <c r="C1628" s="827">
        <f>ROUND(PRODUCT(B1626:B1627),2)</f>
        <v>18.48</v>
      </c>
      <c r="D1628" s="876" t="s">
        <v>665</v>
      </c>
      <c r="J1628" s="1"/>
      <c r="K1628" s="120"/>
      <c r="L1628" s="120"/>
      <c r="M1628" s="120"/>
      <c r="N1628" s="1"/>
      <c r="O1628" s="1"/>
      <c r="P1628" s="1"/>
      <c r="Q1628" s="1"/>
      <c r="R1628" s="1"/>
      <c r="S1628" s="1"/>
      <c r="T1628" s="1"/>
      <c r="U1628" s="1"/>
      <c r="V1628" s="1"/>
      <c r="W1628" s="1"/>
      <c r="X1628" s="1"/>
    </row>
    <row r="1629" spans="1:24">
      <c r="A1629" s="7">
        <v>1</v>
      </c>
      <c r="B1629" s="7">
        <v>4.7960000000000003</v>
      </c>
      <c r="C1629" s="825"/>
      <c r="D1629" s="877" t="s">
        <v>667</v>
      </c>
      <c r="J1629" s="1"/>
      <c r="K1629" s="120"/>
      <c r="L1629" s="120"/>
      <c r="M1629" s="120"/>
      <c r="N1629" s="1"/>
      <c r="O1629" s="1"/>
      <c r="P1629" s="1"/>
      <c r="Q1629" s="1"/>
      <c r="R1629" s="1"/>
      <c r="S1629" s="1"/>
      <c r="T1629" s="1"/>
      <c r="U1629" s="1"/>
      <c r="V1629" s="1"/>
      <c r="W1629" s="1"/>
      <c r="X1629" s="1"/>
    </row>
    <row r="1630" spans="1:24">
      <c r="A1630" s="7"/>
      <c r="B1630" s="7">
        <v>3.85</v>
      </c>
      <c r="C1630" s="825"/>
      <c r="D1630" s="873"/>
      <c r="J1630" s="1"/>
      <c r="K1630" s="120"/>
      <c r="L1630" s="120"/>
      <c r="M1630" s="120"/>
      <c r="N1630" s="1"/>
      <c r="O1630" s="1"/>
      <c r="P1630" s="1"/>
      <c r="Q1630" s="1"/>
      <c r="R1630" s="1"/>
      <c r="S1630" s="1"/>
      <c r="T1630" s="1"/>
      <c r="U1630" s="1"/>
      <c r="V1630" s="1"/>
      <c r="W1630" s="1"/>
      <c r="X1630" s="1"/>
    </row>
    <row r="1631" spans="1:24" ht="15.75">
      <c r="A1631" s="317"/>
      <c r="B1631" s="317"/>
      <c r="C1631" s="827">
        <f>ROUND(PRODUCT(B1629:B1630),2)</f>
        <v>18.46</v>
      </c>
      <c r="D1631" s="876" t="s">
        <v>665</v>
      </c>
      <c r="J1631" s="1"/>
      <c r="K1631" s="120"/>
      <c r="L1631" s="120"/>
      <c r="M1631" s="120"/>
      <c r="N1631" s="1"/>
      <c r="O1631" s="1"/>
      <c r="P1631" s="1"/>
      <c r="Q1631" s="1"/>
      <c r="R1631" s="1"/>
      <c r="S1631" s="1"/>
      <c r="T1631" s="1"/>
      <c r="U1631" s="1"/>
      <c r="V1631" s="1"/>
      <c r="W1631" s="1"/>
      <c r="X1631" s="1"/>
    </row>
    <row r="1632" spans="1:24">
      <c r="A1632" s="7">
        <v>1</v>
      </c>
      <c r="B1632" s="7">
        <v>4.7949999999999999</v>
      </c>
      <c r="C1632" s="825"/>
      <c r="D1632" s="877" t="s">
        <v>668</v>
      </c>
      <c r="J1632" s="1"/>
      <c r="K1632" s="120"/>
      <c r="L1632" s="120"/>
      <c r="M1632" s="120"/>
      <c r="N1632" s="1"/>
      <c r="O1632" s="1"/>
      <c r="P1632" s="1"/>
      <c r="Q1632" s="1"/>
      <c r="R1632" s="1"/>
      <c r="S1632" s="1"/>
      <c r="T1632" s="1"/>
      <c r="U1632" s="1"/>
      <c r="V1632" s="1"/>
      <c r="W1632" s="1"/>
      <c r="X1632" s="1"/>
    </row>
    <row r="1633" spans="1:24" ht="15.75" thickBot="1">
      <c r="A1633" s="7"/>
      <c r="B1633" s="7">
        <v>5.5</v>
      </c>
      <c r="C1633" s="825"/>
      <c r="D1633" s="878"/>
      <c r="J1633" s="1"/>
      <c r="K1633" s="120"/>
      <c r="L1633" s="120"/>
      <c r="M1633" s="120"/>
      <c r="N1633" s="1"/>
      <c r="O1633" s="1"/>
      <c r="P1633" s="1"/>
      <c r="Q1633" s="1"/>
      <c r="R1633" s="1"/>
      <c r="S1633" s="1"/>
      <c r="T1633" s="1"/>
      <c r="U1633" s="1"/>
      <c r="V1633" s="1"/>
      <c r="W1633" s="1"/>
      <c r="X1633" s="1"/>
    </row>
    <row r="1634" spans="1:24">
      <c r="A1634" s="7"/>
      <c r="B1634" s="7"/>
      <c r="C1634" s="825"/>
      <c r="D1634" s="875"/>
      <c r="J1634" s="1"/>
      <c r="K1634" s="120"/>
      <c r="L1634" s="120"/>
      <c r="M1634" s="120"/>
      <c r="N1634" s="1"/>
      <c r="O1634" s="1"/>
      <c r="P1634" s="1"/>
      <c r="Q1634" s="1"/>
      <c r="R1634" s="1"/>
      <c r="S1634" s="1"/>
      <c r="T1634" s="1"/>
      <c r="U1634" s="1"/>
      <c r="V1634" s="1"/>
      <c r="W1634" s="1"/>
      <c r="X1634" s="1"/>
    </row>
    <row r="1635" spans="1:24" ht="16.5" thickBot="1">
      <c r="A1635" s="422"/>
      <c r="B1635" s="422"/>
      <c r="C1635" s="846">
        <v>3.95</v>
      </c>
      <c r="D1635" s="874" t="s">
        <v>665</v>
      </c>
      <c r="J1635" s="1"/>
      <c r="K1635" s="120"/>
      <c r="L1635" s="120"/>
      <c r="M1635" s="120"/>
      <c r="N1635" s="1"/>
      <c r="O1635" s="1"/>
      <c r="P1635" s="1"/>
      <c r="Q1635" s="1"/>
      <c r="R1635" s="1"/>
      <c r="S1635" s="1"/>
      <c r="T1635" s="1"/>
      <c r="U1635" s="1"/>
      <c r="V1635" s="1"/>
      <c r="W1635" s="1"/>
      <c r="X1635" s="1"/>
    </row>
    <row r="1636" spans="1:24">
      <c r="A1636" s="423">
        <v>1</v>
      </c>
      <c r="B1636" s="423">
        <v>4.8</v>
      </c>
      <c r="C1636" s="838"/>
      <c r="D1636" s="875" t="s">
        <v>355</v>
      </c>
      <c r="J1636" s="1"/>
      <c r="K1636" s="120"/>
      <c r="L1636" s="120"/>
      <c r="M1636" s="120"/>
      <c r="N1636" s="1"/>
      <c r="O1636" s="1"/>
      <c r="P1636" s="1"/>
      <c r="Q1636" s="1"/>
      <c r="R1636" s="1"/>
      <c r="S1636" s="1"/>
      <c r="T1636" s="1"/>
      <c r="U1636" s="1"/>
      <c r="V1636" s="1"/>
      <c r="W1636" s="1"/>
      <c r="X1636" s="1"/>
    </row>
    <row r="1637" spans="1:24" ht="15.75" thickBot="1">
      <c r="A1637" s="7"/>
      <c r="B1637" s="7">
        <v>4.8</v>
      </c>
      <c r="C1637" s="825"/>
      <c r="D1637" s="873"/>
      <c r="J1637" s="1"/>
      <c r="K1637" s="120"/>
      <c r="L1637" s="120"/>
      <c r="M1637" s="120"/>
      <c r="N1637" s="1"/>
      <c r="O1637" s="1"/>
      <c r="P1637" s="1"/>
      <c r="Q1637" s="1"/>
      <c r="R1637" s="1"/>
      <c r="S1637" s="1"/>
      <c r="T1637" s="1"/>
      <c r="U1637" s="1"/>
      <c r="V1637" s="1"/>
      <c r="W1637" s="1"/>
      <c r="X1637" s="1"/>
    </row>
    <row r="1638" spans="1:24" ht="16.5" thickBot="1">
      <c r="A1638" s="422"/>
      <c r="B1638" s="422"/>
      <c r="C1638" s="850">
        <v>3.45</v>
      </c>
      <c r="D1638" s="874" t="s">
        <v>665</v>
      </c>
      <c r="J1638" s="1"/>
      <c r="K1638" s="120"/>
      <c r="L1638" s="120"/>
      <c r="M1638" s="120"/>
      <c r="N1638" s="1"/>
      <c r="O1638" s="1"/>
      <c r="P1638" s="1"/>
      <c r="Q1638" s="1"/>
      <c r="R1638" s="1"/>
      <c r="S1638" s="1"/>
      <c r="T1638" s="1"/>
      <c r="U1638" s="1"/>
      <c r="V1638" s="1"/>
      <c r="W1638" s="1"/>
      <c r="X1638" s="1"/>
    </row>
    <row r="1639" spans="1:24">
      <c r="A1639" s="423">
        <v>1</v>
      </c>
      <c r="B1639" s="423">
        <v>3.2050000000000001</v>
      </c>
      <c r="C1639" s="838"/>
      <c r="D1639" s="875" t="s">
        <v>669</v>
      </c>
      <c r="J1639" s="1"/>
      <c r="K1639" s="120"/>
      <c r="L1639" s="120"/>
      <c r="M1639" s="120"/>
      <c r="N1639" s="1"/>
      <c r="O1639" s="1"/>
      <c r="P1639" s="1"/>
      <c r="Q1639" s="1"/>
      <c r="R1639" s="1"/>
      <c r="S1639" s="1"/>
      <c r="T1639" s="1"/>
      <c r="U1639" s="1"/>
      <c r="V1639" s="1"/>
      <c r="W1639" s="1"/>
      <c r="X1639" s="1"/>
    </row>
    <row r="1640" spans="1:24">
      <c r="A1640" s="7"/>
      <c r="B1640" s="7">
        <v>5.6</v>
      </c>
      <c r="C1640" s="825"/>
      <c r="D1640" s="873"/>
      <c r="J1640" s="1"/>
      <c r="K1640" s="120"/>
      <c r="L1640" s="120"/>
      <c r="M1640" s="120"/>
      <c r="N1640" s="1"/>
      <c r="O1640" s="1"/>
      <c r="P1640" s="1"/>
      <c r="Q1640" s="1"/>
      <c r="R1640" s="1"/>
      <c r="S1640" s="1"/>
      <c r="T1640" s="1"/>
      <c r="U1640" s="1"/>
      <c r="V1640" s="1"/>
      <c r="W1640" s="1"/>
      <c r="X1640" s="1"/>
    </row>
    <row r="1641" spans="1:24" ht="16.5" thickBot="1">
      <c r="A1641" s="422"/>
      <c r="B1641" s="422"/>
      <c r="C1641" s="846">
        <f>ROUND(PRODUCT(B1639:B1640),2)</f>
        <v>17.95</v>
      </c>
      <c r="D1641" s="874" t="s">
        <v>665</v>
      </c>
      <c r="J1641" s="1"/>
      <c r="K1641" s="120"/>
      <c r="L1641" s="120"/>
      <c r="M1641" s="120"/>
      <c r="N1641" s="1"/>
      <c r="O1641" s="1"/>
      <c r="P1641" s="1"/>
      <c r="Q1641" s="1"/>
      <c r="R1641" s="1"/>
      <c r="S1641" s="1"/>
      <c r="T1641" s="1"/>
      <c r="U1641" s="1"/>
      <c r="V1641" s="1"/>
      <c r="W1641" s="1"/>
      <c r="X1641" s="1"/>
    </row>
    <row r="1642" spans="1:24">
      <c r="A1642" s="7">
        <v>1</v>
      </c>
      <c r="B1642" s="7">
        <v>2.65</v>
      </c>
      <c r="C1642" s="825"/>
      <c r="D1642" s="873" t="s">
        <v>670</v>
      </c>
      <c r="J1642" s="1"/>
      <c r="K1642" s="120"/>
      <c r="L1642" s="120"/>
      <c r="M1642" s="120"/>
      <c r="N1642" s="1"/>
      <c r="O1642" s="1"/>
      <c r="P1642" s="1"/>
      <c r="Q1642" s="1"/>
      <c r="R1642" s="1"/>
      <c r="S1642" s="1"/>
      <c r="T1642" s="1"/>
      <c r="U1642" s="1"/>
      <c r="V1642" s="1"/>
      <c r="W1642" s="1"/>
      <c r="X1642" s="1"/>
    </row>
    <row r="1643" spans="1:24">
      <c r="A1643" s="7"/>
      <c r="B1643" s="7">
        <v>1.1499999999999999</v>
      </c>
      <c r="C1643" s="825"/>
      <c r="D1643" s="873"/>
      <c r="J1643" s="1"/>
      <c r="K1643" s="120"/>
      <c r="L1643" s="120"/>
      <c r="M1643" s="120"/>
      <c r="N1643" s="1"/>
      <c r="O1643" s="1"/>
      <c r="P1643" s="1"/>
      <c r="Q1643" s="1"/>
      <c r="R1643" s="1"/>
      <c r="S1643" s="1"/>
      <c r="T1643" s="1"/>
      <c r="U1643" s="1"/>
      <c r="V1643" s="1"/>
      <c r="W1643" s="1"/>
      <c r="X1643" s="1"/>
    </row>
    <row r="1644" spans="1:24" ht="15.75" thickBot="1">
      <c r="A1644" s="7"/>
      <c r="B1644" s="7"/>
      <c r="C1644" s="825"/>
      <c r="D1644" s="873" t="s">
        <v>671</v>
      </c>
      <c r="J1644" s="1"/>
      <c r="K1644" s="120"/>
      <c r="L1644" s="120"/>
      <c r="M1644" s="120"/>
      <c r="N1644" s="1"/>
      <c r="O1644" s="1"/>
      <c r="P1644" s="1"/>
      <c r="Q1644" s="1"/>
      <c r="R1644" s="1"/>
      <c r="S1644" s="1"/>
      <c r="T1644" s="1"/>
      <c r="U1644" s="1"/>
      <c r="V1644" s="1"/>
      <c r="W1644" s="1"/>
      <c r="X1644" s="1"/>
    </row>
    <row r="1645" spans="1:24">
      <c r="A1645" s="423">
        <v>1</v>
      </c>
      <c r="B1645" s="423">
        <v>2.65</v>
      </c>
      <c r="C1645" s="838"/>
      <c r="D1645" s="875" t="s">
        <v>672</v>
      </c>
      <c r="J1645" s="1"/>
      <c r="K1645" s="120"/>
      <c r="L1645" s="120"/>
      <c r="M1645" s="120"/>
      <c r="N1645" s="1"/>
      <c r="O1645" s="1"/>
      <c r="P1645" s="1"/>
      <c r="Q1645" s="1"/>
      <c r="R1645" s="1"/>
      <c r="S1645" s="1"/>
      <c r="T1645" s="1"/>
      <c r="U1645" s="1"/>
      <c r="V1645" s="1"/>
      <c r="W1645" s="1"/>
      <c r="X1645" s="1"/>
    </row>
    <row r="1646" spans="1:24">
      <c r="A1646" s="7"/>
      <c r="B1646" s="7">
        <v>1.85</v>
      </c>
      <c r="C1646" s="825"/>
      <c r="D1646" s="873"/>
      <c r="J1646" s="1"/>
      <c r="K1646" s="120"/>
      <c r="L1646" s="120"/>
      <c r="M1646" s="120"/>
      <c r="N1646" s="1"/>
      <c r="O1646" s="1"/>
      <c r="P1646" s="1"/>
      <c r="Q1646" s="1"/>
      <c r="R1646" s="1"/>
      <c r="S1646" s="1"/>
      <c r="T1646" s="1"/>
      <c r="U1646" s="1"/>
      <c r="V1646" s="1"/>
      <c r="W1646" s="1"/>
      <c r="X1646" s="1"/>
    </row>
    <row r="1647" spans="1:24" ht="16.5" thickBot="1">
      <c r="A1647" s="422"/>
      <c r="B1647" s="422"/>
      <c r="C1647" s="846">
        <f>ROUND(PRODUCT(B1645:B1646),2)</f>
        <v>4.9000000000000004</v>
      </c>
      <c r="D1647" s="874" t="s">
        <v>665</v>
      </c>
      <c r="J1647" s="1"/>
      <c r="K1647" s="120"/>
      <c r="L1647" s="120"/>
      <c r="M1647" s="120"/>
      <c r="N1647" s="1"/>
      <c r="O1647" s="1"/>
      <c r="P1647" s="1"/>
      <c r="Q1647" s="1"/>
      <c r="R1647" s="1"/>
      <c r="S1647" s="1"/>
      <c r="T1647" s="1"/>
      <c r="U1647" s="1"/>
      <c r="V1647" s="1"/>
      <c r="W1647" s="1"/>
      <c r="X1647" s="1"/>
    </row>
    <row r="1648" spans="1:24" ht="15.75" thickBot="1">
      <c r="A1648" s="422"/>
      <c r="B1648" s="422"/>
      <c r="C1648" s="846">
        <v>19.600000000000001</v>
      </c>
      <c r="D1648" s="873" t="s">
        <v>673</v>
      </c>
      <c r="J1648" s="1"/>
      <c r="K1648" s="120"/>
      <c r="L1648" s="120"/>
      <c r="M1648" s="120"/>
      <c r="N1648" s="1"/>
      <c r="O1648" s="1"/>
      <c r="P1648" s="1"/>
      <c r="Q1648" s="1"/>
      <c r="R1648" s="1"/>
      <c r="S1648" s="1"/>
      <c r="T1648" s="1"/>
      <c r="U1648" s="1"/>
      <c r="V1648" s="1"/>
      <c r="W1648" s="1"/>
      <c r="X1648" s="1"/>
    </row>
    <row r="1649" spans="1:24" ht="15.75" thickBot="1">
      <c r="A1649" s="7"/>
      <c r="B1649" s="7"/>
      <c r="C1649" s="825"/>
      <c r="D1649" s="666" t="s">
        <v>674</v>
      </c>
      <c r="J1649" s="1"/>
      <c r="K1649" s="120"/>
      <c r="L1649" s="120"/>
      <c r="M1649" s="120"/>
      <c r="N1649" s="1"/>
      <c r="O1649" s="1"/>
      <c r="P1649" s="1"/>
      <c r="Q1649" s="1"/>
      <c r="R1649" s="1"/>
      <c r="S1649" s="1"/>
      <c r="T1649" s="1"/>
      <c r="U1649" s="1"/>
      <c r="V1649" s="1"/>
      <c r="W1649" s="1"/>
      <c r="X1649" s="1"/>
    </row>
    <row r="1650" spans="1:24">
      <c r="A1650" s="423">
        <v>1</v>
      </c>
      <c r="B1650" s="423">
        <v>4.8</v>
      </c>
      <c r="C1650" s="838"/>
      <c r="D1650" s="362"/>
      <c r="J1650" s="1"/>
      <c r="K1650" s="120"/>
      <c r="L1650" s="120"/>
      <c r="M1650" s="120"/>
      <c r="N1650" s="1"/>
      <c r="O1650" s="1"/>
      <c r="P1650" s="1"/>
      <c r="Q1650" s="1"/>
      <c r="R1650" s="1"/>
      <c r="S1650" s="1"/>
      <c r="T1650" s="1"/>
      <c r="U1650" s="1"/>
      <c r="V1650" s="1"/>
      <c r="W1650" s="1"/>
      <c r="X1650" s="1"/>
    </row>
    <row r="1651" spans="1:24">
      <c r="A1651" s="7"/>
      <c r="B1651" s="7">
        <v>3.85</v>
      </c>
      <c r="C1651" s="825"/>
      <c r="D1651" s="666" t="s">
        <v>350</v>
      </c>
      <c r="J1651" s="1"/>
      <c r="K1651" s="120"/>
      <c r="L1651" s="120"/>
      <c r="M1651" s="120"/>
      <c r="N1651" s="1"/>
      <c r="O1651" s="1"/>
      <c r="P1651" s="1"/>
      <c r="Q1651" s="1"/>
      <c r="R1651" s="1"/>
      <c r="S1651" s="1"/>
      <c r="T1651" s="1"/>
      <c r="U1651" s="1"/>
      <c r="V1651" s="1"/>
      <c r="W1651" s="1"/>
      <c r="X1651" s="1"/>
    </row>
    <row r="1652" spans="1:24" ht="15.75" thickBot="1">
      <c r="A1652" s="422"/>
      <c r="B1652" s="422"/>
      <c r="C1652" s="846">
        <f>B1650*B1651</f>
        <v>18.48</v>
      </c>
      <c r="D1652" s="371" t="s">
        <v>438</v>
      </c>
      <c r="J1652" s="1"/>
      <c r="K1652" s="120"/>
      <c r="L1652" s="120"/>
      <c r="M1652" s="120"/>
      <c r="N1652" s="1"/>
      <c r="O1652" s="1"/>
      <c r="P1652" s="1"/>
      <c r="Q1652" s="1"/>
      <c r="R1652" s="1"/>
      <c r="S1652" s="1"/>
      <c r="T1652" s="1"/>
      <c r="U1652" s="1"/>
      <c r="V1652" s="1"/>
      <c r="W1652" s="1"/>
      <c r="X1652" s="1"/>
    </row>
    <row r="1653" spans="1:24">
      <c r="A1653" s="7">
        <v>1</v>
      </c>
      <c r="B1653" s="7">
        <v>3.85</v>
      </c>
      <c r="C1653" s="825"/>
      <c r="D1653" s="666" t="s">
        <v>351</v>
      </c>
      <c r="J1653" s="1"/>
      <c r="K1653" s="120"/>
      <c r="L1653" s="120"/>
      <c r="M1653" s="120"/>
      <c r="N1653" s="1"/>
      <c r="O1653" s="1"/>
      <c r="P1653" s="1"/>
      <c r="Q1653" s="1"/>
      <c r="R1653" s="1"/>
      <c r="S1653" s="1"/>
      <c r="T1653" s="1"/>
      <c r="U1653" s="1"/>
      <c r="V1653" s="1"/>
      <c r="W1653" s="1"/>
      <c r="X1653" s="1"/>
    </row>
    <row r="1654" spans="1:24">
      <c r="A1654" s="7"/>
      <c r="B1654" s="7">
        <v>3.2</v>
      </c>
      <c r="C1654" s="825"/>
      <c r="D1654" s="666"/>
      <c r="J1654" s="1"/>
      <c r="K1654" s="120"/>
      <c r="L1654" s="120"/>
      <c r="M1654" s="120"/>
      <c r="N1654" s="1"/>
      <c r="O1654" s="1"/>
      <c r="P1654" s="1"/>
      <c r="Q1654" s="1"/>
      <c r="R1654" s="1"/>
      <c r="S1654" s="1"/>
      <c r="T1654" s="1"/>
      <c r="U1654" s="1"/>
      <c r="V1654" s="1"/>
      <c r="W1654" s="1"/>
      <c r="X1654" s="1"/>
    </row>
    <row r="1655" spans="1:24" ht="16.5" thickBot="1">
      <c r="A1655" s="7"/>
      <c r="B1655" s="7"/>
      <c r="C1655" s="825">
        <f>B1653*B1654</f>
        <v>12.32</v>
      </c>
      <c r="D1655" s="879" t="s">
        <v>438</v>
      </c>
      <c r="J1655" s="1"/>
      <c r="K1655" s="120"/>
      <c r="L1655" s="120"/>
      <c r="M1655" s="120"/>
      <c r="N1655" s="1"/>
      <c r="O1655" s="1"/>
      <c r="P1655" s="1"/>
      <c r="Q1655" s="1"/>
      <c r="R1655" s="1"/>
      <c r="S1655" s="1"/>
      <c r="T1655" s="1"/>
      <c r="U1655" s="1"/>
      <c r="V1655" s="1"/>
      <c r="W1655" s="1"/>
      <c r="X1655" s="1"/>
    </row>
    <row r="1656" spans="1:24" ht="15.75">
      <c r="A1656" s="423"/>
      <c r="B1656" s="423"/>
      <c r="C1656" s="838"/>
      <c r="D1656" s="880"/>
      <c r="J1656" s="1"/>
      <c r="K1656" s="120"/>
      <c r="L1656" s="120"/>
      <c r="M1656" s="120"/>
      <c r="N1656" s="1"/>
      <c r="O1656" s="1"/>
      <c r="P1656" s="1"/>
      <c r="Q1656" s="1"/>
      <c r="R1656" s="1"/>
      <c r="S1656" s="1"/>
      <c r="T1656" s="1"/>
      <c r="U1656" s="1"/>
      <c r="V1656" s="1"/>
      <c r="W1656" s="1"/>
      <c r="X1656" s="1"/>
    </row>
    <row r="1657" spans="1:24">
      <c r="A1657" s="7"/>
      <c r="B1657" s="7"/>
      <c r="C1657" s="825"/>
      <c r="D1657" s="666"/>
      <c r="J1657" s="1"/>
      <c r="K1657" s="120"/>
      <c r="L1657" s="120"/>
      <c r="M1657" s="120"/>
      <c r="N1657" s="1"/>
      <c r="O1657" s="1"/>
      <c r="P1657" s="1"/>
      <c r="Q1657" s="1"/>
      <c r="R1657" s="1"/>
      <c r="S1657" s="1"/>
      <c r="T1657" s="1"/>
      <c r="U1657" s="1"/>
      <c r="V1657" s="1"/>
      <c r="W1657" s="1"/>
      <c r="X1657" s="1"/>
    </row>
    <row r="1658" spans="1:24">
      <c r="A1658" s="7">
        <v>1</v>
      </c>
      <c r="B1658" s="7">
        <v>4.8</v>
      </c>
      <c r="C1658" s="825"/>
      <c r="D1658" s="666" t="s">
        <v>352</v>
      </c>
      <c r="J1658" s="1"/>
      <c r="K1658" s="120"/>
      <c r="L1658" s="120"/>
      <c r="M1658" s="120"/>
      <c r="N1658" s="1"/>
      <c r="O1658" s="1"/>
      <c r="P1658" s="1"/>
      <c r="Q1658" s="1"/>
      <c r="R1658" s="1"/>
      <c r="S1658" s="1"/>
      <c r="T1658" s="1"/>
      <c r="U1658" s="1"/>
      <c r="V1658" s="1"/>
      <c r="W1658" s="1"/>
      <c r="X1658" s="1"/>
    </row>
    <row r="1659" spans="1:24" ht="15.75" thickBot="1">
      <c r="A1659" s="422"/>
      <c r="B1659" s="422">
        <v>3.85</v>
      </c>
      <c r="C1659" s="846"/>
      <c r="D1659" s="371"/>
      <c r="J1659" s="1"/>
      <c r="K1659" s="120"/>
      <c r="L1659" s="120"/>
      <c r="M1659" s="120"/>
      <c r="N1659" s="1"/>
      <c r="O1659" s="1"/>
      <c r="P1659" s="1"/>
      <c r="Q1659" s="1"/>
      <c r="R1659" s="1"/>
      <c r="S1659" s="1"/>
      <c r="T1659" s="1"/>
      <c r="U1659" s="1"/>
      <c r="V1659" s="1"/>
      <c r="W1659" s="1"/>
      <c r="X1659" s="1"/>
    </row>
    <row r="1660" spans="1:24">
      <c r="A1660" s="7"/>
      <c r="B1660" s="7"/>
      <c r="C1660" s="825">
        <f>B1658*B1659</f>
        <v>18.48</v>
      </c>
      <c r="D1660" s="666" t="s">
        <v>438</v>
      </c>
      <c r="J1660" s="1"/>
      <c r="K1660" s="120"/>
      <c r="L1660" s="120"/>
      <c r="M1660" s="120"/>
      <c r="N1660" s="1"/>
      <c r="O1660" s="1"/>
      <c r="P1660" s="1"/>
      <c r="Q1660" s="1"/>
      <c r="R1660" s="1"/>
      <c r="S1660" s="1"/>
      <c r="T1660" s="1"/>
      <c r="U1660" s="1"/>
      <c r="V1660" s="1"/>
      <c r="W1660" s="1"/>
      <c r="X1660" s="1"/>
    </row>
    <row r="1661" spans="1:24">
      <c r="A1661" s="7">
        <v>1</v>
      </c>
      <c r="B1661" s="7">
        <v>5.5</v>
      </c>
      <c r="C1661" s="825"/>
      <c r="D1661" s="666" t="s">
        <v>353</v>
      </c>
      <c r="J1661" s="1"/>
      <c r="K1661" s="120"/>
      <c r="L1661" s="120"/>
      <c r="M1661" s="120"/>
      <c r="N1661" s="1"/>
      <c r="O1661" s="1"/>
      <c r="P1661" s="1"/>
      <c r="Q1661" s="1"/>
      <c r="R1661" s="1"/>
      <c r="S1661" s="1"/>
      <c r="T1661" s="1"/>
      <c r="U1661" s="1"/>
      <c r="V1661" s="1"/>
      <c r="W1661" s="1"/>
      <c r="X1661" s="1"/>
    </row>
    <row r="1662" spans="1:24">
      <c r="A1662" s="7"/>
      <c r="B1662" s="7">
        <v>3.25</v>
      </c>
      <c r="C1662" s="825"/>
      <c r="D1662" s="666"/>
      <c r="J1662" s="1"/>
      <c r="K1662" s="120"/>
      <c r="L1662" s="120"/>
      <c r="M1662" s="120"/>
      <c r="N1662" s="1"/>
      <c r="O1662" s="1"/>
      <c r="P1662" s="1"/>
      <c r="Q1662" s="1"/>
      <c r="R1662" s="1"/>
      <c r="S1662" s="1"/>
      <c r="T1662" s="1"/>
      <c r="U1662" s="1"/>
      <c r="V1662" s="1"/>
      <c r="W1662" s="1"/>
      <c r="X1662" s="1"/>
    </row>
    <row r="1663" spans="1:24" ht="15.75" thickBot="1">
      <c r="A1663" s="7"/>
      <c r="B1663" s="7"/>
      <c r="C1663" s="825">
        <f>B1661*B1662</f>
        <v>17.875</v>
      </c>
      <c r="D1663" s="666" t="s">
        <v>438</v>
      </c>
      <c r="J1663" s="1"/>
      <c r="K1663" s="120"/>
      <c r="L1663" s="120"/>
      <c r="M1663" s="120"/>
      <c r="N1663" s="1"/>
      <c r="O1663" s="1"/>
      <c r="P1663" s="1"/>
      <c r="Q1663" s="1"/>
      <c r="R1663" s="1"/>
      <c r="S1663" s="1"/>
      <c r="T1663" s="1"/>
      <c r="U1663" s="1"/>
      <c r="V1663" s="1"/>
      <c r="W1663" s="1"/>
      <c r="X1663" s="1"/>
    </row>
    <row r="1664" spans="1:24">
      <c r="A1664" s="423">
        <v>1</v>
      </c>
      <c r="B1664" s="423">
        <v>4.7949999999999999</v>
      </c>
      <c r="C1664" s="838"/>
      <c r="D1664" s="362" t="s">
        <v>354</v>
      </c>
      <c r="J1664" s="1"/>
      <c r="K1664" s="120"/>
      <c r="L1664" s="120"/>
      <c r="M1664" s="120"/>
      <c r="N1664" s="1"/>
      <c r="O1664" s="1"/>
      <c r="P1664" s="1"/>
      <c r="Q1664" s="1"/>
      <c r="R1664" s="1"/>
      <c r="S1664" s="1"/>
      <c r="T1664" s="1"/>
      <c r="U1664" s="1"/>
      <c r="V1664" s="1"/>
      <c r="W1664" s="1"/>
      <c r="X1664" s="1"/>
    </row>
    <row r="1665" spans="1:24">
      <c r="A1665" s="7"/>
      <c r="B1665" s="7">
        <v>5.5</v>
      </c>
      <c r="C1665" s="825"/>
      <c r="D1665" s="666"/>
      <c r="J1665" s="1"/>
      <c r="K1665" s="120"/>
      <c r="L1665" s="120"/>
      <c r="M1665" s="120"/>
      <c r="N1665" s="1"/>
      <c r="O1665" s="1"/>
      <c r="P1665" s="1"/>
      <c r="Q1665" s="1"/>
      <c r="R1665" s="1"/>
      <c r="S1665" s="1"/>
      <c r="T1665" s="1"/>
      <c r="U1665" s="1"/>
      <c r="V1665" s="1"/>
      <c r="W1665" s="1"/>
      <c r="X1665" s="1"/>
    </row>
    <row r="1666" spans="1:24" ht="15.75" thickBot="1">
      <c r="A1666" s="422"/>
      <c r="B1666" s="422"/>
      <c r="C1666" s="846">
        <f>B1664*B1665</f>
        <v>26.372499999999999</v>
      </c>
      <c r="D1666" s="371" t="s">
        <v>438</v>
      </c>
      <c r="J1666" s="1"/>
      <c r="K1666" s="120"/>
      <c r="L1666" s="120"/>
      <c r="M1666" s="120"/>
      <c r="N1666" s="1"/>
      <c r="O1666" s="1"/>
      <c r="P1666" s="1"/>
      <c r="Q1666" s="1"/>
      <c r="R1666" s="1"/>
      <c r="S1666" s="1"/>
      <c r="T1666" s="1"/>
      <c r="U1666" s="1"/>
      <c r="V1666" s="1"/>
      <c r="W1666" s="1"/>
      <c r="X1666" s="1"/>
    </row>
    <row r="1667" spans="1:24">
      <c r="A1667" s="7">
        <v>1</v>
      </c>
      <c r="B1667" s="7">
        <v>4.8</v>
      </c>
      <c r="C1667" s="825"/>
      <c r="D1667" s="666" t="s">
        <v>355</v>
      </c>
      <c r="J1667" s="1"/>
      <c r="K1667" s="120"/>
      <c r="L1667" s="120"/>
      <c r="M1667" s="120"/>
      <c r="N1667" s="1"/>
      <c r="O1667" s="1"/>
      <c r="P1667" s="1"/>
      <c r="Q1667" s="1"/>
      <c r="R1667" s="1"/>
      <c r="S1667" s="1"/>
      <c r="T1667" s="1"/>
      <c r="U1667" s="1"/>
      <c r="V1667" s="1"/>
      <c r="W1667" s="1"/>
      <c r="X1667" s="1"/>
    </row>
    <row r="1668" spans="1:24">
      <c r="A1668" s="7"/>
      <c r="B1668" s="7">
        <v>4.8</v>
      </c>
      <c r="C1668" s="825"/>
      <c r="D1668" s="666"/>
      <c r="J1668" s="1"/>
      <c r="K1668" s="120"/>
      <c r="L1668" s="120"/>
      <c r="M1668" s="120"/>
      <c r="N1668" s="1"/>
      <c r="O1668" s="1"/>
      <c r="P1668" s="1"/>
      <c r="Q1668" s="1"/>
      <c r="R1668" s="1"/>
      <c r="S1668" s="1"/>
      <c r="T1668" s="1"/>
      <c r="U1668" s="1"/>
      <c r="V1668" s="1"/>
      <c r="W1668" s="1"/>
      <c r="X1668" s="1"/>
    </row>
    <row r="1669" spans="1:24" ht="15.75" thickBot="1">
      <c r="A1669" s="7"/>
      <c r="B1669" s="7"/>
      <c r="C1669" s="825">
        <f>B1667*B1668</f>
        <v>23.04</v>
      </c>
      <c r="D1669" s="666" t="s">
        <v>438</v>
      </c>
      <c r="J1669" s="1"/>
      <c r="K1669" s="120"/>
      <c r="L1669" s="120"/>
      <c r="M1669" s="120"/>
      <c r="N1669" s="1"/>
      <c r="O1669" s="1"/>
      <c r="P1669" s="1"/>
      <c r="Q1669" s="1"/>
      <c r="R1669" s="1"/>
      <c r="S1669" s="1"/>
      <c r="T1669" s="1"/>
      <c r="U1669" s="1"/>
      <c r="V1669" s="1"/>
      <c r="W1669" s="1"/>
      <c r="X1669" s="1"/>
    </row>
    <row r="1670" spans="1:24">
      <c r="A1670" s="423">
        <v>1</v>
      </c>
      <c r="B1670" s="423">
        <v>3.2</v>
      </c>
      <c r="C1670" s="838"/>
      <c r="D1670" s="362" t="s">
        <v>356</v>
      </c>
      <c r="J1670" s="1"/>
      <c r="K1670" s="120"/>
      <c r="L1670" s="120"/>
      <c r="M1670" s="120"/>
      <c r="N1670" s="1"/>
      <c r="O1670" s="1"/>
      <c r="P1670" s="1"/>
      <c r="Q1670" s="1"/>
      <c r="R1670" s="1"/>
      <c r="S1670" s="1"/>
      <c r="T1670" s="1"/>
      <c r="U1670" s="1"/>
      <c r="V1670" s="1"/>
      <c r="W1670" s="1"/>
      <c r="X1670" s="1"/>
    </row>
    <row r="1671" spans="1:24">
      <c r="A1671" s="7"/>
      <c r="B1671" s="7">
        <v>1.9</v>
      </c>
      <c r="C1671" s="825"/>
      <c r="D1671" s="666"/>
      <c r="J1671" s="1"/>
      <c r="K1671" s="120"/>
      <c r="L1671" s="120"/>
      <c r="M1671" s="120"/>
      <c r="N1671" s="1"/>
      <c r="O1671" s="1"/>
      <c r="P1671" s="1"/>
      <c r="Q1671" s="1"/>
      <c r="R1671" s="1"/>
      <c r="S1671" s="1"/>
      <c r="T1671" s="1"/>
      <c r="U1671" s="1"/>
      <c r="V1671" s="1"/>
      <c r="W1671" s="1"/>
      <c r="X1671" s="1"/>
    </row>
    <row r="1672" spans="1:24" ht="15.75" thickBot="1">
      <c r="A1672" s="422"/>
      <c r="B1672" s="422"/>
      <c r="C1672" s="846">
        <f>B1670*B1671</f>
        <v>6.08</v>
      </c>
      <c r="D1672" s="371" t="s">
        <v>438</v>
      </c>
      <c r="J1672" s="1"/>
      <c r="K1672" s="120"/>
      <c r="L1672" s="120"/>
      <c r="M1672" s="120"/>
      <c r="N1672" s="1"/>
      <c r="O1672" s="1"/>
      <c r="P1672" s="1"/>
      <c r="Q1672" s="1"/>
      <c r="R1672" s="1"/>
      <c r="S1672" s="1"/>
      <c r="T1672" s="1"/>
      <c r="U1672" s="1"/>
      <c r="V1672" s="1"/>
      <c r="W1672" s="1"/>
      <c r="X1672" s="1"/>
    </row>
    <row r="1673" spans="1:24">
      <c r="A1673" s="7">
        <v>1</v>
      </c>
      <c r="B1673" s="7">
        <v>2.65</v>
      </c>
      <c r="C1673" s="825"/>
      <c r="D1673" s="666" t="s">
        <v>357</v>
      </c>
      <c r="J1673" s="1"/>
      <c r="K1673" s="120"/>
      <c r="L1673" s="120"/>
      <c r="M1673" s="120"/>
      <c r="N1673" s="1"/>
      <c r="O1673" s="1"/>
      <c r="P1673" s="1"/>
      <c r="Q1673" s="1"/>
      <c r="R1673" s="1"/>
      <c r="S1673" s="1"/>
      <c r="T1673" s="1"/>
      <c r="U1673" s="1"/>
      <c r="V1673" s="1"/>
      <c r="W1673" s="1"/>
      <c r="X1673" s="1"/>
    </row>
    <row r="1674" spans="1:24">
      <c r="A1674" s="7"/>
      <c r="B1674" s="7">
        <v>1.2</v>
      </c>
      <c r="C1674" s="825"/>
      <c r="D1674" s="666"/>
      <c r="J1674" s="1"/>
      <c r="K1674" s="120"/>
      <c r="L1674" s="120"/>
      <c r="M1674" s="120"/>
      <c r="N1674" s="1"/>
      <c r="O1674" s="1"/>
      <c r="P1674" s="1"/>
      <c r="Q1674" s="1"/>
      <c r="R1674" s="1"/>
      <c r="S1674" s="1"/>
      <c r="T1674" s="1"/>
      <c r="U1674" s="1"/>
      <c r="V1674" s="1"/>
      <c r="W1674" s="1"/>
      <c r="X1674" s="1"/>
    </row>
    <row r="1675" spans="1:24" ht="15.75" thickBot="1">
      <c r="A1675" s="7"/>
      <c r="B1675" s="7"/>
      <c r="C1675" s="825">
        <f>B1673*B1674</f>
        <v>3.1799999999999997</v>
      </c>
      <c r="D1675" s="666" t="s">
        <v>438</v>
      </c>
      <c r="J1675" s="1"/>
      <c r="K1675" s="120"/>
      <c r="L1675" s="120"/>
      <c r="M1675" s="120"/>
      <c r="N1675" s="1"/>
      <c r="O1675" s="1"/>
      <c r="P1675" s="1"/>
      <c r="Q1675" s="1"/>
      <c r="R1675" s="1"/>
      <c r="S1675" s="1"/>
      <c r="T1675" s="1"/>
      <c r="U1675" s="1"/>
      <c r="V1675" s="1"/>
      <c r="W1675" s="1"/>
      <c r="X1675" s="1"/>
    </row>
    <row r="1676" spans="1:24">
      <c r="A1676" s="423">
        <v>1</v>
      </c>
      <c r="B1676" s="423">
        <v>2.92</v>
      </c>
      <c r="C1676" s="838"/>
      <c r="D1676" s="362" t="s">
        <v>358</v>
      </c>
      <c r="J1676" s="1"/>
      <c r="K1676" s="120"/>
      <c r="L1676" s="120"/>
      <c r="M1676" s="120"/>
      <c r="N1676" s="1"/>
      <c r="O1676" s="1"/>
      <c r="P1676" s="1"/>
      <c r="Q1676" s="1"/>
      <c r="R1676" s="1"/>
      <c r="S1676" s="1"/>
      <c r="T1676" s="1"/>
      <c r="U1676" s="1"/>
      <c r="V1676" s="1"/>
      <c r="W1676" s="1"/>
      <c r="X1676" s="1"/>
    </row>
    <row r="1677" spans="1:24">
      <c r="A1677" s="7"/>
      <c r="B1677" s="7">
        <v>1.1200000000000001</v>
      </c>
      <c r="C1677" s="825"/>
      <c r="D1677" s="666"/>
      <c r="J1677" s="1"/>
      <c r="K1677" s="120"/>
      <c r="L1677" s="120"/>
      <c r="M1677" s="120"/>
      <c r="N1677" s="1"/>
      <c r="O1677" s="1"/>
      <c r="P1677" s="1"/>
      <c r="Q1677" s="1"/>
      <c r="R1677" s="1"/>
      <c r="S1677" s="1"/>
      <c r="T1677" s="1"/>
      <c r="U1677" s="1"/>
      <c r="V1677" s="1"/>
      <c r="W1677" s="1"/>
      <c r="X1677" s="1"/>
    </row>
    <row r="1678" spans="1:24" ht="15.75" thickBot="1">
      <c r="A1678" s="422"/>
      <c r="B1678" s="422"/>
      <c r="C1678" s="846">
        <f>B1676*B1677</f>
        <v>3.2704000000000004</v>
      </c>
      <c r="D1678" s="371" t="s">
        <v>438</v>
      </c>
      <c r="J1678" s="1"/>
      <c r="K1678" s="120"/>
      <c r="L1678" s="120"/>
      <c r="M1678" s="120"/>
      <c r="N1678" s="1"/>
      <c r="O1678" s="1"/>
      <c r="P1678" s="1"/>
      <c r="Q1678" s="1"/>
      <c r="R1678" s="1"/>
      <c r="S1678" s="1"/>
      <c r="T1678" s="1"/>
      <c r="U1678" s="1"/>
      <c r="V1678" s="1"/>
      <c r="W1678" s="1"/>
      <c r="X1678" s="1"/>
    </row>
    <row r="1679" spans="1:24">
      <c r="A1679" s="7">
        <v>1</v>
      </c>
      <c r="B1679" s="7">
        <v>0.5</v>
      </c>
      <c r="C1679" s="825"/>
      <c r="D1679" s="666" t="s">
        <v>359</v>
      </c>
      <c r="J1679" s="1"/>
      <c r="K1679" s="120"/>
      <c r="L1679" s="120"/>
      <c r="M1679" s="120"/>
      <c r="N1679" s="1"/>
      <c r="O1679" s="1"/>
      <c r="P1679" s="1"/>
      <c r="Q1679" s="1"/>
      <c r="R1679" s="1"/>
      <c r="S1679" s="1"/>
      <c r="T1679" s="1"/>
      <c r="U1679" s="1"/>
      <c r="V1679" s="1"/>
      <c r="W1679" s="1"/>
      <c r="X1679" s="1"/>
    </row>
    <row r="1680" spans="1:24">
      <c r="A1680" s="7"/>
      <c r="B1680" s="7">
        <v>3.2</v>
      </c>
      <c r="C1680" s="825"/>
      <c r="D1680" s="666"/>
      <c r="J1680" s="1"/>
      <c r="K1680" s="120"/>
      <c r="L1680" s="120"/>
      <c r="M1680" s="120"/>
      <c r="N1680" s="1"/>
      <c r="O1680" s="1"/>
      <c r="P1680" s="1"/>
      <c r="Q1680" s="1"/>
      <c r="R1680" s="1"/>
      <c r="S1680" s="1"/>
      <c r="T1680" s="1"/>
      <c r="U1680" s="1"/>
      <c r="V1680" s="1"/>
      <c r="W1680" s="1"/>
      <c r="X1680" s="1"/>
    </row>
    <row r="1681" spans="1:24" ht="15.75" thickBot="1">
      <c r="A1681" s="7"/>
      <c r="B1681" s="7"/>
      <c r="C1681" s="825">
        <f>B1679*B1680</f>
        <v>1.6</v>
      </c>
      <c r="D1681" s="666" t="s">
        <v>438</v>
      </c>
      <c r="J1681" s="1"/>
      <c r="K1681" s="120"/>
      <c r="L1681" s="120"/>
      <c r="M1681" s="120"/>
      <c r="N1681" s="1"/>
      <c r="O1681" s="1"/>
      <c r="P1681" s="1"/>
      <c r="Q1681" s="1"/>
      <c r="R1681" s="1"/>
      <c r="S1681" s="1"/>
      <c r="T1681" s="1"/>
      <c r="U1681" s="1"/>
      <c r="V1681" s="1"/>
      <c r="W1681" s="1"/>
      <c r="X1681" s="1"/>
    </row>
    <row r="1682" spans="1:24" ht="15.75" thickBot="1">
      <c r="A1682" s="837"/>
      <c r="B1682" s="837"/>
      <c r="C1682" s="850">
        <f>C1652+C1655+C1660+C1663+C1666+C1669+C1672+C1675+C1678+C1681</f>
        <v>130.69789999999998</v>
      </c>
      <c r="D1682" s="853" t="s">
        <v>675</v>
      </c>
      <c r="J1682" s="1"/>
      <c r="K1682" s="120"/>
      <c r="L1682" s="120"/>
      <c r="M1682" s="120"/>
      <c r="N1682" s="1"/>
      <c r="O1682" s="1"/>
      <c r="P1682" s="1"/>
      <c r="Q1682" s="1"/>
      <c r="R1682" s="1"/>
      <c r="S1682" s="1"/>
      <c r="T1682" s="1"/>
      <c r="U1682" s="1"/>
      <c r="V1682" s="1"/>
      <c r="W1682" s="1"/>
      <c r="X1682" s="1"/>
    </row>
    <row r="1683" spans="1:24" ht="15.75" thickBot="1">
      <c r="A1683" s="7">
        <v>1</v>
      </c>
      <c r="B1683" s="7">
        <v>18.7</v>
      </c>
      <c r="C1683" s="825"/>
      <c r="D1683" s="853" t="s">
        <v>676</v>
      </c>
      <c r="J1683" s="1"/>
      <c r="K1683" s="120"/>
      <c r="L1683" s="120"/>
      <c r="M1683" s="120"/>
      <c r="N1683" s="1"/>
      <c r="O1683" s="1"/>
      <c r="P1683" s="1"/>
      <c r="Q1683" s="1"/>
      <c r="R1683" s="1"/>
      <c r="S1683" s="1"/>
      <c r="T1683" s="1"/>
      <c r="U1683" s="1"/>
      <c r="V1683" s="1"/>
      <c r="W1683" s="1"/>
      <c r="X1683" s="1"/>
    </row>
    <row r="1684" spans="1:24">
      <c r="A1684" s="7"/>
      <c r="B1684" s="7">
        <v>4.5999999999999996</v>
      </c>
      <c r="C1684" s="825"/>
      <c r="D1684" s="666"/>
      <c r="J1684" s="1"/>
      <c r="K1684" s="120"/>
      <c r="L1684" s="120"/>
      <c r="M1684" s="120"/>
      <c r="N1684" s="1"/>
      <c r="O1684" s="1"/>
      <c r="P1684" s="1"/>
      <c r="Q1684" s="1"/>
      <c r="R1684" s="1"/>
      <c r="S1684" s="1"/>
      <c r="T1684" s="1"/>
      <c r="U1684" s="1"/>
      <c r="V1684" s="1"/>
      <c r="W1684" s="1"/>
      <c r="X1684" s="1"/>
    </row>
    <row r="1685" spans="1:24" ht="15.75" thickBot="1">
      <c r="A1685" s="422"/>
      <c r="B1685" s="422"/>
      <c r="C1685" s="846">
        <f>B1683*B1684*A1683</f>
        <v>86.02</v>
      </c>
      <c r="D1685" s="371" t="s">
        <v>677</v>
      </c>
      <c r="J1685" s="1"/>
      <c r="K1685" s="120"/>
      <c r="L1685" s="120"/>
      <c r="M1685" s="120"/>
      <c r="N1685" s="1"/>
      <c r="O1685" s="1"/>
      <c r="P1685" s="1"/>
      <c r="Q1685" s="1"/>
      <c r="R1685" s="1"/>
      <c r="S1685" s="1"/>
      <c r="T1685" s="1"/>
      <c r="U1685" s="1"/>
      <c r="V1685" s="1"/>
      <c r="W1685" s="1"/>
      <c r="X1685" s="1"/>
    </row>
    <row r="1686" spans="1:24">
      <c r="A1686" s="7"/>
      <c r="B1686" s="7"/>
      <c r="C1686" s="825"/>
      <c r="D1686" s="666" t="s">
        <v>678</v>
      </c>
      <c r="J1686" s="1"/>
      <c r="K1686" s="120"/>
      <c r="L1686" s="120"/>
      <c r="M1686" s="120"/>
      <c r="N1686" s="1"/>
      <c r="O1686" s="1"/>
      <c r="P1686" s="1"/>
      <c r="Q1686" s="1"/>
      <c r="R1686" s="1"/>
      <c r="S1686" s="1"/>
      <c r="T1686" s="1"/>
      <c r="U1686" s="1"/>
      <c r="V1686" s="1"/>
      <c r="W1686" s="1"/>
      <c r="X1686" s="1"/>
    </row>
    <row r="1687" spans="1:24">
      <c r="A1687" s="7"/>
      <c r="B1687" s="7"/>
      <c r="C1687" s="825"/>
      <c r="D1687" s="666" t="s">
        <v>679</v>
      </c>
      <c r="J1687" s="1"/>
      <c r="K1687" s="120"/>
      <c r="L1687" s="120"/>
      <c r="M1687" s="120"/>
      <c r="N1687" s="1"/>
      <c r="O1687" s="1"/>
      <c r="P1687" s="1"/>
      <c r="Q1687" s="1"/>
      <c r="R1687" s="1"/>
      <c r="S1687" s="1"/>
      <c r="T1687" s="1"/>
      <c r="U1687" s="1"/>
      <c r="V1687" s="1"/>
      <c r="W1687" s="1"/>
      <c r="X1687" s="1"/>
    </row>
    <row r="1688" spans="1:24">
      <c r="A1688" s="7"/>
      <c r="B1688" s="7"/>
      <c r="C1688" s="825"/>
      <c r="D1688" s="666" t="s">
        <v>680</v>
      </c>
      <c r="J1688" s="1"/>
      <c r="K1688" s="120"/>
      <c r="L1688" s="120"/>
      <c r="M1688" s="120"/>
      <c r="N1688" s="1"/>
      <c r="O1688" s="1"/>
      <c r="P1688" s="1"/>
      <c r="Q1688" s="1"/>
      <c r="R1688" s="1"/>
      <c r="S1688" s="1"/>
      <c r="T1688" s="1"/>
      <c r="U1688" s="1"/>
      <c r="V1688" s="1"/>
      <c r="W1688" s="1"/>
      <c r="X1688" s="1"/>
    </row>
    <row r="1689" spans="1:24">
      <c r="A1689" s="7">
        <v>1</v>
      </c>
      <c r="B1689" s="7">
        <v>1.5</v>
      </c>
      <c r="C1689" s="825"/>
      <c r="D1689" s="300" t="s">
        <v>541</v>
      </c>
      <c r="J1689" s="1"/>
      <c r="K1689" s="120"/>
      <c r="L1689" s="120"/>
      <c r="M1689" s="120"/>
      <c r="N1689" s="1"/>
      <c r="O1689" s="1"/>
      <c r="P1689" s="1"/>
      <c r="Q1689" s="1"/>
      <c r="R1689" s="1"/>
      <c r="S1689" s="1"/>
      <c r="T1689" s="1"/>
      <c r="U1689" s="1"/>
      <c r="V1689" s="1"/>
      <c r="W1689" s="1"/>
      <c r="X1689" s="1"/>
    </row>
    <row r="1690" spans="1:24">
      <c r="A1690" s="317"/>
      <c r="B1690" s="317">
        <v>2.1</v>
      </c>
      <c r="C1690" s="827"/>
      <c r="D1690" s="291"/>
      <c r="J1690" s="1"/>
      <c r="K1690" s="120"/>
      <c r="L1690" s="120"/>
      <c r="M1690" s="120"/>
      <c r="N1690" s="1"/>
      <c r="O1690" s="1"/>
      <c r="P1690" s="1"/>
      <c r="Q1690" s="1"/>
      <c r="R1690" s="1"/>
      <c r="S1690" s="1"/>
      <c r="T1690" s="1"/>
      <c r="U1690" s="1"/>
      <c r="V1690" s="1"/>
      <c r="W1690" s="1"/>
      <c r="X1690" s="1"/>
    </row>
    <row r="1691" spans="1:24">
      <c r="A1691" s="7"/>
      <c r="B1691" s="7"/>
      <c r="C1691" s="825">
        <f>B1689*B1690*A1689</f>
        <v>3.1500000000000004</v>
      </c>
      <c r="D1691" s="663" t="s">
        <v>438</v>
      </c>
      <c r="J1691" s="1"/>
      <c r="K1691" s="120"/>
      <c r="L1691" s="120"/>
      <c r="M1691" s="120"/>
      <c r="N1691" s="1"/>
      <c r="O1691" s="1"/>
      <c r="P1691" s="1"/>
      <c r="Q1691" s="1"/>
      <c r="R1691" s="1"/>
      <c r="S1691" s="1"/>
      <c r="T1691" s="1"/>
      <c r="U1691" s="1"/>
      <c r="V1691" s="1"/>
      <c r="W1691" s="1"/>
      <c r="X1691" s="1"/>
    </row>
    <row r="1692" spans="1:24">
      <c r="A1692" s="7">
        <v>5</v>
      </c>
      <c r="B1692" s="7">
        <v>0.9</v>
      </c>
      <c r="C1692" s="826"/>
      <c r="D1692" s="663" t="s">
        <v>681</v>
      </c>
      <c r="J1692" s="1"/>
      <c r="K1692" s="120"/>
      <c r="L1692" s="120"/>
      <c r="M1692" s="120"/>
      <c r="N1692" s="1"/>
      <c r="O1692" s="1"/>
      <c r="P1692" s="1"/>
      <c r="Q1692" s="1"/>
      <c r="R1692" s="1"/>
      <c r="S1692" s="1"/>
      <c r="T1692" s="1"/>
      <c r="U1692" s="1"/>
      <c r="V1692" s="1"/>
      <c r="W1692" s="1"/>
      <c r="X1692" s="1"/>
    </row>
    <row r="1693" spans="1:24">
      <c r="A1693" s="317"/>
      <c r="B1693" s="317">
        <v>2.1</v>
      </c>
      <c r="C1693" s="827"/>
      <c r="D1693" s="291"/>
      <c r="J1693" s="1"/>
      <c r="K1693" s="120"/>
      <c r="L1693" s="120"/>
      <c r="M1693" s="120"/>
      <c r="N1693" s="1"/>
      <c r="O1693" s="1"/>
      <c r="P1693" s="1"/>
      <c r="Q1693" s="1"/>
      <c r="R1693" s="1"/>
      <c r="S1693" s="1"/>
      <c r="T1693" s="1"/>
      <c r="U1693" s="1"/>
      <c r="V1693" s="1"/>
      <c r="W1693" s="1"/>
      <c r="X1693" s="1"/>
    </row>
    <row r="1694" spans="1:24">
      <c r="A1694" s="7"/>
      <c r="B1694" s="7"/>
      <c r="C1694" s="825">
        <f>B1692*B1693*A1692</f>
        <v>9.4500000000000011</v>
      </c>
      <c r="D1694" s="663" t="s">
        <v>438</v>
      </c>
      <c r="J1694" s="1"/>
      <c r="K1694" s="120"/>
      <c r="L1694" s="120"/>
      <c r="M1694" s="120"/>
      <c r="N1694" s="1"/>
      <c r="O1694" s="1"/>
      <c r="P1694" s="1"/>
      <c r="Q1694" s="1"/>
      <c r="R1694" s="1"/>
      <c r="S1694" s="1"/>
      <c r="T1694" s="1"/>
      <c r="U1694" s="1"/>
      <c r="V1694" s="1"/>
      <c r="W1694" s="1"/>
      <c r="X1694" s="1"/>
    </row>
    <row r="1695" spans="1:24">
      <c r="A1695" s="7">
        <v>1</v>
      </c>
      <c r="B1695" s="7">
        <v>1</v>
      </c>
      <c r="C1695" s="826"/>
      <c r="D1695" s="663" t="s">
        <v>682</v>
      </c>
      <c r="J1695" s="1"/>
      <c r="K1695" s="120"/>
      <c r="L1695" s="120"/>
      <c r="M1695" s="120"/>
      <c r="N1695" s="1"/>
      <c r="O1695" s="1"/>
      <c r="P1695" s="1"/>
      <c r="Q1695" s="1"/>
      <c r="R1695" s="1"/>
      <c r="S1695" s="1"/>
      <c r="T1695" s="1"/>
      <c r="U1695" s="1"/>
      <c r="V1695" s="1"/>
      <c r="W1695" s="1"/>
      <c r="X1695" s="1"/>
    </row>
    <row r="1696" spans="1:24">
      <c r="A1696" s="317"/>
      <c r="B1696" s="317">
        <v>2.1</v>
      </c>
      <c r="C1696" s="827"/>
      <c r="D1696" s="291"/>
      <c r="J1696" s="1"/>
      <c r="K1696" s="120"/>
      <c r="L1696" s="120"/>
      <c r="M1696" s="120"/>
      <c r="N1696" s="1"/>
      <c r="O1696" s="1"/>
      <c r="P1696" s="1"/>
      <c r="Q1696" s="1"/>
      <c r="R1696" s="1"/>
      <c r="S1696" s="1"/>
      <c r="T1696" s="1"/>
      <c r="U1696" s="1"/>
      <c r="V1696" s="1"/>
      <c r="W1696" s="1"/>
      <c r="X1696" s="1"/>
    </row>
    <row r="1697" spans="1:24">
      <c r="A1697" s="7"/>
      <c r="B1697" s="7"/>
      <c r="C1697" s="825">
        <f>B1696*B1695*A1695</f>
        <v>2.1</v>
      </c>
      <c r="D1697" s="663" t="s">
        <v>438</v>
      </c>
      <c r="J1697" s="1"/>
      <c r="K1697" s="120"/>
      <c r="L1697" s="120"/>
      <c r="M1697" s="120"/>
      <c r="N1697" s="1"/>
      <c r="O1697" s="1"/>
      <c r="P1697" s="1"/>
      <c r="Q1697" s="1"/>
      <c r="R1697" s="1"/>
      <c r="S1697" s="1"/>
      <c r="T1697" s="1"/>
      <c r="U1697" s="1"/>
      <c r="V1697" s="1"/>
      <c r="W1697" s="1"/>
      <c r="X1697" s="1"/>
    </row>
    <row r="1698" spans="1:24">
      <c r="A1698" s="315">
        <v>4</v>
      </c>
      <c r="B1698" s="315">
        <v>0.85</v>
      </c>
      <c r="C1698" s="870"/>
      <c r="D1698" s="300"/>
      <c r="J1698" s="1"/>
      <c r="K1698" s="120"/>
      <c r="L1698" s="120"/>
      <c r="M1698" s="120"/>
      <c r="N1698" s="1"/>
      <c r="O1698" s="1"/>
      <c r="P1698" s="1"/>
      <c r="Q1698" s="1"/>
      <c r="R1698" s="1"/>
      <c r="S1698" s="1"/>
      <c r="T1698" s="1"/>
      <c r="U1698" s="1"/>
      <c r="V1698" s="1"/>
      <c r="W1698" s="1"/>
      <c r="X1698" s="1"/>
    </row>
    <row r="1699" spans="1:24">
      <c r="A1699" s="317"/>
      <c r="B1699" s="317">
        <v>2.1</v>
      </c>
      <c r="C1699" s="827"/>
      <c r="D1699" s="291"/>
      <c r="J1699" s="1"/>
      <c r="K1699" s="120"/>
      <c r="L1699" s="120"/>
      <c r="M1699" s="120"/>
      <c r="N1699" s="1"/>
      <c r="O1699" s="1"/>
      <c r="P1699" s="1"/>
      <c r="Q1699" s="1"/>
      <c r="R1699" s="1"/>
      <c r="S1699" s="1"/>
      <c r="T1699" s="1"/>
      <c r="U1699" s="1"/>
      <c r="V1699" s="1"/>
      <c r="W1699" s="1"/>
      <c r="X1699" s="1"/>
    </row>
    <row r="1700" spans="1:24">
      <c r="A1700" s="7"/>
      <c r="B1700" s="7"/>
      <c r="C1700" s="825">
        <f>A1698*B1698*B1699</f>
        <v>7.14</v>
      </c>
      <c r="D1700" s="663" t="s">
        <v>438</v>
      </c>
      <c r="J1700" s="1"/>
      <c r="K1700" s="120"/>
      <c r="L1700" s="120"/>
      <c r="M1700" s="120"/>
      <c r="N1700" s="1"/>
      <c r="O1700" s="1"/>
      <c r="P1700" s="1"/>
      <c r="Q1700" s="1"/>
      <c r="R1700" s="1"/>
      <c r="S1700" s="1"/>
      <c r="T1700" s="1"/>
      <c r="U1700" s="1"/>
      <c r="V1700" s="1"/>
      <c r="W1700" s="1"/>
      <c r="X1700" s="1"/>
    </row>
    <row r="1701" spans="1:24">
      <c r="A1701" s="315">
        <v>1</v>
      </c>
      <c r="B1701" s="315">
        <v>0.7</v>
      </c>
      <c r="C1701" s="847"/>
      <c r="D1701" s="291" t="s">
        <v>683</v>
      </c>
      <c r="J1701" s="1"/>
      <c r="K1701" s="120"/>
      <c r="L1701" s="120"/>
      <c r="M1701" s="120"/>
      <c r="N1701" s="1"/>
      <c r="O1701" s="1"/>
      <c r="P1701" s="1"/>
      <c r="Q1701" s="1"/>
      <c r="R1701" s="1"/>
      <c r="S1701" s="1"/>
      <c r="T1701" s="1"/>
      <c r="U1701" s="1"/>
      <c r="V1701" s="1"/>
      <c r="W1701" s="1"/>
      <c r="X1701" s="1"/>
    </row>
    <row r="1702" spans="1:24">
      <c r="A1702" s="7"/>
      <c r="B1702" s="7">
        <v>2.1</v>
      </c>
      <c r="C1702" s="825"/>
      <c r="D1702" s="663"/>
      <c r="J1702" s="1"/>
      <c r="K1702" s="120"/>
      <c r="L1702" s="120"/>
      <c r="M1702" s="120"/>
      <c r="N1702" s="1"/>
      <c r="O1702" s="1"/>
      <c r="P1702" s="1"/>
      <c r="Q1702" s="1"/>
      <c r="R1702" s="1"/>
      <c r="S1702" s="1"/>
      <c r="T1702" s="1"/>
      <c r="U1702" s="1"/>
      <c r="V1702" s="1"/>
      <c r="W1702" s="1"/>
      <c r="X1702" s="1"/>
    </row>
    <row r="1703" spans="1:24">
      <c r="A1703" s="7"/>
      <c r="B1703" s="7"/>
      <c r="C1703" s="825">
        <f>B1701*B1702*A1701</f>
        <v>1.47</v>
      </c>
      <c r="D1703" s="663" t="s">
        <v>438</v>
      </c>
      <c r="J1703" s="1"/>
      <c r="K1703" s="120"/>
      <c r="L1703" s="120"/>
      <c r="M1703" s="120"/>
      <c r="N1703" s="1"/>
      <c r="O1703" s="1"/>
      <c r="P1703" s="1"/>
      <c r="Q1703" s="1"/>
      <c r="R1703" s="1"/>
      <c r="S1703" s="1"/>
      <c r="T1703" s="1"/>
      <c r="U1703" s="1"/>
      <c r="V1703" s="1"/>
      <c r="W1703" s="1"/>
      <c r="X1703" s="1"/>
    </row>
    <row r="1704" spans="1:24">
      <c r="A1704" s="7"/>
      <c r="B1704" s="7"/>
      <c r="C1704" s="825">
        <f>C1691+C1694+C1697+C1700+C1703</f>
        <v>23.31</v>
      </c>
      <c r="D1704" s="663" t="s">
        <v>684</v>
      </c>
      <c r="J1704" s="1"/>
      <c r="K1704" s="120"/>
      <c r="L1704" s="120"/>
      <c r="M1704" s="120"/>
      <c r="N1704" s="1"/>
      <c r="O1704" s="1"/>
      <c r="P1704" s="1"/>
      <c r="Q1704" s="1"/>
      <c r="R1704" s="1"/>
      <c r="S1704" s="1"/>
      <c r="T1704" s="1"/>
      <c r="U1704" s="1"/>
      <c r="V1704" s="1"/>
      <c r="W1704" s="1"/>
      <c r="X1704" s="1"/>
    </row>
    <row r="1705" spans="1:24">
      <c r="A1705" s="7"/>
      <c r="B1705" s="7"/>
      <c r="C1705" s="825"/>
      <c r="D1705" s="881" t="s">
        <v>685</v>
      </c>
      <c r="J1705" s="1"/>
      <c r="K1705" s="120"/>
      <c r="L1705" s="120"/>
      <c r="M1705" s="120"/>
      <c r="N1705" s="1"/>
      <c r="O1705" s="1"/>
      <c r="P1705" s="1"/>
      <c r="Q1705" s="1"/>
      <c r="R1705" s="1"/>
      <c r="S1705" s="1"/>
      <c r="T1705" s="1"/>
      <c r="U1705" s="1"/>
      <c r="V1705" s="1"/>
      <c r="W1705" s="1"/>
      <c r="X1705" s="1"/>
    </row>
    <row r="1706" spans="1:24">
      <c r="A1706" s="7">
        <v>10</v>
      </c>
      <c r="B1706" s="7">
        <v>0.9</v>
      </c>
      <c r="C1706" s="825"/>
      <c r="D1706" s="663" t="s">
        <v>686</v>
      </c>
      <c r="J1706" s="1"/>
      <c r="K1706" s="120"/>
      <c r="L1706" s="120"/>
      <c r="M1706" s="120"/>
      <c r="N1706" s="1"/>
      <c r="O1706" s="1"/>
      <c r="P1706" s="1"/>
      <c r="Q1706" s="1"/>
      <c r="R1706" s="1"/>
      <c r="S1706" s="1"/>
      <c r="T1706" s="1"/>
      <c r="U1706" s="1"/>
      <c r="V1706" s="1"/>
      <c r="W1706" s="1"/>
      <c r="X1706" s="1"/>
    </row>
    <row r="1707" spans="1:24">
      <c r="A1707" s="7"/>
      <c r="B1707" s="7">
        <v>2.1</v>
      </c>
      <c r="C1707" s="825"/>
      <c r="D1707" s="663"/>
      <c r="J1707" s="1"/>
      <c r="K1707" s="120"/>
      <c r="L1707" s="120"/>
      <c r="M1707" s="120"/>
      <c r="N1707" s="1"/>
      <c r="O1707" s="1"/>
      <c r="P1707" s="1"/>
      <c r="Q1707" s="1"/>
      <c r="R1707" s="1"/>
      <c r="S1707" s="1"/>
      <c r="T1707" s="1"/>
      <c r="U1707" s="1"/>
      <c r="V1707" s="1"/>
      <c r="W1707" s="1"/>
      <c r="X1707" s="1"/>
    </row>
    <row r="1708" spans="1:24">
      <c r="A1708" s="7"/>
      <c r="B1708" s="7"/>
      <c r="C1708" s="825">
        <f>A1706*B1706*B1707</f>
        <v>18.900000000000002</v>
      </c>
      <c r="D1708" s="663" t="s">
        <v>438</v>
      </c>
      <c r="J1708" s="1"/>
      <c r="K1708" s="120"/>
      <c r="L1708" s="120"/>
      <c r="M1708" s="120"/>
      <c r="N1708" s="1"/>
      <c r="O1708" s="1"/>
      <c r="P1708" s="1"/>
      <c r="Q1708" s="1"/>
      <c r="R1708" s="1"/>
      <c r="S1708" s="1"/>
      <c r="T1708" s="1"/>
      <c r="U1708" s="1"/>
      <c r="V1708" s="1"/>
      <c r="W1708" s="1"/>
      <c r="X1708" s="1"/>
    </row>
    <row r="1709" spans="1:24">
      <c r="A1709" s="7">
        <v>1</v>
      </c>
      <c r="B1709" s="7">
        <v>1.6</v>
      </c>
      <c r="C1709" s="825"/>
      <c r="D1709" s="663"/>
      <c r="J1709" s="1"/>
      <c r="K1709" s="120"/>
      <c r="L1709" s="120"/>
      <c r="M1709" s="120"/>
      <c r="N1709" s="1"/>
      <c r="O1709" s="1"/>
      <c r="P1709" s="1"/>
      <c r="Q1709" s="1"/>
      <c r="R1709" s="1"/>
      <c r="S1709" s="1"/>
      <c r="T1709" s="1"/>
      <c r="U1709" s="1"/>
      <c r="V1709" s="1"/>
      <c r="W1709" s="1"/>
      <c r="X1709" s="1"/>
    </row>
    <row r="1710" spans="1:24">
      <c r="A1710" s="7"/>
      <c r="B1710" s="7">
        <v>2.1</v>
      </c>
      <c r="C1710" s="825"/>
      <c r="D1710" s="663"/>
      <c r="J1710" s="1"/>
      <c r="K1710" s="120"/>
      <c r="L1710" s="120"/>
      <c r="M1710" s="120"/>
      <c r="N1710" s="1"/>
      <c r="O1710" s="1"/>
      <c r="P1710" s="1"/>
      <c r="Q1710" s="1"/>
      <c r="R1710" s="1"/>
      <c r="S1710" s="1"/>
      <c r="T1710" s="1"/>
      <c r="U1710" s="1"/>
      <c r="V1710" s="1"/>
      <c r="W1710" s="1"/>
      <c r="X1710" s="1"/>
    </row>
    <row r="1711" spans="1:24">
      <c r="A1711" s="7"/>
      <c r="B1711" s="7"/>
      <c r="C1711" s="825">
        <f>B1710*B1709*A1709</f>
        <v>3.3600000000000003</v>
      </c>
      <c r="D1711" s="663"/>
      <c r="J1711" s="1"/>
      <c r="K1711" s="120"/>
      <c r="L1711" s="120"/>
      <c r="M1711" s="120"/>
      <c r="N1711" s="1"/>
      <c r="O1711" s="1"/>
      <c r="P1711" s="1"/>
      <c r="Q1711" s="1"/>
      <c r="R1711" s="1"/>
      <c r="S1711" s="1"/>
      <c r="T1711" s="1"/>
      <c r="U1711" s="1"/>
      <c r="V1711" s="1"/>
      <c r="W1711" s="1"/>
      <c r="X1711" s="1"/>
    </row>
    <row r="1712" spans="1:24">
      <c r="A1712" s="7"/>
      <c r="B1712" s="7"/>
      <c r="C1712" s="825"/>
      <c r="D1712" s="663"/>
      <c r="J1712" s="1"/>
      <c r="K1712" s="120"/>
      <c r="L1712" s="120"/>
      <c r="M1712" s="120"/>
      <c r="N1712" s="1"/>
      <c r="O1712" s="1"/>
      <c r="P1712" s="1"/>
      <c r="Q1712" s="1"/>
      <c r="R1712" s="1"/>
      <c r="S1712" s="1"/>
      <c r="T1712" s="1"/>
      <c r="U1712" s="1"/>
      <c r="V1712" s="1"/>
      <c r="W1712" s="1"/>
      <c r="X1712" s="1"/>
    </row>
    <row r="1713" spans="1:24">
      <c r="A1713" s="7"/>
      <c r="B1713" s="7"/>
      <c r="C1713" s="825">
        <f>C1711+C1708</f>
        <v>22.26</v>
      </c>
      <c r="D1713" s="663" t="s">
        <v>687</v>
      </c>
      <c r="J1713" s="1"/>
      <c r="K1713" s="120"/>
      <c r="L1713" s="120"/>
      <c r="M1713" s="120"/>
      <c r="N1713" s="1"/>
      <c r="O1713" s="1"/>
      <c r="P1713" s="1"/>
      <c r="Q1713" s="1"/>
      <c r="R1713" s="1"/>
      <c r="S1713" s="1"/>
      <c r="T1713" s="1"/>
      <c r="U1713" s="1"/>
      <c r="V1713" s="1"/>
      <c r="W1713" s="1"/>
      <c r="X1713" s="1"/>
    </row>
    <row r="1714" spans="1:24">
      <c r="A1714" s="7"/>
      <c r="B1714" s="7"/>
      <c r="C1714" s="825"/>
      <c r="D1714" s="663" t="s">
        <v>688</v>
      </c>
      <c r="J1714" s="1"/>
      <c r="K1714" s="120"/>
      <c r="L1714" s="120"/>
      <c r="M1714" s="120"/>
      <c r="N1714" s="1"/>
      <c r="O1714" s="1"/>
      <c r="P1714" s="1"/>
      <c r="Q1714" s="1"/>
      <c r="R1714" s="1"/>
      <c r="S1714" s="1"/>
      <c r="T1714" s="1"/>
      <c r="U1714" s="1"/>
      <c r="V1714" s="1"/>
      <c r="W1714" s="1"/>
      <c r="X1714" s="1"/>
    </row>
    <row r="1715" spans="1:24">
      <c r="A1715" s="7">
        <v>3</v>
      </c>
      <c r="B1715" s="7">
        <v>0.85</v>
      </c>
      <c r="C1715" s="825"/>
      <c r="D1715" s="663"/>
      <c r="J1715" s="1"/>
      <c r="K1715" s="120"/>
      <c r="L1715" s="120"/>
      <c r="M1715" s="120"/>
      <c r="N1715" s="1"/>
      <c r="O1715" s="1"/>
      <c r="P1715" s="1"/>
      <c r="Q1715" s="1"/>
      <c r="R1715" s="1"/>
      <c r="S1715" s="1"/>
      <c r="T1715" s="1"/>
      <c r="U1715" s="1"/>
      <c r="V1715" s="1"/>
      <c r="W1715" s="1"/>
      <c r="X1715" s="1"/>
    </row>
    <row r="1716" spans="1:24">
      <c r="A1716" s="7"/>
      <c r="B1716" s="7">
        <v>2.1</v>
      </c>
      <c r="C1716" s="825"/>
      <c r="D1716" s="663"/>
      <c r="J1716" s="1"/>
      <c r="K1716" s="120"/>
      <c r="L1716" s="120"/>
      <c r="M1716" s="120"/>
      <c r="N1716" s="1"/>
      <c r="O1716" s="1"/>
      <c r="P1716" s="1"/>
      <c r="Q1716" s="1"/>
      <c r="R1716" s="1"/>
      <c r="S1716" s="1"/>
      <c r="T1716" s="1"/>
      <c r="U1716" s="1"/>
      <c r="V1716" s="1"/>
      <c r="W1716" s="1"/>
      <c r="X1716" s="1"/>
    </row>
    <row r="1717" spans="1:24">
      <c r="A1717" s="7"/>
      <c r="B1717" s="7"/>
      <c r="C1717" s="825">
        <f>B1715*B1716*A1715</f>
        <v>5.3549999999999995</v>
      </c>
      <c r="D1717" s="663" t="s">
        <v>438</v>
      </c>
      <c r="J1717" s="1"/>
      <c r="K1717" s="120"/>
      <c r="L1717" s="120"/>
      <c r="M1717" s="120"/>
      <c r="N1717" s="1"/>
      <c r="O1717" s="1"/>
      <c r="P1717" s="1"/>
      <c r="Q1717" s="1"/>
      <c r="R1717" s="1"/>
      <c r="S1717" s="1"/>
      <c r="T1717" s="1"/>
      <c r="U1717" s="1"/>
      <c r="V1717" s="1"/>
      <c r="W1717" s="1"/>
      <c r="X1717" s="1"/>
    </row>
    <row r="1718" spans="1:24">
      <c r="A1718" s="7">
        <v>1</v>
      </c>
      <c r="B1718" s="7">
        <v>0.7</v>
      </c>
      <c r="C1718" s="825"/>
      <c r="D1718" s="663"/>
      <c r="J1718" s="1"/>
      <c r="K1718" s="120"/>
      <c r="L1718" s="120"/>
      <c r="M1718" s="120"/>
      <c r="N1718" s="1"/>
      <c r="O1718" s="1"/>
      <c r="P1718" s="1"/>
      <c r="Q1718" s="1"/>
      <c r="R1718" s="1"/>
      <c r="S1718" s="1"/>
      <c r="T1718" s="1"/>
      <c r="U1718" s="1"/>
      <c r="V1718" s="1"/>
      <c r="W1718" s="1"/>
      <c r="X1718" s="1"/>
    </row>
    <row r="1719" spans="1:24">
      <c r="A1719" s="7"/>
      <c r="B1719" s="668">
        <v>2.1</v>
      </c>
      <c r="C1719" s="825"/>
      <c r="D1719" s="663"/>
      <c r="J1719" s="1"/>
      <c r="K1719" s="120"/>
      <c r="L1719" s="120"/>
      <c r="M1719" s="120"/>
      <c r="N1719" s="1"/>
      <c r="O1719" s="1"/>
      <c r="P1719" s="1"/>
      <c r="Q1719" s="1"/>
      <c r="R1719" s="1"/>
      <c r="S1719" s="1"/>
      <c r="T1719" s="1"/>
      <c r="U1719" s="1"/>
      <c r="V1719" s="1"/>
      <c r="W1719" s="1"/>
      <c r="X1719" s="1"/>
    </row>
    <row r="1720" spans="1:24">
      <c r="A1720" s="7"/>
      <c r="B1720" s="7"/>
      <c r="C1720" s="825">
        <f>B1719*A1718*B1718</f>
        <v>1.47</v>
      </c>
      <c r="D1720" s="663" t="s">
        <v>438</v>
      </c>
      <c r="J1720" s="1"/>
      <c r="K1720" s="120"/>
      <c r="L1720" s="120"/>
      <c r="M1720" s="120"/>
      <c r="N1720" s="1"/>
      <c r="O1720" s="1"/>
      <c r="P1720" s="1"/>
      <c r="Q1720" s="1"/>
      <c r="R1720" s="1"/>
      <c r="S1720" s="1"/>
      <c r="T1720" s="1"/>
      <c r="U1720" s="1"/>
      <c r="V1720" s="1"/>
      <c r="W1720" s="1"/>
      <c r="X1720" s="1"/>
    </row>
    <row r="1721" spans="1:24">
      <c r="A1721" s="7"/>
      <c r="B1721" s="7"/>
      <c r="C1721" s="825">
        <f>C1717+C1720</f>
        <v>6.8249999999999993</v>
      </c>
      <c r="D1721" s="663" t="s">
        <v>689</v>
      </c>
      <c r="J1721" s="1"/>
      <c r="K1721" s="120"/>
      <c r="L1721" s="120"/>
      <c r="M1721" s="120"/>
      <c r="N1721" s="1"/>
      <c r="O1721" s="1"/>
      <c r="P1721" s="1"/>
      <c r="Q1721" s="1"/>
      <c r="R1721" s="1"/>
      <c r="S1721" s="1"/>
      <c r="T1721" s="1"/>
      <c r="U1721" s="1"/>
      <c r="V1721" s="1"/>
      <c r="W1721" s="1"/>
      <c r="X1721" s="1"/>
    </row>
    <row r="1722" spans="1:24">
      <c r="A1722" s="7"/>
      <c r="B1722" s="7"/>
      <c r="C1722" s="825"/>
      <c r="D1722" s="663" t="s">
        <v>690</v>
      </c>
      <c r="J1722" s="1"/>
      <c r="K1722" s="120"/>
      <c r="L1722" s="120"/>
      <c r="M1722" s="120"/>
      <c r="N1722" s="1"/>
      <c r="O1722" s="1"/>
      <c r="P1722" s="1"/>
      <c r="Q1722" s="1"/>
      <c r="R1722" s="1"/>
      <c r="S1722" s="1"/>
      <c r="T1722" s="1"/>
      <c r="U1722" s="1"/>
      <c r="V1722" s="1"/>
      <c r="W1722" s="1"/>
      <c r="X1722" s="1"/>
    </row>
    <row r="1723" spans="1:24">
      <c r="A1723" s="7"/>
      <c r="B1723" s="7"/>
      <c r="C1723" s="825"/>
      <c r="D1723" s="663" t="s">
        <v>691</v>
      </c>
      <c r="J1723" s="1"/>
      <c r="K1723" s="120"/>
      <c r="L1723" s="120"/>
      <c r="M1723" s="120"/>
      <c r="N1723" s="1"/>
      <c r="O1723" s="1"/>
      <c r="P1723" s="1"/>
      <c r="Q1723" s="1"/>
      <c r="R1723" s="1"/>
      <c r="S1723" s="1"/>
      <c r="T1723" s="1"/>
      <c r="U1723" s="1"/>
      <c r="V1723" s="1"/>
      <c r="W1723" s="1"/>
      <c r="X1723" s="1"/>
    </row>
    <row r="1724" spans="1:24">
      <c r="A1724" s="7">
        <v>1</v>
      </c>
      <c r="B1724" s="317">
        <v>3.22</v>
      </c>
      <c r="C1724" s="825"/>
      <c r="D1724" s="663"/>
      <c r="J1724" s="1"/>
      <c r="K1724" s="120"/>
      <c r="L1724" s="120"/>
      <c r="M1724" s="120"/>
      <c r="N1724" s="1"/>
      <c r="O1724" s="1"/>
      <c r="P1724" s="1"/>
      <c r="Q1724" s="1"/>
      <c r="R1724" s="1"/>
      <c r="S1724" s="1"/>
      <c r="T1724" s="1"/>
      <c r="U1724" s="1"/>
      <c r="V1724" s="1"/>
      <c r="W1724" s="1"/>
      <c r="X1724" s="1"/>
    </row>
    <row r="1725" spans="1:24">
      <c r="A1725" s="7"/>
      <c r="B1725" s="7">
        <v>2.64</v>
      </c>
      <c r="C1725" s="825"/>
      <c r="D1725" s="663"/>
      <c r="J1725" s="1"/>
      <c r="K1725" s="120"/>
      <c r="L1725" s="120"/>
      <c r="M1725" s="120"/>
      <c r="N1725" s="1"/>
      <c r="O1725" s="1"/>
      <c r="P1725" s="1"/>
      <c r="Q1725" s="1"/>
      <c r="R1725" s="1"/>
      <c r="S1725" s="1"/>
      <c r="T1725" s="1"/>
      <c r="U1725" s="1"/>
      <c r="V1725" s="1"/>
      <c r="W1725" s="1"/>
      <c r="X1725" s="1"/>
    </row>
    <row r="1726" spans="1:24">
      <c r="A1726" s="7"/>
      <c r="B1726" s="7"/>
      <c r="C1726" s="825">
        <f>B1724*B1725*A1724</f>
        <v>8.5008000000000017</v>
      </c>
      <c r="D1726" s="663" t="s">
        <v>692</v>
      </c>
      <c r="J1726" s="1"/>
      <c r="K1726" s="120"/>
      <c r="L1726" s="120"/>
      <c r="M1726" s="120"/>
      <c r="N1726" s="1"/>
      <c r="O1726" s="1"/>
      <c r="P1726" s="1"/>
      <c r="Q1726" s="1"/>
      <c r="R1726" s="1"/>
      <c r="S1726" s="1"/>
      <c r="T1726" s="1"/>
      <c r="U1726" s="1"/>
      <c r="V1726" s="1"/>
      <c r="W1726" s="1"/>
      <c r="X1726" s="1"/>
    </row>
    <row r="1727" spans="1:24">
      <c r="A1727" s="7">
        <v>1</v>
      </c>
      <c r="B1727" s="7">
        <v>1.2</v>
      </c>
      <c r="C1727" s="825"/>
      <c r="D1727" s="663"/>
      <c r="J1727" s="1"/>
      <c r="K1727" s="120"/>
      <c r="L1727" s="120"/>
      <c r="M1727" s="120"/>
      <c r="N1727" s="1"/>
      <c r="O1727" s="1"/>
      <c r="P1727" s="1"/>
      <c r="Q1727" s="1"/>
      <c r="R1727" s="1"/>
      <c r="S1727" s="1"/>
      <c r="T1727" s="1"/>
      <c r="U1727" s="1"/>
      <c r="V1727" s="1"/>
      <c r="W1727" s="1"/>
      <c r="X1727" s="1"/>
    </row>
    <row r="1728" spans="1:24">
      <c r="A1728" s="7"/>
      <c r="B1728" s="668">
        <v>2.64</v>
      </c>
      <c r="C1728" s="825"/>
      <c r="D1728" s="663"/>
      <c r="J1728" s="1"/>
      <c r="K1728" s="120"/>
      <c r="L1728" s="120"/>
      <c r="M1728" s="120"/>
      <c r="N1728" s="1"/>
      <c r="O1728" s="1"/>
      <c r="P1728" s="1"/>
      <c r="Q1728" s="1"/>
      <c r="R1728" s="1"/>
      <c r="S1728" s="1"/>
      <c r="T1728" s="1"/>
      <c r="U1728" s="1"/>
      <c r="V1728" s="1"/>
      <c r="W1728" s="1"/>
      <c r="X1728" s="1"/>
    </row>
    <row r="1729" spans="1:24">
      <c r="A1729" s="7"/>
      <c r="B1729" s="7"/>
      <c r="C1729" s="825">
        <f>B1727*B1728*A1727</f>
        <v>3.1680000000000001</v>
      </c>
      <c r="D1729" s="663" t="s">
        <v>693</v>
      </c>
      <c r="J1729" s="1"/>
      <c r="K1729" s="120"/>
      <c r="L1729" s="120"/>
      <c r="M1729" s="120"/>
      <c r="N1729" s="1"/>
      <c r="O1729" s="1"/>
      <c r="P1729" s="1"/>
      <c r="Q1729" s="1"/>
      <c r="R1729" s="1"/>
      <c r="S1729" s="1"/>
      <c r="T1729" s="1"/>
      <c r="U1729" s="1"/>
      <c r="V1729" s="1"/>
      <c r="W1729" s="1"/>
      <c r="X1729" s="1"/>
    </row>
    <row r="1730" spans="1:24">
      <c r="A1730" s="7">
        <v>1</v>
      </c>
      <c r="B1730" s="7">
        <v>1.8</v>
      </c>
      <c r="C1730" s="825"/>
      <c r="D1730" s="663"/>
      <c r="J1730" s="1"/>
      <c r="K1730" s="120"/>
      <c r="L1730" s="120"/>
      <c r="M1730" s="120"/>
      <c r="N1730" s="1"/>
      <c r="O1730" s="1"/>
      <c r="P1730" s="1"/>
      <c r="Q1730" s="1"/>
      <c r="R1730" s="1"/>
      <c r="S1730" s="1"/>
      <c r="T1730" s="1"/>
      <c r="U1730" s="1"/>
      <c r="V1730" s="1"/>
      <c r="W1730" s="1"/>
      <c r="X1730" s="1"/>
    </row>
    <row r="1731" spans="1:24">
      <c r="A1731" s="7"/>
      <c r="B1731" s="7">
        <v>2.5</v>
      </c>
      <c r="C1731" s="825"/>
      <c r="D1731" s="663"/>
      <c r="J1731" s="1"/>
      <c r="K1731" s="120"/>
      <c r="L1731" s="120"/>
      <c r="M1731" s="120"/>
      <c r="N1731" s="1"/>
      <c r="O1731" s="1"/>
      <c r="P1731" s="1"/>
      <c r="Q1731" s="1"/>
      <c r="R1731" s="1"/>
      <c r="S1731" s="1"/>
      <c r="T1731" s="1"/>
      <c r="U1731" s="1"/>
      <c r="V1731" s="1"/>
      <c r="W1731" s="1"/>
      <c r="X1731" s="1"/>
    </row>
    <row r="1732" spans="1:24">
      <c r="A1732" s="7"/>
      <c r="B1732" s="7"/>
      <c r="C1732" s="825">
        <f>B1731*B1730*A1730</f>
        <v>4.5</v>
      </c>
      <c r="D1732" s="663" t="s">
        <v>694</v>
      </c>
      <c r="J1732" s="1"/>
      <c r="K1732" s="120"/>
      <c r="L1732" s="120"/>
      <c r="M1732" s="120"/>
      <c r="N1732" s="1"/>
      <c r="O1732" s="1"/>
      <c r="P1732" s="1"/>
      <c r="Q1732" s="1"/>
      <c r="R1732" s="1"/>
      <c r="S1732" s="1"/>
      <c r="T1732" s="1"/>
      <c r="U1732" s="1"/>
      <c r="V1732" s="1"/>
      <c r="W1732" s="1"/>
      <c r="X1732" s="1"/>
    </row>
    <row r="1733" spans="1:24">
      <c r="A1733" s="7">
        <v>5</v>
      </c>
      <c r="B1733" s="7">
        <v>0.9</v>
      </c>
      <c r="C1733" s="825"/>
      <c r="D1733" s="663"/>
      <c r="J1733" s="1"/>
      <c r="K1733" s="120"/>
      <c r="L1733" s="120"/>
      <c r="M1733" s="120"/>
      <c r="N1733" s="1"/>
      <c r="O1733" s="1"/>
      <c r="P1733" s="1"/>
      <c r="Q1733" s="1"/>
      <c r="R1733" s="1"/>
      <c r="S1733" s="1"/>
      <c r="T1733" s="1"/>
      <c r="U1733" s="1"/>
      <c r="V1733" s="1"/>
      <c r="W1733" s="1"/>
      <c r="X1733" s="1"/>
    </row>
    <row r="1734" spans="1:24">
      <c r="A1734" s="7"/>
      <c r="B1734" s="7">
        <v>0.54</v>
      </c>
      <c r="C1734" s="825"/>
      <c r="D1734" s="663"/>
      <c r="J1734" s="1"/>
      <c r="K1734" s="120"/>
      <c r="L1734" s="120"/>
      <c r="M1734" s="120"/>
      <c r="N1734" s="1"/>
      <c r="O1734" s="1"/>
      <c r="P1734" s="1"/>
      <c r="Q1734" s="1"/>
      <c r="R1734" s="1"/>
      <c r="S1734" s="1"/>
      <c r="T1734" s="1"/>
      <c r="U1734" s="1"/>
      <c r="V1734" s="1"/>
      <c r="W1734" s="1"/>
      <c r="X1734" s="1"/>
    </row>
    <row r="1735" spans="1:24">
      <c r="A1735" s="7"/>
      <c r="B1735" s="7"/>
      <c r="C1735" s="825">
        <f>B1733*B1734*A1733</f>
        <v>2.4300000000000002</v>
      </c>
      <c r="D1735" s="663" t="s">
        <v>695</v>
      </c>
      <c r="J1735" s="1"/>
      <c r="K1735" s="120"/>
      <c r="L1735" s="120"/>
      <c r="M1735" s="120"/>
      <c r="N1735" s="1"/>
      <c r="O1735" s="1"/>
      <c r="P1735" s="1"/>
      <c r="Q1735" s="1"/>
      <c r="R1735" s="1"/>
      <c r="S1735" s="1"/>
      <c r="T1735" s="1"/>
      <c r="U1735" s="1"/>
      <c r="V1735" s="1"/>
      <c r="W1735" s="1"/>
      <c r="X1735" s="1"/>
    </row>
    <row r="1736" spans="1:24">
      <c r="A1736" s="7">
        <v>2</v>
      </c>
      <c r="B1736" s="7">
        <v>0.5</v>
      </c>
      <c r="C1736" s="825"/>
      <c r="D1736" s="663"/>
      <c r="J1736" s="1"/>
      <c r="K1736" s="120"/>
      <c r="L1736" s="120"/>
      <c r="M1736" s="120"/>
      <c r="N1736" s="1"/>
      <c r="O1736" s="1"/>
      <c r="P1736" s="1"/>
      <c r="Q1736" s="1"/>
      <c r="R1736" s="1"/>
      <c r="S1736" s="1"/>
      <c r="T1736" s="1"/>
      <c r="U1736" s="1"/>
      <c r="V1736" s="1"/>
      <c r="W1736" s="1"/>
      <c r="X1736" s="1"/>
    </row>
    <row r="1737" spans="1:24">
      <c r="A1737" s="7"/>
      <c r="B1737" s="7">
        <v>2.5</v>
      </c>
      <c r="C1737" s="825"/>
      <c r="D1737" s="663"/>
      <c r="J1737" s="1"/>
      <c r="K1737" s="120"/>
      <c r="L1737" s="120"/>
      <c r="M1737" s="120"/>
      <c r="N1737" s="1"/>
      <c r="O1737" s="1"/>
      <c r="P1737" s="1"/>
      <c r="Q1737" s="1"/>
      <c r="R1737" s="1"/>
      <c r="S1737" s="1"/>
      <c r="T1737" s="1"/>
      <c r="U1737" s="1"/>
      <c r="V1737" s="1"/>
      <c r="W1737" s="1"/>
      <c r="X1737" s="1"/>
    </row>
    <row r="1738" spans="1:24">
      <c r="A1738" s="7"/>
      <c r="B1738" s="7"/>
      <c r="C1738" s="825">
        <f>B1736*B1737*A1736</f>
        <v>2.5</v>
      </c>
      <c r="D1738" s="663" t="s">
        <v>696</v>
      </c>
      <c r="J1738" s="1"/>
      <c r="K1738" s="120"/>
      <c r="L1738" s="120"/>
      <c r="M1738" s="120"/>
      <c r="N1738" s="1"/>
      <c r="O1738" s="1"/>
      <c r="P1738" s="1"/>
      <c r="Q1738" s="1"/>
      <c r="R1738" s="1"/>
      <c r="S1738" s="1"/>
      <c r="T1738" s="1"/>
      <c r="U1738" s="1"/>
      <c r="V1738" s="1"/>
      <c r="W1738" s="1"/>
      <c r="X1738" s="1"/>
    </row>
    <row r="1739" spans="1:24">
      <c r="A1739" s="7"/>
      <c r="B1739" s="7"/>
      <c r="C1739" s="825"/>
      <c r="D1739" s="663" t="s">
        <v>697</v>
      </c>
      <c r="J1739" s="1"/>
      <c r="K1739" s="120"/>
      <c r="L1739" s="120"/>
      <c r="M1739" s="120"/>
      <c r="N1739" s="1"/>
      <c r="O1739" s="1"/>
      <c r="P1739" s="1"/>
      <c r="Q1739" s="1"/>
      <c r="R1739" s="1"/>
      <c r="S1739" s="1"/>
      <c r="T1739" s="1"/>
      <c r="U1739" s="1"/>
      <c r="V1739" s="1"/>
      <c r="W1739" s="1"/>
      <c r="X1739" s="1"/>
    </row>
    <row r="1740" spans="1:24">
      <c r="A1740" s="7">
        <v>2</v>
      </c>
      <c r="B1740" s="7">
        <v>2</v>
      </c>
      <c r="C1740" s="825"/>
      <c r="D1740" s="663"/>
      <c r="J1740" s="1"/>
      <c r="K1740" s="120"/>
      <c r="L1740" s="120"/>
      <c r="M1740" s="120"/>
      <c r="N1740" s="1"/>
      <c r="O1740" s="1"/>
      <c r="P1740" s="1"/>
      <c r="Q1740" s="1"/>
      <c r="R1740" s="1"/>
      <c r="S1740" s="1"/>
      <c r="T1740" s="1"/>
      <c r="U1740" s="1"/>
      <c r="V1740" s="1"/>
      <c r="W1740" s="1"/>
      <c r="X1740" s="1"/>
    </row>
    <row r="1741" spans="1:24">
      <c r="A1741" s="7"/>
      <c r="B1741" s="7">
        <v>1.7</v>
      </c>
      <c r="C1741" s="825"/>
      <c r="D1741" s="662"/>
      <c r="J1741" s="1"/>
      <c r="K1741" s="120"/>
      <c r="L1741" s="120"/>
      <c r="M1741" s="120"/>
      <c r="N1741" s="1"/>
      <c r="O1741" s="1"/>
      <c r="P1741" s="1"/>
      <c r="Q1741" s="1"/>
      <c r="R1741" s="1"/>
      <c r="S1741" s="1"/>
      <c r="T1741" s="1"/>
      <c r="U1741" s="1"/>
      <c r="V1741" s="1"/>
      <c r="W1741" s="1"/>
      <c r="X1741" s="1"/>
    </row>
    <row r="1742" spans="1:24">
      <c r="A1742" s="7"/>
      <c r="B1742" s="7"/>
      <c r="C1742" s="825">
        <f>B1740*B1741*A1740</f>
        <v>6.8</v>
      </c>
      <c r="D1742" s="662" t="s">
        <v>698</v>
      </c>
      <c r="J1742" s="1"/>
      <c r="K1742" s="120"/>
      <c r="L1742" s="120"/>
      <c r="M1742" s="120"/>
      <c r="N1742" s="1"/>
      <c r="O1742" s="1"/>
      <c r="P1742" s="1"/>
      <c r="Q1742" s="1"/>
      <c r="R1742" s="1"/>
      <c r="S1742" s="1"/>
      <c r="T1742" s="1"/>
      <c r="U1742" s="1"/>
      <c r="V1742" s="1"/>
      <c r="W1742" s="1"/>
      <c r="X1742" s="1"/>
    </row>
    <row r="1743" spans="1:24">
      <c r="A1743" s="7">
        <v>1</v>
      </c>
      <c r="B1743" s="7">
        <v>1.9</v>
      </c>
      <c r="C1743" s="825"/>
      <c r="D1743" s="662"/>
      <c r="J1743" s="1"/>
      <c r="K1743" s="120"/>
      <c r="L1743" s="120"/>
      <c r="M1743" s="120"/>
      <c r="N1743" s="1"/>
      <c r="O1743" s="1"/>
      <c r="P1743" s="1"/>
      <c r="Q1743" s="1"/>
      <c r="R1743" s="1"/>
      <c r="S1743" s="1"/>
      <c r="T1743" s="1"/>
      <c r="U1743" s="1"/>
      <c r="V1743" s="1"/>
      <c r="W1743" s="1"/>
      <c r="X1743" s="1"/>
    </row>
    <row r="1744" spans="1:24">
      <c r="A1744" s="7"/>
      <c r="B1744" s="7">
        <v>1.7</v>
      </c>
      <c r="C1744" s="825"/>
      <c r="D1744" s="662"/>
      <c r="J1744" s="1"/>
      <c r="K1744" s="120"/>
      <c r="L1744" s="120"/>
      <c r="M1744" s="120"/>
      <c r="N1744" s="1"/>
      <c r="O1744" s="1"/>
      <c r="P1744" s="1"/>
      <c r="Q1744" s="1"/>
      <c r="R1744" s="1"/>
      <c r="S1744" s="1"/>
      <c r="T1744" s="1"/>
      <c r="U1744" s="1"/>
      <c r="V1744" s="1"/>
      <c r="W1744" s="1"/>
      <c r="X1744" s="1"/>
    </row>
    <row r="1745" spans="1:24">
      <c r="A1745" s="7"/>
      <c r="B1745" s="7"/>
      <c r="C1745" s="825">
        <f>B1743*B1744*A1743</f>
        <v>3.23</v>
      </c>
      <c r="D1745" s="662" t="s">
        <v>699</v>
      </c>
      <c r="J1745" s="1"/>
      <c r="K1745" s="120"/>
      <c r="L1745" s="120"/>
      <c r="M1745" s="120"/>
      <c r="N1745" s="1"/>
      <c r="O1745" s="1"/>
      <c r="P1745" s="1"/>
      <c r="Q1745" s="1"/>
      <c r="R1745" s="1"/>
      <c r="S1745" s="1"/>
      <c r="T1745" s="1"/>
      <c r="U1745" s="1"/>
      <c r="V1745" s="1"/>
      <c r="W1745" s="1"/>
      <c r="X1745" s="1"/>
    </row>
    <row r="1746" spans="1:24">
      <c r="A1746" s="7">
        <v>6</v>
      </c>
      <c r="B1746" s="7">
        <v>0.5</v>
      </c>
      <c r="C1746" s="825"/>
      <c r="D1746" s="662"/>
      <c r="J1746" s="1"/>
      <c r="K1746" s="120"/>
      <c r="L1746" s="120"/>
      <c r="M1746" s="120"/>
      <c r="N1746" s="1"/>
      <c r="O1746" s="1"/>
      <c r="P1746" s="1"/>
      <c r="Q1746" s="1"/>
      <c r="R1746" s="1"/>
      <c r="S1746" s="1"/>
      <c r="T1746" s="1"/>
      <c r="U1746" s="1"/>
      <c r="V1746" s="1"/>
      <c r="W1746" s="1"/>
      <c r="X1746" s="1"/>
    </row>
    <row r="1747" spans="1:24">
      <c r="A1747" s="7"/>
      <c r="B1747" s="7">
        <v>1.7</v>
      </c>
      <c r="C1747" s="825"/>
      <c r="D1747" s="662"/>
      <c r="J1747" s="1"/>
      <c r="K1747" s="120"/>
      <c r="L1747" s="120"/>
      <c r="M1747" s="120"/>
      <c r="N1747" s="1"/>
      <c r="O1747" s="1"/>
      <c r="P1747" s="1"/>
      <c r="Q1747" s="1"/>
      <c r="R1747" s="1"/>
      <c r="S1747" s="1"/>
      <c r="T1747" s="1"/>
      <c r="U1747" s="1"/>
      <c r="V1747" s="1"/>
      <c r="W1747" s="1"/>
      <c r="X1747" s="1"/>
    </row>
    <row r="1748" spans="1:24">
      <c r="A1748" s="7"/>
      <c r="B1748" s="7"/>
      <c r="C1748" s="825">
        <f>B1746*B1747*A1746</f>
        <v>5.0999999999999996</v>
      </c>
      <c r="D1748" s="662" t="s">
        <v>700</v>
      </c>
      <c r="J1748" s="1"/>
      <c r="K1748" s="120"/>
      <c r="L1748" s="120"/>
      <c r="M1748" s="120"/>
      <c r="N1748" s="1"/>
      <c r="O1748" s="1"/>
      <c r="P1748" s="1"/>
      <c r="Q1748" s="1"/>
      <c r="R1748" s="1"/>
      <c r="S1748" s="1"/>
      <c r="T1748" s="1"/>
      <c r="U1748" s="1"/>
      <c r="V1748" s="1"/>
      <c r="W1748" s="1"/>
      <c r="X1748" s="1"/>
    </row>
    <row r="1749" spans="1:24">
      <c r="A1749" s="7">
        <v>3</v>
      </c>
      <c r="B1749" s="7">
        <v>1.2</v>
      </c>
      <c r="C1749" s="825"/>
      <c r="D1749" s="662"/>
      <c r="J1749" s="1"/>
      <c r="K1749" s="120"/>
      <c r="L1749" s="120"/>
      <c r="M1749" s="120"/>
      <c r="N1749" s="1"/>
      <c r="O1749" s="1"/>
      <c r="P1749" s="1"/>
      <c r="Q1749" s="1"/>
      <c r="R1749" s="1"/>
      <c r="S1749" s="1"/>
      <c r="T1749" s="1"/>
      <c r="U1749" s="1"/>
      <c r="V1749" s="1"/>
      <c r="W1749" s="1"/>
      <c r="X1749" s="1"/>
    </row>
    <row r="1750" spans="1:24">
      <c r="A1750" s="7"/>
      <c r="B1750" s="7">
        <v>1.7</v>
      </c>
      <c r="C1750" s="825"/>
      <c r="D1750" s="662"/>
      <c r="J1750" s="1"/>
      <c r="K1750" s="120"/>
      <c r="L1750" s="120"/>
      <c r="M1750" s="120"/>
      <c r="N1750" s="1"/>
      <c r="O1750" s="1"/>
      <c r="P1750" s="1"/>
      <c r="Q1750" s="1"/>
      <c r="R1750" s="1"/>
      <c r="S1750" s="1"/>
      <c r="T1750" s="1"/>
      <c r="U1750" s="1"/>
      <c r="V1750" s="1"/>
      <c r="W1750" s="1"/>
      <c r="X1750" s="1"/>
    </row>
    <row r="1751" spans="1:24">
      <c r="A1751" s="7"/>
      <c r="B1751" s="7"/>
      <c r="C1751" s="825">
        <f>B1749*B1750*A1749</f>
        <v>6.12</v>
      </c>
      <c r="D1751" s="662" t="s">
        <v>701</v>
      </c>
      <c r="J1751" s="1"/>
      <c r="K1751" s="120"/>
      <c r="L1751" s="120"/>
      <c r="M1751" s="120"/>
      <c r="N1751" s="1"/>
      <c r="O1751" s="1"/>
      <c r="P1751" s="1"/>
      <c r="Q1751" s="1"/>
      <c r="R1751" s="1"/>
      <c r="S1751" s="1"/>
      <c r="T1751" s="1"/>
      <c r="U1751" s="1"/>
      <c r="V1751" s="1"/>
      <c r="W1751" s="1"/>
      <c r="X1751" s="1"/>
    </row>
    <row r="1752" spans="1:24">
      <c r="A1752" s="7">
        <v>1</v>
      </c>
      <c r="B1752" s="7">
        <v>1</v>
      </c>
      <c r="C1752" s="825"/>
      <c r="D1752" s="662"/>
      <c r="J1752" s="1"/>
      <c r="K1752" s="120"/>
      <c r="L1752" s="120"/>
      <c r="M1752" s="120"/>
      <c r="N1752" s="1"/>
      <c r="O1752" s="1"/>
      <c r="P1752" s="1"/>
      <c r="Q1752" s="1"/>
      <c r="R1752" s="1"/>
      <c r="S1752" s="1"/>
      <c r="T1752" s="1"/>
      <c r="U1752" s="1"/>
      <c r="V1752" s="1"/>
      <c r="W1752" s="1"/>
      <c r="X1752" s="1"/>
    </row>
    <row r="1753" spans="1:24">
      <c r="A1753" s="7"/>
      <c r="B1753" s="7">
        <v>1.7</v>
      </c>
      <c r="C1753" s="825"/>
      <c r="D1753" s="662"/>
      <c r="J1753" s="1"/>
      <c r="K1753" s="120"/>
      <c r="L1753" s="120"/>
      <c r="M1753" s="120"/>
      <c r="N1753" s="1"/>
      <c r="O1753" s="1"/>
      <c r="P1753" s="1"/>
      <c r="Q1753" s="1"/>
      <c r="R1753" s="1"/>
      <c r="S1753" s="1"/>
      <c r="T1753" s="1"/>
      <c r="U1753" s="1"/>
      <c r="V1753" s="1"/>
      <c r="W1753" s="1"/>
      <c r="X1753" s="1"/>
    </row>
    <row r="1754" spans="1:24">
      <c r="A1754" s="7"/>
      <c r="B1754" s="7"/>
      <c r="C1754" s="825">
        <f>B1752*B1753*A1752</f>
        <v>1.7</v>
      </c>
      <c r="D1754" s="662" t="s">
        <v>438</v>
      </c>
      <c r="J1754" s="1"/>
      <c r="K1754" s="120"/>
      <c r="L1754" s="120"/>
      <c r="M1754" s="120"/>
      <c r="N1754" s="1"/>
      <c r="O1754" s="1"/>
      <c r="P1754" s="1"/>
      <c r="Q1754" s="1"/>
      <c r="R1754" s="1"/>
      <c r="S1754" s="1"/>
      <c r="T1754" s="1"/>
      <c r="U1754" s="1"/>
      <c r="V1754" s="1"/>
      <c r="W1754" s="1"/>
      <c r="X1754" s="1"/>
    </row>
    <row r="1755" spans="1:24">
      <c r="A1755" s="7">
        <v>1</v>
      </c>
      <c r="B1755" s="7">
        <v>1</v>
      </c>
      <c r="C1755" s="825"/>
      <c r="D1755" s="662"/>
      <c r="J1755" s="1"/>
      <c r="K1755" s="120"/>
      <c r="L1755" s="120"/>
      <c r="M1755" s="120"/>
      <c r="N1755" s="1"/>
      <c r="O1755" s="1"/>
      <c r="P1755" s="1"/>
      <c r="Q1755" s="1"/>
      <c r="R1755" s="1"/>
      <c r="S1755" s="1"/>
      <c r="T1755" s="1"/>
      <c r="U1755" s="1"/>
      <c r="V1755" s="1"/>
      <c r="W1755" s="1"/>
      <c r="X1755" s="1"/>
    </row>
    <row r="1756" spans="1:24">
      <c r="A1756" s="7"/>
      <c r="B1756" s="7">
        <v>0.6</v>
      </c>
      <c r="C1756" s="825"/>
      <c r="D1756" s="662"/>
      <c r="J1756" s="1"/>
      <c r="K1756" s="120"/>
      <c r="L1756" s="120"/>
      <c r="M1756" s="120"/>
      <c r="N1756" s="1"/>
      <c r="O1756" s="1"/>
      <c r="P1756" s="1"/>
      <c r="Q1756" s="1"/>
      <c r="R1756" s="1"/>
      <c r="S1756" s="1"/>
      <c r="T1756" s="1"/>
      <c r="U1756" s="1"/>
      <c r="V1756" s="1"/>
      <c r="W1756" s="1"/>
      <c r="X1756" s="1"/>
    </row>
    <row r="1757" spans="1:24">
      <c r="A1757" s="7"/>
      <c r="B1757" s="7"/>
      <c r="C1757" s="825">
        <f>B1755*B1756*A1755</f>
        <v>0.6</v>
      </c>
      <c r="D1757" s="662" t="s">
        <v>702</v>
      </c>
      <c r="J1757" s="1"/>
      <c r="K1757" s="120"/>
      <c r="L1757" s="120"/>
      <c r="M1757" s="120"/>
      <c r="N1757" s="1"/>
      <c r="O1757" s="1"/>
      <c r="P1757" s="1"/>
      <c r="Q1757" s="1"/>
      <c r="R1757" s="1"/>
      <c r="S1757" s="1"/>
      <c r="T1757" s="1"/>
      <c r="U1757" s="1"/>
      <c r="V1757" s="1"/>
      <c r="W1757" s="1"/>
      <c r="X1757" s="1"/>
    </row>
    <row r="1758" spans="1:24">
      <c r="A1758" s="7">
        <v>1</v>
      </c>
      <c r="B1758" s="7">
        <v>1.5</v>
      </c>
      <c r="C1758" s="825"/>
      <c r="D1758" s="662"/>
      <c r="J1758" s="1"/>
      <c r="K1758" s="120"/>
      <c r="L1758" s="120"/>
      <c r="M1758" s="120"/>
      <c r="N1758" s="1"/>
      <c r="O1758" s="1"/>
      <c r="P1758" s="1"/>
      <c r="Q1758" s="1"/>
      <c r="R1758" s="1"/>
      <c r="S1758" s="1"/>
      <c r="T1758" s="1"/>
      <c r="U1758" s="1"/>
      <c r="V1758" s="1"/>
      <c r="W1758" s="1"/>
      <c r="X1758" s="1"/>
    </row>
    <row r="1759" spans="1:24">
      <c r="A1759" s="7"/>
      <c r="B1759" s="7">
        <v>0.6</v>
      </c>
      <c r="C1759" s="825"/>
      <c r="D1759" s="662"/>
      <c r="J1759" s="1"/>
      <c r="K1759" s="120"/>
      <c r="L1759" s="120"/>
      <c r="M1759" s="120"/>
      <c r="N1759" s="1"/>
      <c r="O1759" s="1"/>
      <c r="P1759" s="1"/>
      <c r="Q1759" s="1"/>
      <c r="R1759" s="1"/>
      <c r="S1759" s="1"/>
      <c r="T1759" s="1"/>
      <c r="U1759" s="1"/>
      <c r="V1759" s="1"/>
      <c r="W1759" s="1"/>
      <c r="X1759" s="1"/>
    </row>
    <row r="1760" spans="1:24">
      <c r="A1760" s="317">
        <v>1</v>
      </c>
      <c r="B1760" s="7"/>
      <c r="C1760" s="827">
        <f>B1758*B1759*A1758</f>
        <v>0.89999999999999991</v>
      </c>
      <c r="D1760" s="291" t="s">
        <v>703</v>
      </c>
      <c r="J1760" s="1"/>
      <c r="K1760" s="120"/>
      <c r="L1760" s="120"/>
      <c r="M1760" s="120"/>
      <c r="N1760" s="1"/>
      <c r="O1760" s="1"/>
      <c r="P1760" s="1"/>
      <c r="Q1760" s="1"/>
      <c r="R1760" s="1"/>
      <c r="S1760" s="1"/>
      <c r="T1760" s="1"/>
      <c r="U1760" s="1"/>
      <c r="V1760" s="1"/>
      <c r="W1760" s="1"/>
      <c r="X1760" s="1"/>
    </row>
    <row r="1761" spans="1:24">
      <c r="A1761" s="7">
        <v>1</v>
      </c>
      <c r="B1761" s="668">
        <v>0.8</v>
      </c>
      <c r="C1761" s="825"/>
      <c r="D1761" s="663"/>
      <c r="J1761" s="1"/>
      <c r="K1761" s="120"/>
      <c r="L1761" s="120"/>
      <c r="M1761" s="120"/>
      <c r="N1761" s="1"/>
      <c r="O1761" s="1"/>
      <c r="P1761" s="1"/>
      <c r="Q1761" s="1"/>
      <c r="R1761" s="1"/>
      <c r="S1761" s="1"/>
      <c r="T1761" s="1"/>
      <c r="U1761" s="1"/>
      <c r="V1761" s="1"/>
      <c r="W1761" s="1"/>
      <c r="X1761" s="1"/>
    </row>
    <row r="1762" spans="1:24">
      <c r="A1762" s="7"/>
      <c r="B1762" s="668">
        <v>0.85</v>
      </c>
      <c r="C1762" s="825"/>
      <c r="D1762" s="663"/>
      <c r="J1762" s="1"/>
      <c r="K1762" s="120"/>
      <c r="L1762" s="120"/>
      <c r="M1762" s="120"/>
      <c r="N1762" s="1"/>
      <c r="O1762" s="1"/>
      <c r="P1762" s="1"/>
      <c r="Q1762" s="1"/>
      <c r="R1762" s="1"/>
      <c r="S1762" s="1"/>
      <c r="T1762" s="1"/>
      <c r="U1762" s="1"/>
      <c r="V1762" s="1"/>
      <c r="W1762" s="1"/>
      <c r="X1762" s="1"/>
    </row>
    <row r="1763" spans="1:24">
      <c r="A1763" s="7"/>
      <c r="B1763" s="7"/>
      <c r="C1763" s="825">
        <f>B1761*B1762*A1761</f>
        <v>0.68</v>
      </c>
      <c r="D1763" s="663" t="s">
        <v>704</v>
      </c>
      <c r="J1763" s="1"/>
      <c r="K1763" s="120"/>
      <c r="L1763" s="120"/>
      <c r="M1763" s="120"/>
      <c r="N1763" s="1"/>
      <c r="O1763" s="1"/>
      <c r="P1763" s="1"/>
      <c r="Q1763" s="1"/>
      <c r="R1763" s="1"/>
      <c r="S1763" s="1"/>
      <c r="T1763" s="1"/>
      <c r="U1763" s="1"/>
      <c r="V1763" s="1"/>
      <c r="W1763" s="1"/>
      <c r="X1763" s="1"/>
    </row>
    <row r="1764" spans="1:24">
      <c r="A1764" s="7"/>
      <c r="B1764" s="7"/>
      <c r="C1764" s="825">
        <f>C1742+C1745+C1748+C1751+C1754+C1757+C1760+C1763</f>
        <v>25.13</v>
      </c>
      <c r="D1764" s="663" t="s">
        <v>705</v>
      </c>
      <c r="J1764" s="1"/>
      <c r="K1764" s="120"/>
      <c r="L1764" s="120"/>
      <c r="M1764" s="120"/>
      <c r="N1764" s="1"/>
      <c r="O1764" s="1"/>
      <c r="P1764" s="1"/>
      <c r="Q1764" s="1"/>
      <c r="R1764" s="1"/>
      <c r="S1764" s="1"/>
      <c r="T1764" s="1"/>
      <c r="U1764" s="1"/>
      <c r="V1764" s="1"/>
      <c r="W1764" s="1"/>
      <c r="X1764" s="1"/>
    </row>
    <row r="1765" spans="1:24">
      <c r="A1765" s="7"/>
      <c r="B1765" s="7"/>
      <c r="C1765" s="825"/>
      <c r="D1765" s="663" t="s">
        <v>706</v>
      </c>
      <c r="J1765" s="1"/>
      <c r="K1765" s="120"/>
      <c r="L1765" s="120"/>
      <c r="M1765" s="120"/>
      <c r="N1765" s="1"/>
      <c r="O1765" s="1"/>
      <c r="P1765" s="1"/>
      <c r="Q1765" s="1"/>
      <c r="R1765" s="1"/>
      <c r="S1765" s="1"/>
      <c r="T1765" s="1"/>
      <c r="U1765" s="1"/>
      <c r="V1765" s="1"/>
      <c r="W1765" s="1"/>
      <c r="X1765" s="1"/>
    </row>
    <row r="1766" spans="1:24">
      <c r="A1766" s="7"/>
      <c r="B1766" s="7"/>
      <c r="C1766" s="825"/>
      <c r="D1766" s="663" t="s">
        <v>707</v>
      </c>
      <c r="J1766" s="1"/>
      <c r="K1766" s="120"/>
      <c r="L1766" s="120"/>
      <c r="M1766" s="120"/>
      <c r="N1766" s="1"/>
      <c r="O1766" s="1"/>
      <c r="P1766" s="1"/>
      <c r="Q1766" s="1"/>
      <c r="R1766" s="1"/>
      <c r="S1766" s="1"/>
      <c r="T1766" s="1"/>
      <c r="U1766" s="1"/>
      <c r="V1766" s="1"/>
      <c r="W1766" s="1"/>
      <c r="X1766" s="1"/>
    </row>
    <row r="1767" spans="1:24">
      <c r="A1767" s="7">
        <v>12</v>
      </c>
      <c r="B1767" s="7">
        <v>3.06</v>
      </c>
      <c r="C1767" s="825"/>
      <c r="D1767" s="663" t="s">
        <v>708</v>
      </c>
      <c r="J1767" s="1"/>
      <c r="K1767" s="120"/>
      <c r="L1767" s="120"/>
      <c r="M1767" s="120"/>
      <c r="N1767" s="1"/>
      <c r="O1767" s="1"/>
      <c r="P1767" s="1"/>
      <c r="Q1767" s="1"/>
      <c r="R1767" s="1"/>
      <c r="S1767" s="1"/>
      <c r="T1767" s="1"/>
      <c r="U1767" s="1"/>
      <c r="V1767" s="1"/>
      <c r="W1767" s="1"/>
      <c r="X1767" s="1"/>
    </row>
    <row r="1768" spans="1:24">
      <c r="A1768" s="7"/>
      <c r="B1768" s="7"/>
      <c r="C1768" s="825">
        <f>B1767*A1767</f>
        <v>36.72</v>
      </c>
      <c r="D1768" s="663" t="s">
        <v>653</v>
      </c>
      <c r="J1768" s="1"/>
      <c r="K1768" s="120"/>
      <c r="L1768" s="120"/>
      <c r="M1768" s="120"/>
      <c r="N1768" s="1"/>
      <c r="O1768" s="1"/>
      <c r="P1768" s="1"/>
      <c r="Q1768" s="1"/>
      <c r="R1768" s="1"/>
      <c r="S1768" s="1"/>
      <c r="T1768" s="1"/>
      <c r="U1768" s="1"/>
      <c r="V1768" s="1"/>
      <c r="W1768" s="1"/>
      <c r="X1768" s="1"/>
    </row>
    <row r="1769" spans="1:24">
      <c r="A1769" s="7">
        <v>40</v>
      </c>
      <c r="B1769" s="7">
        <v>0.9</v>
      </c>
      <c r="C1769" s="825"/>
      <c r="D1769" s="663" t="s">
        <v>709</v>
      </c>
      <c r="J1769" s="1"/>
      <c r="K1769" s="120"/>
      <c r="L1769" s="120"/>
      <c r="M1769" s="120"/>
      <c r="N1769" s="1"/>
      <c r="O1769" s="1"/>
      <c r="P1769" s="1"/>
      <c r="Q1769" s="1"/>
      <c r="R1769" s="1"/>
      <c r="S1769" s="1"/>
      <c r="T1769" s="1"/>
      <c r="U1769" s="1"/>
      <c r="V1769" s="1"/>
      <c r="W1769" s="1"/>
      <c r="X1769" s="1"/>
    </row>
    <row r="1770" spans="1:24">
      <c r="A1770" s="7"/>
      <c r="B1770" s="7"/>
      <c r="C1770" s="825">
        <f>B1769*A1769</f>
        <v>36</v>
      </c>
      <c r="D1770" s="663" t="s">
        <v>653</v>
      </c>
      <c r="J1770" s="1"/>
      <c r="K1770" s="120"/>
      <c r="L1770" s="120"/>
      <c r="M1770" s="120"/>
      <c r="N1770" s="1"/>
      <c r="O1770" s="1"/>
      <c r="P1770" s="1"/>
      <c r="Q1770" s="1"/>
      <c r="R1770" s="1"/>
      <c r="S1770" s="1"/>
      <c r="T1770" s="1"/>
      <c r="U1770" s="1"/>
      <c r="V1770" s="1"/>
      <c r="W1770" s="1"/>
      <c r="X1770" s="1"/>
    </row>
    <row r="1771" spans="1:24" ht="15.75" thickBot="1">
      <c r="A1771" s="7"/>
      <c r="B1771" s="7"/>
      <c r="C1771" s="825">
        <f>C1770+C1768</f>
        <v>72.72</v>
      </c>
      <c r="D1771" s="663" t="s">
        <v>710</v>
      </c>
      <c r="J1771" s="1"/>
      <c r="K1771" s="120"/>
      <c r="L1771" s="120"/>
      <c r="M1771" s="120"/>
      <c r="N1771" s="1"/>
      <c r="O1771" s="1"/>
      <c r="P1771" s="1"/>
      <c r="Q1771" s="1"/>
      <c r="R1771" s="1"/>
      <c r="S1771" s="1"/>
      <c r="T1771" s="1"/>
      <c r="U1771" s="1"/>
      <c r="V1771" s="1"/>
      <c r="W1771" s="1"/>
      <c r="X1771" s="1"/>
    </row>
    <row r="1772" spans="1:24" ht="15.75" thickBot="1">
      <c r="A1772" s="7"/>
      <c r="B1772" s="7"/>
      <c r="C1772" s="825"/>
      <c r="D1772" s="669" t="s">
        <v>711</v>
      </c>
      <c r="J1772" s="1"/>
      <c r="K1772" s="120"/>
      <c r="L1772" s="120"/>
      <c r="M1772" s="120"/>
      <c r="N1772" s="1"/>
      <c r="O1772" s="1"/>
      <c r="P1772" s="1"/>
      <c r="Q1772" s="1"/>
      <c r="R1772" s="1"/>
      <c r="S1772" s="1"/>
      <c r="T1772" s="1"/>
      <c r="U1772" s="1"/>
      <c r="V1772" s="1"/>
      <c r="W1772" s="1"/>
      <c r="X1772" s="1"/>
    </row>
    <row r="1773" spans="1:24">
      <c r="A1773" s="7"/>
      <c r="B1773" s="7"/>
      <c r="C1773" s="825"/>
      <c r="D1773" s="663" t="s">
        <v>712</v>
      </c>
      <c r="J1773" s="1"/>
      <c r="K1773" s="120"/>
      <c r="L1773" s="120"/>
      <c r="M1773" s="120"/>
      <c r="N1773" s="1"/>
      <c r="O1773" s="1"/>
      <c r="P1773" s="1"/>
      <c r="Q1773" s="1"/>
      <c r="R1773" s="1"/>
      <c r="S1773" s="1"/>
      <c r="T1773" s="1"/>
      <c r="U1773" s="1"/>
      <c r="V1773" s="1"/>
      <c r="W1773" s="1"/>
      <c r="X1773" s="1"/>
    </row>
    <row r="1774" spans="1:24">
      <c r="A1774" s="7">
        <v>1</v>
      </c>
      <c r="B1774" s="7">
        <v>13.6</v>
      </c>
      <c r="C1774" s="825"/>
      <c r="D1774" s="666" t="s">
        <v>713</v>
      </c>
      <c r="J1774" s="1"/>
      <c r="K1774" s="120"/>
      <c r="L1774" s="120"/>
      <c r="M1774" s="120"/>
      <c r="N1774" s="1"/>
      <c r="O1774" s="1"/>
      <c r="P1774" s="1"/>
      <c r="Q1774" s="1"/>
      <c r="R1774" s="1"/>
      <c r="S1774" s="1"/>
      <c r="T1774" s="1"/>
      <c r="U1774" s="1"/>
      <c r="V1774" s="1"/>
      <c r="W1774" s="1"/>
      <c r="X1774" s="1"/>
    </row>
    <row r="1775" spans="1:24">
      <c r="A1775" s="7"/>
      <c r="B1775" s="7">
        <v>10.050000000000001</v>
      </c>
      <c r="C1775" s="826"/>
      <c r="D1775" s="663"/>
      <c r="J1775" s="1"/>
      <c r="K1775" s="120"/>
      <c r="L1775" s="120"/>
      <c r="M1775" s="120"/>
      <c r="N1775" s="1"/>
      <c r="O1775" s="1"/>
      <c r="P1775" s="1"/>
      <c r="Q1775" s="1"/>
      <c r="R1775" s="1"/>
      <c r="S1775" s="1"/>
      <c r="T1775" s="1"/>
      <c r="U1775" s="1"/>
      <c r="V1775" s="1"/>
      <c r="W1775" s="1"/>
      <c r="X1775" s="1"/>
    </row>
    <row r="1776" spans="1:24">
      <c r="A1776" s="317"/>
      <c r="B1776" s="317"/>
      <c r="C1776" s="827">
        <f>B1774*B1775</f>
        <v>136.68</v>
      </c>
      <c r="D1776" s="291" t="s">
        <v>438</v>
      </c>
      <c r="J1776" s="1"/>
      <c r="K1776" s="120"/>
      <c r="L1776" s="120"/>
      <c r="M1776" s="120"/>
      <c r="N1776" s="1"/>
      <c r="O1776" s="1"/>
      <c r="P1776" s="1"/>
      <c r="Q1776" s="1"/>
      <c r="R1776" s="1"/>
      <c r="S1776" s="1"/>
      <c r="T1776" s="1"/>
      <c r="U1776" s="1"/>
      <c r="V1776" s="1"/>
      <c r="W1776" s="1"/>
      <c r="X1776" s="1"/>
    </row>
    <row r="1777" spans="1:24" ht="15.75" thickBot="1">
      <c r="A1777" s="7"/>
      <c r="B1777" s="7"/>
      <c r="C1777" s="825"/>
      <c r="D1777" s="828" t="s">
        <v>436</v>
      </c>
      <c r="J1777" s="1"/>
      <c r="K1777" s="120"/>
      <c r="L1777" s="120"/>
      <c r="M1777" s="120"/>
      <c r="N1777" s="1"/>
      <c r="O1777" s="1"/>
      <c r="P1777" s="1"/>
      <c r="Q1777" s="1"/>
      <c r="R1777" s="1"/>
      <c r="S1777" s="1"/>
      <c r="T1777" s="1"/>
      <c r="U1777" s="1"/>
      <c r="V1777" s="1"/>
      <c r="W1777" s="1"/>
      <c r="X1777" s="1"/>
    </row>
    <row r="1778" spans="1:24">
      <c r="A1778" s="7">
        <v>2</v>
      </c>
      <c r="B1778" s="7">
        <v>1.4</v>
      </c>
      <c r="C1778" s="825"/>
      <c r="D1778" s="666" t="s">
        <v>714</v>
      </c>
      <c r="J1778" s="1"/>
      <c r="K1778" s="120"/>
      <c r="L1778" s="120"/>
      <c r="M1778" s="120"/>
      <c r="N1778" s="1"/>
      <c r="O1778" s="1"/>
      <c r="P1778" s="1"/>
      <c r="Q1778" s="1"/>
      <c r="R1778" s="1"/>
      <c r="S1778" s="1"/>
      <c r="T1778" s="1"/>
      <c r="U1778" s="1"/>
      <c r="V1778" s="1"/>
      <c r="W1778" s="1"/>
      <c r="X1778" s="1"/>
    </row>
    <row r="1779" spans="1:24">
      <c r="A1779" s="7"/>
      <c r="B1779" s="7">
        <v>1.44</v>
      </c>
      <c r="C1779" s="825"/>
      <c r="D1779" s="663" t="s">
        <v>715</v>
      </c>
      <c r="J1779" s="1"/>
      <c r="K1779" s="120"/>
      <c r="L1779" s="120"/>
      <c r="M1779" s="120"/>
      <c r="N1779" s="1"/>
      <c r="O1779" s="1"/>
      <c r="P1779" s="1"/>
      <c r="Q1779" s="1"/>
      <c r="R1779" s="1"/>
      <c r="S1779" s="1"/>
      <c r="T1779" s="1"/>
      <c r="U1779" s="1"/>
      <c r="V1779" s="1"/>
      <c r="W1779" s="1"/>
      <c r="X1779" s="1"/>
    </row>
    <row r="1780" spans="1:24">
      <c r="A1780" s="317"/>
      <c r="B1780" s="317"/>
      <c r="C1780" s="829">
        <f>-B1778*B1779</f>
        <v>-2.016</v>
      </c>
      <c r="D1780" s="291" t="s">
        <v>438</v>
      </c>
      <c r="J1780" s="1"/>
      <c r="K1780" s="120"/>
      <c r="L1780" s="120"/>
      <c r="M1780" s="120"/>
      <c r="N1780" s="1"/>
      <c r="O1780" s="1"/>
      <c r="P1780" s="1"/>
      <c r="Q1780" s="1"/>
      <c r="R1780" s="1"/>
      <c r="S1780" s="1"/>
      <c r="T1780" s="1"/>
      <c r="U1780" s="1"/>
      <c r="V1780" s="1"/>
      <c r="W1780" s="1"/>
      <c r="X1780" s="1"/>
    </row>
    <row r="1781" spans="1:24">
      <c r="A1781" s="7">
        <v>1</v>
      </c>
      <c r="B1781" s="7"/>
      <c r="C1781" s="825">
        <f>C1776+C1780</f>
        <v>134.66400000000002</v>
      </c>
      <c r="D1781" s="663" t="s">
        <v>716</v>
      </c>
      <c r="J1781" s="1"/>
      <c r="K1781" s="120"/>
      <c r="L1781" s="120"/>
      <c r="M1781" s="120"/>
      <c r="N1781" s="1"/>
      <c r="O1781" s="1"/>
      <c r="P1781" s="1"/>
      <c r="Q1781" s="1"/>
      <c r="R1781" s="1"/>
      <c r="S1781" s="1"/>
      <c r="T1781" s="1"/>
      <c r="U1781" s="1"/>
      <c r="V1781" s="1"/>
      <c r="W1781" s="1"/>
      <c r="X1781" s="1"/>
    </row>
    <row r="1782" spans="1:24">
      <c r="A1782" s="7"/>
      <c r="B1782" s="7"/>
      <c r="C1782" s="825"/>
      <c r="D1782" s="663"/>
      <c r="J1782" s="1"/>
      <c r="K1782" s="120"/>
      <c r="L1782" s="120"/>
      <c r="M1782" s="120"/>
      <c r="N1782" s="1"/>
      <c r="O1782" s="1"/>
      <c r="P1782" s="1"/>
      <c r="Q1782" s="1"/>
      <c r="R1782" s="1"/>
      <c r="S1782" s="1"/>
      <c r="T1782" s="1"/>
      <c r="U1782" s="1"/>
      <c r="V1782" s="1"/>
      <c r="W1782" s="1"/>
      <c r="X1782" s="1"/>
    </row>
    <row r="1783" spans="1:24">
      <c r="A1783" s="317"/>
      <c r="B1783" s="317"/>
      <c r="C1783" s="829"/>
      <c r="D1783" s="291"/>
      <c r="J1783" s="1"/>
      <c r="K1783" s="120"/>
      <c r="L1783" s="120"/>
      <c r="M1783" s="120"/>
      <c r="N1783" s="1"/>
      <c r="O1783" s="1"/>
      <c r="P1783" s="1"/>
      <c r="Q1783" s="1"/>
      <c r="R1783" s="1"/>
      <c r="S1783" s="1"/>
      <c r="T1783" s="1"/>
      <c r="U1783" s="1"/>
      <c r="V1783" s="1"/>
      <c r="W1783" s="1"/>
      <c r="X1783" s="1"/>
    </row>
    <row r="1784" spans="1:24">
      <c r="A1784" s="7">
        <v>1</v>
      </c>
      <c r="B1784" s="7">
        <v>4.4800000000000004</v>
      </c>
      <c r="C1784" s="825"/>
      <c r="D1784" s="663" t="s">
        <v>717</v>
      </c>
      <c r="J1784" s="1"/>
      <c r="K1784" s="120"/>
      <c r="L1784" s="120"/>
      <c r="M1784" s="120"/>
      <c r="N1784" s="1"/>
      <c r="O1784" s="1"/>
      <c r="P1784" s="1"/>
      <c r="Q1784" s="1"/>
      <c r="R1784" s="1"/>
      <c r="S1784" s="1"/>
      <c r="T1784" s="1"/>
      <c r="U1784" s="1"/>
      <c r="V1784" s="1"/>
      <c r="W1784" s="1"/>
      <c r="X1784" s="1"/>
    </row>
    <row r="1785" spans="1:24">
      <c r="A1785" s="7"/>
      <c r="B1785" s="7">
        <v>2.25</v>
      </c>
      <c r="C1785" s="825"/>
      <c r="D1785" s="663"/>
      <c r="J1785" s="1"/>
      <c r="K1785" s="120"/>
      <c r="L1785" s="120"/>
      <c r="M1785" s="120"/>
      <c r="N1785" s="1"/>
      <c r="O1785" s="1"/>
      <c r="P1785" s="1"/>
      <c r="Q1785" s="1"/>
      <c r="R1785" s="1"/>
      <c r="S1785" s="1"/>
      <c r="T1785" s="1"/>
      <c r="U1785" s="1"/>
      <c r="V1785" s="1"/>
      <c r="W1785" s="1"/>
      <c r="X1785" s="1"/>
    </row>
    <row r="1786" spans="1:24">
      <c r="A1786" s="317"/>
      <c r="B1786" s="317"/>
      <c r="C1786" s="829">
        <f>B1784*B1785</f>
        <v>10.080000000000002</v>
      </c>
      <c r="D1786" s="291" t="s">
        <v>438</v>
      </c>
      <c r="J1786" s="1"/>
      <c r="K1786" s="120"/>
      <c r="L1786" s="120"/>
      <c r="M1786" s="120"/>
      <c r="N1786" s="1"/>
      <c r="O1786" s="1"/>
      <c r="P1786" s="1"/>
      <c r="Q1786" s="1"/>
      <c r="R1786" s="1"/>
      <c r="S1786" s="1"/>
      <c r="T1786" s="1"/>
      <c r="U1786" s="1"/>
      <c r="V1786" s="1"/>
      <c r="W1786" s="1"/>
      <c r="X1786" s="1"/>
    </row>
    <row r="1787" spans="1:24">
      <c r="A1787" s="7"/>
      <c r="B1787" s="7"/>
      <c r="C1787" s="825">
        <f>C1786+C1781</f>
        <v>144.74400000000003</v>
      </c>
      <c r="D1787" s="663" t="s">
        <v>1170</v>
      </c>
      <c r="J1787" s="1"/>
      <c r="K1787" s="120"/>
      <c r="L1787" s="120"/>
      <c r="M1787" s="120"/>
      <c r="N1787" s="1"/>
      <c r="O1787" s="1"/>
      <c r="P1787" s="1"/>
      <c r="Q1787" s="1"/>
      <c r="R1787" s="1"/>
      <c r="S1787" s="1"/>
      <c r="T1787" s="1"/>
      <c r="U1787" s="1"/>
      <c r="V1787" s="1"/>
      <c r="W1787" s="1"/>
      <c r="X1787" s="1"/>
    </row>
    <row r="1788" spans="1:24">
      <c r="A1788" s="7">
        <v>1</v>
      </c>
      <c r="B1788" s="7">
        <v>20</v>
      </c>
      <c r="C1788" s="825"/>
      <c r="D1788" s="663" t="s">
        <v>1171</v>
      </c>
      <c r="J1788" s="1"/>
      <c r="K1788" s="120"/>
      <c r="L1788" s="120"/>
      <c r="M1788" s="120"/>
      <c r="N1788" s="1"/>
      <c r="O1788" s="1"/>
      <c r="P1788" s="1"/>
      <c r="Q1788" s="1"/>
      <c r="R1788" s="1"/>
      <c r="S1788" s="1"/>
      <c r="T1788" s="1"/>
      <c r="U1788" s="1"/>
      <c r="V1788" s="1"/>
      <c r="W1788" s="1"/>
      <c r="X1788" s="1"/>
    </row>
    <row r="1789" spans="1:24">
      <c r="A1789" s="7"/>
      <c r="B1789" s="7">
        <v>6.2</v>
      </c>
      <c r="C1789" s="825"/>
      <c r="D1789" s="663"/>
      <c r="J1789" s="1"/>
      <c r="K1789" s="120"/>
      <c r="L1789" s="120"/>
      <c r="M1789" s="120"/>
      <c r="N1789" s="1"/>
      <c r="O1789" s="1"/>
      <c r="P1789" s="1"/>
      <c r="Q1789" s="1"/>
      <c r="R1789" s="1"/>
      <c r="S1789" s="1"/>
      <c r="T1789" s="1"/>
      <c r="U1789" s="1"/>
      <c r="V1789" s="1"/>
      <c r="W1789" s="1"/>
      <c r="X1789" s="1"/>
    </row>
    <row r="1790" spans="1:24">
      <c r="A1790" s="317"/>
      <c r="B1790" s="317"/>
      <c r="C1790" s="829">
        <f>B1789*B1788</f>
        <v>124</v>
      </c>
      <c r="D1790" s="291" t="s">
        <v>438</v>
      </c>
      <c r="J1790" s="1"/>
      <c r="K1790" s="120"/>
      <c r="L1790" s="120"/>
      <c r="M1790" s="120"/>
      <c r="N1790" s="1"/>
      <c r="O1790" s="1"/>
      <c r="P1790" s="1"/>
      <c r="Q1790" s="1"/>
      <c r="R1790" s="1"/>
      <c r="S1790" s="1"/>
      <c r="T1790" s="1"/>
      <c r="U1790" s="1"/>
      <c r="V1790" s="1"/>
      <c r="W1790" s="1"/>
      <c r="X1790" s="1"/>
    </row>
    <row r="1791" spans="1:24">
      <c r="A1791" s="7">
        <v>1</v>
      </c>
      <c r="B1791" s="7"/>
      <c r="C1791" s="825"/>
      <c r="D1791" s="663" t="s">
        <v>718</v>
      </c>
      <c r="J1791" s="1"/>
      <c r="K1791" s="120"/>
      <c r="L1791" s="120"/>
      <c r="M1791" s="120"/>
      <c r="N1791" s="1"/>
      <c r="O1791" s="1"/>
      <c r="P1791" s="1"/>
      <c r="Q1791" s="1"/>
      <c r="R1791" s="1"/>
      <c r="S1791" s="1"/>
      <c r="T1791" s="1"/>
      <c r="U1791" s="1"/>
      <c r="V1791" s="1"/>
      <c r="W1791" s="1"/>
      <c r="X1791" s="1"/>
    </row>
    <row r="1792" spans="1:24">
      <c r="A1792" s="7"/>
      <c r="B1792" s="7"/>
      <c r="C1792" s="825">
        <f>C1790+C1786+C1781</f>
        <v>268.74400000000003</v>
      </c>
      <c r="D1792" s="291" t="s">
        <v>438</v>
      </c>
      <c r="J1792" s="1"/>
      <c r="K1792" s="120"/>
      <c r="L1792" s="120"/>
      <c r="M1792" s="120"/>
      <c r="N1792" s="1"/>
      <c r="O1792" s="1"/>
      <c r="P1792" s="1"/>
      <c r="Q1792" s="1"/>
      <c r="R1792" s="1"/>
      <c r="S1792" s="1"/>
      <c r="T1792" s="1"/>
      <c r="U1792" s="1"/>
      <c r="V1792" s="1"/>
      <c r="W1792" s="1"/>
      <c r="X1792" s="1"/>
    </row>
    <row r="1793" spans="1:24">
      <c r="A1793" s="7">
        <v>1</v>
      </c>
      <c r="B1793" s="7">
        <v>77.400000000000006</v>
      </c>
      <c r="C1793" s="825"/>
      <c r="D1793" s="663" t="s">
        <v>719</v>
      </c>
      <c r="J1793" s="1"/>
      <c r="K1793" s="120"/>
      <c r="L1793" s="120"/>
      <c r="M1793" s="120"/>
      <c r="N1793" s="1"/>
      <c r="O1793" s="1"/>
      <c r="P1793" s="1"/>
      <c r="Q1793" s="1"/>
      <c r="R1793" s="1"/>
      <c r="S1793" s="1"/>
      <c r="T1793" s="1"/>
      <c r="U1793" s="1"/>
      <c r="V1793" s="1"/>
      <c r="W1793" s="1"/>
      <c r="X1793" s="1"/>
    </row>
    <row r="1794" spans="1:24">
      <c r="A1794" s="7"/>
      <c r="B1794" s="7">
        <v>1.24</v>
      </c>
      <c r="C1794" s="825"/>
      <c r="D1794" s="663"/>
      <c r="J1794" s="1"/>
      <c r="K1794" s="120"/>
      <c r="L1794" s="120"/>
      <c r="M1794" s="120"/>
      <c r="N1794" s="1"/>
      <c r="O1794" s="1"/>
      <c r="P1794" s="1"/>
      <c r="Q1794" s="1"/>
      <c r="R1794" s="1"/>
      <c r="S1794" s="1"/>
      <c r="T1794" s="1"/>
      <c r="U1794" s="1"/>
      <c r="V1794" s="1"/>
      <c r="W1794" s="1"/>
      <c r="X1794" s="1"/>
    </row>
    <row r="1795" spans="1:24">
      <c r="A1795" s="7"/>
      <c r="B1795" s="7"/>
      <c r="C1795" s="825">
        <f>B1793*B1794</f>
        <v>95.976000000000013</v>
      </c>
      <c r="D1795" s="663" t="s">
        <v>438</v>
      </c>
      <c r="J1795" s="1"/>
      <c r="K1795" s="120"/>
      <c r="L1795" s="120"/>
      <c r="M1795" s="120"/>
      <c r="N1795" s="1"/>
      <c r="O1795" s="1"/>
      <c r="P1795" s="1"/>
      <c r="Q1795" s="1"/>
      <c r="R1795" s="1"/>
      <c r="S1795" s="1"/>
      <c r="T1795" s="1"/>
      <c r="U1795" s="1"/>
      <c r="V1795" s="1"/>
      <c r="W1795" s="1"/>
      <c r="X1795" s="1"/>
    </row>
    <row r="1796" spans="1:24">
      <c r="A1796" s="7"/>
      <c r="B1796" s="7"/>
      <c r="C1796" s="826"/>
      <c r="D1796" s="882" t="s">
        <v>720</v>
      </c>
      <c r="J1796" s="1"/>
      <c r="K1796" s="120"/>
      <c r="L1796" s="120"/>
      <c r="M1796" s="120"/>
      <c r="N1796" s="1"/>
      <c r="O1796" s="1"/>
      <c r="P1796" s="1"/>
      <c r="Q1796" s="1"/>
      <c r="R1796" s="1"/>
      <c r="S1796" s="1"/>
      <c r="T1796" s="1"/>
      <c r="U1796" s="1"/>
      <c r="V1796" s="1"/>
      <c r="W1796" s="1"/>
      <c r="X1796" s="1"/>
    </row>
    <row r="1797" spans="1:24">
      <c r="A1797" s="7">
        <v>11</v>
      </c>
      <c r="B1797" s="7">
        <v>5.88</v>
      </c>
      <c r="C1797" s="826"/>
      <c r="D1797" s="882" t="s">
        <v>721</v>
      </c>
      <c r="J1797" s="1"/>
      <c r="K1797" s="120"/>
      <c r="L1797" s="120"/>
      <c r="M1797" s="120"/>
      <c r="N1797" s="1"/>
      <c r="O1797" s="1"/>
      <c r="P1797" s="1"/>
      <c r="Q1797" s="1"/>
      <c r="R1797" s="1"/>
      <c r="S1797" s="1"/>
      <c r="T1797" s="1"/>
      <c r="U1797" s="1"/>
      <c r="V1797" s="1"/>
      <c r="W1797" s="1"/>
      <c r="X1797" s="1"/>
    </row>
    <row r="1798" spans="1:24" ht="29.25">
      <c r="A1798" s="317"/>
      <c r="B1798" s="317"/>
      <c r="C1798" s="829">
        <f>A1797*B1797</f>
        <v>64.679999999999993</v>
      </c>
      <c r="D1798" s="883" t="s">
        <v>722</v>
      </c>
      <c r="J1798" s="1"/>
      <c r="K1798" s="120"/>
      <c r="L1798" s="120"/>
      <c r="M1798" s="120"/>
      <c r="N1798" s="1"/>
      <c r="O1798" s="1"/>
      <c r="P1798" s="1"/>
      <c r="Q1798" s="1"/>
      <c r="R1798" s="1"/>
      <c r="S1798" s="1"/>
      <c r="T1798" s="1"/>
      <c r="U1798" s="1"/>
      <c r="V1798" s="1"/>
      <c r="W1798" s="1"/>
      <c r="X1798" s="1"/>
    </row>
    <row r="1799" spans="1:24">
      <c r="A1799" s="313"/>
      <c r="B1799" s="313"/>
      <c r="C1799" s="830"/>
      <c r="D1799" s="287"/>
      <c r="J1799" s="1"/>
      <c r="K1799" s="120"/>
      <c r="L1799" s="120"/>
      <c r="M1799" s="120"/>
      <c r="N1799" s="1"/>
      <c r="O1799" s="1"/>
      <c r="P1799" s="1"/>
      <c r="Q1799" s="1"/>
      <c r="R1799" s="1"/>
      <c r="S1799" s="1"/>
      <c r="T1799" s="1"/>
      <c r="U1799" s="1"/>
      <c r="V1799" s="1"/>
      <c r="W1799" s="1"/>
      <c r="X1799" s="1"/>
    </row>
    <row r="1800" spans="1:24" ht="15.75" thickBot="1">
      <c r="A1800" s="422"/>
      <c r="B1800" s="422"/>
      <c r="C1800" s="831"/>
      <c r="D1800" s="667"/>
      <c r="J1800" s="1"/>
      <c r="K1800" s="120"/>
      <c r="L1800" s="120"/>
      <c r="M1800" s="120"/>
      <c r="N1800" s="1"/>
      <c r="O1800" s="1"/>
      <c r="P1800" s="1"/>
      <c r="Q1800" s="1"/>
      <c r="R1800" s="1"/>
      <c r="S1800" s="1"/>
      <c r="T1800" s="1"/>
      <c r="U1800" s="1"/>
      <c r="V1800" s="1"/>
      <c r="W1800" s="1"/>
      <c r="X1800" s="1"/>
    </row>
    <row r="1801" spans="1:24" ht="15.75">
      <c r="A1801" s="7"/>
      <c r="B1801" s="7"/>
      <c r="C1801" s="825"/>
      <c r="D1801" s="884" t="s">
        <v>723</v>
      </c>
      <c r="J1801" s="1"/>
      <c r="K1801" s="120"/>
      <c r="L1801" s="120"/>
      <c r="M1801" s="120"/>
      <c r="N1801" s="1"/>
      <c r="O1801" s="1"/>
      <c r="P1801" s="1"/>
      <c r="Q1801" s="1"/>
      <c r="R1801" s="1"/>
      <c r="S1801" s="1"/>
      <c r="T1801" s="1"/>
      <c r="U1801" s="1"/>
      <c r="V1801" s="1"/>
      <c r="W1801" s="1"/>
      <c r="X1801" s="1"/>
    </row>
    <row r="1802" spans="1:24">
      <c r="A1802" s="7"/>
      <c r="B1802" s="7"/>
      <c r="C1802" s="825"/>
      <c r="D1802" s="883" t="s">
        <v>724</v>
      </c>
      <c r="J1802" s="1"/>
      <c r="K1802" s="120"/>
      <c r="L1802" s="120"/>
      <c r="M1802" s="120"/>
      <c r="N1802" s="1"/>
      <c r="O1802" s="1"/>
      <c r="P1802" s="1"/>
      <c r="Q1802" s="1"/>
      <c r="R1802" s="1"/>
      <c r="S1802" s="1"/>
      <c r="T1802" s="1"/>
      <c r="U1802" s="1"/>
      <c r="V1802" s="1"/>
      <c r="W1802" s="1"/>
      <c r="X1802" s="1"/>
    </row>
    <row r="1803" spans="1:24">
      <c r="A1803" s="7"/>
      <c r="B1803" s="7"/>
      <c r="C1803" s="825"/>
      <c r="D1803" s="663" t="s">
        <v>725</v>
      </c>
      <c r="J1803" s="1"/>
      <c r="K1803" s="120"/>
      <c r="L1803" s="120"/>
      <c r="M1803" s="120"/>
      <c r="N1803" s="1"/>
      <c r="O1803" s="1"/>
      <c r="P1803" s="1"/>
      <c r="Q1803" s="1"/>
      <c r="R1803" s="1"/>
      <c r="S1803" s="1"/>
      <c r="T1803" s="1"/>
      <c r="U1803" s="1"/>
      <c r="V1803" s="1"/>
      <c r="W1803" s="1"/>
      <c r="X1803" s="1"/>
    </row>
    <row r="1804" spans="1:24">
      <c r="A1804" s="7">
        <v>2</v>
      </c>
      <c r="B1804" s="7"/>
      <c r="C1804" s="825">
        <v>2</v>
      </c>
      <c r="D1804" s="885" t="s">
        <v>726</v>
      </c>
      <c r="J1804" s="1"/>
      <c r="K1804" s="120"/>
      <c r="L1804" s="120"/>
      <c r="M1804" s="120"/>
      <c r="N1804" s="1"/>
      <c r="O1804" s="1"/>
      <c r="P1804" s="1"/>
      <c r="Q1804" s="1"/>
      <c r="R1804" s="1"/>
      <c r="S1804" s="1"/>
      <c r="T1804" s="1"/>
      <c r="U1804" s="1"/>
      <c r="V1804" s="1"/>
      <c r="W1804" s="1"/>
      <c r="X1804" s="1"/>
    </row>
    <row r="1805" spans="1:24">
      <c r="A1805" s="317"/>
      <c r="B1805" s="317"/>
      <c r="C1805" s="829"/>
      <c r="D1805" s="885" t="s">
        <v>727</v>
      </c>
      <c r="J1805" s="1"/>
      <c r="K1805" s="120"/>
      <c r="L1805" s="120"/>
      <c r="M1805" s="120"/>
      <c r="N1805" s="1"/>
      <c r="O1805" s="1"/>
      <c r="P1805" s="1"/>
      <c r="Q1805" s="1"/>
      <c r="R1805" s="1"/>
      <c r="S1805" s="1"/>
      <c r="T1805" s="1"/>
      <c r="U1805" s="1"/>
      <c r="V1805" s="1"/>
      <c r="W1805" s="1"/>
      <c r="X1805" s="1"/>
    </row>
    <row r="1806" spans="1:24">
      <c r="A1806" s="7">
        <v>10</v>
      </c>
      <c r="B1806" s="7"/>
      <c r="C1806" s="825">
        <v>10</v>
      </c>
      <c r="D1806" s="885" t="s">
        <v>728</v>
      </c>
      <c r="J1806" s="1"/>
      <c r="K1806" s="120"/>
      <c r="L1806" s="120"/>
      <c r="M1806" s="120"/>
      <c r="N1806" s="1"/>
      <c r="O1806" s="1"/>
      <c r="P1806" s="1"/>
      <c r="Q1806" s="1"/>
      <c r="R1806" s="1"/>
      <c r="S1806" s="1"/>
      <c r="T1806" s="1"/>
      <c r="U1806" s="1"/>
      <c r="V1806" s="1"/>
      <c r="W1806" s="1"/>
      <c r="X1806" s="1"/>
    </row>
    <row r="1807" spans="1:24">
      <c r="A1807" s="7"/>
      <c r="B1807" s="7"/>
      <c r="C1807" s="825"/>
      <c r="D1807" s="663" t="s">
        <v>729</v>
      </c>
      <c r="J1807" s="1"/>
      <c r="K1807" s="120"/>
      <c r="L1807" s="120"/>
      <c r="M1807" s="120"/>
      <c r="N1807" s="1"/>
      <c r="O1807" s="1"/>
      <c r="P1807" s="1"/>
      <c r="Q1807" s="1"/>
      <c r="R1807" s="1"/>
      <c r="S1807" s="1"/>
      <c r="T1807" s="1"/>
      <c r="U1807" s="1"/>
      <c r="V1807" s="1"/>
      <c r="W1807" s="1"/>
      <c r="X1807" s="1"/>
    </row>
    <row r="1808" spans="1:24">
      <c r="A1808" s="7">
        <v>6</v>
      </c>
      <c r="B1808" s="7"/>
      <c r="C1808" s="825">
        <v>6</v>
      </c>
      <c r="D1808" s="663" t="s">
        <v>730</v>
      </c>
      <c r="J1808" s="1"/>
      <c r="K1808" s="120"/>
      <c r="L1808" s="120"/>
      <c r="M1808" s="120"/>
      <c r="N1808" s="1"/>
      <c r="O1808" s="1"/>
      <c r="P1808" s="1"/>
      <c r="Q1808" s="1"/>
      <c r="R1808" s="1"/>
      <c r="S1808" s="1"/>
      <c r="T1808" s="1"/>
      <c r="U1808" s="1"/>
      <c r="V1808" s="1"/>
      <c r="W1808" s="1"/>
      <c r="X1808" s="1"/>
    </row>
    <row r="1809" spans="1:30">
      <c r="A1809" s="7"/>
      <c r="B1809" s="7"/>
      <c r="C1809" s="825"/>
      <c r="D1809" s="663" t="s">
        <v>731</v>
      </c>
      <c r="J1809" s="1"/>
      <c r="K1809" s="120"/>
      <c r="L1809" s="120"/>
      <c r="M1809" s="120"/>
      <c r="N1809" s="1"/>
      <c r="O1809" s="1"/>
      <c r="P1809" s="1"/>
      <c r="Q1809" s="1"/>
      <c r="R1809" s="1"/>
      <c r="S1809" s="1"/>
      <c r="T1809" s="1"/>
      <c r="U1809" s="1"/>
      <c r="V1809" s="1"/>
      <c r="W1809" s="1"/>
      <c r="X1809" s="1"/>
    </row>
    <row r="1810" spans="1:30">
      <c r="A1810" s="7"/>
      <c r="B1810" s="317"/>
      <c r="C1810" s="829">
        <v>4</v>
      </c>
      <c r="D1810" s="291" t="s">
        <v>732</v>
      </c>
      <c r="J1810" s="1"/>
      <c r="K1810" s="120"/>
      <c r="L1810" s="120"/>
      <c r="M1810" s="120"/>
      <c r="N1810" s="1"/>
      <c r="O1810" s="1"/>
      <c r="P1810" s="1"/>
      <c r="Q1810" s="1"/>
      <c r="R1810" s="1"/>
      <c r="S1810" s="1"/>
      <c r="T1810" s="1"/>
      <c r="U1810" s="1"/>
      <c r="V1810" s="1"/>
      <c r="W1810" s="1"/>
      <c r="X1810" s="1"/>
    </row>
    <row r="1811" spans="1:30">
      <c r="A1811" s="7"/>
      <c r="B1811" s="7"/>
      <c r="C1811" s="825"/>
      <c r="D1811" s="291" t="s">
        <v>733</v>
      </c>
      <c r="J1811" s="1"/>
      <c r="K1811" s="120"/>
      <c r="L1811" s="120"/>
      <c r="M1811" s="120"/>
      <c r="N1811" s="1"/>
      <c r="O1811" s="1"/>
      <c r="P1811" s="1"/>
      <c r="Q1811" s="1"/>
      <c r="R1811" s="1"/>
      <c r="S1811" s="1"/>
      <c r="T1811" s="1"/>
      <c r="U1811" s="1"/>
      <c r="V1811" s="1"/>
      <c r="W1811" s="1"/>
      <c r="X1811" s="1"/>
    </row>
    <row r="1812" spans="1:30">
      <c r="A1812" s="7">
        <v>1</v>
      </c>
      <c r="B1812" s="7"/>
      <c r="C1812" s="825">
        <v>1</v>
      </c>
      <c r="D1812" s="663" t="s">
        <v>734</v>
      </c>
      <c r="J1812" s="1"/>
      <c r="K1812" s="120"/>
      <c r="L1812" s="120"/>
      <c r="M1812" s="120"/>
      <c r="N1812" s="1"/>
      <c r="O1812" s="1"/>
      <c r="P1812" s="1"/>
      <c r="Q1812" s="1"/>
      <c r="R1812" s="1"/>
      <c r="S1812" s="1"/>
      <c r="T1812" s="1"/>
      <c r="U1812" s="1"/>
      <c r="V1812" s="1"/>
      <c r="W1812" s="1"/>
      <c r="X1812" s="1"/>
    </row>
    <row r="1813" spans="1:30">
      <c r="A1813" s="7"/>
      <c r="B1813" s="317"/>
      <c r="C1813" s="829"/>
      <c r="D1813" s="881" t="s">
        <v>735</v>
      </c>
      <c r="J1813" s="1"/>
      <c r="K1813" s="120"/>
      <c r="L1813" s="120"/>
      <c r="M1813" s="120"/>
      <c r="N1813" s="1"/>
      <c r="O1813" s="1"/>
      <c r="P1813" s="1"/>
      <c r="Q1813" s="1"/>
      <c r="R1813" s="1"/>
      <c r="S1813" s="1"/>
      <c r="T1813" s="1"/>
      <c r="U1813" s="1"/>
      <c r="V1813" s="1"/>
      <c r="W1813" s="1"/>
      <c r="X1813" s="1"/>
    </row>
    <row r="1814" spans="1:30">
      <c r="A1814" s="7"/>
      <c r="B1814" s="7"/>
      <c r="C1814" s="825"/>
      <c r="D1814" s="291" t="s">
        <v>736</v>
      </c>
      <c r="J1814" s="1"/>
      <c r="K1814" s="120"/>
      <c r="L1814" s="120"/>
      <c r="M1814" s="120"/>
      <c r="N1814" s="1"/>
      <c r="O1814" s="1"/>
      <c r="P1814" s="1"/>
      <c r="Q1814" s="1"/>
      <c r="R1814" s="1"/>
      <c r="S1814" s="1"/>
      <c r="T1814" s="1"/>
      <c r="U1814" s="1"/>
      <c r="V1814" s="1"/>
      <c r="W1814" s="1"/>
      <c r="X1814" s="1"/>
    </row>
    <row r="1815" spans="1:30" ht="15.75" thickBot="1">
      <c r="A1815" s="7"/>
      <c r="B1815" s="313">
        <v>8</v>
      </c>
      <c r="C1815" s="830">
        <v>8</v>
      </c>
      <c r="D1815" s="670" t="s">
        <v>737</v>
      </c>
      <c r="J1815" s="1"/>
      <c r="K1815" s="120"/>
      <c r="L1815" s="120"/>
      <c r="M1815" s="120"/>
      <c r="N1815" s="1"/>
      <c r="O1815" s="1"/>
      <c r="P1815" s="1"/>
      <c r="Q1815" s="1"/>
      <c r="R1815" s="1"/>
      <c r="S1815" s="1"/>
      <c r="T1815" s="1"/>
      <c r="U1815" s="1"/>
      <c r="V1815" s="1"/>
      <c r="W1815" s="1"/>
      <c r="X1815" s="1"/>
    </row>
    <row r="1816" spans="1:30">
      <c r="A1816" s="317"/>
      <c r="B1816" s="7"/>
      <c r="C1816" s="825"/>
      <c r="D1816" s="665" t="s">
        <v>738</v>
      </c>
      <c r="J1816" s="1"/>
      <c r="K1816" s="120"/>
      <c r="L1816" s="120"/>
      <c r="M1816" s="120"/>
      <c r="N1816" s="1"/>
      <c r="O1816" s="1"/>
      <c r="P1816" s="1"/>
      <c r="Q1816" s="1"/>
      <c r="R1816" s="1"/>
      <c r="S1816" s="1"/>
      <c r="T1816" s="1"/>
      <c r="U1816" s="1"/>
      <c r="V1816" s="1"/>
      <c r="W1816" s="1"/>
      <c r="X1816" s="1"/>
    </row>
    <row r="1817" spans="1:30">
      <c r="A1817" s="313"/>
      <c r="B1817" s="317">
        <v>5</v>
      </c>
      <c r="C1817" s="825">
        <v>5</v>
      </c>
      <c r="D1817" s="663" t="s">
        <v>739</v>
      </c>
      <c r="J1817" s="1"/>
      <c r="K1817" s="120"/>
      <c r="L1817" s="120"/>
      <c r="M1817" s="120"/>
      <c r="N1817" s="1"/>
      <c r="O1817" s="1"/>
      <c r="P1817" s="1"/>
      <c r="Q1817" s="1"/>
      <c r="R1817" s="1"/>
      <c r="S1817" s="1"/>
      <c r="T1817" s="1"/>
      <c r="U1817" s="1"/>
      <c r="V1817" s="1"/>
      <c r="W1817" s="1"/>
      <c r="X1817" s="1"/>
    </row>
    <row r="1818" spans="1:30" ht="15.75" thickBot="1">
      <c r="A1818" s="422"/>
      <c r="B1818" s="7"/>
      <c r="C1818" s="825"/>
      <c r="D1818" s="663" t="s">
        <v>740</v>
      </c>
      <c r="J1818" s="1"/>
      <c r="K1818" s="120"/>
      <c r="L1818" s="120"/>
      <c r="M1818" s="120"/>
      <c r="N1818" s="1"/>
      <c r="O1818" s="1"/>
      <c r="P1818" s="1"/>
      <c r="Q1818" s="1"/>
      <c r="R1818" s="1"/>
      <c r="S1818" s="1"/>
      <c r="T1818" s="1"/>
      <c r="U1818" s="1"/>
      <c r="V1818" s="1"/>
      <c r="W1818" s="1"/>
      <c r="X1818" s="1"/>
    </row>
    <row r="1819" spans="1:30" ht="15.75" thickBot="1">
      <c r="A1819" s="7"/>
      <c r="B1819" s="422"/>
      <c r="C1819" s="831">
        <v>5</v>
      </c>
      <c r="D1819" s="291" t="s">
        <v>741</v>
      </c>
      <c r="J1819" s="1"/>
      <c r="K1819" s="120"/>
      <c r="L1819" s="120"/>
      <c r="M1819" s="120"/>
      <c r="N1819" s="1"/>
      <c r="O1819" s="1"/>
      <c r="P1819" s="1"/>
      <c r="Q1819" s="1"/>
      <c r="R1819" s="1"/>
      <c r="S1819" s="1"/>
      <c r="T1819" s="1"/>
      <c r="U1819" s="1"/>
      <c r="V1819" s="1"/>
      <c r="W1819" s="1"/>
      <c r="X1819" s="1"/>
    </row>
    <row r="1820" spans="1:30">
      <c r="A1820" s="7"/>
      <c r="B1820" s="423"/>
      <c r="C1820" s="838"/>
      <c r="D1820" s="663" t="s">
        <v>742</v>
      </c>
      <c r="J1820" s="1"/>
      <c r="K1820" s="120"/>
      <c r="L1820" s="120"/>
      <c r="M1820" s="120"/>
      <c r="N1820" s="1"/>
      <c r="O1820" s="1"/>
      <c r="P1820" s="815"/>
      <c r="Q1820" s="1"/>
      <c r="R1820" s="1"/>
      <c r="S1820" s="1"/>
      <c r="T1820" s="1"/>
      <c r="U1820" s="1"/>
      <c r="V1820" s="1"/>
      <c r="W1820" s="1"/>
      <c r="X1820" s="1"/>
    </row>
    <row r="1821" spans="1:30" s="818" customFormat="1" ht="15.75" thickBot="1">
      <c r="A1821" s="422">
        <v>2</v>
      </c>
      <c r="B1821" s="422">
        <v>2</v>
      </c>
      <c r="C1821" s="846">
        <v>2</v>
      </c>
      <c r="D1821" s="819" t="s">
        <v>743</v>
      </c>
      <c r="K1821" s="1097"/>
      <c r="L1821" s="1097"/>
      <c r="M1821" s="1097"/>
      <c r="O1821" s="815"/>
      <c r="P1821" s="815"/>
      <c r="Q1821" s="815"/>
      <c r="R1821" s="815"/>
      <c r="S1821" s="815"/>
      <c r="T1821" s="815"/>
      <c r="U1821" s="815"/>
      <c r="V1821" s="815"/>
      <c r="W1821" s="815"/>
      <c r="X1821" s="815"/>
      <c r="Y1821" s="815"/>
      <c r="Z1821" s="815"/>
      <c r="AA1821" s="815"/>
      <c r="AB1821" s="815"/>
      <c r="AC1821" s="815"/>
      <c r="AD1821" s="815"/>
    </row>
    <row r="1822" spans="1:30">
      <c r="A1822" s="7"/>
      <c r="B1822" s="7"/>
      <c r="C1822" s="825"/>
      <c r="D1822" s="663"/>
      <c r="J1822" s="1"/>
      <c r="K1822" s="120"/>
      <c r="L1822" s="120"/>
      <c r="M1822" s="120"/>
      <c r="N1822" s="1"/>
      <c r="O1822" s="815"/>
      <c r="P1822" s="815"/>
      <c r="Q1822" s="815"/>
      <c r="R1822" s="815"/>
      <c r="S1822" s="1"/>
      <c r="T1822" s="1"/>
      <c r="U1822" s="1"/>
      <c r="V1822" s="1"/>
      <c r="W1822" s="1"/>
      <c r="X1822" s="1"/>
    </row>
    <row r="1823" spans="1:30">
      <c r="A1823" s="886"/>
      <c r="B1823" s="131"/>
      <c r="D1823" s="835"/>
      <c r="J1823" s="1"/>
      <c r="K1823" s="120"/>
      <c r="L1823" s="120"/>
      <c r="M1823" s="120"/>
      <c r="N1823" s="1"/>
      <c r="O1823" s="1"/>
      <c r="P1823" s="1"/>
      <c r="Q1823" s="1"/>
      <c r="R1823" s="1"/>
      <c r="S1823" s="1"/>
      <c r="T1823" s="1"/>
      <c r="U1823" s="1"/>
      <c r="V1823" s="1"/>
      <c r="W1823" s="1"/>
      <c r="X1823" s="1"/>
    </row>
    <row r="1824" spans="1:30">
      <c r="A1824" s="119"/>
      <c r="B1824" s="836"/>
      <c r="C1824" s="78"/>
      <c r="D1824" s="835"/>
      <c r="J1824" s="1"/>
      <c r="K1824" s="120"/>
      <c r="L1824" s="120"/>
      <c r="M1824" s="120"/>
      <c r="N1824" s="1"/>
      <c r="O1824" s="1"/>
      <c r="P1824" s="1"/>
      <c r="Q1824" s="1"/>
      <c r="R1824" s="1"/>
      <c r="S1824" s="1"/>
      <c r="T1824" s="1"/>
      <c r="U1824" s="1"/>
      <c r="V1824" s="1"/>
      <c r="W1824" s="1"/>
      <c r="X1824" s="1"/>
    </row>
    <row r="1825" spans="1:24">
      <c r="A1825" s="119"/>
      <c r="B1825" s="836"/>
      <c r="C1825" s="78"/>
      <c r="D1825" s="835"/>
      <c r="J1825" s="1"/>
      <c r="K1825" s="120"/>
      <c r="L1825" s="120"/>
      <c r="M1825" s="120"/>
      <c r="N1825" s="1"/>
      <c r="O1825" s="1"/>
      <c r="P1825" s="1"/>
      <c r="Q1825" s="1"/>
      <c r="R1825" s="1"/>
      <c r="S1825" s="1"/>
      <c r="T1825" s="1"/>
      <c r="U1825" s="1"/>
      <c r="V1825" s="1"/>
      <c r="W1825" s="1"/>
      <c r="X1825" s="1"/>
    </row>
    <row r="1826" spans="1:24">
      <c r="A1826" s="119"/>
      <c r="B1826" s="136"/>
      <c r="C1826" s="78"/>
      <c r="D1826" s="99"/>
      <c r="E1826" s="1"/>
      <c r="F1826" s="1"/>
      <c r="G1826" s="1"/>
      <c r="H1826" s="1"/>
      <c r="I1826" s="1"/>
      <c r="J1826" s="1"/>
      <c r="K1826" s="120"/>
      <c r="L1826" s="120"/>
      <c r="M1826" s="120"/>
      <c r="N1826" s="1"/>
      <c r="O1826" s="1"/>
      <c r="P1826" s="1"/>
      <c r="Q1826" s="1"/>
      <c r="R1826" s="1"/>
      <c r="S1826" s="1"/>
      <c r="T1826" s="1"/>
      <c r="U1826" s="1"/>
      <c r="V1826" s="1"/>
      <c r="W1826" s="1"/>
      <c r="X1826" s="1"/>
    </row>
    <row r="1827" spans="1:24">
      <c r="A1827" s="119"/>
      <c r="B1827" s="136"/>
      <c r="C1827" s="78"/>
      <c r="D1827" s="99"/>
      <c r="E1827" s="1"/>
      <c r="F1827" s="1"/>
      <c r="G1827" s="1"/>
      <c r="H1827" s="1"/>
      <c r="I1827" s="1"/>
      <c r="J1827" s="1"/>
      <c r="K1827" s="120"/>
      <c r="L1827" s="120"/>
      <c r="M1827" s="120"/>
      <c r="N1827" s="1"/>
      <c r="O1827" s="1"/>
      <c r="P1827" s="1"/>
      <c r="Q1827" s="1"/>
      <c r="R1827" s="1"/>
      <c r="S1827" s="1"/>
      <c r="T1827" s="1"/>
      <c r="U1827" s="1"/>
      <c r="V1827" s="1"/>
      <c r="W1827" s="1"/>
      <c r="X1827" s="1"/>
    </row>
    <row r="1828" spans="1:24">
      <c r="A1828" s="119"/>
      <c r="B1828" s="136"/>
      <c r="C1828" s="78"/>
      <c r="D1828" s="99"/>
      <c r="E1828" s="1"/>
      <c r="F1828" s="1"/>
      <c r="G1828" s="1"/>
      <c r="H1828" s="1"/>
      <c r="I1828" s="1"/>
      <c r="J1828" s="1"/>
      <c r="K1828" s="120"/>
      <c r="L1828" s="120"/>
      <c r="M1828" s="120"/>
      <c r="N1828" s="1"/>
      <c r="O1828" s="1"/>
      <c r="P1828" s="1"/>
      <c r="Q1828" s="1"/>
      <c r="R1828" s="1"/>
      <c r="S1828" s="1"/>
      <c r="T1828" s="1"/>
      <c r="U1828" s="1"/>
      <c r="V1828" s="1"/>
      <c r="W1828" s="1"/>
      <c r="X1828" s="1"/>
    </row>
    <row r="1829" spans="1:24">
      <c r="A1829" s="119"/>
      <c r="B1829" s="136"/>
      <c r="C1829" s="78"/>
      <c r="D1829" s="99"/>
      <c r="E1829" s="1"/>
      <c r="F1829" s="1"/>
      <c r="G1829" s="1"/>
      <c r="H1829" s="1"/>
      <c r="I1829" s="1"/>
      <c r="J1829" s="1"/>
      <c r="K1829" s="120"/>
      <c r="L1829" s="120"/>
      <c r="M1829" s="120"/>
      <c r="N1829" s="1"/>
      <c r="O1829" s="1"/>
      <c r="P1829" s="1"/>
      <c r="Q1829" s="1"/>
      <c r="R1829" s="1"/>
      <c r="S1829" s="1"/>
      <c r="T1829" s="1"/>
      <c r="U1829" s="1"/>
      <c r="V1829" s="1"/>
      <c r="W1829" s="1"/>
      <c r="X1829" s="1"/>
    </row>
    <row r="1830" spans="1:24">
      <c r="A1830" s="119"/>
      <c r="B1830" s="136"/>
      <c r="C1830" s="78"/>
      <c r="D1830" s="99"/>
      <c r="E1830" s="1"/>
      <c r="F1830" s="1"/>
      <c r="G1830" s="1"/>
      <c r="H1830" s="1"/>
      <c r="I1830" s="1"/>
      <c r="J1830" s="1"/>
      <c r="K1830" s="120"/>
      <c r="L1830" s="120"/>
      <c r="M1830" s="120"/>
      <c r="N1830" s="1"/>
      <c r="O1830" s="1"/>
      <c r="P1830" s="1"/>
      <c r="Q1830" s="1"/>
      <c r="R1830" s="1"/>
      <c r="S1830" s="1"/>
      <c r="T1830" s="1"/>
      <c r="U1830" s="1"/>
      <c r="V1830" s="1"/>
      <c r="W1830" s="1"/>
      <c r="X1830" s="1"/>
    </row>
    <row r="1831" spans="1:24">
      <c r="A1831" s="119"/>
      <c r="B1831" s="136"/>
      <c r="C1831" s="78"/>
      <c r="D1831" s="99"/>
      <c r="E1831" s="1"/>
      <c r="F1831" s="1"/>
      <c r="G1831" s="1"/>
      <c r="H1831" s="1"/>
      <c r="I1831" s="1"/>
      <c r="J1831" s="1"/>
      <c r="K1831" s="120"/>
      <c r="L1831" s="120"/>
      <c r="M1831" s="120"/>
      <c r="N1831" s="1"/>
      <c r="O1831" s="1"/>
      <c r="P1831" s="1"/>
      <c r="Q1831" s="1"/>
      <c r="R1831" s="1"/>
      <c r="S1831" s="1"/>
      <c r="T1831" s="1"/>
      <c r="U1831" s="1"/>
      <c r="V1831" s="1"/>
      <c r="W1831" s="1"/>
      <c r="X1831" s="1"/>
    </row>
    <row r="1832" spans="1:24">
      <c r="A1832" s="119"/>
      <c r="B1832" s="136"/>
      <c r="C1832" s="78"/>
      <c r="D1832" s="99"/>
      <c r="E1832" s="1"/>
      <c r="F1832" s="1"/>
      <c r="G1832" s="1"/>
      <c r="H1832" s="1"/>
      <c r="I1832" s="1"/>
      <c r="J1832" s="1"/>
      <c r="K1832" s="120"/>
      <c r="L1832" s="120"/>
      <c r="M1832" s="120"/>
      <c r="N1832" s="1"/>
      <c r="O1832" s="1"/>
      <c r="P1832" s="1"/>
      <c r="Q1832" s="1"/>
      <c r="R1832" s="1"/>
      <c r="S1832" s="1"/>
      <c r="T1832" s="1"/>
      <c r="U1832" s="1"/>
      <c r="V1832" s="1"/>
      <c r="W1832" s="1"/>
      <c r="X1832" s="1"/>
    </row>
    <row r="1833" spans="1:24">
      <c r="A1833" s="119"/>
      <c r="B1833" s="136"/>
      <c r="C1833" s="78"/>
      <c r="D1833" s="99"/>
      <c r="E1833" s="1"/>
      <c r="F1833" s="1"/>
      <c r="G1833" s="1"/>
      <c r="H1833" s="1"/>
      <c r="I1833" s="1"/>
      <c r="J1833" s="1"/>
      <c r="K1833" s="120"/>
      <c r="L1833" s="120"/>
      <c r="M1833" s="120"/>
      <c r="N1833" s="1"/>
      <c r="O1833" s="1"/>
      <c r="P1833" s="1"/>
      <c r="Q1833" s="1"/>
      <c r="R1833" s="1"/>
      <c r="S1833" s="1"/>
      <c r="T1833" s="1"/>
      <c r="U1833" s="1"/>
      <c r="V1833" s="1"/>
      <c r="W1833" s="1"/>
      <c r="X1833" s="1"/>
    </row>
    <row r="1834" spans="1:24">
      <c r="A1834" s="119"/>
      <c r="B1834" s="136"/>
      <c r="C1834" s="78"/>
      <c r="D1834" s="99"/>
      <c r="E1834" s="1"/>
      <c r="F1834" s="1"/>
      <c r="G1834" s="1"/>
      <c r="H1834" s="1"/>
      <c r="I1834" s="1"/>
      <c r="J1834" s="1"/>
      <c r="K1834" s="120"/>
      <c r="L1834" s="120"/>
      <c r="M1834" s="120"/>
      <c r="N1834" s="1"/>
      <c r="O1834" s="1"/>
      <c r="P1834" s="1"/>
      <c r="Q1834" s="1"/>
      <c r="R1834" s="1"/>
      <c r="S1834" s="1"/>
      <c r="T1834" s="1"/>
      <c r="U1834" s="1"/>
      <c r="V1834" s="1"/>
      <c r="W1834" s="1"/>
      <c r="X1834" s="1"/>
    </row>
    <row r="1835" spans="1:24">
      <c r="A1835" s="119"/>
      <c r="B1835" s="136"/>
      <c r="C1835" s="78"/>
      <c r="D1835" s="99"/>
      <c r="E1835" s="1"/>
      <c r="F1835" s="1"/>
      <c r="G1835" s="1"/>
      <c r="H1835" s="1"/>
      <c r="I1835" s="1"/>
      <c r="J1835" s="1"/>
      <c r="K1835" s="120"/>
      <c r="L1835" s="120"/>
      <c r="M1835" s="120"/>
      <c r="N1835" s="1"/>
      <c r="O1835" s="1"/>
      <c r="P1835" s="1"/>
      <c r="Q1835" s="1"/>
      <c r="R1835" s="1"/>
      <c r="S1835" s="1"/>
      <c r="T1835" s="1"/>
      <c r="U1835" s="1"/>
      <c r="V1835" s="1"/>
      <c r="W1835" s="1"/>
      <c r="X1835" s="1"/>
    </row>
    <row r="1836" spans="1:24">
      <c r="A1836" s="119"/>
      <c r="B1836" s="136"/>
      <c r="C1836" s="78"/>
      <c r="D1836" s="99"/>
      <c r="E1836" s="1"/>
      <c r="F1836" s="1"/>
      <c r="G1836" s="1"/>
      <c r="H1836" s="1"/>
      <c r="I1836" s="1"/>
      <c r="J1836" s="1"/>
      <c r="K1836" s="120"/>
      <c r="L1836" s="120"/>
      <c r="M1836" s="120"/>
      <c r="N1836" s="1"/>
      <c r="O1836" s="1"/>
      <c r="P1836" s="1"/>
      <c r="Q1836" s="1"/>
      <c r="R1836" s="1"/>
      <c r="S1836" s="1"/>
      <c r="T1836" s="1"/>
      <c r="U1836" s="1"/>
      <c r="V1836" s="1"/>
      <c r="W1836" s="1"/>
      <c r="X1836" s="1"/>
    </row>
    <row r="1837" spans="1:24">
      <c r="A1837" s="119"/>
      <c r="B1837" s="136"/>
      <c r="C1837" s="78"/>
      <c r="D1837" s="99"/>
      <c r="E1837" s="1"/>
      <c r="F1837" s="1"/>
      <c r="G1837" s="1"/>
      <c r="H1837" s="1"/>
      <c r="I1837" s="1"/>
      <c r="J1837" s="1"/>
      <c r="K1837" s="120"/>
      <c r="L1837" s="120"/>
      <c r="M1837" s="120"/>
      <c r="N1837" s="1"/>
      <c r="O1837" s="1"/>
      <c r="P1837" s="1"/>
      <c r="Q1837" s="1"/>
      <c r="R1837" s="1"/>
      <c r="S1837" s="1"/>
      <c r="T1837" s="1"/>
      <c r="U1837" s="1"/>
      <c r="V1837" s="1"/>
      <c r="W1837" s="1"/>
      <c r="X1837" s="1"/>
    </row>
    <row r="1838" spans="1:24">
      <c r="A1838" s="119"/>
      <c r="B1838" s="136"/>
      <c r="C1838" s="78"/>
      <c r="D1838" s="99"/>
      <c r="E1838" s="1"/>
      <c r="F1838" s="1"/>
      <c r="G1838" s="1"/>
      <c r="H1838" s="1"/>
      <c r="I1838" s="1"/>
      <c r="J1838" s="1"/>
      <c r="K1838" s="120"/>
      <c r="L1838" s="120"/>
      <c r="M1838" s="120"/>
      <c r="N1838" s="1"/>
      <c r="O1838" s="1"/>
      <c r="P1838" s="1"/>
      <c r="Q1838" s="1"/>
      <c r="R1838" s="1"/>
      <c r="S1838" s="1"/>
      <c r="T1838" s="1"/>
      <c r="U1838" s="1"/>
      <c r="V1838" s="1"/>
      <c r="W1838" s="1"/>
      <c r="X1838" s="1"/>
    </row>
    <row r="1839" spans="1:24">
      <c r="A1839" s="119"/>
      <c r="B1839" s="136"/>
      <c r="C1839" s="78"/>
      <c r="D1839" s="99"/>
      <c r="E1839" s="1"/>
      <c r="F1839" s="1"/>
      <c r="G1839" s="1"/>
      <c r="H1839" s="1"/>
      <c r="I1839" s="1"/>
      <c r="J1839" s="1"/>
      <c r="K1839" s="120"/>
      <c r="L1839" s="120"/>
      <c r="M1839" s="120"/>
      <c r="N1839" s="1"/>
      <c r="O1839" s="1"/>
      <c r="P1839" s="1"/>
      <c r="Q1839" s="1"/>
      <c r="R1839" s="1"/>
      <c r="S1839" s="1"/>
      <c r="T1839" s="1"/>
      <c r="U1839" s="1"/>
      <c r="V1839" s="1"/>
      <c r="W1839" s="1"/>
      <c r="X1839" s="1"/>
    </row>
    <row r="1840" spans="1:24">
      <c r="A1840" s="119"/>
      <c r="B1840" s="136"/>
      <c r="C1840" s="78"/>
      <c r="D1840" s="99"/>
      <c r="E1840" s="1"/>
      <c r="F1840" s="1"/>
      <c r="G1840" s="1"/>
      <c r="H1840" s="1"/>
      <c r="I1840" s="1"/>
      <c r="J1840" s="1"/>
      <c r="K1840" s="120"/>
      <c r="L1840" s="120"/>
      <c r="M1840" s="120"/>
      <c r="N1840" s="1"/>
      <c r="O1840" s="1"/>
      <c r="P1840" s="1"/>
      <c r="Q1840" s="1"/>
      <c r="R1840" s="1"/>
      <c r="S1840" s="1"/>
      <c r="T1840" s="1"/>
      <c r="U1840" s="1"/>
      <c r="V1840" s="1"/>
      <c r="W1840" s="1"/>
      <c r="X1840" s="1"/>
    </row>
    <row r="1841" spans="1:24">
      <c r="A1841" s="119"/>
      <c r="B1841" s="136"/>
      <c r="C1841" s="78"/>
      <c r="D1841" s="99"/>
      <c r="E1841" s="1"/>
      <c r="F1841" s="1"/>
      <c r="G1841" s="1"/>
      <c r="H1841" s="1"/>
      <c r="I1841" s="1"/>
      <c r="J1841" s="1"/>
      <c r="K1841" s="120"/>
      <c r="L1841" s="120"/>
      <c r="M1841" s="120"/>
      <c r="N1841" s="1"/>
      <c r="O1841" s="1"/>
      <c r="P1841" s="1"/>
      <c r="Q1841" s="1"/>
      <c r="R1841" s="1"/>
      <c r="S1841" s="1"/>
      <c r="T1841" s="1"/>
      <c r="U1841" s="1"/>
      <c r="V1841" s="1"/>
      <c r="W1841" s="1"/>
      <c r="X1841" s="1"/>
    </row>
    <row r="1842" spans="1:24">
      <c r="A1842" s="119"/>
      <c r="B1842" s="136"/>
      <c r="C1842" s="78"/>
      <c r="D1842" s="99"/>
      <c r="E1842" s="1"/>
      <c r="F1842" s="1"/>
      <c r="G1842" s="1"/>
      <c r="H1842" s="1"/>
      <c r="I1842" s="1"/>
      <c r="J1842" s="1"/>
      <c r="K1842" s="120"/>
      <c r="L1842" s="120"/>
      <c r="M1842" s="120"/>
      <c r="N1842" s="1"/>
      <c r="O1842" s="1"/>
      <c r="P1842" s="1"/>
      <c r="Q1842" s="1"/>
      <c r="R1842" s="1"/>
      <c r="S1842" s="1"/>
      <c r="T1842" s="1"/>
      <c r="U1842" s="1"/>
      <c r="V1842" s="1"/>
      <c r="W1842" s="1"/>
      <c r="X1842" s="1"/>
    </row>
    <row r="1843" spans="1:24">
      <c r="A1843" s="119"/>
      <c r="B1843" s="136"/>
      <c r="C1843" s="78"/>
      <c r="D1843" s="99"/>
      <c r="E1843" s="1"/>
      <c r="F1843" s="1"/>
      <c r="G1843" s="1"/>
      <c r="H1843" s="1"/>
      <c r="I1843" s="1"/>
      <c r="J1843" s="1"/>
      <c r="K1843" s="120"/>
      <c r="L1843" s="120"/>
      <c r="M1843" s="120"/>
      <c r="N1843" s="1"/>
      <c r="O1843" s="1"/>
      <c r="P1843" s="1"/>
      <c r="Q1843" s="1"/>
      <c r="R1843" s="1"/>
      <c r="S1843" s="1"/>
      <c r="T1843" s="1"/>
      <c r="U1843" s="1"/>
      <c r="V1843" s="1"/>
      <c r="W1843" s="1"/>
      <c r="X1843" s="1"/>
    </row>
    <row r="1844" spans="1:24">
      <c r="A1844" s="119"/>
      <c r="B1844" s="136"/>
      <c r="C1844" s="78"/>
      <c r="D1844" s="99"/>
      <c r="E1844" s="1"/>
      <c r="F1844" s="1"/>
      <c r="G1844" s="1"/>
      <c r="H1844" s="1"/>
      <c r="I1844" s="1"/>
      <c r="J1844" s="1"/>
      <c r="K1844" s="120"/>
      <c r="L1844" s="120"/>
      <c r="M1844" s="120"/>
      <c r="N1844" s="1"/>
      <c r="O1844" s="1"/>
      <c r="P1844" s="1"/>
      <c r="Q1844" s="1"/>
      <c r="R1844" s="1"/>
      <c r="S1844" s="1"/>
      <c r="T1844" s="1"/>
      <c r="U1844" s="1"/>
      <c r="V1844" s="1"/>
      <c r="W1844" s="1"/>
      <c r="X1844" s="1"/>
    </row>
    <row r="1845" spans="1:24">
      <c r="A1845" s="119"/>
      <c r="B1845" s="136"/>
      <c r="C1845" s="78"/>
      <c r="D1845" s="99"/>
      <c r="E1845" s="1"/>
      <c r="F1845" s="1"/>
      <c r="G1845" s="1"/>
      <c r="H1845" s="1"/>
      <c r="I1845" s="1"/>
      <c r="J1845" s="1"/>
      <c r="K1845" s="120"/>
      <c r="L1845" s="120"/>
      <c r="M1845" s="120"/>
      <c r="N1845" s="1"/>
      <c r="O1845" s="1"/>
      <c r="P1845" s="1"/>
      <c r="Q1845" s="1"/>
      <c r="R1845" s="1"/>
      <c r="S1845" s="1"/>
      <c r="T1845" s="1"/>
      <c r="U1845" s="1"/>
      <c r="V1845" s="1"/>
      <c r="W1845" s="1"/>
      <c r="X1845" s="1"/>
    </row>
    <row r="1846" spans="1:24">
      <c r="A1846" s="119"/>
      <c r="B1846" s="136"/>
      <c r="C1846" s="78"/>
      <c r="D1846" s="99"/>
      <c r="E1846" s="1"/>
      <c r="F1846" s="1"/>
      <c r="G1846" s="1"/>
      <c r="H1846" s="1"/>
      <c r="I1846" s="1"/>
      <c r="J1846" s="1"/>
      <c r="K1846" s="120"/>
      <c r="L1846" s="120"/>
      <c r="M1846" s="120"/>
      <c r="N1846" s="1"/>
      <c r="O1846" s="1"/>
      <c r="P1846" s="1"/>
      <c r="Q1846" s="1"/>
      <c r="R1846" s="1"/>
      <c r="S1846" s="1"/>
      <c r="T1846" s="1"/>
      <c r="U1846" s="1"/>
      <c r="V1846" s="1"/>
      <c r="W1846" s="1"/>
      <c r="X1846" s="1"/>
    </row>
    <row r="1847" spans="1:24">
      <c r="A1847" s="119"/>
      <c r="B1847" s="136"/>
      <c r="C1847" s="78"/>
      <c r="D1847" s="99"/>
      <c r="E1847" s="1"/>
      <c r="F1847" s="1"/>
      <c r="G1847" s="1"/>
      <c r="H1847" s="1"/>
      <c r="I1847" s="1"/>
      <c r="J1847" s="1"/>
      <c r="K1847" s="120"/>
      <c r="L1847" s="120"/>
      <c r="M1847" s="120"/>
      <c r="N1847" s="1"/>
      <c r="O1847" s="1"/>
      <c r="P1847" s="1"/>
      <c r="Q1847" s="1"/>
      <c r="R1847" s="1"/>
      <c r="S1847" s="1"/>
      <c r="T1847" s="1"/>
      <c r="U1847" s="1"/>
      <c r="V1847" s="1"/>
      <c r="W1847" s="1"/>
      <c r="X1847" s="1"/>
    </row>
    <row r="1848" spans="1:24">
      <c r="A1848" s="119"/>
      <c r="B1848" s="136"/>
      <c r="C1848" s="78"/>
      <c r="D1848" s="99"/>
      <c r="E1848" s="1"/>
      <c r="F1848" s="1"/>
      <c r="G1848" s="1"/>
      <c r="H1848" s="1"/>
      <c r="I1848" s="1"/>
      <c r="J1848" s="1"/>
      <c r="K1848" s="120"/>
      <c r="L1848" s="120"/>
      <c r="M1848" s="120"/>
      <c r="N1848" s="1"/>
      <c r="O1848" s="1"/>
      <c r="P1848" s="1"/>
      <c r="Q1848" s="1"/>
      <c r="R1848" s="1"/>
      <c r="S1848" s="1"/>
      <c r="T1848" s="1"/>
      <c r="U1848" s="1"/>
      <c r="V1848" s="1"/>
      <c r="W1848" s="1"/>
      <c r="X1848" s="1"/>
    </row>
    <row r="1849" spans="1:24">
      <c r="A1849" s="119"/>
      <c r="B1849" s="136"/>
      <c r="C1849" s="78"/>
      <c r="D1849" s="99"/>
      <c r="E1849" s="1"/>
      <c r="F1849" s="1"/>
      <c r="G1849" s="1"/>
      <c r="H1849" s="1"/>
      <c r="I1849" s="1"/>
      <c r="J1849" s="1"/>
      <c r="K1849" s="120"/>
      <c r="L1849" s="120"/>
      <c r="M1849" s="120"/>
      <c r="N1849" s="1"/>
      <c r="O1849" s="1"/>
      <c r="P1849" s="1"/>
      <c r="Q1849" s="1"/>
      <c r="R1849" s="1"/>
      <c r="S1849" s="1"/>
      <c r="T1849" s="1"/>
      <c r="U1849" s="1"/>
      <c r="V1849" s="1"/>
      <c r="W1849" s="1"/>
      <c r="X1849" s="1"/>
    </row>
    <row r="1850" spans="1:24">
      <c r="A1850" s="119"/>
      <c r="B1850" s="136"/>
      <c r="C1850" s="78"/>
      <c r="D1850" s="99"/>
      <c r="E1850" s="1"/>
      <c r="F1850" s="1"/>
      <c r="G1850" s="1"/>
      <c r="H1850" s="1"/>
      <c r="I1850" s="1"/>
      <c r="J1850" s="1"/>
      <c r="K1850" s="120"/>
      <c r="L1850" s="120"/>
      <c r="M1850" s="120"/>
      <c r="N1850" s="1"/>
      <c r="O1850" s="1"/>
      <c r="P1850" s="1"/>
      <c r="Q1850" s="1"/>
      <c r="R1850" s="1"/>
      <c r="S1850" s="1"/>
      <c r="T1850" s="1"/>
      <c r="U1850" s="1"/>
      <c r="V1850" s="1"/>
      <c r="W1850" s="1"/>
      <c r="X1850" s="1"/>
    </row>
    <row r="1851" spans="1:24">
      <c r="A1851" s="119"/>
      <c r="B1851" s="136"/>
      <c r="C1851" s="78"/>
      <c r="D1851" s="99"/>
      <c r="E1851" s="1"/>
      <c r="F1851" s="1"/>
      <c r="G1851" s="1"/>
      <c r="H1851" s="1"/>
      <c r="I1851" s="1"/>
      <c r="J1851" s="1"/>
      <c r="K1851" s="120"/>
      <c r="L1851" s="120"/>
      <c r="M1851" s="120"/>
      <c r="N1851" s="1"/>
      <c r="O1851" s="1"/>
      <c r="P1851" s="1"/>
      <c r="Q1851" s="1"/>
      <c r="R1851" s="1"/>
      <c r="S1851" s="1"/>
      <c r="T1851" s="1"/>
      <c r="U1851" s="1"/>
      <c r="V1851" s="1"/>
      <c r="W1851" s="1"/>
      <c r="X1851" s="1"/>
    </row>
    <row r="1852" spans="1:24">
      <c r="A1852" s="119"/>
      <c r="B1852" s="136"/>
      <c r="C1852" s="78"/>
      <c r="D1852" s="99"/>
      <c r="E1852" s="1"/>
      <c r="F1852" s="1"/>
      <c r="G1852" s="1"/>
      <c r="H1852" s="1"/>
      <c r="I1852" s="1"/>
      <c r="J1852" s="1"/>
      <c r="K1852" s="120"/>
      <c r="L1852" s="120"/>
      <c r="M1852" s="120"/>
      <c r="N1852" s="1"/>
      <c r="O1852" s="1"/>
      <c r="P1852" s="1"/>
      <c r="Q1852" s="1"/>
      <c r="R1852" s="1"/>
      <c r="S1852" s="1"/>
      <c r="T1852" s="1"/>
      <c r="U1852" s="1"/>
      <c r="V1852" s="1"/>
      <c r="W1852" s="1"/>
      <c r="X1852" s="1"/>
    </row>
    <row r="1853" spans="1:24">
      <c r="A1853" s="119"/>
      <c r="B1853" s="136"/>
      <c r="C1853" s="78"/>
      <c r="D1853" s="99"/>
      <c r="E1853" s="1"/>
      <c r="F1853" s="1"/>
      <c r="G1853" s="1"/>
      <c r="H1853" s="1"/>
      <c r="I1853" s="1"/>
      <c r="J1853" s="1"/>
      <c r="K1853" s="120"/>
      <c r="L1853" s="120"/>
      <c r="M1853" s="120"/>
      <c r="N1853" s="1"/>
      <c r="O1853" s="1"/>
      <c r="P1853" s="1"/>
      <c r="Q1853" s="1"/>
      <c r="R1853" s="1"/>
      <c r="S1853" s="1"/>
      <c r="T1853" s="1"/>
      <c r="U1853" s="1"/>
      <c r="V1853" s="1"/>
      <c r="W1853" s="1"/>
      <c r="X1853" s="1"/>
    </row>
    <row r="1854" spans="1:24">
      <c r="A1854" s="119"/>
      <c r="B1854" s="136"/>
      <c r="C1854" s="78"/>
      <c r="D1854" s="99"/>
      <c r="E1854" s="1"/>
      <c r="F1854" s="1"/>
      <c r="G1854" s="1"/>
      <c r="H1854" s="1"/>
      <c r="I1854" s="1"/>
      <c r="J1854" s="1"/>
      <c r="K1854" s="120"/>
      <c r="L1854" s="120"/>
      <c r="M1854" s="120"/>
      <c r="N1854" s="1"/>
      <c r="O1854" s="1"/>
      <c r="P1854" s="1"/>
      <c r="Q1854" s="1"/>
      <c r="R1854" s="1"/>
      <c r="S1854" s="1"/>
      <c r="T1854" s="1"/>
      <c r="U1854" s="1"/>
      <c r="V1854" s="1"/>
      <c r="W1854" s="1"/>
      <c r="X1854" s="1"/>
    </row>
    <row r="1855" spans="1:24">
      <c r="A1855" s="119"/>
      <c r="B1855" s="136"/>
      <c r="C1855" s="78"/>
      <c r="D1855" s="99"/>
      <c r="E1855" s="1"/>
      <c r="F1855" s="1"/>
      <c r="G1855" s="1"/>
      <c r="H1855" s="1"/>
      <c r="I1855" s="1"/>
      <c r="J1855" s="1"/>
      <c r="K1855" s="120"/>
      <c r="L1855" s="120"/>
      <c r="M1855" s="120"/>
      <c r="N1855" s="1"/>
      <c r="O1855" s="1"/>
      <c r="P1855" s="1"/>
      <c r="Q1855" s="1"/>
      <c r="R1855" s="1"/>
      <c r="S1855" s="1"/>
      <c r="T1855" s="1"/>
      <c r="U1855" s="1"/>
      <c r="V1855" s="1"/>
      <c r="W1855" s="1"/>
      <c r="X1855" s="1"/>
    </row>
    <row r="1856" spans="1:24">
      <c r="A1856" s="119"/>
      <c r="B1856" s="136"/>
      <c r="C1856" s="78"/>
      <c r="D1856" s="99"/>
      <c r="E1856" s="1"/>
      <c r="F1856" s="1"/>
      <c r="G1856" s="1"/>
      <c r="H1856" s="1"/>
      <c r="I1856" s="1"/>
      <c r="J1856" s="1"/>
      <c r="K1856" s="120"/>
      <c r="L1856" s="120"/>
      <c r="M1856" s="120"/>
      <c r="N1856" s="1"/>
      <c r="O1856" s="1"/>
      <c r="P1856" s="1"/>
      <c r="Q1856" s="1"/>
      <c r="R1856" s="1"/>
      <c r="S1856" s="1"/>
      <c r="T1856" s="1"/>
      <c r="U1856" s="1"/>
      <c r="V1856" s="1"/>
      <c r="W1856" s="1"/>
      <c r="X1856" s="1"/>
    </row>
    <row r="1857" spans="1:24">
      <c r="A1857" s="119"/>
      <c r="B1857" s="136"/>
      <c r="C1857" s="78"/>
      <c r="D1857" s="99"/>
      <c r="E1857" s="1"/>
      <c r="F1857" s="1"/>
      <c r="G1857" s="1"/>
      <c r="H1857" s="1"/>
      <c r="I1857" s="1"/>
      <c r="J1857" s="1"/>
      <c r="K1857" s="120"/>
      <c r="L1857" s="120"/>
      <c r="M1857" s="120"/>
      <c r="N1857" s="1"/>
      <c r="O1857" s="1"/>
      <c r="P1857" s="1"/>
      <c r="Q1857" s="1"/>
      <c r="R1857" s="1"/>
      <c r="S1857" s="1"/>
      <c r="T1857" s="1"/>
      <c r="U1857" s="1"/>
      <c r="V1857" s="1"/>
      <c r="W1857" s="1"/>
      <c r="X1857" s="1"/>
    </row>
    <row r="1858" spans="1:24">
      <c r="A1858" s="119"/>
      <c r="B1858" s="136"/>
      <c r="C1858" s="78"/>
      <c r="D1858" s="99"/>
      <c r="E1858" s="1"/>
      <c r="F1858" s="1"/>
      <c r="G1858" s="1"/>
      <c r="H1858" s="1"/>
      <c r="I1858" s="1"/>
      <c r="J1858" s="1"/>
      <c r="K1858" s="120"/>
      <c r="L1858" s="120"/>
      <c r="M1858" s="120"/>
      <c r="N1858" s="1"/>
      <c r="O1858" s="1"/>
      <c r="P1858" s="1"/>
      <c r="Q1858" s="1"/>
      <c r="R1858" s="1"/>
      <c r="S1858" s="1"/>
      <c r="T1858" s="1"/>
      <c r="U1858" s="1"/>
      <c r="V1858" s="1"/>
      <c r="W1858" s="1"/>
      <c r="X1858" s="1"/>
    </row>
    <row r="1859" spans="1:24">
      <c r="A1859" s="119"/>
      <c r="B1859" s="136"/>
      <c r="C1859" s="78"/>
      <c r="D1859" s="99"/>
      <c r="E1859" s="1"/>
      <c r="F1859" s="1"/>
      <c r="G1859" s="1"/>
      <c r="H1859" s="1"/>
      <c r="I1859" s="1"/>
      <c r="J1859" s="1"/>
      <c r="K1859" s="120"/>
      <c r="L1859" s="120"/>
      <c r="M1859" s="120"/>
      <c r="N1859" s="1"/>
      <c r="O1859" s="1"/>
      <c r="P1859" s="1"/>
      <c r="Q1859" s="1"/>
      <c r="R1859" s="1"/>
      <c r="S1859" s="1"/>
      <c r="T1859" s="1"/>
      <c r="U1859" s="1"/>
      <c r="V1859" s="1"/>
      <c r="W1859" s="1"/>
      <c r="X1859" s="1"/>
    </row>
    <row r="1860" spans="1:24">
      <c r="A1860" s="119"/>
      <c r="B1860" s="136"/>
      <c r="C1860" s="78"/>
      <c r="D1860" s="99"/>
      <c r="E1860" s="1"/>
      <c r="F1860" s="1"/>
      <c r="G1860" s="1"/>
      <c r="H1860" s="1"/>
      <c r="I1860" s="1"/>
      <c r="J1860" s="1"/>
      <c r="K1860" s="120"/>
      <c r="L1860" s="120"/>
      <c r="M1860" s="120"/>
      <c r="N1860" s="1"/>
      <c r="O1860" s="1"/>
      <c r="P1860" s="1"/>
      <c r="Q1860" s="1"/>
      <c r="R1860" s="1"/>
      <c r="S1860" s="1"/>
      <c r="T1860" s="1"/>
      <c r="U1860" s="1"/>
      <c r="V1860" s="1"/>
      <c r="W1860" s="1"/>
      <c r="X1860" s="1"/>
    </row>
    <row r="1861" spans="1:24">
      <c r="A1861" s="119"/>
      <c r="B1861" s="136"/>
      <c r="C1861" s="78"/>
      <c r="D1861" s="99"/>
      <c r="E1861" s="1"/>
      <c r="F1861" s="1"/>
      <c r="G1861" s="1"/>
      <c r="H1861" s="1"/>
      <c r="I1861" s="1"/>
      <c r="J1861" s="1"/>
      <c r="K1861" s="120"/>
      <c r="L1861" s="120"/>
      <c r="M1861" s="120"/>
      <c r="N1861" s="1"/>
      <c r="O1861" s="1"/>
      <c r="P1861" s="1"/>
      <c r="Q1861" s="1"/>
      <c r="R1861" s="1"/>
      <c r="S1861" s="1"/>
      <c r="T1861" s="1"/>
      <c r="U1861" s="1"/>
      <c r="V1861" s="1"/>
      <c r="W1861" s="1"/>
      <c r="X1861" s="1"/>
    </row>
    <row r="1862" spans="1:24">
      <c r="A1862" s="119"/>
      <c r="B1862" s="136"/>
      <c r="C1862" s="78"/>
      <c r="D1862" s="99"/>
      <c r="E1862" s="1"/>
      <c r="F1862" s="1"/>
      <c r="G1862" s="1"/>
      <c r="H1862" s="1"/>
      <c r="I1862" s="1"/>
      <c r="J1862" s="1"/>
      <c r="K1862" s="120"/>
      <c r="L1862" s="120"/>
      <c r="M1862" s="120"/>
      <c r="N1862" s="1"/>
      <c r="O1862" s="1"/>
      <c r="P1862" s="1"/>
      <c r="Q1862" s="1"/>
      <c r="R1862" s="1"/>
      <c r="S1862" s="1"/>
      <c r="T1862" s="1"/>
      <c r="U1862" s="1"/>
      <c r="V1862" s="1"/>
      <c r="W1862" s="1"/>
      <c r="X1862" s="1"/>
    </row>
    <row r="1863" spans="1:24">
      <c r="A1863" s="119"/>
      <c r="B1863" s="136"/>
      <c r="C1863" s="78"/>
      <c r="D1863" s="99"/>
      <c r="E1863" s="1"/>
      <c r="F1863" s="1"/>
      <c r="G1863" s="1"/>
      <c r="H1863" s="1"/>
      <c r="I1863" s="1"/>
      <c r="J1863" s="1"/>
      <c r="K1863" s="120"/>
      <c r="L1863" s="120"/>
      <c r="M1863" s="120"/>
      <c r="N1863" s="1"/>
      <c r="O1863" s="1"/>
      <c r="P1863" s="1"/>
      <c r="Q1863" s="1"/>
      <c r="R1863" s="1"/>
      <c r="S1863" s="1"/>
      <c r="T1863" s="1"/>
      <c r="U1863" s="1"/>
      <c r="V1863" s="1"/>
      <c r="W1863" s="1"/>
      <c r="X1863" s="1"/>
    </row>
    <row r="1864" spans="1:24">
      <c r="A1864" s="119"/>
      <c r="B1864" s="136"/>
      <c r="C1864" s="78"/>
      <c r="D1864" s="99"/>
      <c r="E1864" s="1"/>
      <c r="F1864" s="1"/>
      <c r="G1864" s="1"/>
      <c r="H1864" s="1"/>
      <c r="I1864" s="1"/>
      <c r="J1864" s="1"/>
      <c r="K1864" s="120"/>
      <c r="L1864" s="120"/>
      <c r="M1864" s="120"/>
      <c r="N1864" s="1"/>
      <c r="O1864" s="1"/>
      <c r="P1864" s="1"/>
      <c r="Q1864" s="1"/>
      <c r="R1864" s="1"/>
      <c r="S1864" s="1"/>
      <c r="T1864" s="1"/>
      <c r="U1864" s="1"/>
      <c r="V1864" s="1"/>
      <c r="W1864" s="1"/>
      <c r="X1864" s="1"/>
    </row>
    <row r="1865" spans="1:24">
      <c r="A1865" s="119"/>
      <c r="B1865" s="136"/>
      <c r="C1865" s="78"/>
      <c r="D1865" s="99"/>
      <c r="E1865" s="1"/>
      <c r="F1865" s="1"/>
      <c r="G1865" s="1"/>
      <c r="H1865" s="1"/>
      <c r="I1865" s="1"/>
      <c r="J1865" s="1"/>
      <c r="K1865" s="120"/>
      <c r="L1865" s="120"/>
      <c r="M1865" s="120"/>
      <c r="N1865" s="1"/>
      <c r="O1865" s="1"/>
      <c r="P1865" s="1"/>
      <c r="Q1865" s="1"/>
      <c r="R1865" s="1"/>
      <c r="S1865" s="1"/>
      <c r="T1865" s="1"/>
      <c r="U1865" s="1"/>
      <c r="V1865" s="1"/>
      <c r="W1865" s="1"/>
      <c r="X1865" s="1"/>
    </row>
    <row r="1866" spans="1:24">
      <c r="A1866" s="119"/>
      <c r="B1866" s="136"/>
      <c r="C1866" s="78"/>
      <c r="D1866" s="99"/>
      <c r="E1866" s="1"/>
      <c r="F1866" s="1"/>
      <c r="G1866" s="1"/>
      <c r="H1866" s="1"/>
      <c r="I1866" s="1"/>
      <c r="J1866" s="1"/>
      <c r="K1866" s="120"/>
      <c r="L1866" s="120"/>
      <c r="M1866" s="120"/>
      <c r="N1866" s="1"/>
      <c r="O1866" s="1"/>
      <c r="P1866" s="1"/>
      <c r="Q1866" s="1"/>
      <c r="R1866" s="1"/>
      <c r="S1866" s="1"/>
      <c r="T1866" s="1"/>
      <c r="U1866" s="1"/>
      <c r="V1866" s="1"/>
      <c r="W1866" s="1"/>
      <c r="X1866" s="1"/>
    </row>
    <row r="1867" spans="1:24">
      <c r="A1867" s="119"/>
      <c r="B1867" s="136"/>
      <c r="C1867" s="78"/>
      <c r="D1867" s="99"/>
      <c r="E1867" s="1"/>
      <c r="F1867" s="1"/>
      <c r="G1867" s="1"/>
      <c r="H1867" s="1"/>
      <c r="I1867" s="1"/>
      <c r="J1867" s="1"/>
      <c r="K1867" s="120"/>
      <c r="L1867" s="120"/>
      <c r="M1867" s="120"/>
      <c r="N1867" s="1"/>
      <c r="O1867" s="1"/>
      <c r="P1867" s="1"/>
      <c r="Q1867" s="1"/>
      <c r="R1867" s="1"/>
      <c r="S1867" s="1"/>
      <c r="T1867" s="1"/>
      <c r="U1867" s="1"/>
      <c r="V1867" s="1"/>
      <c r="W1867" s="1"/>
      <c r="X1867" s="1"/>
    </row>
    <row r="1868" spans="1:24">
      <c r="A1868" s="119"/>
      <c r="B1868" s="136"/>
      <c r="C1868" s="78"/>
      <c r="D1868" s="99"/>
      <c r="E1868" s="1"/>
      <c r="F1868" s="1"/>
      <c r="G1868" s="1"/>
      <c r="H1868" s="1"/>
      <c r="I1868" s="1"/>
      <c r="J1868" s="1"/>
      <c r="K1868" s="120"/>
      <c r="L1868" s="120"/>
      <c r="M1868" s="120"/>
      <c r="N1868" s="1"/>
      <c r="O1868" s="1"/>
      <c r="P1868" s="1"/>
      <c r="Q1868" s="1"/>
      <c r="R1868" s="1"/>
      <c r="S1868" s="1"/>
      <c r="T1868" s="1"/>
      <c r="U1868" s="1"/>
      <c r="V1868" s="1"/>
      <c r="W1868" s="1"/>
      <c r="X1868" s="1"/>
    </row>
    <row r="1869" spans="1:24">
      <c r="A1869" s="119"/>
      <c r="B1869" s="136"/>
      <c r="C1869" s="78"/>
      <c r="D1869" s="99"/>
      <c r="E1869" s="1"/>
      <c r="F1869" s="1"/>
      <c r="G1869" s="1"/>
      <c r="H1869" s="1"/>
      <c r="I1869" s="1"/>
      <c r="J1869" s="1"/>
      <c r="K1869" s="120"/>
      <c r="L1869" s="120"/>
      <c r="M1869" s="120"/>
      <c r="N1869" s="1"/>
      <c r="O1869" s="1"/>
      <c r="P1869" s="1"/>
      <c r="Q1869" s="1"/>
      <c r="R1869" s="1"/>
      <c r="S1869" s="1"/>
      <c r="T1869" s="1"/>
      <c r="U1869" s="1"/>
      <c r="V1869" s="1"/>
      <c r="W1869" s="1"/>
      <c r="X1869" s="1"/>
    </row>
    <row r="1870" spans="1:24">
      <c r="A1870" s="119"/>
      <c r="B1870" s="136"/>
      <c r="C1870" s="78"/>
      <c r="D1870" s="99"/>
      <c r="E1870" s="1"/>
      <c r="F1870" s="1"/>
      <c r="G1870" s="1"/>
      <c r="H1870" s="1"/>
      <c r="I1870" s="1"/>
      <c r="J1870" s="1"/>
      <c r="K1870" s="120"/>
      <c r="L1870" s="120"/>
      <c r="M1870" s="120"/>
      <c r="N1870" s="1"/>
      <c r="O1870" s="1"/>
      <c r="P1870" s="1"/>
      <c r="Q1870" s="1"/>
      <c r="R1870" s="1"/>
      <c r="S1870" s="1"/>
      <c r="T1870" s="1"/>
      <c r="U1870" s="1"/>
      <c r="V1870" s="1"/>
      <c r="W1870" s="1"/>
      <c r="X1870" s="1"/>
    </row>
    <row r="1871" spans="1:24">
      <c r="A1871" s="119"/>
      <c r="B1871" s="136"/>
      <c r="C1871" s="78"/>
      <c r="D1871" s="99"/>
      <c r="E1871" s="1"/>
      <c r="F1871" s="1"/>
      <c r="G1871" s="1"/>
      <c r="H1871" s="1"/>
      <c r="I1871" s="1"/>
      <c r="J1871" s="1"/>
      <c r="K1871" s="120"/>
      <c r="L1871" s="120"/>
      <c r="M1871" s="120"/>
      <c r="N1871" s="1"/>
      <c r="O1871" s="1"/>
      <c r="P1871" s="1"/>
      <c r="Q1871" s="1"/>
      <c r="R1871" s="1"/>
      <c r="S1871" s="1"/>
      <c r="T1871" s="1"/>
      <c r="U1871" s="1"/>
      <c r="V1871" s="1"/>
      <c r="W1871" s="1"/>
      <c r="X1871" s="1"/>
    </row>
    <row r="1872" spans="1:24">
      <c r="A1872" s="119"/>
      <c r="B1872" s="136"/>
      <c r="C1872" s="78"/>
      <c r="D1872" s="99"/>
      <c r="E1872" s="1"/>
      <c r="F1872" s="1"/>
      <c r="G1872" s="1"/>
      <c r="H1872" s="1"/>
      <c r="I1872" s="1"/>
      <c r="J1872" s="1"/>
      <c r="K1872" s="120"/>
      <c r="L1872" s="120"/>
      <c r="M1872" s="120"/>
      <c r="N1872" s="1"/>
      <c r="O1872" s="1"/>
      <c r="P1872" s="1"/>
      <c r="Q1872" s="1"/>
      <c r="R1872" s="1"/>
      <c r="S1872" s="1"/>
      <c r="T1872" s="1"/>
      <c r="U1872" s="1"/>
      <c r="V1872" s="1"/>
      <c r="W1872" s="1"/>
      <c r="X1872" s="1"/>
    </row>
    <row r="1873" spans="1:24">
      <c r="A1873" s="119"/>
      <c r="B1873" s="136"/>
      <c r="C1873" s="78"/>
      <c r="D1873" s="99"/>
      <c r="E1873" s="1"/>
      <c r="F1873" s="1"/>
      <c r="G1873" s="1"/>
      <c r="H1873" s="1"/>
      <c r="I1873" s="1"/>
      <c r="J1873" s="1"/>
      <c r="K1873" s="120"/>
      <c r="L1873" s="120"/>
      <c r="M1873" s="120"/>
      <c r="N1873" s="1"/>
      <c r="O1873" s="1"/>
      <c r="P1873" s="1"/>
      <c r="Q1873" s="1"/>
      <c r="R1873" s="1"/>
      <c r="S1873" s="1"/>
      <c r="T1873" s="1"/>
      <c r="U1873" s="1"/>
      <c r="V1873" s="1"/>
      <c r="W1873" s="1"/>
      <c r="X1873" s="1"/>
    </row>
    <row r="1874" spans="1:24">
      <c r="A1874" s="119"/>
      <c r="B1874" s="136"/>
      <c r="C1874" s="78"/>
      <c r="D1874" s="99"/>
      <c r="E1874" s="1"/>
      <c r="F1874" s="1"/>
      <c r="G1874" s="1"/>
      <c r="H1874" s="1"/>
      <c r="I1874" s="1"/>
      <c r="J1874" s="1"/>
      <c r="K1874" s="120"/>
      <c r="L1874" s="120"/>
      <c r="M1874" s="120"/>
      <c r="N1874" s="1"/>
      <c r="O1874" s="1"/>
      <c r="P1874" s="1"/>
      <c r="Q1874" s="1"/>
      <c r="R1874" s="1"/>
      <c r="S1874" s="1"/>
      <c r="T1874" s="1"/>
      <c r="U1874" s="1"/>
      <c r="V1874" s="1"/>
      <c r="W1874" s="1"/>
      <c r="X1874" s="1"/>
    </row>
    <row r="1875" spans="1:24">
      <c r="A1875" s="119"/>
      <c r="B1875" s="136"/>
      <c r="C1875" s="78"/>
      <c r="D1875" s="99"/>
      <c r="E1875" s="1"/>
      <c r="F1875" s="1"/>
      <c r="G1875" s="1"/>
      <c r="H1875" s="1"/>
      <c r="I1875" s="1"/>
      <c r="J1875" s="1"/>
      <c r="K1875" s="120"/>
      <c r="L1875" s="120"/>
      <c r="M1875" s="120"/>
      <c r="N1875" s="1"/>
      <c r="O1875" s="1"/>
      <c r="P1875" s="1"/>
      <c r="Q1875" s="1"/>
      <c r="R1875" s="1"/>
      <c r="S1875" s="1"/>
      <c r="T1875" s="1"/>
      <c r="U1875" s="1"/>
      <c r="V1875" s="1"/>
      <c r="W1875" s="1"/>
      <c r="X1875" s="1"/>
    </row>
    <row r="1876" spans="1:24">
      <c r="A1876" s="119"/>
      <c r="B1876" s="136"/>
      <c r="C1876" s="78"/>
      <c r="D1876" s="99"/>
      <c r="E1876" s="1"/>
      <c r="F1876" s="1"/>
      <c r="G1876" s="1"/>
      <c r="H1876" s="1"/>
      <c r="I1876" s="1"/>
      <c r="J1876" s="1"/>
      <c r="K1876" s="120"/>
      <c r="L1876" s="120"/>
      <c r="M1876" s="120"/>
      <c r="N1876" s="1"/>
      <c r="O1876" s="1"/>
      <c r="P1876" s="1"/>
      <c r="Q1876" s="1"/>
      <c r="R1876" s="1"/>
      <c r="S1876" s="1"/>
      <c r="T1876" s="1"/>
      <c r="U1876" s="1"/>
      <c r="V1876" s="1"/>
      <c r="W1876" s="1"/>
      <c r="X1876" s="1"/>
    </row>
    <row r="1877" spans="1:24">
      <c r="A1877" s="119"/>
      <c r="B1877" s="136"/>
      <c r="C1877" s="78"/>
      <c r="D1877" s="99"/>
      <c r="E1877" s="1"/>
      <c r="F1877" s="1"/>
      <c r="G1877" s="1"/>
      <c r="H1877" s="1"/>
      <c r="I1877" s="1"/>
      <c r="J1877" s="1"/>
      <c r="K1877" s="120"/>
      <c r="L1877" s="120"/>
      <c r="M1877" s="120"/>
      <c r="N1877" s="1"/>
      <c r="O1877" s="1"/>
      <c r="P1877" s="1"/>
      <c r="Q1877" s="1"/>
      <c r="R1877" s="1"/>
      <c r="S1877" s="1"/>
      <c r="T1877" s="1"/>
      <c r="U1877" s="1"/>
      <c r="V1877" s="1"/>
      <c r="W1877" s="1"/>
      <c r="X1877" s="1"/>
    </row>
    <row r="1878" spans="1:24">
      <c r="A1878" s="119"/>
      <c r="B1878" s="136"/>
      <c r="C1878" s="78"/>
      <c r="D1878" s="99"/>
      <c r="E1878" s="1"/>
      <c r="F1878" s="1"/>
      <c r="G1878" s="1"/>
      <c r="H1878" s="1"/>
      <c r="I1878" s="1"/>
      <c r="J1878" s="1"/>
      <c r="K1878" s="120"/>
      <c r="L1878" s="120"/>
      <c r="M1878" s="120"/>
      <c r="N1878" s="1"/>
      <c r="O1878" s="1"/>
      <c r="P1878" s="1"/>
      <c r="Q1878" s="1"/>
      <c r="R1878" s="1"/>
      <c r="S1878" s="1"/>
      <c r="T1878" s="1"/>
      <c r="U1878" s="1"/>
      <c r="V1878" s="1"/>
      <c r="W1878" s="1"/>
      <c r="X1878" s="1"/>
    </row>
    <row r="1879" spans="1:24">
      <c r="A1879" s="119"/>
      <c r="B1879" s="136"/>
      <c r="C1879" s="78"/>
      <c r="D1879" s="99"/>
      <c r="E1879" s="1"/>
      <c r="F1879" s="1"/>
      <c r="G1879" s="1"/>
      <c r="H1879" s="1"/>
      <c r="I1879" s="1"/>
      <c r="J1879" s="1"/>
      <c r="K1879" s="120"/>
      <c r="L1879" s="120"/>
      <c r="M1879" s="120"/>
      <c r="N1879" s="1"/>
      <c r="O1879" s="1"/>
      <c r="P1879" s="1"/>
      <c r="Q1879" s="1"/>
      <c r="R1879" s="1"/>
      <c r="S1879" s="1"/>
      <c r="T1879" s="1"/>
      <c r="U1879" s="1"/>
      <c r="V1879" s="1"/>
      <c r="W1879" s="1"/>
      <c r="X1879" s="1"/>
    </row>
    <row r="1880" spans="1:24">
      <c r="A1880" s="119"/>
      <c r="B1880" s="136"/>
      <c r="C1880" s="78"/>
      <c r="D1880" s="99"/>
      <c r="E1880" s="1"/>
      <c r="F1880" s="1"/>
      <c r="G1880" s="1"/>
      <c r="H1880" s="1"/>
      <c r="I1880" s="1"/>
      <c r="J1880" s="1"/>
      <c r="K1880" s="120"/>
      <c r="L1880" s="120"/>
      <c r="M1880" s="120"/>
      <c r="N1880" s="1"/>
      <c r="O1880" s="1"/>
      <c r="P1880" s="1"/>
      <c r="Q1880" s="1"/>
      <c r="R1880" s="1"/>
      <c r="S1880" s="1"/>
      <c r="T1880" s="1"/>
      <c r="U1880" s="1"/>
      <c r="V1880" s="1"/>
      <c r="W1880" s="1"/>
      <c r="X1880" s="1"/>
    </row>
    <row r="1881" spans="1:24">
      <c r="A1881" s="119"/>
      <c r="B1881" s="136"/>
      <c r="C1881" s="78"/>
      <c r="D1881" s="99"/>
      <c r="E1881" s="1"/>
      <c r="F1881" s="1"/>
      <c r="G1881" s="1"/>
      <c r="H1881" s="1"/>
      <c r="I1881" s="1"/>
      <c r="J1881" s="1"/>
      <c r="K1881" s="120"/>
      <c r="L1881" s="120"/>
      <c r="M1881" s="120"/>
      <c r="N1881" s="1"/>
      <c r="O1881" s="1"/>
      <c r="P1881" s="1"/>
      <c r="Q1881" s="1"/>
      <c r="R1881" s="1"/>
      <c r="S1881" s="1"/>
      <c r="T1881" s="1"/>
      <c r="U1881" s="1"/>
      <c r="V1881" s="1"/>
      <c r="W1881" s="1"/>
      <c r="X1881" s="1"/>
    </row>
    <row r="1882" spans="1:24">
      <c r="A1882" s="119"/>
      <c r="B1882" s="136"/>
      <c r="C1882" s="78"/>
      <c r="D1882" s="99"/>
      <c r="E1882" s="1"/>
      <c r="F1882" s="1"/>
      <c r="G1882" s="1"/>
      <c r="H1882" s="1"/>
      <c r="I1882" s="1"/>
      <c r="J1882" s="1"/>
      <c r="K1882" s="120"/>
      <c r="L1882" s="120"/>
      <c r="M1882" s="120"/>
      <c r="N1882" s="1"/>
      <c r="O1882" s="1"/>
      <c r="P1882" s="1"/>
      <c r="Q1882" s="1"/>
      <c r="R1882" s="1"/>
      <c r="S1882" s="1"/>
      <c r="T1882" s="1"/>
      <c r="U1882" s="1"/>
      <c r="V1882" s="1"/>
      <c r="W1882" s="1"/>
      <c r="X1882" s="1"/>
    </row>
    <row r="1883" spans="1:24">
      <c r="A1883" s="119"/>
      <c r="B1883" s="136"/>
      <c r="C1883" s="78"/>
      <c r="D1883" s="99"/>
      <c r="E1883" s="1"/>
      <c r="F1883" s="1"/>
      <c r="G1883" s="1"/>
      <c r="H1883" s="1"/>
      <c r="I1883" s="1"/>
      <c r="J1883" s="1"/>
      <c r="K1883" s="120"/>
      <c r="L1883" s="120"/>
      <c r="M1883" s="120"/>
      <c r="N1883" s="1"/>
      <c r="O1883" s="1"/>
      <c r="P1883" s="1"/>
      <c r="Q1883" s="1"/>
      <c r="R1883" s="1"/>
      <c r="S1883" s="1"/>
      <c r="T1883" s="1"/>
      <c r="U1883" s="1"/>
      <c r="V1883" s="1"/>
      <c r="W1883" s="1"/>
      <c r="X1883" s="1"/>
    </row>
    <row r="1884" spans="1:24">
      <c r="A1884" s="119"/>
      <c r="B1884" s="136"/>
      <c r="C1884" s="78"/>
      <c r="D1884" s="99"/>
      <c r="E1884" s="1"/>
      <c r="F1884" s="1"/>
      <c r="G1884" s="1"/>
      <c r="H1884" s="1"/>
      <c r="I1884" s="1"/>
      <c r="J1884" s="1"/>
      <c r="K1884" s="120"/>
      <c r="L1884" s="120"/>
      <c r="M1884" s="120"/>
      <c r="N1884" s="1"/>
      <c r="O1884" s="1"/>
      <c r="P1884" s="1"/>
      <c r="Q1884" s="1"/>
      <c r="R1884" s="1"/>
      <c r="S1884" s="1"/>
      <c r="T1884" s="1"/>
      <c r="U1884" s="1"/>
      <c r="V1884" s="1"/>
      <c r="W1884" s="1"/>
      <c r="X1884" s="1"/>
    </row>
    <row r="1885" spans="1:24">
      <c r="A1885" s="119"/>
      <c r="B1885" s="136"/>
      <c r="C1885" s="78"/>
      <c r="D1885" s="99"/>
      <c r="E1885" s="1"/>
      <c r="F1885" s="1"/>
      <c r="G1885" s="1"/>
      <c r="H1885" s="1"/>
      <c r="I1885" s="1"/>
      <c r="J1885" s="1"/>
      <c r="K1885" s="120"/>
      <c r="L1885" s="120"/>
      <c r="M1885" s="120"/>
      <c r="N1885" s="1"/>
      <c r="O1885" s="1"/>
      <c r="P1885" s="1"/>
      <c r="Q1885" s="1"/>
      <c r="R1885" s="1"/>
      <c r="S1885" s="1"/>
      <c r="T1885" s="1"/>
      <c r="U1885" s="1"/>
      <c r="V1885" s="1"/>
      <c r="W1885" s="1"/>
      <c r="X1885" s="1"/>
    </row>
    <row r="1886" spans="1:24">
      <c r="A1886" s="119"/>
      <c r="B1886" s="136"/>
      <c r="C1886" s="78"/>
      <c r="D1886" s="99"/>
      <c r="E1886" s="1"/>
      <c r="F1886" s="1"/>
      <c r="G1886" s="1"/>
      <c r="H1886" s="1"/>
      <c r="I1886" s="1"/>
      <c r="J1886" s="1"/>
      <c r="K1886" s="120"/>
      <c r="L1886" s="120"/>
      <c r="M1886" s="120"/>
      <c r="N1886" s="1"/>
      <c r="O1886" s="1"/>
      <c r="P1886" s="1"/>
      <c r="Q1886" s="1"/>
      <c r="R1886" s="1"/>
      <c r="S1886" s="1"/>
      <c r="T1886" s="1"/>
      <c r="U1886" s="1"/>
      <c r="V1886" s="1"/>
      <c r="W1886" s="1"/>
      <c r="X1886" s="1"/>
    </row>
    <row r="1887" spans="1:24">
      <c r="A1887" s="119"/>
      <c r="B1887" s="136"/>
      <c r="C1887" s="78"/>
      <c r="D1887" s="99"/>
      <c r="E1887" s="1"/>
      <c r="F1887" s="1"/>
      <c r="G1887" s="1"/>
      <c r="H1887" s="1"/>
      <c r="I1887" s="1"/>
      <c r="J1887" s="1"/>
      <c r="K1887" s="120"/>
      <c r="L1887" s="120"/>
      <c r="M1887" s="120"/>
      <c r="N1887" s="1"/>
      <c r="O1887" s="1"/>
      <c r="P1887" s="1"/>
      <c r="Q1887" s="1"/>
      <c r="R1887" s="1"/>
      <c r="S1887" s="1"/>
      <c r="T1887" s="1"/>
      <c r="U1887" s="1"/>
      <c r="V1887" s="1"/>
      <c r="W1887" s="1"/>
      <c r="X1887" s="1"/>
    </row>
    <row r="1888" spans="1:24">
      <c r="A1888" s="119"/>
      <c r="B1888" s="136"/>
      <c r="C1888" s="78"/>
      <c r="D1888" s="99"/>
      <c r="E1888" s="1"/>
      <c r="F1888" s="1"/>
      <c r="G1888" s="1"/>
      <c r="H1888" s="1"/>
      <c r="I1888" s="1"/>
      <c r="J1888" s="1"/>
      <c r="K1888" s="120"/>
      <c r="L1888" s="120"/>
      <c r="M1888" s="120"/>
      <c r="N1888" s="1"/>
      <c r="O1888" s="1"/>
      <c r="P1888" s="1"/>
      <c r="Q1888" s="1"/>
      <c r="R1888" s="1"/>
      <c r="S1888" s="1"/>
      <c r="T1888" s="1"/>
      <c r="U1888" s="1"/>
      <c r="V1888" s="1"/>
      <c r="W1888" s="1"/>
      <c r="X1888" s="1"/>
    </row>
    <row r="1889" spans="1:24">
      <c r="A1889" s="119"/>
      <c r="B1889" s="136"/>
      <c r="C1889" s="78"/>
      <c r="D1889" s="99"/>
      <c r="E1889" s="1"/>
      <c r="F1889" s="1"/>
      <c r="G1889" s="1"/>
      <c r="H1889" s="1"/>
      <c r="I1889" s="1"/>
      <c r="J1889" s="1"/>
      <c r="K1889" s="120"/>
      <c r="L1889" s="120"/>
      <c r="M1889" s="120"/>
      <c r="N1889" s="1"/>
      <c r="O1889" s="1"/>
      <c r="P1889" s="1"/>
      <c r="Q1889" s="1"/>
      <c r="R1889" s="1"/>
      <c r="S1889" s="1"/>
      <c r="T1889" s="1"/>
      <c r="U1889" s="1"/>
      <c r="V1889" s="1"/>
      <c r="W1889" s="1"/>
      <c r="X1889" s="1"/>
    </row>
    <row r="1890" spans="1:24">
      <c r="A1890" s="119"/>
      <c r="B1890" s="136"/>
      <c r="C1890" s="78"/>
      <c r="D1890" s="99"/>
      <c r="E1890" s="1"/>
      <c r="F1890" s="1"/>
      <c r="G1890" s="1"/>
      <c r="H1890" s="1"/>
      <c r="I1890" s="1"/>
      <c r="J1890" s="1"/>
      <c r="K1890" s="120"/>
      <c r="L1890" s="120"/>
      <c r="M1890" s="120"/>
      <c r="N1890" s="1"/>
      <c r="O1890" s="1"/>
      <c r="P1890" s="1"/>
      <c r="Q1890" s="1"/>
      <c r="R1890" s="1"/>
      <c r="S1890" s="1"/>
      <c r="T1890" s="1"/>
      <c r="U1890" s="1"/>
      <c r="V1890" s="1"/>
      <c r="W1890" s="1"/>
      <c r="X1890" s="1"/>
    </row>
    <row r="1891" spans="1:24">
      <c r="A1891" s="119"/>
      <c r="B1891" s="136"/>
      <c r="C1891" s="78"/>
      <c r="D1891" s="99"/>
      <c r="E1891" s="1"/>
      <c r="F1891" s="1"/>
      <c r="G1891" s="1"/>
      <c r="H1891" s="1"/>
      <c r="I1891" s="1"/>
      <c r="J1891" s="1"/>
      <c r="K1891" s="120"/>
      <c r="L1891" s="120"/>
      <c r="M1891" s="120"/>
      <c r="N1891" s="1"/>
      <c r="O1891" s="1"/>
      <c r="P1891" s="1"/>
      <c r="Q1891" s="1"/>
      <c r="R1891" s="1"/>
      <c r="S1891" s="1"/>
      <c r="T1891" s="1"/>
      <c r="U1891" s="1"/>
      <c r="V1891" s="1"/>
      <c r="W1891" s="1"/>
      <c r="X1891" s="1"/>
    </row>
    <row r="1892" spans="1:24">
      <c r="A1892" s="119"/>
      <c r="B1892" s="136"/>
      <c r="C1892" s="78"/>
      <c r="D1892" s="99"/>
      <c r="E1892" s="1"/>
      <c r="F1892" s="1"/>
      <c r="G1892" s="1"/>
      <c r="H1892" s="1"/>
      <c r="I1892" s="1"/>
      <c r="J1892" s="1"/>
      <c r="K1892" s="120"/>
      <c r="L1892" s="120"/>
      <c r="M1892" s="120"/>
      <c r="N1892" s="1"/>
      <c r="O1892" s="1"/>
      <c r="P1892" s="1"/>
      <c r="Q1892" s="1"/>
      <c r="R1892" s="1"/>
      <c r="S1892" s="1"/>
      <c r="T1892" s="1"/>
      <c r="U1892" s="1"/>
      <c r="V1892" s="1"/>
      <c r="W1892" s="1"/>
      <c r="X1892" s="1"/>
    </row>
    <row r="1893" spans="1:24">
      <c r="A1893" s="119"/>
      <c r="B1893" s="136"/>
      <c r="C1893" s="78"/>
      <c r="D1893" s="99"/>
      <c r="E1893" s="1"/>
      <c r="F1893" s="1"/>
      <c r="G1893" s="1"/>
      <c r="H1893" s="1"/>
      <c r="I1893" s="1"/>
      <c r="J1893" s="1"/>
      <c r="K1893" s="120"/>
      <c r="L1893" s="120"/>
      <c r="M1893" s="120"/>
      <c r="N1893" s="1"/>
      <c r="O1893" s="1"/>
      <c r="P1893" s="1"/>
      <c r="Q1893" s="1"/>
      <c r="R1893" s="1"/>
      <c r="S1893" s="1"/>
      <c r="T1893" s="1"/>
      <c r="U1893" s="1"/>
      <c r="V1893" s="1"/>
      <c r="W1893" s="1"/>
      <c r="X1893" s="1"/>
    </row>
    <row r="1894" spans="1:24">
      <c r="A1894" s="119"/>
      <c r="B1894" s="136"/>
      <c r="C1894" s="78"/>
      <c r="D1894" s="99"/>
      <c r="E1894" s="1"/>
      <c r="F1894" s="1"/>
      <c r="G1894" s="1"/>
      <c r="H1894" s="1"/>
      <c r="I1894" s="1"/>
      <c r="J1894" s="1"/>
      <c r="K1894" s="120"/>
      <c r="L1894" s="120"/>
      <c r="M1894" s="120"/>
      <c r="N1894" s="1"/>
      <c r="O1894" s="1"/>
      <c r="P1894" s="1"/>
      <c r="Q1894" s="1"/>
      <c r="R1894" s="1"/>
      <c r="S1894" s="1"/>
      <c r="T1894" s="1"/>
      <c r="U1894" s="1"/>
      <c r="V1894" s="1"/>
      <c r="W1894" s="1"/>
      <c r="X1894" s="1"/>
    </row>
    <row r="1895" spans="1:24">
      <c r="A1895" s="119"/>
      <c r="B1895" s="136"/>
      <c r="C1895" s="78"/>
      <c r="D1895" s="99"/>
      <c r="E1895" s="1"/>
      <c r="F1895" s="1"/>
      <c r="G1895" s="1"/>
      <c r="H1895" s="1"/>
      <c r="I1895" s="1"/>
      <c r="J1895" s="1"/>
      <c r="K1895" s="120"/>
      <c r="L1895" s="120"/>
      <c r="M1895" s="120"/>
      <c r="N1895" s="1"/>
      <c r="O1895" s="1"/>
      <c r="P1895" s="1"/>
      <c r="Q1895" s="1"/>
      <c r="R1895" s="1"/>
      <c r="S1895" s="1"/>
      <c r="T1895" s="1"/>
      <c r="U1895" s="1"/>
      <c r="V1895" s="1"/>
      <c r="W1895" s="1"/>
      <c r="X1895" s="1"/>
    </row>
    <row r="1896" spans="1:24">
      <c r="A1896" s="119"/>
      <c r="B1896" s="136"/>
      <c r="C1896" s="78"/>
      <c r="D1896" s="99"/>
      <c r="E1896" s="1"/>
      <c r="F1896" s="1"/>
      <c r="G1896" s="1"/>
      <c r="H1896" s="1"/>
      <c r="I1896" s="1"/>
      <c r="J1896" s="1"/>
      <c r="K1896" s="120"/>
      <c r="L1896" s="120"/>
      <c r="M1896" s="120"/>
      <c r="N1896" s="1"/>
      <c r="O1896" s="1"/>
      <c r="P1896" s="1"/>
      <c r="Q1896" s="1"/>
      <c r="R1896" s="1"/>
      <c r="S1896" s="1"/>
      <c r="T1896" s="1"/>
      <c r="U1896" s="1"/>
      <c r="V1896" s="1"/>
      <c r="W1896" s="1"/>
      <c r="X1896" s="1"/>
    </row>
    <row r="1897" spans="1:24">
      <c r="A1897" s="119"/>
      <c r="B1897" s="136"/>
      <c r="C1897" s="78"/>
      <c r="D1897" s="99"/>
      <c r="E1897" s="1"/>
      <c r="F1897" s="1"/>
      <c r="G1897" s="1"/>
      <c r="H1897" s="1"/>
      <c r="I1897" s="1"/>
      <c r="J1897" s="1"/>
      <c r="K1897" s="120"/>
      <c r="L1897" s="120"/>
      <c r="M1897" s="120"/>
      <c r="N1897" s="1"/>
      <c r="O1897" s="1"/>
      <c r="P1897" s="1"/>
      <c r="Q1897" s="1"/>
      <c r="R1897" s="1"/>
      <c r="S1897" s="1"/>
      <c r="T1897" s="1"/>
      <c r="U1897" s="1"/>
      <c r="V1897" s="1"/>
      <c r="W1897" s="1"/>
      <c r="X1897" s="1"/>
    </row>
    <row r="1898" spans="1:24">
      <c r="A1898" s="119"/>
      <c r="B1898" s="136"/>
      <c r="C1898" s="78"/>
      <c r="D1898" s="99"/>
      <c r="E1898" s="1"/>
      <c r="F1898" s="1"/>
      <c r="G1898" s="1"/>
      <c r="H1898" s="1"/>
      <c r="I1898" s="1"/>
      <c r="J1898" s="1"/>
      <c r="K1898" s="120"/>
      <c r="L1898" s="120"/>
      <c r="M1898" s="120"/>
      <c r="N1898" s="1"/>
      <c r="O1898" s="1"/>
      <c r="P1898" s="1"/>
      <c r="Q1898" s="1"/>
      <c r="R1898" s="1"/>
      <c r="S1898" s="1"/>
      <c r="T1898" s="1"/>
      <c r="U1898" s="1"/>
      <c r="V1898" s="1"/>
      <c r="W1898" s="1"/>
      <c r="X1898" s="1"/>
    </row>
    <row r="1899" spans="1:24">
      <c r="A1899" s="119"/>
      <c r="B1899" s="136"/>
      <c r="C1899" s="78"/>
      <c r="D1899" s="99"/>
      <c r="E1899" s="1"/>
      <c r="F1899" s="1"/>
      <c r="G1899" s="1"/>
      <c r="H1899" s="1"/>
      <c r="I1899" s="1"/>
      <c r="J1899" s="1"/>
      <c r="K1899" s="120"/>
      <c r="L1899" s="120"/>
      <c r="M1899" s="120"/>
      <c r="N1899" s="1"/>
      <c r="O1899" s="1"/>
      <c r="P1899" s="1"/>
      <c r="Q1899" s="1"/>
      <c r="R1899" s="1"/>
      <c r="S1899" s="1"/>
      <c r="T1899" s="1"/>
      <c r="U1899" s="1"/>
      <c r="V1899" s="1"/>
      <c r="W1899" s="1"/>
      <c r="X1899" s="1"/>
    </row>
    <row r="1900" spans="1:24">
      <c r="A1900" s="119"/>
      <c r="B1900" s="136"/>
      <c r="C1900" s="78"/>
      <c r="D1900" s="99"/>
      <c r="E1900" s="1"/>
      <c r="F1900" s="1"/>
      <c r="G1900" s="1"/>
      <c r="H1900" s="1"/>
      <c r="I1900" s="1"/>
      <c r="J1900" s="1"/>
      <c r="K1900" s="120"/>
      <c r="L1900" s="120"/>
      <c r="M1900" s="120"/>
      <c r="N1900" s="1"/>
      <c r="O1900" s="1"/>
      <c r="P1900" s="1"/>
      <c r="Q1900" s="1"/>
      <c r="R1900" s="1"/>
      <c r="S1900" s="1"/>
      <c r="T1900" s="1"/>
      <c r="U1900" s="1"/>
      <c r="V1900" s="1"/>
      <c r="W1900" s="1"/>
      <c r="X1900" s="1"/>
    </row>
    <row r="1901" spans="1:24">
      <c r="A1901" s="119"/>
      <c r="B1901" s="136"/>
      <c r="C1901" s="78"/>
      <c r="D1901" s="99"/>
      <c r="E1901" s="1"/>
      <c r="F1901" s="1"/>
      <c r="G1901" s="1"/>
      <c r="H1901" s="1"/>
      <c r="I1901" s="1"/>
      <c r="J1901" s="1"/>
      <c r="K1901" s="120"/>
      <c r="L1901" s="120"/>
      <c r="M1901" s="120"/>
      <c r="N1901" s="1"/>
      <c r="O1901" s="1"/>
      <c r="P1901" s="1"/>
      <c r="Q1901" s="1"/>
      <c r="R1901" s="1"/>
      <c r="S1901" s="1"/>
      <c r="T1901" s="1"/>
      <c r="U1901" s="1"/>
      <c r="V1901" s="1"/>
      <c r="W1901" s="1"/>
      <c r="X1901" s="1"/>
    </row>
    <row r="1902" spans="1:24">
      <c r="A1902" s="119"/>
      <c r="B1902" s="136"/>
      <c r="C1902" s="78"/>
      <c r="D1902" s="99"/>
      <c r="E1902" s="1"/>
      <c r="F1902" s="1"/>
      <c r="G1902" s="1"/>
      <c r="H1902" s="1"/>
      <c r="I1902" s="1"/>
      <c r="J1902" s="1"/>
      <c r="K1902" s="120"/>
      <c r="L1902" s="120"/>
      <c r="M1902" s="120"/>
      <c r="N1902" s="1"/>
      <c r="O1902" s="1"/>
      <c r="P1902" s="1"/>
      <c r="Q1902" s="1"/>
      <c r="R1902" s="1"/>
      <c r="S1902" s="1"/>
      <c r="T1902" s="1"/>
      <c r="U1902" s="1"/>
      <c r="V1902" s="1"/>
      <c r="W1902" s="1"/>
      <c r="X1902" s="1"/>
    </row>
    <row r="1903" spans="1:24">
      <c r="A1903" s="119"/>
      <c r="B1903" s="136"/>
      <c r="C1903" s="78"/>
      <c r="D1903" s="99"/>
      <c r="E1903" s="1"/>
      <c r="F1903" s="1"/>
      <c r="G1903" s="1"/>
      <c r="H1903" s="1"/>
      <c r="I1903" s="1"/>
      <c r="J1903" s="1"/>
      <c r="K1903" s="120"/>
      <c r="L1903" s="120"/>
      <c r="M1903" s="120"/>
      <c r="N1903" s="1"/>
      <c r="O1903" s="1"/>
      <c r="P1903" s="1"/>
      <c r="Q1903" s="1"/>
      <c r="R1903" s="1"/>
      <c r="S1903" s="1"/>
      <c r="T1903" s="1"/>
      <c r="U1903" s="1"/>
      <c r="V1903" s="1"/>
      <c r="W1903" s="1"/>
      <c r="X1903" s="1"/>
    </row>
    <row r="1904" spans="1:24">
      <c r="A1904" s="119"/>
      <c r="B1904" s="136"/>
      <c r="C1904" s="78"/>
      <c r="D1904" s="99"/>
      <c r="E1904" s="1"/>
      <c r="F1904" s="1"/>
      <c r="G1904" s="1"/>
      <c r="H1904" s="1"/>
      <c r="I1904" s="1"/>
      <c r="J1904" s="1"/>
      <c r="K1904" s="120"/>
      <c r="L1904" s="120"/>
      <c r="M1904" s="120"/>
      <c r="N1904" s="1"/>
      <c r="O1904" s="1"/>
      <c r="P1904" s="1"/>
      <c r="Q1904" s="1"/>
      <c r="R1904" s="1"/>
      <c r="S1904" s="1"/>
      <c r="T1904" s="1"/>
      <c r="U1904" s="1"/>
      <c r="V1904" s="1"/>
      <c r="W1904" s="1"/>
      <c r="X1904" s="1"/>
    </row>
    <row r="1905" spans="1:24">
      <c r="A1905" s="119"/>
      <c r="B1905" s="136"/>
      <c r="C1905" s="78"/>
      <c r="D1905" s="99"/>
      <c r="E1905" s="1"/>
      <c r="F1905" s="1"/>
      <c r="G1905" s="1"/>
      <c r="H1905" s="1"/>
      <c r="I1905" s="1"/>
      <c r="J1905" s="1"/>
      <c r="K1905" s="120"/>
      <c r="L1905" s="120"/>
      <c r="M1905" s="120"/>
      <c r="N1905" s="1"/>
      <c r="O1905" s="1"/>
      <c r="P1905" s="1"/>
      <c r="Q1905" s="1"/>
      <c r="R1905" s="1"/>
      <c r="S1905" s="1"/>
      <c r="T1905" s="1"/>
      <c r="U1905" s="1"/>
      <c r="V1905" s="1"/>
      <c r="W1905" s="1"/>
      <c r="X1905" s="1"/>
    </row>
    <row r="1906" spans="1:24">
      <c r="A1906" s="119"/>
      <c r="B1906" s="136"/>
      <c r="C1906" s="78"/>
      <c r="D1906" s="99"/>
      <c r="E1906" s="1"/>
      <c r="F1906" s="1"/>
      <c r="G1906" s="1"/>
      <c r="H1906" s="1"/>
      <c r="I1906" s="1"/>
      <c r="J1906" s="1"/>
      <c r="K1906" s="120"/>
      <c r="L1906" s="120"/>
      <c r="M1906" s="120"/>
      <c r="N1906" s="1"/>
      <c r="O1906" s="1"/>
      <c r="P1906" s="1"/>
      <c r="Q1906" s="1"/>
      <c r="R1906" s="1"/>
      <c r="S1906" s="1"/>
      <c r="T1906" s="1"/>
      <c r="U1906" s="1"/>
      <c r="V1906" s="1"/>
      <c r="W1906" s="1"/>
      <c r="X1906" s="1"/>
    </row>
    <row r="1907" spans="1:24">
      <c r="A1907" s="119"/>
      <c r="B1907" s="136"/>
      <c r="C1907" s="78"/>
      <c r="D1907" s="99"/>
      <c r="E1907" s="1"/>
      <c r="F1907" s="1"/>
      <c r="G1907" s="1"/>
      <c r="H1907" s="1"/>
      <c r="I1907" s="1"/>
      <c r="J1907" s="1"/>
      <c r="K1907" s="120"/>
      <c r="L1907" s="120"/>
      <c r="M1907" s="120"/>
      <c r="N1907" s="1"/>
      <c r="O1907" s="1"/>
      <c r="P1907" s="1"/>
      <c r="Q1907" s="1"/>
      <c r="R1907" s="1"/>
      <c r="S1907" s="1"/>
      <c r="T1907" s="1"/>
      <c r="U1907" s="1"/>
      <c r="V1907" s="1"/>
      <c r="W1907" s="1"/>
      <c r="X1907" s="1"/>
    </row>
    <row r="1908" spans="1:24">
      <c r="A1908" s="119"/>
      <c r="B1908" s="136"/>
      <c r="C1908" s="78"/>
      <c r="D1908" s="99"/>
      <c r="E1908" s="1"/>
      <c r="F1908" s="1"/>
      <c r="G1908" s="1"/>
      <c r="H1908" s="1"/>
      <c r="I1908" s="1"/>
      <c r="J1908" s="1"/>
      <c r="K1908" s="120"/>
      <c r="L1908" s="120"/>
      <c r="M1908" s="120"/>
      <c r="N1908" s="1"/>
      <c r="O1908" s="1"/>
      <c r="P1908" s="1"/>
      <c r="Q1908" s="1"/>
      <c r="R1908" s="1"/>
      <c r="S1908" s="1"/>
      <c r="T1908" s="1"/>
      <c r="U1908" s="1"/>
      <c r="V1908" s="1"/>
      <c r="W1908" s="1"/>
      <c r="X1908" s="1"/>
    </row>
    <row r="1909" spans="1:24">
      <c r="A1909" s="119"/>
      <c r="B1909" s="136"/>
      <c r="C1909" s="78"/>
      <c r="D1909" s="99"/>
      <c r="E1909" s="1"/>
      <c r="F1909" s="1"/>
      <c r="G1909" s="1"/>
      <c r="H1909" s="1"/>
      <c r="I1909" s="1"/>
      <c r="J1909" s="1"/>
      <c r="K1909" s="120"/>
      <c r="L1909" s="120"/>
      <c r="M1909" s="120"/>
      <c r="N1909" s="1"/>
      <c r="O1909" s="1"/>
      <c r="P1909" s="1"/>
      <c r="Q1909" s="1"/>
      <c r="R1909" s="1"/>
      <c r="S1909" s="1"/>
      <c r="T1909" s="1"/>
      <c r="U1909" s="1"/>
      <c r="V1909" s="1"/>
      <c r="W1909" s="1"/>
      <c r="X1909" s="1"/>
    </row>
    <row r="1910" spans="1:24">
      <c r="A1910" s="119"/>
      <c r="B1910" s="136"/>
      <c r="C1910" s="78"/>
      <c r="D1910" s="99"/>
      <c r="E1910" s="1"/>
      <c r="F1910" s="1"/>
      <c r="G1910" s="1"/>
      <c r="H1910" s="1"/>
      <c r="I1910" s="1"/>
      <c r="J1910" s="1"/>
      <c r="K1910" s="120"/>
      <c r="L1910" s="120"/>
      <c r="M1910" s="120"/>
      <c r="N1910" s="1"/>
      <c r="O1910" s="1"/>
      <c r="P1910" s="1"/>
      <c r="Q1910" s="1"/>
      <c r="R1910" s="1"/>
      <c r="S1910" s="1"/>
      <c r="T1910" s="1"/>
      <c r="U1910" s="1"/>
      <c r="V1910" s="1"/>
      <c r="W1910" s="1"/>
      <c r="X1910" s="1"/>
    </row>
    <row r="1911" spans="1:24">
      <c r="A1911" s="119"/>
      <c r="B1911" s="136"/>
      <c r="C1911" s="78"/>
      <c r="D1911" s="99"/>
      <c r="E1911" s="1"/>
      <c r="F1911" s="1"/>
      <c r="G1911" s="1"/>
      <c r="H1911" s="1"/>
      <c r="I1911" s="1"/>
      <c r="J1911" s="1"/>
      <c r="K1911" s="120"/>
      <c r="L1911" s="120"/>
      <c r="M1911" s="120"/>
      <c r="N1911" s="1"/>
      <c r="O1911" s="1"/>
      <c r="P1911" s="1"/>
      <c r="Q1911" s="1"/>
      <c r="R1911" s="1"/>
      <c r="S1911" s="1"/>
      <c r="T1911" s="1"/>
      <c r="U1911" s="1"/>
      <c r="V1911" s="1"/>
      <c r="W1911" s="1"/>
      <c r="X1911" s="1"/>
    </row>
    <row r="1912" spans="1:24">
      <c r="A1912" s="119"/>
      <c r="B1912" s="136"/>
      <c r="C1912" s="78"/>
      <c r="D1912" s="99"/>
      <c r="E1912" s="1"/>
      <c r="F1912" s="1"/>
      <c r="G1912" s="1"/>
      <c r="H1912" s="1"/>
      <c r="I1912" s="1"/>
      <c r="J1912" s="1"/>
      <c r="K1912" s="120"/>
      <c r="L1912" s="120"/>
      <c r="M1912" s="120"/>
      <c r="N1912" s="1"/>
      <c r="O1912" s="1"/>
      <c r="P1912" s="1"/>
      <c r="Q1912" s="1"/>
      <c r="R1912" s="1"/>
      <c r="S1912" s="1"/>
      <c r="T1912" s="1"/>
      <c r="U1912" s="1"/>
      <c r="V1912" s="1"/>
      <c r="W1912" s="1"/>
      <c r="X1912" s="1"/>
    </row>
    <row r="1913" spans="1:24">
      <c r="A1913" s="119"/>
      <c r="B1913" s="136"/>
      <c r="C1913" s="78"/>
      <c r="D1913" s="99"/>
      <c r="E1913" s="1"/>
      <c r="F1913" s="1"/>
      <c r="G1913" s="1"/>
      <c r="H1913" s="1"/>
      <c r="I1913" s="1"/>
      <c r="J1913" s="1"/>
      <c r="K1913" s="120"/>
      <c r="L1913" s="120"/>
      <c r="M1913" s="120"/>
      <c r="N1913" s="1"/>
      <c r="O1913" s="1"/>
      <c r="P1913" s="1"/>
      <c r="Q1913" s="1"/>
      <c r="R1913" s="1"/>
      <c r="S1913" s="1"/>
      <c r="T1913" s="1"/>
      <c r="U1913" s="1"/>
      <c r="V1913" s="1"/>
      <c r="W1913" s="1"/>
      <c r="X1913" s="1"/>
    </row>
    <row r="1914" spans="1:24">
      <c r="A1914" s="119"/>
      <c r="B1914" s="136"/>
      <c r="C1914" s="78"/>
      <c r="D1914" s="99"/>
      <c r="E1914" s="1"/>
      <c r="F1914" s="1"/>
      <c r="G1914" s="1"/>
      <c r="H1914" s="1"/>
      <c r="I1914" s="1"/>
      <c r="J1914" s="1"/>
      <c r="K1914" s="120"/>
      <c r="L1914" s="120"/>
      <c r="M1914" s="120"/>
      <c r="N1914" s="1"/>
      <c r="O1914" s="1"/>
      <c r="P1914" s="1"/>
      <c r="Q1914" s="1"/>
      <c r="R1914" s="1"/>
      <c r="S1914" s="1"/>
      <c r="T1914" s="1"/>
      <c r="U1914" s="1"/>
      <c r="V1914" s="1"/>
      <c r="W1914" s="1"/>
      <c r="X1914" s="1"/>
    </row>
    <row r="1915" spans="1:24">
      <c r="A1915" s="119"/>
      <c r="B1915" s="136"/>
      <c r="C1915" s="78"/>
      <c r="D1915" s="99"/>
      <c r="E1915" s="1"/>
      <c r="F1915" s="1"/>
      <c r="G1915" s="1"/>
      <c r="H1915" s="1"/>
      <c r="I1915" s="1"/>
      <c r="J1915" s="1"/>
      <c r="K1915" s="120"/>
      <c r="L1915" s="120"/>
      <c r="M1915" s="120"/>
      <c r="N1915" s="1"/>
      <c r="O1915" s="1"/>
      <c r="P1915" s="1"/>
      <c r="Q1915" s="1"/>
      <c r="R1915" s="1"/>
      <c r="S1915" s="1"/>
      <c r="T1915" s="1"/>
      <c r="U1915" s="1"/>
      <c r="V1915" s="1"/>
      <c r="W1915" s="1"/>
      <c r="X1915" s="1"/>
    </row>
    <row r="1916" spans="1:24">
      <c r="A1916" s="119"/>
      <c r="B1916" s="136"/>
      <c r="C1916" s="78"/>
      <c r="D1916" s="99"/>
      <c r="E1916" s="1"/>
      <c r="F1916" s="1"/>
      <c r="G1916" s="1"/>
      <c r="H1916" s="1"/>
      <c r="I1916" s="1"/>
      <c r="J1916" s="1"/>
      <c r="K1916" s="120"/>
      <c r="L1916" s="120"/>
      <c r="M1916" s="120"/>
      <c r="N1916" s="1"/>
      <c r="O1916" s="1"/>
      <c r="P1916" s="1"/>
      <c r="Q1916" s="1"/>
      <c r="R1916" s="1"/>
      <c r="S1916" s="1"/>
      <c r="T1916" s="1"/>
      <c r="U1916" s="1"/>
      <c r="V1916" s="1"/>
      <c r="W1916" s="1"/>
      <c r="X1916" s="1"/>
    </row>
    <row r="1917" spans="1:24">
      <c r="A1917" s="119"/>
      <c r="B1917" s="136"/>
      <c r="C1917" s="78"/>
      <c r="D1917" s="99"/>
      <c r="E1917" s="1"/>
      <c r="F1917" s="1"/>
      <c r="G1917" s="1"/>
      <c r="H1917" s="1"/>
      <c r="I1917" s="1"/>
      <c r="J1917" s="1"/>
      <c r="K1917" s="120"/>
      <c r="L1917" s="120"/>
      <c r="M1917" s="120"/>
      <c r="N1917" s="1"/>
      <c r="O1917" s="1"/>
      <c r="P1917" s="1"/>
      <c r="Q1917" s="1"/>
      <c r="R1917" s="1"/>
      <c r="S1917" s="1"/>
      <c r="T1917" s="1"/>
      <c r="U1917" s="1"/>
      <c r="V1917" s="1"/>
      <c r="W1917" s="1"/>
      <c r="X1917" s="1"/>
    </row>
    <row r="1918" spans="1:24">
      <c r="A1918" s="119"/>
      <c r="B1918" s="136"/>
      <c r="C1918" s="78"/>
      <c r="D1918" s="99"/>
      <c r="E1918" s="1"/>
      <c r="F1918" s="1"/>
      <c r="G1918" s="1"/>
      <c r="H1918" s="1"/>
      <c r="I1918" s="1"/>
      <c r="J1918" s="1"/>
      <c r="K1918" s="120"/>
      <c r="L1918" s="120"/>
      <c r="M1918" s="120"/>
      <c r="N1918" s="1"/>
      <c r="O1918" s="1"/>
      <c r="P1918" s="1"/>
      <c r="Q1918" s="1"/>
      <c r="R1918" s="1"/>
      <c r="S1918" s="1"/>
      <c r="T1918" s="1"/>
      <c r="U1918" s="1"/>
      <c r="V1918" s="1"/>
      <c r="W1918" s="1"/>
      <c r="X1918" s="1"/>
    </row>
    <row r="1919" spans="1:24">
      <c r="A1919" s="119"/>
      <c r="B1919" s="136"/>
      <c r="C1919" s="78"/>
      <c r="D1919" s="99"/>
      <c r="E1919" s="1"/>
      <c r="F1919" s="1"/>
      <c r="G1919" s="1"/>
      <c r="H1919" s="1"/>
      <c r="I1919" s="1"/>
      <c r="J1919" s="1"/>
      <c r="K1919" s="120"/>
      <c r="L1919" s="120"/>
      <c r="M1919" s="120"/>
      <c r="N1919" s="1"/>
      <c r="O1919" s="1"/>
      <c r="P1919" s="1"/>
      <c r="Q1919" s="1"/>
      <c r="R1919" s="1"/>
      <c r="S1919" s="1"/>
      <c r="T1919" s="1"/>
      <c r="U1919" s="1"/>
      <c r="V1919" s="1"/>
      <c r="W1919" s="1"/>
      <c r="X1919" s="1"/>
    </row>
    <row r="1920" spans="1:24">
      <c r="A1920" s="119"/>
      <c r="B1920" s="136"/>
      <c r="C1920" s="78"/>
      <c r="D1920" s="99"/>
      <c r="E1920" s="1"/>
      <c r="F1920" s="1"/>
      <c r="G1920" s="1"/>
      <c r="H1920" s="1"/>
      <c r="I1920" s="1"/>
      <c r="J1920" s="1"/>
      <c r="K1920" s="120"/>
      <c r="L1920" s="120"/>
      <c r="M1920" s="120"/>
      <c r="N1920" s="1"/>
      <c r="O1920" s="1"/>
      <c r="P1920" s="1"/>
      <c r="Q1920" s="1"/>
      <c r="R1920" s="1"/>
      <c r="S1920" s="1"/>
      <c r="T1920" s="1"/>
      <c r="U1920" s="1"/>
      <c r="V1920" s="1"/>
      <c r="W1920" s="1"/>
      <c r="X1920" s="1"/>
    </row>
    <row r="1921" spans="1:24">
      <c r="A1921" s="119"/>
      <c r="B1921" s="136"/>
      <c r="C1921" s="78"/>
      <c r="D1921" s="99"/>
      <c r="E1921" s="1"/>
      <c r="F1921" s="1"/>
      <c r="G1921" s="1"/>
      <c r="H1921" s="1"/>
      <c r="I1921" s="1"/>
      <c r="J1921" s="1"/>
      <c r="K1921" s="120"/>
      <c r="L1921" s="120"/>
      <c r="M1921" s="120"/>
      <c r="N1921" s="1"/>
      <c r="O1921" s="1"/>
      <c r="P1921" s="1"/>
      <c r="Q1921" s="1"/>
      <c r="R1921" s="1"/>
      <c r="S1921" s="1"/>
      <c r="T1921" s="1"/>
      <c r="U1921" s="1"/>
      <c r="V1921" s="1"/>
      <c r="W1921" s="1"/>
      <c r="X1921" s="1"/>
    </row>
    <row r="1922" spans="1:24">
      <c r="A1922" s="119"/>
      <c r="B1922" s="136"/>
      <c r="C1922" s="78"/>
      <c r="D1922" s="99"/>
      <c r="E1922" s="1"/>
      <c r="F1922" s="1"/>
      <c r="G1922" s="1"/>
      <c r="H1922" s="1"/>
      <c r="I1922" s="1"/>
      <c r="J1922" s="1"/>
      <c r="K1922" s="120"/>
      <c r="L1922" s="120"/>
      <c r="M1922" s="120"/>
      <c r="N1922" s="1"/>
      <c r="O1922" s="1"/>
      <c r="P1922" s="1"/>
      <c r="Q1922" s="1"/>
      <c r="R1922" s="1"/>
      <c r="S1922" s="1"/>
      <c r="T1922" s="1"/>
      <c r="U1922" s="1"/>
      <c r="V1922" s="1"/>
      <c r="W1922" s="1"/>
      <c r="X1922" s="1"/>
    </row>
    <row r="1923" spans="1:24">
      <c r="A1923" s="119"/>
      <c r="B1923" s="136"/>
      <c r="C1923" s="78"/>
      <c r="D1923" s="99"/>
      <c r="E1923" s="1"/>
      <c r="F1923" s="1"/>
      <c r="G1923" s="1"/>
      <c r="H1923" s="1"/>
      <c r="I1923" s="1"/>
      <c r="J1923" s="1"/>
      <c r="K1923" s="120"/>
      <c r="L1923" s="120"/>
      <c r="M1923" s="120"/>
      <c r="N1923" s="1"/>
      <c r="O1923" s="1"/>
      <c r="P1923" s="1"/>
      <c r="Q1923" s="1"/>
      <c r="R1923" s="1"/>
      <c r="S1923" s="1"/>
      <c r="T1923" s="1"/>
      <c r="U1923" s="1"/>
      <c r="V1923" s="1"/>
      <c r="W1923" s="1"/>
      <c r="X1923" s="1"/>
    </row>
    <row r="1924" spans="1:24">
      <c r="A1924" s="119"/>
      <c r="B1924" s="136"/>
      <c r="C1924" s="78"/>
      <c r="D1924" s="99"/>
      <c r="E1924" s="1"/>
      <c r="F1924" s="1"/>
      <c r="G1924" s="1"/>
      <c r="H1924" s="1"/>
      <c r="I1924" s="1"/>
      <c r="J1924" s="1"/>
      <c r="K1924" s="120"/>
      <c r="L1924" s="120"/>
      <c r="M1924" s="120"/>
      <c r="N1924" s="1"/>
      <c r="O1924" s="1"/>
      <c r="P1924" s="1"/>
      <c r="Q1924" s="1"/>
      <c r="R1924" s="1"/>
      <c r="S1924" s="1"/>
      <c r="T1924" s="1"/>
      <c r="U1924" s="1"/>
      <c r="V1924" s="1"/>
      <c r="W1924" s="1"/>
      <c r="X1924" s="1"/>
    </row>
    <row r="1925" spans="1:24">
      <c r="A1925" s="119"/>
      <c r="B1925" s="136"/>
      <c r="C1925" s="78"/>
      <c r="D1925" s="99"/>
      <c r="E1925" s="1"/>
      <c r="F1925" s="1"/>
      <c r="G1925" s="1"/>
      <c r="H1925" s="1"/>
      <c r="I1925" s="1"/>
      <c r="J1925" s="1"/>
      <c r="K1925" s="120"/>
      <c r="L1925" s="120"/>
      <c r="M1925" s="120"/>
      <c r="N1925" s="1"/>
      <c r="O1925" s="1"/>
      <c r="P1925" s="1"/>
      <c r="Q1925" s="1"/>
      <c r="R1925" s="1"/>
      <c r="S1925" s="1"/>
      <c r="T1925" s="1"/>
      <c r="U1925" s="1"/>
      <c r="V1925" s="1"/>
      <c r="W1925" s="1"/>
      <c r="X1925" s="1"/>
    </row>
    <row r="1926" spans="1:24">
      <c r="A1926" s="119"/>
      <c r="B1926" s="136"/>
      <c r="C1926" s="78"/>
      <c r="D1926" s="99"/>
      <c r="E1926" s="1"/>
      <c r="F1926" s="1"/>
      <c r="G1926" s="1"/>
      <c r="H1926" s="1"/>
      <c r="I1926" s="1"/>
      <c r="J1926" s="1"/>
      <c r="K1926" s="120"/>
      <c r="L1926" s="120"/>
      <c r="M1926" s="120"/>
      <c r="N1926" s="1"/>
      <c r="O1926" s="1"/>
      <c r="P1926" s="1"/>
      <c r="Q1926" s="1"/>
      <c r="R1926" s="1"/>
      <c r="S1926" s="1"/>
      <c r="T1926" s="1"/>
      <c r="U1926" s="1"/>
      <c r="V1926" s="1"/>
      <c r="W1926" s="1"/>
      <c r="X1926" s="1"/>
    </row>
    <row r="1927" spans="1:24">
      <c r="A1927" s="119"/>
      <c r="B1927" s="136"/>
      <c r="C1927" s="78"/>
      <c r="D1927" s="99"/>
      <c r="E1927" s="1"/>
      <c r="F1927" s="1"/>
      <c r="G1927" s="1"/>
      <c r="H1927" s="1"/>
      <c r="I1927" s="1"/>
      <c r="J1927" s="1"/>
      <c r="K1927" s="120"/>
      <c r="L1927" s="120"/>
      <c r="M1927" s="120"/>
      <c r="N1927" s="1"/>
      <c r="O1927" s="1"/>
      <c r="P1927" s="1"/>
      <c r="Q1927" s="1"/>
      <c r="R1927" s="1"/>
      <c r="S1927" s="1"/>
      <c r="T1927" s="1"/>
      <c r="U1927" s="1"/>
      <c r="V1927" s="1"/>
      <c r="W1927" s="1"/>
      <c r="X1927" s="1"/>
    </row>
    <row r="1928" spans="1:24">
      <c r="A1928" s="119"/>
      <c r="B1928" s="136"/>
      <c r="C1928" s="78"/>
      <c r="D1928" s="99"/>
      <c r="E1928" s="1"/>
      <c r="F1928" s="1"/>
      <c r="G1928" s="1"/>
      <c r="H1928" s="1"/>
      <c r="I1928" s="1"/>
      <c r="J1928" s="1"/>
      <c r="K1928" s="120"/>
      <c r="L1928" s="120"/>
      <c r="M1928" s="120"/>
      <c r="N1928" s="1"/>
      <c r="O1928" s="1"/>
      <c r="P1928" s="1"/>
      <c r="Q1928" s="1"/>
      <c r="R1928" s="1"/>
      <c r="S1928" s="1"/>
      <c r="T1928" s="1"/>
      <c r="U1928" s="1"/>
      <c r="V1928" s="1"/>
      <c r="W1928" s="1"/>
      <c r="X1928" s="1"/>
    </row>
    <row r="1929" spans="1:24">
      <c r="A1929" s="119"/>
      <c r="B1929" s="136"/>
      <c r="C1929" s="78"/>
      <c r="D1929" s="99"/>
      <c r="E1929" s="1"/>
      <c r="F1929" s="1"/>
      <c r="G1929" s="1"/>
      <c r="H1929" s="1"/>
      <c r="I1929" s="1"/>
      <c r="J1929" s="1"/>
      <c r="K1929" s="120"/>
      <c r="L1929" s="120"/>
      <c r="M1929" s="120"/>
      <c r="N1929" s="1"/>
      <c r="O1929" s="1"/>
      <c r="P1929" s="1"/>
      <c r="Q1929" s="1"/>
      <c r="R1929" s="1"/>
      <c r="S1929" s="1"/>
      <c r="T1929" s="1"/>
      <c r="U1929" s="1"/>
      <c r="V1929" s="1"/>
      <c r="W1929" s="1"/>
      <c r="X1929" s="1"/>
    </row>
    <row r="1930" spans="1:24">
      <c r="A1930" s="119"/>
      <c r="B1930" s="136"/>
      <c r="C1930" s="78"/>
      <c r="D1930" s="99"/>
      <c r="E1930" s="1"/>
      <c r="F1930" s="1"/>
      <c r="G1930" s="1"/>
      <c r="H1930" s="1"/>
      <c r="I1930" s="1"/>
      <c r="J1930" s="1"/>
      <c r="K1930" s="120"/>
      <c r="L1930" s="120"/>
      <c r="M1930" s="120"/>
      <c r="N1930" s="1"/>
      <c r="O1930" s="1"/>
      <c r="P1930" s="1"/>
      <c r="Q1930" s="1"/>
      <c r="R1930" s="1"/>
      <c r="S1930" s="1"/>
      <c r="T1930" s="1"/>
      <c r="U1930" s="1"/>
      <c r="V1930" s="1"/>
      <c r="W1930" s="1"/>
      <c r="X1930" s="1"/>
    </row>
    <row r="1931" spans="1:24">
      <c r="A1931" s="119"/>
      <c r="B1931" s="136"/>
      <c r="C1931" s="78"/>
      <c r="D1931" s="99"/>
      <c r="E1931" s="1"/>
      <c r="F1931" s="1"/>
      <c r="G1931" s="1"/>
      <c r="H1931" s="1"/>
      <c r="I1931" s="1"/>
      <c r="J1931" s="1"/>
      <c r="K1931" s="120"/>
      <c r="L1931" s="120"/>
      <c r="M1931" s="120"/>
      <c r="N1931" s="1"/>
      <c r="O1931" s="1"/>
      <c r="P1931" s="1"/>
      <c r="Q1931" s="1"/>
      <c r="R1931" s="1"/>
      <c r="S1931" s="1"/>
      <c r="T1931" s="1"/>
      <c r="U1931" s="1"/>
      <c r="V1931" s="1"/>
      <c r="W1931" s="1"/>
      <c r="X1931" s="1"/>
    </row>
    <row r="1932" spans="1:24">
      <c r="A1932" s="119"/>
      <c r="B1932" s="136"/>
      <c r="C1932" s="78"/>
      <c r="D1932" s="99"/>
      <c r="E1932" s="1"/>
      <c r="F1932" s="1"/>
      <c r="G1932" s="1"/>
      <c r="H1932" s="1"/>
      <c r="I1932" s="1"/>
      <c r="J1932" s="1"/>
      <c r="K1932" s="120"/>
      <c r="L1932" s="120"/>
      <c r="M1932" s="120"/>
      <c r="N1932" s="1"/>
      <c r="O1932" s="1"/>
      <c r="P1932" s="1"/>
      <c r="Q1932" s="1"/>
      <c r="R1932" s="1"/>
      <c r="S1932" s="1"/>
      <c r="T1932" s="1"/>
      <c r="U1932" s="1"/>
      <c r="V1932" s="1"/>
      <c r="W1932" s="1"/>
      <c r="X1932" s="1"/>
    </row>
    <row r="1933" spans="1:24">
      <c r="A1933" s="119"/>
      <c r="B1933" s="136"/>
      <c r="C1933" s="78"/>
      <c r="D1933" s="99"/>
      <c r="E1933" s="1"/>
      <c r="F1933" s="1"/>
      <c r="G1933" s="1"/>
      <c r="H1933" s="1"/>
      <c r="I1933" s="1"/>
      <c r="J1933" s="1"/>
      <c r="K1933" s="120"/>
      <c r="L1933" s="120"/>
      <c r="M1933" s="120"/>
      <c r="N1933" s="1"/>
      <c r="O1933" s="1"/>
      <c r="P1933" s="1"/>
      <c r="Q1933" s="1"/>
      <c r="R1933" s="1"/>
      <c r="S1933" s="1"/>
      <c r="T1933" s="1"/>
      <c r="U1933" s="1"/>
      <c r="V1933" s="1"/>
      <c r="W1933" s="1"/>
      <c r="X1933" s="1"/>
    </row>
    <row r="1934" spans="1:24">
      <c r="A1934" s="119"/>
      <c r="B1934" s="136"/>
      <c r="C1934" s="78"/>
      <c r="D1934" s="99"/>
      <c r="E1934" s="1"/>
      <c r="F1934" s="1"/>
      <c r="G1934" s="1"/>
      <c r="H1934" s="1"/>
      <c r="I1934" s="1"/>
      <c r="J1934" s="1"/>
      <c r="K1934" s="120"/>
      <c r="L1934" s="120"/>
      <c r="M1934" s="120"/>
      <c r="N1934" s="1"/>
      <c r="O1934" s="1"/>
      <c r="P1934" s="1"/>
      <c r="Q1934" s="1"/>
      <c r="R1934" s="1"/>
      <c r="S1934" s="1"/>
      <c r="T1934" s="1"/>
      <c r="U1934" s="1"/>
      <c r="V1934" s="1"/>
      <c r="W1934" s="1"/>
      <c r="X1934" s="1"/>
    </row>
    <row r="1935" spans="1:24">
      <c r="A1935" s="119"/>
      <c r="B1935" s="136"/>
      <c r="C1935" s="78"/>
      <c r="D1935" s="99"/>
      <c r="E1935" s="1"/>
      <c r="F1935" s="1"/>
      <c r="G1935" s="1"/>
      <c r="H1935" s="1"/>
      <c r="I1935" s="1"/>
      <c r="J1935" s="1"/>
      <c r="K1935" s="120"/>
      <c r="L1935" s="120"/>
      <c r="M1935" s="120"/>
      <c r="N1935" s="1"/>
      <c r="O1935" s="1"/>
      <c r="P1935" s="1"/>
      <c r="Q1935" s="1"/>
      <c r="R1935" s="1"/>
      <c r="S1935" s="1"/>
      <c r="T1935" s="1"/>
      <c r="U1935" s="1"/>
      <c r="V1935" s="1"/>
      <c r="W1935" s="1"/>
      <c r="X1935" s="1"/>
    </row>
    <row r="1936" spans="1:24">
      <c r="A1936" s="119"/>
      <c r="B1936" s="136"/>
      <c r="C1936" s="78"/>
      <c r="D1936" s="99"/>
      <c r="E1936" s="1"/>
      <c r="F1936" s="1"/>
      <c r="G1936" s="1"/>
      <c r="H1936" s="1"/>
      <c r="I1936" s="1"/>
      <c r="J1936" s="1"/>
      <c r="K1936" s="120"/>
      <c r="L1936" s="120"/>
      <c r="M1936" s="120"/>
      <c r="N1936" s="1"/>
      <c r="O1936" s="1"/>
      <c r="P1936" s="1"/>
      <c r="Q1936" s="1"/>
      <c r="R1936" s="1"/>
      <c r="S1936" s="1"/>
      <c r="T1936" s="1"/>
      <c r="U1936" s="1"/>
      <c r="V1936" s="1"/>
      <c r="W1936" s="1"/>
      <c r="X1936" s="1"/>
    </row>
    <row r="1937" spans="1:24">
      <c r="A1937" s="119"/>
      <c r="B1937" s="136"/>
      <c r="C1937" s="78"/>
      <c r="D1937" s="99"/>
      <c r="E1937" s="1"/>
      <c r="F1937" s="1"/>
      <c r="G1937" s="1"/>
      <c r="H1937" s="1"/>
      <c r="I1937" s="1"/>
      <c r="J1937" s="1"/>
      <c r="K1937" s="120"/>
      <c r="L1937" s="120"/>
      <c r="M1937" s="120"/>
      <c r="N1937" s="1"/>
      <c r="O1937" s="1"/>
      <c r="P1937" s="1"/>
      <c r="Q1937" s="1"/>
      <c r="R1937" s="1"/>
      <c r="S1937" s="1"/>
      <c r="T1937" s="1"/>
      <c r="U1937" s="1"/>
      <c r="V1937" s="1"/>
      <c r="W1937" s="1"/>
      <c r="X1937" s="1"/>
    </row>
    <row r="1938" spans="1:24">
      <c r="A1938" s="119"/>
      <c r="B1938" s="136"/>
      <c r="C1938" s="78"/>
      <c r="D1938" s="99"/>
      <c r="E1938" s="1"/>
      <c r="F1938" s="1"/>
      <c r="G1938" s="1"/>
      <c r="H1938" s="1"/>
      <c r="I1938" s="1"/>
      <c r="J1938" s="1"/>
      <c r="K1938" s="120"/>
      <c r="L1938" s="120"/>
      <c r="M1938" s="120"/>
      <c r="N1938" s="1"/>
      <c r="O1938" s="1"/>
      <c r="P1938" s="1"/>
      <c r="Q1938" s="1"/>
      <c r="R1938" s="1"/>
      <c r="S1938" s="1"/>
      <c r="T1938" s="1"/>
      <c r="U1938" s="1"/>
      <c r="V1938" s="1"/>
      <c r="W1938" s="1"/>
      <c r="X1938" s="1"/>
    </row>
    <row r="1939" spans="1:24">
      <c r="A1939" s="119"/>
      <c r="B1939" s="136"/>
      <c r="C1939" s="78"/>
      <c r="D1939" s="99"/>
      <c r="E1939" s="1"/>
      <c r="F1939" s="1"/>
      <c r="G1939" s="1"/>
      <c r="H1939" s="1"/>
      <c r="I1939" s="1"/>
      <c r="J1939" s="1"/>
      <c r="K1939" s="120"/>
      <c r="L1939" s="120"/>
      <c r="M1939" s="120"/>
      <c r="N1939" s="1"/>
      <c r="O1939" s="1"/>
      <c r="P1939" s="1"/>
      <c r="Q1939" s="1"/>
      <c r="R1939" s="1"/>
      <c r="S1939" s="1"/>
      <c r="T1939" s="1"/>
      <c r="U1939" s="1"/>
      <c r="V1939" s="1"/>
      <c r="W1939" s="1"/>
      <c r="X1939" s="1"/>
    </row>
    <row r="1940" spans="1:24">
      <c r="A1940" s="119"/>
      <c r="B1940" s="136"/>
      <c r="C1940" s="78"/>
      <c r="D1940" s="99"/>
      <c r="E1940" s="1"/>
      <c r="F1940" s="1"/>
      <c r="G1940" s="1"/>
      <c r="H1940" s="1"/>
      <c r="I1940" s="1"/>
      <c r="J1940" s="1"/>
      <c r="K1940" s="120"/>
      <c r="L1940" s="120"/>
      <c r="M1940" s="120"/>
      <c r="N1940" s="1"/>
      <c r="O1940" s="1"/>
      <c r="P1940" s="1"/>
      <c r="Q1940" s="1"/>
      <c r="R1940" s="1"/>
      <c r="S1940" s="1"/>
      <c r="T1940" s="1"/>
      <c r="U1940" s="1"/>
      <c r="V1940" s="1"/>
      <c r="W1940" s="1"/>
      <c r="X1940" s="1"/>
    </row>
    <row r="1941" spans="1:24">
      <c r="A1941" s="119"/>
      <c r="B1941" s="136"/>
      <c r="C1941" s="78"/>
      <c r="D1941" s="99"/>
      <c r="E1941" s="1"/>
      <c r="F1941" s="1"/>
      <c r="G1941" s="1"/>
      <c r="H1941" s="1"/>
      <c r="I1941" s="1"/>
      <c r="J1941" s="1"/>
      <c r="K1941" s="120"/>
      <c r="L1941" s="120"/>
      <c r="M1941" s="120"/>
      <c r="N1941" s="1"/>
      <c r="O1941" s="1"/>
      <c r="P1941" s="1"/>
      <c r="Q1941" s="1"/>
      <c r="R1941" s="1"/>
      <c r="S1941" s="1"/>
      <c r="T1941" s="1"/>
      <c r="U1941" s="1"/>
      <c r="V1941" s="1"/>
      <c r="W1941" s="1"/>
      <c r="X1941" s="1"/>
    </row>
    <row r="1942" spans="1:24">
      <c r="A1942" s="119"/>
      <c r="B1942" s="136"/>
      <c r="C1942" s="78"/>
      <c r="D1942" s="99"/>
      <c r="E1942" s="1"/>
      <c r="F1942" s="1"/>
      <c r="G1942" s="1"/>
      <c r="H1942" s="1"/>
      <c r="I1942" s="1"/>
      <c r="J1942" s="1"/>
      <c r="K1942" s="120"/>
      <c r="L1942" s="120"/>
      <c r="M1942" s="120"/>
      <c r="N1942" s="1"/>
      <c r="O1942" s="1"/>
      <c r="P1942" s="1"/>
      <c r="Q1942" s="1"/>
      <c r="R1942" s="1"/>
      <c r="S1942" s="1"/>
      <c r="T1942" s="1"/>
      <c r="U1942" s="1"/>
      <c r="V1942" s="1"/>
      <c r="W1942" s="1"/>
      <c r="X1942" s="1"/>
    </row>
    <row r="1943" spans="1:24">
      <c r="A1943" s="119"/>
      <c r="B1943" s="136"/>
      <c r="C1943" s="78"/>
      <c r="D1943" s="99"/>
      <c r="E1943" s="1"/>
      <c r="F1943" s="1"/>
      <c r="G1943" s="1"/>
      <c r="H1943" s="1"/>
      <c r="I1943" s="1"/>
      <c r="J1943" s="1"/>
      <c r="K1943" s="120"/>
      <c r="L1943" s="120"/>
      <c r="M1943" s="120"/>
      <c r="N1943" s="1"/>
      <c r="O1943" s="1"/>
      <c r="P1943" s="1"/>
      <c r="Q1943" s="1"/>
      <c r="R1943" s="1"/>
      <c r="S1943" s="1"/>
      <c r="T1943" s="1"/>
      <c r="U1943" s="1"/>
      <c r="V1943" s="1"/>
      <c r="W1943" s="1"/>
      <c r="X1943" s="1"/>
    </row>
    <row r="1944" spans="1:24">
      <c r="A1944" s="119"/>
      <c r="B1944" s="136"/>
      <c r="C1944" s="78"/>
      <c r="D1944" s="99"/>
      <c r="E1944" s="1"/>
      <c r="F1944" s="1"/>
      <c r="G1944" s="1"/>
      <c r="H1944" s="1"/>
      <c r="I1944" s="1"/>
      <c r="J1944" s="1"/>
      <c r="K1944" s="120"/>
      <c r="L1944" s="120"/>
      <c r="M1944" s="120"/>
      <c r="N1944" s="1"/>
      <c r="O1944" s="1"/>
      <c r="P1944" s="1"/>
      <c r="Q1944" s="1"/>
      <c r="R1944" s="1"/>
      <c r="S1944" s="1"/>
      <c r="T1944" s="1"/>
      <c r="U1944" s="1"/>
      <c r="V1944" s="1"/>
      <c r="W1944" s="1"/>
      <c r="X1944" s="1"/>
    </row>
    <row r="1945" spans="1:24">
      <c r="A1945" s="119"/>
      <c r="B1945" s="136"/>
      <c r="C1945" s="78"/>
      <c r="D1945" s="99"/>
      <c r="E1945" s="1"/>
      <c r="F1945" s="1"/>
      <c r="G1945" s="1"/>
      <c r="H1945" s="1"/>
      <c r="I1945" s="1"/>
      <c r="J1945" s="1"/>
      <c r="K1945" s="120"/>
      <c r="L1945" s="120"/>
      <c r="M1945" s="120"/>
      <c r="N1945" s="1"/>
      <c r="O1945" s="1"/>
      <c r="P1945" s="1"/>
      <c r="Q1945" s="1"/>
      <c r="R1945" s="1"/>
      <c r="S1945" s="1"/>
      <c r="T1945" s="1"/>
      <c r="U1945" s="1"/>
      <c r="V1945" s="1"/>
      <c r="W1945" s="1"/>
      <c r="X1945" s="1"/>
    </row>
    <row r="1946" spans="1:24">
      <c r="A1946" s="119"/>
      <c r="B1946" s="136"/>
      <c r="C1946" s="78"/>
      <c r="D1946" s="99"/>
      <c r="E1946" s="1"/>
      <c r="F1946" s="1"/>
      <c r="G1946" s="1"/>
      <c r="H1946" s="1"/>
      <c r="I1946" s="1"/>
      <c r="J1946" s="1"/>
      <c r="K1946" s="120"/>
      <c r="L1946" s="120"/>
      <c r="M1946" s="120"/>
      <c r="N1946" s="1"/>
      <c r="O1946" s="1"/>
      <c r="P1946" s="1"/>
      <c r="Q1946" s="1"/>
      <c r="R1946" s="1"/>
      <c r="S1946" s="1"/>
      <c r="T1946" s="1"/>
      <c r="U1946" s="1"/>
      <c r="V1946" s="1"/>
      <c r="W1946" s="1"/>
      <c r="X1946" s="1"/>
    </row>
    <row r="1947" spans="1:24">
      <c r="A1947" s="119"/>
      <c r="B1947" s="136"/>
      <c r="C1947" s="78"/>
      <c r="D1947" s="99"/>
      <c r="E1947" s="1"/>
      <c r="F1947" s="1"/>
      <c r="G1947" s="1"/>
      <c r="H1947" s="1"/>
      <c r="I1947" s="1"/>
      <c r="J1947" s="1"/>
      <c r="K1947" s="120"/>
      <c r="L1947" s="120"/>
      <c r="M1947" s="120"/>
      <c r="N1947" s="1"/>
      <c r="O1947" s="1"/>
      <c r="P1947" s="1"/>
      <c r="Q1947" s="1"/>
      <c r="R1947" s="1"/>
      <c r="S1947" s="1"/>
      <c r="T1947" s="1"/>
      <c r="U1947" s="1"/>
      <c r="V1947" s="1"/>
      <c r="W1947" s="1"/>
      <c r="X1947" s="1"/>
    </row>
    <row r="1948" spans="1:24">
      <c r="A1948" s="119"/>
      <c r="B1948" s="136"/>
      <c r="C1948" s="78"/>
      <c r="D1948" s="99"/>
      <c r="E1948" s="1"/>
      <c r="F1948" s="1"/>
      <c r="G1948" s="1"/>
      <c r="H1948" s="1"/>
      <c r="I1948" s="1"/>
      <c r="J1948" s="1"/>
      <c r="K1948" s="120"/>
      <c r="L1948" s="120"/>
      <c r="M1948" s="120"/>
      <c r="N1948" s="1"/>
      <c r="O1948" s="1"/>
      <c r="P1948" s="1"/>
      <c r="Q1948" s="1"/>
      <c r="R1948" s="1"/>
      <c r="S1948" s="1"/>
      <c r="T1948" s="1"/>
      <c r="U1948" s="1"/>
      <c r="V1948" s="1"/>
      <c r="W1948" s="1"/>
      <c r="X1948" s="1"/>
    </row>
    <row r="1949" spans="1:24">
      <c r="A1949" s="119"/>
      <c r="B1949" s="136"/>
      <c r="C1949" s="78"/>
      <c r="D1949" s="99"/>
      <c r="E1949" s="1"/>
      <c r="F1949" s="1"/>
      <c r="G1949" s="1"/>
      <c r="H1949" s="1"/>
      <c r="I1949" s="1"/>
      <c r="J1949" s="1"/>
      <c r="K1949" s="120"/>
      <c r="L1949" s="120"/>
      <c r="M1949" s="120"/>
      <c r="N1949" s="1"/>
      <c r="O1949" s="1"/>
      <c r="P1949" s="1"/>
      <c r="Q1949" s="1"/>
      <c r="R1949" s="1"/>
      <c r="S1949" s="1"/>
      <c r="T1949" s="1"/>
      <c r="U1949" s="1"/>
      <c r="V1949" s="1"/>
      <c r="W1949" s="1"/>
      <c r="X1949" s="1"/>
    </row>
    <row r="1950" spans="1:24">
      <c r="A1950" s="119"/>
      <c r="B1950" s="136"/>
      <c r="C1950" s="78"/>
      <c r="D1950" s="99"/>
      <c r="E1950" s="1"/>
      <c r="F1950" s="1"/>
      <c r="G1950" s="1"/>
      <c r="H1950" s="1"/>
      <c r="I1950" s="1"/>
      <c r="J1950" s="1"/>
      <c r="K1950" s="120"/>
      <c r="L1950" s="120"/>
      <c r="M1950" s="120"/>
      <c r="N1950" s="1"/>
      <c r="O1950" s="1"/>
      <c r="P1950" s="1"/>
      <c r="Q1950" s="1"/>
      <c r="R1950" s="1"/>
      <c r="S1950" s="1"/>
      <c r="T1950" s="1"/>
      <c r="U1950" s="1"/>
      <c r="V1950" s="1"/>
      <c r="W1950" s="1"/>
      <c r="X1950" s="1"/>
    </row>
    <row r="1951" spans="1:24">
      <c r="A1951" s="119"/>
      <c r="B1951" s="136"/>
      <c r="C1951" s="78"/>
      <c r="D1951" s="99"/>
      <c r="E1951" s="1"/>
      <c r="F1951" s="1"/>
      <c r="G1951" s="1"/>
      <c r="H1951" s="1"/>
      <c r="I1951" s="1"/>
      <c r="J1951" s="1"/>
      <c r="K1951" s="120"/>
      <c r="L1951" s="120"/>
      <c r="M1951" s="120"/>
      <c r="N1951" s="1"/>
      <c r="O1951" s="1"/>
      <c r="P1951" s="1"/>
      <c r="Q1951" s="1"/>
      <c r="R1951" s="1"/>
      <c r="S1951" s="1"/>
      <c r="T1951" s="1"/>
      <c r="U1951" s="1"/>
      <c r="V1951" s="1"/>
      <c r="W1951" s="1"/>
      <c r="X1951" s="1"/>
    </row>
    <row r="1952" spans="1:24">
      <c r="A1952" s="119"/>
      <c r="B1952" s="136"/>
      <c r="C1952" s="78"/>
      <c r="D1952" s="99"/>
      <c r="E1952" s="1"/>
      <c r="F1952" s="1"/>
      <c r="G1952" s="1"/>
      <c r="H1952" s="1"/>
      <c r="I1952" s="1"/>
      <c r="J1952" s="1"/>
      <c r="K1952" s="120"/>
      <c r="L1952" s="120"/>
      <c r="M1952" s="120"/>
      <c r="N1952" s="1"/>
      <c r="O1952" s="1"/>
      <c r="P1952" s="1"/>
      <c r="Q1952" s="1"/>
      <c r="R1952" s="1"/>
      <c r="S1952" s="1"/>
      <c r="T1952" s="1"/>
      <c r="U1952" s="1"/>
      <c r="V1952" s="1"/>
      <c r="W1952" s="1"/>
      <c r="X1952" s="1"/>
    </row>
    <row r="1953" spans="1:24">
      <c r="A1953" s="119"/>
      <c r="B1953" s="136"/>
      <c r="C1953" s="78"/>
      <c r="D1953" s="99"/>
      <c r="E1953" s="1"/>
      <c r="F1953" s="1"/>
      <c r="G1953" s="1"/>
      <c r="H1953" s="1"/>
      <c r="I1953" s="1"/>
      <c r="J1953" s="1"/>
      <c r="K1953" s="120"/>
      <c r="L1953" s="120"/>
      <c r="M1953" s="120"/>
      <c r="N1953" s="1"/>
      <c r="O1953" s="1"/>
      <c r="P1953" s="1"/>
      <c r="Q1953" s="1"/>
      <c r="R1953" s="1"/>
      <c r="S1953" s="1"/>
      <c r="T1953" s="1"/>
      <c r="U1953" s="1"/>
      <c r="V1953" s="1"/>
      <c r="W1953" s="1"/>
      <c r="X1953" s="1"/>
    </row>
    <row r="1954" spans="1:24">
      <c r="A1954" s="119"/>
      <c r="B1954" s="136"/>
      <c r="C1954" s="78"/>
      <c r="D1954" s="99"/>
      <c r="E1954" s="1"/>
      <c r="F1954" s="1"/>
      <c r="G1954" s="1"/>
      <c r="H1954" s="1"/>
      <c r="I1954" s="1"/>
      <c r="J1954" s="1"/>
      <c r="K1954" s="120"/>
      <c r="L1954" s="120"/>
      <c r="M1954" s="120"/>
      <c r="N1954" s="1"/>
      <c r="O1954" s="1"/>
      <c r="P1954" s="1"/>
      <c r="Q1954" s="1"/>
      <c r="R1954" s="1"/>
      <c r="S1954" s="1"/>
      <c r="T1954" s="1"/>
      <c r="U1954" s="1"/>
      <c r="V1954" s="1"/>
      <c r="W1954" s="1"/>
      <c r="X1954" s="1"/>
    </row>
    <row r="1955" spans="1:24">
      <c r="A1955" s="119"/>
      <c r="B1955" s="136"/>
      <c r="C1955" s="78"/>
      <c r="D1955" s="99"/>
      <c r="E1955" s="1"/>
      <c r="F1955" s="1"/>
      <c r="G1955" s="1"/>
      <c r="H1955" s="1"/>
      <c r="I1955" s="1"/>
      <c r="J1955" s="1"/>
      <c r="K1955" s="120"/>
      <c r="L1955" s="120"/>
      <c r="M1955" s="120"/>
      <c r="N1955" s="1"/>
      <c r="O1955" s="1"/>
      <c r="P1955" s="1"/>
      <c r="Q1955" s="1"/>
      <c r="R1955" s="1"/>
      <c r="S1955" s="1"/>
      <c r="T1955" s="1"/>
      <c r="U1955" s="1"/>
      <c r="V1955" s="1"/>
      <c r="W1955" s="1"/>
      <c r="X1955" s="1"/>
    </row>
    <row r="1956" spans="1:24">
      <c r="A1956" s="119"/>
      <c r="B1956" s="136"/>
      <c r="C1956" s="78"/>
      <c r="D1956" s="99"/>
      <c r="E1956" s="1"/>
      <c r="F1956" s="1"/>
      <c r="G1956" s="1"/>
      <c r="H1956" s="1"/>
      <c r="I1956" s="1"/>
      <c r="J1956" s="1"/>
      <c r="K1956" s="120"/>
      <c r="L1956" s="120"/>
      <c r="M1956" s="120"/>
      <c r="N1956" s="1"/>
      <c r="O1956" s="1"/>
      <c r="P1956" s="1"/>
      <c r="Q1956" s="1"/>
      <c r="R1956" s="1"/>
      <c r="S1956" s="1"/>
      <c r="T1956" s="1"/>
      <c r="U1956" s="1"/>
      <c r="V1956" s="1"/>
      <c r="W1956" s="1"/>
      <c r="X1956" s="1"/>
    </row>
    <row r="1957" spans="1:24">
      <c r="A1957" s="119"/>
      <c r="B1957" s="136"/>
      <c r="C1957" s="78"/>
      <c r="D1957" s="99"/>
      <c r="E1957" s="1"/>
      <c r="F1957" s="1"/>
      <c r="G1957" s="1"/>
      <c r="H1957" s="1"/>
      <c r="I1957" s="1"/>
      <c r="J1957" s="1"/>
      <c r="K1957" s="120"/>
      <c r="L1957" s="120"/>
      <c r="M1957" s="120"/>
      <c r="N1957" s="1"/>
      <c r="O1957" s="1"/>
      <c r="P1957" s="1"/>
      <c r="Q1957" s="1"/>
      <c r="R1957" s="1"/>
      <c r="S1957" s="1"/>
      <c r="T1957" s="1"/>
      <c r="U1957" s="1"/>
      <c r="V1957" s="1"/>
      <c r="W1957" s="1"/>
      <c r="X1957" s="1"/>
    </row>
    <row r="1958" spans="1:24">
      <c r="A1958" s="119"/>
      <c r="B1958" s="136"/>
      <c r="C1958" s="78"/>
      <c r="D1958" s="99"/>
      <c r="E1958" s="1"/>
      <c r="F1958" s="1"/>
      <c r="G1958" s="1"/>
      <c r="H1958" s="1"/>
      <c r="I1958" s="1"/>
      <c r="J1958" s="1"/>
      <c r="K1958" s="120"/>
      <c r="L1958" s="120"/>
      <c r="M1958" s="120"/>
      <c r="N1958" s="1"/>
      <c r="O1958" s="1"/>
      <c r="P1958" s="1"/>
      <c r="Q1958" s="1"/>
      <c r="R1958" s="1"/>
      <c r="S1958" s="1"/>
      <c r="T1958" s="1"/>
      <c r="U1958" s="1"/>
      <c r="V1958" s="1"/>
      <c r="W1958" s="1"/>
      <c r="X1958" s="1"/>
    </row>
    <row r="1959" spans="1:24">
      <c r="A1959" s="119"/>
      <c r="B1959" s="136"/>
      <c r="C1959" s="78"/>
      <c r="D1959" s="99"/>
      <c r="E1959" s="1"/>
      <c r="F1959" s="1"/>
      <c r="G1959" s="1"/>
      <c r="H1959" s="1"/>
      <c r="I1959" s="1"/>
      <c r="J1959" s="1"/>
      <c r="K1959" s="120"/>
      <c r="L1959" s="120"/>
      <c r="M1959" s="120"/>
      <c r="N1959" s="1"/>
      <c r="O1959" s="1"/>
      <c r="P1959" s="1"/>
      <c r="Q1959" s="1"/>
      <c r="R1959" s="1"/>
      <c r="S1959" s="1"/>
      <c r="T1959" s="1"/>
      <c r="U1959" s="1"/>
      <c r="V1959" s="1"/>
      <c r="W1959" s="1"/>
      <c r="X1959" s="1"/>
    </row>
    <row r="1960" spans="1:24">
      <c r="A1960" s="119"/>
      <c r="B1960" s="136"/>
      <c r="C1960" s="78"/>
      <c r="D1960" s="99"/>
      <c r="E1960" s="1"/>
      <c r="F1960" s="1"/>
      <c r="G1960" s="1"/>
      <c r="H1960" s="1"/>
      <c r="I1960" s="1"/>
      <c r="J1960" s="1"/>
      <c r="K1960" s="120"/>
      <c r="L1960" s="120"/>
      <c r="M1960" s="120"/>
      <c r="N1960" s="1"/>
      <c r="O1960" s="1"/>
      <c r="P1960" s="1"/>
      <c r="Q1960" s="1"/>
      <c r="R1960" s="1"/>
      <c r="S1960" s="1"/>
      <c r="T1960" s="1"/>
      <c r="U1960" s="1"/>
      <c r="V1960" s="1"/>
      <c r="W1960" s="1"/>
      <c r="X1960" s="1"/>
    </row>
    <row r="1961" spans="1:24">
      <c r="A1961" s="119"/>
      <c r="B1961" s="136"/>
      <c r="C1961" s="78"/>
      <c r="D1961" s="99"/>
      <c r="E1961" s="1"/>
      <c r="F1961" s="1"/>
      <c r="G1961" s="1"/>
      <c r="H1961" s="1"/>
      <c r="I1961" s="1"/>
      <c r="J1961" s="1"/>
      <c r="K1961" s="120"/>
      <c r="L1961" s="120"/>
      <c r="M1961" s="120"/>
      <c r="N1961" s="1"/>
      <c r="O1961" s="1"/>
      <c r="P1961" s="1"/>
      <c r="Q1961" s="1"/>
      <c r="R1961" s="1"/>
      <c r="S1961" s="1"/>
      <c r="T1961" s="1"/>
      <c r="U1961" s="1"/>
      <c r="V1961" s="1"/>
      <c r="W1961" s="1"/>
      <c r="X1961" s="1"/>
    </row>
    <row r="1962" spans="1:24">
      <c r="A1962" s="119"/>
      <c r="B1962" s="136"/>
      <c r="C1962" s="78"/>
      <c r="D1962" s="99"/>
      <c r="E1962" s="1"/>
      <c r="F1962" s="1"/>
      <c r="G1962" s="1"/>
      <c r="H1962" s="1"/>
      <c r="I1962" s="1"/>
      <c r="J1962" s="1"/>
      <c r="K1962" s="120"/>
      <c r="L1962" s="120"/>
      <c r="M1962" s="120"/>
      <c r="N1962" s="1"/>
      <c r="O1962" s="1"/>
      <c r="P1962" s="1"/>
      <c r="Q1962" s="1"/>
      <c r="R1962" s="1"/>
      <c r="S1962" s="1"/>
      <c r="T1962" s="1"/>
      <c r="U1962" s="1"/>
      <c r="V1962" s="1"/>
      <c r="W1962" s="1"/>
      <c r="X1962" s="1"/>
    </row>
    <row r="1963" spans="1:24">
      <c r="A1963" s="119"/>
      <c r="B1963" s="136"/>
      <c r="C1963" s="78"/>
      <c r="D1963" s="99"/>
      <c r="E1963" s="1"/>
      <c r="F1963" s="1"/>
      <c r="G1963" s="1"/>
      <c r="H1963" s="1"/>
      <c r="I1963" s="1"/>
      <c r="J1963" s="1"/>
      <c r="K1963" s="120"/>
      <c r="L1963" s="120"/>
      <c r="M1963" s="120"/>
      <c r="N1963" s="1"/>
      <c r="O1963" s="1"/>
      <c r="P1963" s="1"/>
      <c r="Q1963" s="1"/>
      <c r="R1963" s="1"/>
      <c r="S1963" s="1"/>
      <c r="T1963" s="1"/>
      <c r="U1963" s="1"/>
      <c r="V1963" s="1"/>
      <c r="W1963" s="1"/>
      <c r="X1963" s="1"/>
    </row>
    <row r="1964" spans="1:24">
      <c r="A1964" s="119"/>
      <c r="B1964" s="136"/>
      <c r="C1964" s="78"/>
      <c r="D1964" s="99"/>
      <c r="E1964" s="1"/>
      <c r="F1964" s="1"/>
      <c r="G1964" s="1"/>
      <c r="H1964" s="1"/>
      <c r="I1964" s="1"/>
      <c r="J1964" s="1"/>
      <c r="K1964" s="120"/>
      <c r="L1964" s="120"/>
      <c r="M1964" s="120"/>
      <c r="N1964" s="1"/>
      <c r="O1964" s="1"/>
      <c r="P1964" s="1"/>
      <c r="Q1964" s="1"/>
      <c r="R1964" s="1"/>
      <c r="S1964" s="1"/>
      <c r="T1964" s="1"/>
      <c r="U1964" s="1"/>
      <c r="V1964" s="1"/>
      <c r="W1964" s="1"/>
      <c r="X1964" s="1"/>
    </row>
    <row r="1965" spans="1:24">
      <c r="A1965" s="119"/>
      <c r="B1965" s="136"/>
      <c r="C1965" s="78"/>
      <c r="D1965" s="99"/>
      <c r="E1965" s="1"/>
      <c r="F1965" s="1"/>
      <c r="G1965" s="1"/>
      <c r="H1965" s="1"/>
      <c r="I1965" s="1"/>
      <c r="J1965" s="1"/>
      <c r="K1965" s="120"/>
      <c r="L1965" s="120"/>
      <c r="M1965" s="120"/>
      <c r="N1965" s="1"/>
      <c r="O1965" s="1"/>
      <c r="P1965" s="1"/>
      <c r="Q1965" s="1"/>
      <c r="R1965" s="1"/>
      <c r="S1965" s="1"/>
      <c r="T1965" s="1"/>
      <c r="U1965" s="1"/>
      <c r="V1965" s="1"/>
      <c r="W1965" s="1"/>
      <c r="X1965" s="1"/>
    </row>
    <row r="1966" spans="1:24">
      <c r="A1966" s="119"/>
      <c r="B1966" s="136"/>
      <c r="C1966" s="78"/>
      <c r="D1966" s="99"/>
      <c r="E1966" s="1"/>
      <c r="F1966" s="1"/>
      <c r="G1966" s="1"/>
      <c r="H1966" s="1"/>
      <c r="I1966" s="1"/>
      <c r="J1966" s="1"/>
      <c r="K1966" s="120"/>
      <c r="L1966" s="120"/>
      <c r="M1966" s="120"/>
      <c r="N1966" s="1"/>
      <c r="O1966" s="1"/>
      <c r="P1966" s="1"/>
      <c r="Q1966" s="1"/>
      <c r="R1966" s="1"/>
      <c r="S1966" s="1"/>
      <c r="T1966" s="1"/>
      <c r="U1966" s="1"/>
      <c r="V1966" s="1"/>
      <c r="W1966" s="1"/>
      <c r="X1966" s="1"/>
    </row>
    <row r="1967" spans="1:24">
      <c r="A1967" s="119"/>
      <c r="B1967" s="136"/>
      <c r="C1967" s="78"/>
      <c r="D1967" s="99"/>
      <c r="E1967" s="1"/>
      <c r="F1967" s="1"/>
      <c r="G1967" s="1"/>
      <c r="H1967" s="1"/>
      <c r="I1967" s="1"/>
      <c r="J1967" s="1"/>
      <c r="K1967" s="120"/>
      <c r="L1967" s="120"/>
      <c r="M1967" s="120"/>
      <c r="N1967" s="1"/>
      <c r="O1967" s="1"/>
      <c r="P1967" s="1"/>
      <c r="Q1967" s="1"/>
      <c r="R1967" s="1"/>
      <c r="S1967" s="1"/>
      <c r="T1967" s="1"/>
      <c r="U1967" s="1"/>
      <c r="V1967" s="1"/>
      <c r="W1967" s="1"/>
      <c r="X1967" s="1"/>
    </row>
    <row r="1968" spans="1:24">
      <c r="A1968" s="119"/>
      <c r="B1968" s="136"/>
      <c r="C1968" s="78"/>
      <c r="D1968" s="99"/>
      <c r="E1968" s="1"/>
      <c r="F1968" s="1"/>
      <c r="G1968" s="1"/>
      <c r="H1968" s="1"/>
      <c r="I1968" s="1"/>
      <c r="J1968" s="1"/>
      <c r="K1968" s="120"/>
      <c r="L1968" s="120"/>
      <c r="M1968" s="120"/>
      <c r="N1968" s="1"/>
      <c r="O1968" s="1"/>
      <c r="P1968" s="1"/>
      <c r="Q1968" s="1"/>
      <c r="R1968" s="1"/>
      <c r="S1968" s="1"/>
      <c r="T1968" s="1"/>
      <c r="U1968" s="1"/>
      <c r="V1968" s="1"/>
      <c r="W1968" s="1"/>
      <c r="X1968" s="1"/>
    </row>
    <row r="1969" spans="1:24">
      <c r="A1969" s="119"/>
      <c r="B1969" s="136"/>
      <c r="C1969" s="78"/>
      <c r="D1969" s="99"/>
      <c r="E1969" s="1"/>
      <c r="F1969" s="1"/>
      <c r="G1969" s="1"/>
      <c r="H1969" s="1"/>
      <c r="I1969" s="1"/>
      <c r="J1969" s="1"/>
      <c r="K1969" s="120"/>
      <c r="L1969" s="120"/>
      <c r="M1969" s="120"/>
      <c r="N1969" s="1"/>
      <c r="O1969" s="1"/>
      <c r="P1969" s="1"/>
      <c r="Q1969" s="1"/>
      <c r="R1969" s="1"/>
      <c r="S1969" s="1"/>
      <c r="T1969" s="1"/>
      <c r="U1969" s="1"/>
      <c r="V1969" s="1"/>
      <c r="W1969" s="1"/>
      <c r="X1969" s="1"/>
    </row>
    <row r="1970" spans="1:24">
      <c r="A1970" s="119"/>
      <c r="B1970" s="136"/>
      <c r="C1970" s="78"/>
      <c r="D1970" s="99"/>
      <c r="E1970" s="1"/>
      <c r="F1970" s="1"/>
      <c r="G1970" s="1"/>
      <c r="H1970" s="1"/>
      <c r="I1970" s="1"/>
      <c r="J1970" s="1"/>
      <c r="K1970" s="120"/>
      <c r="L1970" s="120"/>
      <c r="M1970" s="120"/>
      <c r="N1970" s="1"/>
      <c r="O1970" s="1"/>
      <c r="P1970" s="1"/>
      <c r="Q1970" s="1"/>
      <c r="R1970" s="1"/>
      <c r="S1970" s="1"/>
      <c r="T1970" s="1"/>
      <c r="U1970" s="1"/>
      <c r="V1970" s="1"/>
      <c r="W1970" s="1"/>
      <c r="X1970" s="1"/>
    </row>
    <row r="1971" spans="1:24">
      <c r="A1971" s="119"/>
      <c r="B1971" s="136"/>
      <c r="C1971" s="78"/>
      <c r="D1971" s="99"/>
      <c r="E1971" s="1"/>
      <c r="F1971" s="1"/>
      <c r="G1971" s="1"/>
      <c r="H1971" s="1"/>
      <c r="I1971" s="1"/>
      <c r="J1971" s="1"/>
      <c r="K1971" s="120"/>
      <c r="L1971" s="120"/>
      <c r="M1971" s="120"/>
      <c r="N1971" s="1"/>
      <c r="O1971" s="1"/>
      <c r="P1971" s="1"/>
      <c r="Q1971" s="1"/>
      <c r="R1971" s="1"/>
      <c r="S1971" s="1"/>
      <c r="T1971" s="1"/>
      <c r="U1971" s="1"/>
      <c r="V1971" s="1"/>
      <c r="W1971" s="1"/>
      <c r="X1971" s="1"/>
    </row>
    <row r="1972" spans="1:24">
      <c r="A1972" s="119"/>
      <c r="B1972" s="136"/>
      <c r="C1972" s="78"/>
      <c r="D1972" s="99"/>
      <c r="E1972" s="1"/>
      <c r="F1972" s="1"/>
      <c r="G1972" s="1"/>
      <c r="H1972" s="1"/>
      <c r="I1972" s="1"/>
      <c r="J1972" s="1"/>
      <c r="K1972" s="120"/>
      <c r="L1972" s="120"/>
      <c r="M1972" s="120"/>
      <c r="N1972" s="1"/>
      <c r="O1972" s="1"/>
      <c r="P1972" s="1"/>
      <c r="Q1972" s="1"/>
      <c r="R1972" s="1"/>
      <c r="S1972" s="1"/>
      <c r="T1972" s="1"/>
      <c r="U1972" s="1"/>
      <c r="V1972" s="1"/>
      <c r="W1972" s="1"/>
      <c r="X1972" s="1"/>
    </row>
    <row r="1973" spans="1:24">
      <c r="A1973" s="119"/>
      <c r="B1973" s="136"/>
      <c r="C1973" s="78"/>
      <c r="D1973" s="99"/>
      <c r="E1973" s="1"/>
      <c r="F1973" s="1"/>
      <c r="G1973" s="1"/>
      <c r="H1973" s="1"/>
      <c r="I1973" s="1"/>
      <c r="J1973" s="1"/>
      <c r="K1973" s="120"/>
      <c r="L1973" s="120"/>
      <c r="M1973" s="120"/>
      <c r="N1973" s="1"/>
      <c r="O1973" s="1"/>
      <c r="P1973" s="1"/>
      <c r="Q1973" s="1"/>
      <c r="R1973" s="1"/>
      <c r="S1973" s="1"/>
      <c r="T1973" s="1"/>
      <c r="U1973" s="1"/>
      <c r="V1973" s="1"/>
      <c r="W1973" s="1"/>
      <c r="X1973" s="1"/>
    </row>
    <row r="1974" spans="1:24">
      <c r="A1974" s="119"/>
      <c r="B1974" s="136"/>
      <c r="C1974" s="78"/>
      <c r="D1974" s="99"/>
      <c r="E1974" s="1"/>
      <c r="F1974" s="1"/>
      <c r="G1974" s="1"/>
      <c r="H1974" s="1"/>
      <c r="I1974" s="1"/>
      <c r="J1974" s="1"/>
      <c r="K1974" s="120"/>
      <c r="L1974" s="120"/>
      <c r="M1974" s="120"/>
      <c r="N1974" s="1"/>
      <c r="O1974" s="1"/>
      <c r="P1974" s="1"/>
      <c r="Q1974" s="1"/>
      <c r="R1974" s="1"/>
      <c r="S1974" s="1"/>
      <c r="T1974" s="1"/>
      <c r="U1974" s="1"/>
      <c r="V1974" s="1"/>
      <c r="W1974" s="1"/>
      <c r="X1974" s="1"/>
    </row>
    <row r="1975" spans="1:24">
      <c r="A1975" s="119"/>
      <c r="B1975" s="136"/>
      <c r="C1975" s="78"/>
      <c r="D1975" s="99"/>
      <c r="E1975" s="1"/>
      <c r="F1975" s="1"/>
      <c r="G1975" s="1"/>
      <c r="H1975" s="1"/>
      <c r="I1975" s="1"/>
      <c r="J1975" s="1"/>
      <c r="K1975" s="120"/>
      <c r="L1975" s="120"/>
      <c r="M1975" s="120"/>
      <c r="N1975" s="1"/>
      <c r="O1975" s="1"/>
      <c r="P1975" s="1"/>
      <c r="Q1975" s="1"/>
      <c r="R1975" s="1"/>
      <c r="S1975" s="1"/>
      <c r="T1975" s="1"/>
      <c r="U1975" s="1"/>
      <c r="V1975" s="1"/>
      <c r="W1975" s="1"/>
      <c r="X1975" s="1"/>
    </row>
    <row r="1976" spans="1:24">
      <c r="A1976" s="119"/>
      <c r="B1976" s="136"/>
      <c r="C1976" s="78"/>
      <c r="D1976" s="99"/>
      <c r="E1976" s="1"/>
      <c r="F1976" s="1"/>
      <c r="G1976" s="1"/>
      <c r="H1976" s="1"/>
      <c r="I1976" s="1"/>
      <c r="J1976" s="1"/>
      <c r="K1976" s="120"/>
      <c r="L1976" s="120"/>
      <c r="M1976" s="120"/>
      <c r="N1976" s="1"/>
      <c r="O1976" s="1"/>
      <c r="P1976" s="1"/>
      <c r="Q1976" s="1"/>
      <c r="R1976" s="1"/>
      <c r="S1976" s="1"/>
      <c r="T1976" s="1"/>
      <c r="U1976" s="1"/>
      <c r="V1976" s="1"/>
      <c r="W1976" s="1"/>
      <c r="X1976" s="1"/>
    </row>
    <row r="1977" spans="1:24">
      <c r="A1977" s="119"/>
      <c r="B1977" s="136"/>
      <c r="C1977" s="78"/>
      <c r="D1977" s="99"/>
      <c r="E1977" s="1"/>
      <c r="F1977" s="1"/>
      <c r="G1977" s="1"/>
      <c r="H1977" s="1"/>
      <c r="I1977" s="1"/>
      <c r="J1977" s="1"/>
      <c r="K1977" s="120"/>
      <c r="L1977" s="120"/>
      <c r="M1977" s="120"/>
      <c r="N1977" s="1"/>
      <c r="O1977" s="1"/>
      <c r="P1977" s="1"/>
      <c r="Q1977" s="1"/>
      <c r="R1977" s="1"/>
      <c r="S1977" s="1"/>
      <c r="T1977" s="1"/>
      <c r="U1977" s="1"/>
      <c r="V1977" s="1"/>
      <c r="W1977" s="1"/>
      <c r="X1977" s="1"/>
    </row>
    <row r="1978" spans="1:24">
      <c r="A1978" s="119"/>
      <c r="B1978" s="136"/>
      <c r="C1978" s="78"/>
      <c r="D1978" s="99"/>
      <c r="E1978" s="1"/>
      <c r="F1978" s="1"/>
      <c r="G1978" s="1"/>
      <c r="H1978" s="1"/>
      <c r="I1978" s="1"/>
      <c r="J1978" s="1"/>
      <c r="K1978" s="120"/>
      <c r="L1978" s="120"/>
      <c r="M1978" s="120"/>
      <c r="N1978" s="1"/>
      <c r="O1978" s="1"/>
      <c r="P1978" s="1"/>
      <c r="Q1978" s="1"/>
      <c r="R1978" s="1"/>
      <c r="S1978" s="1"/>
      <c r="T1978" s="1"/>
      <c r="U1978" s="1"/>
      <c r="V1978" s="1"/>
      <c r="W1978" s="1"/>
      <c r="X1978" s="1"/>
    </row>
    <row r="1979" spans="1:24">
      <c r="A1979" s="119"/>
      <c r="B1979" s="136"/>
      <c r="C1979" s="78"/>
      <c r="D1979" s="99"/>
      <c r="E1979" s="1"/>
      <c r="F1979" s="1"/>
      <c r="G1979" s="1"/>
      <c r="H1979" s="1"/>
      <c r="I1979" s="1"/>
      <c r="J1979" s="1"/>
      <c r="K1979" s="120"/>
      <c r="L1979" s="120"/>
      <c r="M1979" s="120"/>
      <c r="N1979" s="1"/>
      <c r="O1979" s="1"/>
      <c r="P1979" s="1"/>
      <c r="Q1979" s="1"/>
      <c r="R1979" s="1"/>
      <c r="S1979" s="1"/>
      <c r="T1979" s="1"/>
      <c r="U1979" s="1"/>
      <c r="V1979" s="1"/>
      <c r="W1979" s="1"/>
      <c r="X1979" s="1"/>
    </row>
    <row r="1980" spans="1:24">
      <c r="A1980" s="119"/>
      <c r="B1980" s="136"/>
      <c r="C1980" s="78"/>
      <c r="D1980" s="99"/>
      <c r="E1980" s="1"/>
      <c r="F1980" s="1"/>
      <c r="G1980" s="1"/>
      <c r="H1980" s="1"/>
      <c r="I1980" s="1"/>
      <c r="J1980" s="1"/>
      <c r="K1980" s="120"/>
      <c r="L1980" s="120"/>
      <c r="M1980" s="120"/>
      <c r="N1980" s="1"/>
      <c r="O1980" s="1"/>
      <c r="P1980" s="1"/>
      <c r="Q1980" s="1"/>
      <c r="R1980" s="1"/>
      <c r="S1980" s="1"/>
      <c r="T1980" s="1"/>
      <c r="U1980" s="1"/>
      <c r="V1980" s="1"/>
      <c r="W1980" s="1"/>
      <c r="X1980" s="1"/>
    </row>
    <row r="1981" spans="1:24">
      <c r="A1981" s="119"/>
      <c r="B1981" s="136"/>
      <c r="C1981" s="78"/>
      <c r="D1981" s="99"/>
      <c r="E1981" s="1"/>
      <c r="F1981" s="1"/>
      <c r="G1981" s="1"/>
      <c r="H1981" s="1"/>
      <c r="I1981" s="1"/>
      <c r="J1981" s="1"/>
      <c r="K1981" s="120"/>
      <c r="L1981" s="120"/>
      <c r="M1981" s="120"/>
      <c r="N1981" s="1"/>
      <c r="O1981" s="1"/>
      <c r="P1981" s="1"/>
      <c r="Q1981" s="1"/>
      <c r="R1981" s="1"/>
      <c r="S1981" s="1"/>
      <c r="T1981" s="1"/>
      <c r="U1981" s="1"/>
      <c r="V1981" s="1"/>
      <c r="W1981" s="1"/>
      <c r="X1981" s="1"/>
    </row>
    <row r="1982" spans="1:24">
      <c r="A1982" s="119"/>
      <c r="B1982" s="136"/>
      <c r="C1982" s="78"/>
      <c r="D1982" s="99"/>
      <c r="E1982" s="1"/>
      <c r="F1982" s="1"/>
      <c r="G1982" s="1"/>
      <c r="H1982" s="1"/>
      <c r="I1982" s="1"/>
      <c r="J1982" s="1"/>
      <c r="K1982" s="120"/>
      <c r="L1982" s="120"/>
      <c r="M1982" s="120"/>
      <c r="N1982" s="1"/>
      <c r="O1982" s="1"/>
      <c r="P1982" s="1"/>
      <c r="Q1982" s="1"/>
      <c r="R1982" s="1"/>
      <c r="S1982" s="1"/>
      <c r="T1982" s="1"/>
      <c r="U1982" s="1"/>
      <c r="V1982" s="1"/>
      <c r="W1982" s="1"/>
      <c r="X1982" s="1"/>
    </row>
    <row r="1983" spans="1:24">
      <c r="A1983" s="119"/>
      <c r="B1983" s="136"/>
      <c r="C1983" s="78"/>
      <c r="D1983" s="99"/>
      <c r="E1983" s="1"/>
      <c r="F1983" s="1"/>
      <c r="G1983" s="1"/>
      <c r="H1983" s="1"/>
      <c r="I1983" s="1"/>
      <c r="J1983" s="1"/>
      <c r="K1983" s="120"/>
      <c r="L1983" s="120"/>
      <c r="M1983" s="120"/>
      <c r="N1983" s="1"/>
      <c r="O1983" s="1"/>
      <c r="P1983" s="1"/>
      <c r="Q1983" s="1"/>
      <c r="R1983" s="1"/>
      <c r="S1983" s="1"/>
      <c r="T1983" s="1"/>
      <c r="U1983" s="1"/>
      <c r="V1983" s="1"/>
      <c r="W1983" s="1"/>
      <c r="X1983" s="1"/>
    </row>
    <row r="1984" spans="1:24">
      <c r="A1984" s="119"/>
      <c r="B1984" s="136"/>
      <c r="C1984" s="78"/>
      <c r="D1984" s="99"/>
      <c r="E1984" s="1"/>
      <c r="F1984" s="1"/>
      <c r="G1984" s="1"/>
      <c r="H1984" s="1"/>
      <c r="I1984" s="1"/>
      <c r="J1984" s="1"/>
      <c r="K1984" s="120"/>
      <c r="L1984" s="120"/>
      <c r="M1984" s="120"/>
      <c r="N1984" s="1"/>
      <c r="O1984" s="1"/>
      <c r="P1984" s="1"/>
      <c r="Q1984" s="1"/>
      <c r="R1984" s="1"/>
      <c r="S1984" s="1"/>
      <c r="T1984" s="1"/>
      <c r="U1984" s="1"/>
      <c r="V1984" s="1"/>
      <c r="W1984" s="1"/>
      <c r="X1984" s="1"/>
    </row>
    <row r="1985" spans="1:24">
      <c r="A1985" s="119"/>
      <c r="B1985" s="136"/>
      <c r="C1985" s="78"/>
      <c r="D1985" s="99"/>
      <c r="E1985" s="1"/>
      <c r="F1985" s="1"/>
      <c r="G1985" s="1"/>
      <c r="H1985" s="1"/>
      <c r="I1985" s="1"/>
      <c r="J1985" s="1"/>
      <c r="K1985" s="120"/>
      <c r="L1985" s="120"/>
      <c r="M1985" s="120"/>
      <c r="N1985" s="1"/>
      <c r="O1985" s="1"/>
      <c r="P1985" s="1"/>
      <c r="Q1985" s="1"/>
      <c r="R1985" s="1"/>
      <c r="S1985" s="1"/>
      <c r="T1985" s="1"/>
      <c r="U1985" s="1"/>
      <c r="V1985" s="1"/>
      <c r="W1985" s="1"/>
      <c r="X1985" s="1"/>
    </row>
    <row r="1986" spans="1:24">
      <c r="A1986" s="119"/>
      <c r="B1986" s="136"/>
      <c r="C1986" s="78"/>
      <c r="D1986" s="99"/>
      <c r="E1986" s="1"/>
      <c r="F1986" s="1"/>
      <c r="G1986" s="1"/>
      <c r="H1986" s="1"/>
      <c r="I1986" s="1"/>
      <c r="J1986" s="1"/>
      <c r="K1986" s="120"/>
      <c r="L1986" s="120"/>
      <c r="M1986" s="120"/>
      <c r="N1986" s="1"/>
      <c r="O1986" s="1"/>
      <c r="P1986" s="1"/>
      <c r="Q1986" s="1"/>
      <c r="R1986" s="1"/>
      <c r="S1986" s="1"/>
      <c r="T1986" s="1"/>
      <c r="U1986" s="1"/>
      <c r="V1986" s="1"/>
      <c r="W1986" s="1"/>
      <c r="X1986" s="1"/>
    </row>
    <row r="1987" spans="1:24">
      <c r="A1987" s="119"/>
      <c r="B1987" s="136"/>
      <c r="C1987" s="78"/>
      <c r="D1987" s="99"/>
      <c r="E1987" s="1"/>
      <c r="F1987" s="1"/>
      <c r="G1987" s="1"/>
      <c r="H1987" s="1"/>
      <c r="I1987" s="1"/>
      <c r="J1987" s="1"/>
      <c r="K1987" s="120"/>
      <c r="L1987" s="120"/>
      <c r="M1987" s="120"/>
      <c r="N1987" s="1"/>
      <c r="O1987" s="1"/>
      <c r="P1987" s="1"/>
      <c r="Q1987" s="1"/>
      <c r="R1987" s="1"/>
      <c r="S1987" s="1"/>
      <c r="T1987" s="1"/>
      <c r="U1987" s="1"/>
      <c r="V1987" s="1"/>
      <c r="W1987" s="1"/>
      <c r="X1987" s="1"/>
    </row>
    <row r="1988" spans="1:24">
      <c r="A1988" s="119"/>
      <c r="B1988" s="136"/>
      <c r="C1988" s="78"/>
      <c r="D1988" s="99"/>
      <c r="E1988" s="1"/>
      <c r="F1988" s="1"/>
      <c r="G1988" s="1"/>
      <c r="H1988" s="1"/>
      <c r="I1988" s="1"/>
      <c r="J1988" s="1"/>
      <c r="K1988" s="120"/>
      <c r="L1988" s="120"/>
      <c r="M1988" s="120"/>
      <c r="N1988" s="1"/>
      <c r="O1988" s="1"/>
      <c r="P1988" s="1"/>
      <c r="Q1988" s="1"/>
      <c r="R1988" s="1"/>
      <c r="S1988" s="1"/>
      <c r="T1988" s="1"/>
      <c r="U1988" s="1"/>
      <c r="V1988" s="1"/>
      <c r="W1988" s="1"/>
      <c r="X1988" s="1"/>
    </row>
    <row r="1989" spans="1:24">
      <c r="A1989" s="119"/>
      <c r="B1989" s="136"/>
      <c r="C1989" s="78"/>
      <c r="D1989" s="99"/>
      <c r="E1989" s="1"/>
      <c r="F1989" s="1"/>
      <c r="G1989" s="1"/>
      <c r="H1989" s="1"/>
      <c r="I1989" s="1"/>
      <c r="J1989" s="1"/>
      <c r="K1989" s="120"/>
      <c r="L1989" s="120"/>
      <c r="M1989" s="120"/>
      <c r="N1989" s="1"/>
      <c r="O1989" s="1"/>
      <c r="P1989" s="1"/>
      <c r="Q1989" s="1"/>
      <c r="R1989" s="1"/>
      <c r="S1989" s="1"/>
      <c r="T1989" s="1"/>
      <c r="U1989" s="1"/>
      <c r="V1989" s="1"/>
      <c r="W1989" s="1"/>
      <c r="X1989" s="1"/>
    </row>
    <row r="1990" spans="1:24">
      <c r="A1990" s="119"/>
      <c r="B1990" s="136"/>
      <c r="C1990" s="78"/>
      <c r="D1990" s="99"/>
      <c r="E1990" s="1"/>
      <c r="F1990" s="1"/>
      <c r="G1990" s="1"/>
      <c r="H1990" s="1"/>
      <c r="I1990" s="1"/>
      <c r="J1990" s="1"/>
      <c r="K1990" s="120"/>
      <c r="L1990" s="120"/>
      <c r="M1990" s="120"/>
      <c r="N1990" s="1"/>
      <c r="O1990" s="1"/>
      <c r="P1990" s="1"/>
      <c r="Q1990" s="1"/>
      <c r="R1990" s="1"/>
      <c r="S1990" s="1"/>
      <c r="T1990" s="1"/>
      <c r="U1990" s="1"/>
      <c r="V1990" s="1"/>
      <c r="W1990" s="1"/>
      <c r="X1990" s="1"/>
    </row>
    <row r="1991" spans="1:24">
      <c r="A1991" s="119"/>
      <c r="B1991" s="136"/>
      <c r="C1991" s="78"/>
      <c r="D1991" s="99"/>
      <c r="E1991" s="1"/>
      <c r="F1991" s="1"/>
      <c r="G1991" s="1"/>
      <c r="H1991" s="1"/>
      <c r="I1991" s="1"/>
      <c r="J1991" s="1"/>
      <c r="K1991" s="120"/>
      <c r="L1991" s="120"/>
      <c r="M1991" s="120"/>
      <c r="N1991" s="1"/>
      <c r="O1991" s="1"/>
      <c r="P1991" s="1"/>
      <c r="Q1991" s="1"/>
      <c r="R1991" s="1"/>
      <c r="S1991" s="1"/>
      <c r="T1991" s="1"/>
      <c r="U1991" s="1"/>
      <c r="V1991" s="1"/>
      <c r="W1991" s="1"/>
      <c r="X1991" s="1"/>
    </row>
    <row r="1992" spans="1:24">
      <c r="A1992" s="119"/>
      <c r="B1992" s="136"/>
      <c r="C1992" s="78"/>
      <c r="D1992" s="99"/>
      <c r="E1992" s="1"/>
      <c r="F1992" s="1"/>
      <c r="G1992" s="1"/>
      <c r="H1992" s="1"/>
      <c r="I1992" s="1"/>
      <c r="J1992" s="1"/>
      <c r="K1992" s="120"/>
      <c r="L1992" s="120"/>
      <c r="M1992" s="120"/>
      <c r="N1992" s="1"/>
      <c r="O1992" s="1"/>
      <c r="P1992" s="1"/>
      <c r="Q1992" s="1"/>
      <c r="R1992" s="1"/>
      <c r="S1992" s="1"/>
      <c r="T1992" s="1"/>
      <c r="U1992" s="1"/>
      <c r="V1992" s="1"/>
      <c r="W1992" s="1"/>
      <c r="X1992" s="1"/>
    </row>
    <row r="1993" spans="1:24">
      <c r="A1993" s="119"/>
      <c r="B1993" s="136"/>
      <c r="C1993" s="78"/>
      <c r="D1993" s="99"/>
      <c r="E1993" s="1"/>
      <c r="F1993" s="1"/>
      <c r="G1993" s="1"/>
      <c r="H1993" s="1"/>
      <c r="I1993" s="1"/>
      <c r="J1993" s="1"/>
      <c r="K1993" s="120"/>
      <c r="L1993" s="120"/>
      <c r="M1993" s="120"/>
      <c r="N1993" s="1"/>
      <c r="O1993" s="1"/>
      <c r="P1993" s="1"/>
      <c r="Q1993" s="1"/>
      <c r="R1993" s="1"/>
      <c r="S1993" s="1"/>
      <c r="T1993" s="1"/>
      <c r="U1993" s="1"/>
      <c r="V1993" s="1"/>
      <c r="W1993" s="1"/>
      <c r="X1993" s="1"/>
    </row>
    <row r="1994" spans="1:24">
      <c r="A1994" s="119"/>
      <c r="B1994" s="136"/>
      <c r="C1994" s="78"/>
      <c r="D1994" s="99"/>
      <c r="E1994" s="1"/>
      <c r="F1994" s="1"/>
      <c r="G1994" s="1"/>
      <c r="H1994" s="1"/>
      <c r="I1994" s="1"/>
      <c r="J1994" s="1"/>
      <c r="K1994" s="120"/>
      <c r="L1994" s="120"/>
      <c r="M1994" s="120"/>
      <c r="N1994" s="1"/>
      <c r="O1994" s="1"/>
      <c r="P1994" s="1"/>
      <c r="Q1994" s="1"/>
      <c r="R1994" s="1"/>
      <c r="S1994" s="1"/>
      <c r="T1994" s="1"/>
      <c r="U1994" s="1"/>
      <c r="V1994" s="1"/>
      <c r="W1994" s="1"/>
      <c r="X1994" s="1"/>
    </row>
    <row r="1995" spans="1:24">
      <c r="A1995" s="119"/>
      <c r="B1995" s="136"/>
      <c r="C1995" s="78"/>
      <c r="D1995" s="99"/>
      <c r="E1995" s="1"/>
      <c r="F1995" s="1"/>
      <c r="G1995" s="1"/>
      <c r="H1995" s="1"/>
      <c r="I1995" s="1"/>
      <c r="J1995" s="1"/>
      <c r="K1995" s="120"/>
      <c r="L1995" s="120"/>
      <c r="M1995" s="120"/>
      <c r="N1995" s="1"/>
      <c r="O1995" s="1"/>
      <c r="P1995" s="1"/>
      <c r="Q1995" s="1"/>
      <c r="R1995" s="1"/>
      <c r="S1995" s="1"/>
      <c r="T1995" s="1"/>
      <c r="U1995" s="1"/>
      <c r="V1995" s="1"/>
      <c r="W1995" s="1"/>
      <c r="X1995" s="1"/>
    </row>
    <row r="1996" spans="1:24">
      <c r="A1996" s="119"/>
      <c r="B1996" s="136"/>
      <c r="C1996" s="78"/>
      <c r="D1996" s="99"/>
      <c r="E1996" s="1"/>
      <c r="F1996" s="1"/>
      <c r="G1996" s="1"/>
      <c r="H1996" s="1"/>
      <c r="I1996" s="1"/>
      <c r="J1996" s="1"/>
      <c r="K1996" s="120"/>
      <c r="L1996" s="120"/>
      <c r="M1996" s="120"/>
      <c r="N1996" s="1"/>
      <c r="O1996" s="1"/>
      <c r="P1996" s="1"/>
      <c r="Q1996" s="1"/>
      <c r="R1996" s="1"/>
      <c r="S1996" s="1"/>
      <c r="T1996" s="1"/>
      <c r="U1996" s="1"/>
      <c r="V1996" s="1"/>
      <c r="W1996" s="1"/>
      <c r="X1996" s="1"/>
    </row>
    <row r="1997" spans="1:24">
      <c r="A1997" s="119"/>
      <c r="B1997" s="136"/>
      <c r="C1997" s="78"/>
      <c r="D1997" s="99"/>
      <c r="E1997" s="1"/>
      <c r="F1997" s="1"/>
      <c r="G1997" s="1"/>
      <c r="H1997" s="1"/>
      <c r="I1997" s="1"/>
      <c r="J1997" s="1"/>
      <c r="K1997" s="120"/>
      <c r="L1997" s="120"/>
      <c r="M1997" s="120"/>
      <c r="N1997" s="1"/>
      <c r="O1997" s="1"/>
      <c r="P1997" s="1"/>
      <c r="Q1997" s="1"/>
      <c r="R1997" s="1"/>
      <c r="S1997" s="1"/>
      <c r="T1997" s="1"/>
      <c r="U1997" s="1"/>
      <c r="V1997" s="1"/>
      <c r="W1997" s="1"/>
      <c r="X1997" s="1"/>
    </row>
    <row r="1998" spans="1:24">
      <c r="A1998" s="119"/>
      <c r="B1998" s="136"/>
      <c r="C1998" s="78"/>
      <c r="D1998" s="99"/>
      <c r="E1998" s="1"/>
      <c r="F1998" s="1"/>
      <c r="G1998" s="1"/>
      <c r="H1998" s="1"/>
      <c r="I1998" s="1"/>
      <c r="J1998" s="1"/>
      <c r="K1998" s="120"/>
      <c r="L1998" s="120"/>
      <c r="M1998" s="120"/>
      <c r="N1998" s="1"/>
      <c r="O1998" s="1"/>
      <c r="P1998" s="1"/>
      <c r="Q1998" s="1"/>
      <c r="R1998" s="1"/>
      <c r="S1998" s="1"/>
      <c r="T1998" s="1"/>
      <c r="U1998" s="1"/>
      <c r="V1998" s="1"/>
      <c r="W1998" s="1"/>
      <c r="X1998" s="1"/>
    </row>
    <row r="1999" spans="1:24">
      <c r="A1999" s="119"/>
      <c r="B1999" s="136"/>
      <c r="C1999" s="78"/>
      <c r="D1999" s="99"/>
      <c r="E1999" s="1"/>
      <c r="F1999" s="1"/>
      <c r="G1999" s="1"/>
      <c r="H1999" s="1"/>
      <c r="I1999" s="1"/>
      <c r="J1999" s="1"/>
      <c r="K1999" s="120"/>
      <c r="L1999" s="120"/>
      <c r="M1999" s="120"/>
      <c r="N1999" s="1"/>
      <c r="O1999" s="1"/>
      <c r="P1999" s="1"/>
      <c r="Q1999" s="1"/>
      <c r="R1999" s="1"/>
      <c r="S1999" s="1"/>
      <c r="T1999" s="1"/>
      <c r="U1999" s="1"/>
      <c r="V1999" s="1"/>
      <c r="W1999" s="1"/>
      <c r="X1999" s="1"/>
    </row>
    <row r="2000" spans="1:24">
      <c r="A2000" s="119"/>
      <c r="B2000" s="136"/>
      <c r="C2000" s="78"/>
      <c r="D2000" s="99"/>
      <c r="E2000" s="1"/>
      <c r="F2000" s="1"/>
      <c r="G2000" s="1"/>
      <c r="H2000" s="1"/>
      <c r="I2000" s="1"/>
      <c r="J2000" s="1"/>
      <c r="K2000" s="120"/>
      <c r="L2000" s="120"/>
      <c r="M2000" s="120"/>
      <c r="N2000" s="1"/>
      <c r="O2000" s="1"/>
      <c r="P2000" s="1"/>
      <c r="Q2000" s="1"/>
      <c r="R2000" s="1"/>
      <c r="S2000" s="1"/>
      <c r="T2000" s="1"/>
      <c r="U2000" s="1"/>
      <c r="V2000" s="1"/>
      <c r="W2000" s="1"/>
      <c r="X2000" s="1"/>
    </row>
    <row r="2001" spans="1:24">
      <c r="A2001" s="119"/>
      <c r="B2001" s="136"/>
      <c r="C2001" s="78"/>
      <c r="D2001" s="99"/>
      <c r="E2001" s="1"/>
      <c r="F2001" s="1"/>
      <c r="G2001" s="1"/>
      <c r="H2001" s="1"/>
      <c r="I2001" s="1"/>
      <c r="J2001" s="1"/>
      <c r="K2001" s="120"/>
      <c r="L2001" s="120"/>
      <c r="M2001" s="120"/>
      <c r="N2001" s="1"/>
      <c r="O2001" s="1"/>
      <c r="P2001" s="1"/>
      <c r="Q2001" s="1"/>
      <c r="R2001" s="1"/>
      <c r="S2001" s="1"/>
      <c r="T2001" s="1"/>
      <c r="U2001" s="1"/>
      <c r="V2001" s="1"/>
      <c r="W2001" s="1"/>
      <c r="X2001" s="1"/>
    </row>
    <row r="2002" spans="1:24">
      <c r="A2002" s="119"/>
      <c r="B2002" s="136"/>
      <c r="C2002" s="78"/>
      <c r="D2002" s="99"/>
      <c r="E2002" s="1"/>
      <c r="F2002" s="1"/>
      <c r="G2002" s="1"/>
      <c r="H2002" s="1"/>
      <c r="I2002" s="1"/>
      <c r="J2002" s="1"/>
      <c r="K2002" s="120"/>
      <c r="L2002" s="120"/>
      <c r="M2002" s="120"/>
      <c r="N2002" s="1"/>
      <c r="O2002" s="1"/>
      <c r="P2002" s="1"/>
      <c r="Q2002" s="1"/>
      <c r="R2002" s="1"/>
      <c r="S2002" s="1"/>
      <c r="T2002" s="1"/>
      <c r="U2002" s="1"/>
      <c r="V2002" s="1"/>
      <c r="W2002" s="1"/>
      <c r="X2002" s="1"/>
    </row>
    <row r="2003" spans="1:24">
      <c r="A2003" s="119"/>
      <c r="B2003" s="136"/>
      <c r="C2003" s="78"/>
      <c r="D2003" s="99"/>
      <c r="E2003" s="1"/>
      <c r="F2003" s="1"/>
      <c r="G2003" s="1"/>
      <c r="H2003" s="1"/>
      <c r="I2003" s="1"/>
      <c r="J2003" s="1"/>
      <c r="K2003" s="120"/>
      <c r="L2003" s="120"/>
      <c r="M2003" s="120"/>
      <c r="N2003" s="1"/>
      <c r="O2003" s="1"/>
      <c r="P2003" s="1"/>
      <c r="Q2003" s="1"/>
      <c r="R2003" s="1"/>
      <c r="S2003" s="1"/>
      <c r="T2003" s="1"/>
      <c r="U2003" s="1"/>
      <c r="V2003" s="1"/>
      <c r="W2003" s="1"/>
      <c r="X2003" s="1"/>
    </row>
    <row r="2004" spans="1:24">
      <c r="A2004" s="119"/>
      <c r="B2004" s="136"/>
      <c r="C2004" s="78"/>
      <c r="D2004" s="99"/>
      <c r="E2004" s="1"/>
      <c r="F2004" s="1"/>
      <c r="G2004" s="1"/>
      <c r="H2004" s="1"/>
      <c r="I2004" s="1"/>
      <c r="J2004" s="1"/>
      <c r="K2004" s="120"/>
      <c r="L2004" s="120"/>
      <c r="M2004" s="120"/>
      <c r="N2004" s="1"/>
      <c r="O2004" s="1"/>
      <c r="P2004" s="1"/>
      <c r="Q2004" s="1"/>
      <c r="R2004" s="1"/>
      <c r="S2004" s="1"/>
      <c r="T2004" s="1"/>
      <c r="U2004" s="1"/>
      <c r="V2004" s="1"/>
      <c r="W2004" s="1"/>
      <c r="X2004" s="1"/>
    </row>
    <row r="2005" spans="1:24">
      <c r="A2005" s="119"/>
      <c r="B2005" s="136"/>
      <c r="C2005" s="78"/>
      <c r="D2005" s="99"/>
      <c r="E2005" s="1"/>
      <c r="F2005" s="1"/>
      <c r="G2005" s="1"/>
      <c r="H2005" s="1"/>
      <c r="I2005" s="1"/>
      <c r="J2005" s="1"/>
      <c r="K2005" s="120"/>
      <c r="L2005" s="120"/>
      <c r="M2005" s="120"/>
      <c r="N2005" s="1"/>
      <c r="O2005" s="1"/>
      <c r="P2005" s="1"/>
      <c r="Q2005" s="1"/>
      <c r="R2005" s="1"/>
      <c r="S2005" s="1"/>
      <c r="T2005" s="1"/>
      <c r="U2005" s="1"/>
      <c r="V2005" s="1"/>
      <c r="W2005" s="1"/>
      <c r="X2005" s="1"/>
    </row>
    <row r="2006" spans="1:24">
      <c r="A2006" s="119"/>
      <c r="B2006" s="136"/>
      <c r="C2006" s="78"/>
      <c r="D2006" s="99"/>
      <c r="E2006" s="1"/>
      <c r="F2006" s="1"/>
      <c r="G2006" s="1"/>
      <c r="H2006" s="1"/>
      <c r="I2006" s="1"/>
      <c r="J2006" s="1"/>
      <c r="K2006" s="120"/>
      <c r="L2006" s="120"/>
      <c r="M2006" s="120"/>
      <c r="N2006" s="1"/>
      <c r="O2006" s="1"/>
      <c r="P2006" s="1"/>
      <c r="Q2006" s="1"/>
      <c r="R2006" s="1"/>
      <c r="S2006" s="1"/>
      <c r="T2006" s="1"/>
      <c r="U2006" s="1"/>
      <c r="V2006" s="1"/>
      <c r="W2006" s="1"/>
      <c r="X2006" s="1"/>
    </row>
    <row r="2007" spans="1:24">
      <c r="A2007" s="119"/>
      <c r="B2007" s="136"/>
      <c r="C2007" s="78"/>
      <c r="D2007" s="99"/>
      <c r="E2007" s="1"/>
      <c r="F2007" s="1"/>
      <c r="G2007" s="1"/>
      <c r="H2007" s="1"/>
      <c r="I2007" s="1"/>
      <c r="J2007" s="1"/>
      <c r="K2007" s="120"/>
      <c r="L2007" s="120"/>
      <c r="M2007" s="120"/>
      <c r="N2007" s="1"/>
      <c r="O2007" s="1"/>
      <c r="P2007" s="1"/>
      <c r="Q2007" s="1"/>
      <c r="R2007" s="1"/>
      <c r="S2007" s="1"/>
      <c r="T2007" s="1"/>
      <c r="U2007" s="1"/>
      <c r="V2007" s="1"/>
      <c r="W2007" s="1"/>
      <c r="X2007" s="1"/>
    </row>
    <row r="2008" spans="1:24">
      <c r="A2008" s="119"/>
      <c r="B2008" s="136"/>
      <c r="C2008" s="78"/>
      <c r="D2008" s="99"/>
      <c r="E2008" s="1"/>
      <c r="F2008" s="1"/>
      <c r="G2008" s="1"/>
      <c r="H2008" s="1"/>
      <c r="I2008" s="1"/>
      <c r="J2008" s="1"/>
      <c r="K2008" s="120"/>
      <c r="L2008" s="120"/>
      <c r="M2008" s="120"/>
      <c r="N2008" s="1"/>
      <c r="O2008" s="1"/>
      <c r="P2008" s="1"/>
      <c r="Q2008" s="1"/>
      <c r="R2008" s="1"/>
      <c r="S2008" s="1"/>
      <c r="T2008" s="1"/>
      <c r="U2008" s="1"/>
      <c r="V2008" s="1"/>
      <c r="W2008" s="1"/>
      <c r="X2008" s="1"/>
    </row>
    <row r="2009" spans="1:24">
      <c r="A2009" s="119"/>
      <c r="B2009" s="136"/>
      <c r="C2009" s="78"/>
      <c r="D2009" s="99"/>
      <c r="E2009" s="1"/>
      <c r="F2009" s="1"/>
      <c r="G2009" s="1"/>
      <c r="H2009" s="1"/>
      <c r="I2009" s="1"/>
      <c r="J2009" s="1"/>
      <c r="K2009" s="120"/>
      <c r="L2009" s="120"/>
      <c r="M2009" s="120"/>
      <c r="N2009" s="1"/>
      <c r="O2009" s="1"/>
      <c r="P2009" s="1"/>
      <c r="Q2009" s="1"/>
      <c r="R2009" s="1"/>
      <c r="S2009" s="1"/>
      <c r="T2009" s="1"/>
      <c r="U2009" s="1"/>
      <c r="V2009" s="1"/>
      <c r="W2009" s="1"/>
      <c r="X2009" s="1"/>
    </row>
    <row r="2010" spans="1:24">
      <c r="A2010" s="119"/>
      <c r="B2010" s="136"/>
      <c r="C2010" s="78"/>
      <c r="D2010" s="99"/>
      <c r="E2010" s="1"/>
      <c r="F2010" s="1"/>
      <c r="G2010" s="1"/>
      <c r="H2010" s="1"/>
      <c r="I2010" s="1"/>
      <c r="J2010" s="1"/>
      <c r="K2010" s="120"/>
      <c r="L2010" s="120"/>
      <c r="M2010" s="120"/>
      <c r="N2010" s="1"/>
      <c r="O2010" s="1"/>
      <c r="P2010" s="1"/>
      <c r="Q2010" s="1"/>
      <c r="R2010" s="1"/>
      <c r="S2010" s="1"/>
      <c r="T2010" s="1"/>
      <c r="U2010" s="1"/>
      <c r="V2010" s="1"/>
      <c r="W2010" s="1"/>
      <c r="X2010" s="1"/>
    </row>
    <row r="2011" spans="1:24">
      <c r="A2011" s="119"/>
      <c r="B2011" s="136"/>
      <c r="C2011" s="78"/>
      <c r="D2011" s="99"/>
      <c r="E2011" s="1"/>
      <c r="F2011" s="1"/>
      <c r="G2011" s="1"/>
      <c r="H2011" s="1"/>
      <c r="I2011" s="1"/>
      <c r="J2011" s="1"/>
      <c r="K2011" s="120"/>
      <c r="L2011" s="120"/>
      <c r="M2011" s="120"/>
      <c r="N2011" s="1"/>
      <c r="O2011" s="1"/>
      <c r="P2011" s="1"/>
      <c r="Q2011" s="1"/>
      <c r="R2011" s="1"/>
      <c r="S2011" s="1"/>
      <c r="T2011" s="1"/>
      <c r="U2011" s="1"/>
      <c r="V2011" s="1"/>
      <c r="W2011" s="1"/>
      <c r="X2011" s="1"/>
    </row>
    <row r="2012" spans="1:24">
      <c r="A2012" s="119"/>
      <c r="B2012" s="136"/>
      <c r="C2012" s="78"/>
      <c r="D2012" s="99"/>
      <c r="E2012" s="1"/>
      <c r="F2012" s="1"/>
      <c r="G2012" s="1"/>
      <c r="H2012" s="1"/>
      <c r="I2012" s="1"/>
      <c r="J2012" s="1"/>
      <c r="K2012" s="120"/>
      <c r="L2012" s="120"/>
      <c r="M2012" s="120"/>
      <c r="N2012" s="1"/>
      <c r="O2012" s="1"/>
      <c r="P2012" s="1"/>
      <c r="Q2012" s="1"/>
      <c r="R2012" s="1"/>
      <c r="S2012" s="1"/>
      <c r="T2012" s="1"/>
      <c r="U2012" s="1"/>
      <c r="V2012" s="1"/>
      <c r="W2012" s="1"/>
      <c r="X2012" s="1"/>
    </row>
    <row r="2013" spans="1:24">
      <c r="A2013" s="119"/>
      <c r="B2013" s="136"/>
      <c r="C2013" s="78"/>
      <c r="D2013" s="99"/>
      <c r="E2013" s="1"/>
      <c r="F2013" s="1"/>
      <c r="G2013" s="1"/>
      <c r="H2013" s="1"/>
      <c r="I2013" s="1"/>
      <c r="J2013" s="1"/>
      <c r="K2013" s="120"/>
      <c r="L2013" s="120"/>
      <c r="M2013" s="120"/>
      <c r="N2013" s="1"/>
      <c r="O2013" s="1"/>
      <c r="P2013" s="1"/>
      <c r="Q2013" s="1"/>
      <c r="R2013" s="1"/>
      <c r="S2013" s="1"/>
      <c r="T2013" s="1"/>
      <c r="U2013" s="1"/>
      <c r="V2013" s="1"/>
      <c r="W2013" s="1"/>
      <c r="X2013" s="1"/>
    </row>
    <row r="2014" spans="1:24">
      <c r="A2014" s="119"/>
      <c r="B2014" s="136"/>
      <c r="C2014" s="78"/>
      <c r="D2014" s="99"/>
      <c r="E2014" s="1"/>
      <c r="F2014" s="1"/>
      <c r="G2014" s="1"/>
      <c r="H2014" s="1"/>
      <c r="I2014" s="1"/>
      <c r="J2014" s="1"/>
      <c r="K2014" s="120"/>
      <c r="L2014" s="120"/>
      <c r="M2014" s="120"/>
      <c r="N2014" s="1"/>
      <c r="O2014" s="1"/>
      <c r="P2014" s="1"/>
      <c r="Q2014" s="1"/>
      <c r="R2014" s="1"/>
      <c r="S2014" s="1"/>
      <c r="T2014" s="1"/>
      <c r="U2014" s="1"/>
      <c r="V2014" s="1"/>
      <c r="W2014" s="1"/>
      <c r="X2014" s="1"/>
    </row>
    <row r="2015" spans="1:24">
      <c r="A2015" s="119"/>
      <c r="B2015" s="136"/>
      <c r="C2015" s="78"/>
      <c r="D2015" s="99"/>
      <c r="E2015" s="1"/>
      <c r="F2015" s="1"/>
      <c r="G2015" s="1"/>
      <c r="H2015" s="1"/>
      <c r="I2015" s="1"/>
      <c r="J2015" s="1"/>
      <c r="K2015" s="120"/>
      <c r="L2015" s="120"/>
      <c r="M2015" s="120"/>
      <c r="N2015" s="1"/>
      <c r="O2015" s="1"/>
      <c r="P2015" s="1"/>
      <c r="Q2015" s="1"/>
      <c r="R2015" s="1"/>
      <c r="S2015" s="1"/>
      <c r="T2015" s="1"/>
      <c r="U2015" s="1"/>
      <c r="V2015" s="1"/>
      <c r="W2015" s="1"/>
      <c r="X2015" s="1"/>
    </row>
    <row r="2016" spans="1:24">
      <c r="A2016" s="119"/>
      <c r="B2016" s="136"/>
      <c r="C2016" s="78"/>
      <c r="D2016" s="99"/>
      <c r="E2016" s="1"/>
      <c r="F2016" s="1"/>
      <c r="G2016" s="1"/>
      <c r="H2016" s="1"/>
      <c r="I2016" s="1"/>
      <c r="J2016" s="1"/>
      <c r="K2016" s="120"/>
      <c r="L2016" s="120"/>
      <c r="M2016" s="120"/>
      <c r="N2016" s="1"/>
      <c r="O2016" s="1"/>
      <c r="P2016" s="1"/>
      <c r="Q2016" s="1"/>
      <c r="R2016" s="1"/>
      <c r="S2016" s="1"/>
      <c r="T2016" s="1"/>
      <c r="U2016" s="1"/>
      <c r="V2016" s="1"/>
      <c r="W2016" s="1"/>
      <c r="X2016" s="1"/>
    </row>
    <row r="2017" spans="1:24">
      <c r="A2017" s="119"/>
      <c r="B2017" s="136"/>
      <c r="C2017" s="78"/>
      <c r="D2017" s="99"/>
      <c r="E2017" s="1"/>
      <c r="F2017" s="1"/>
      <c r="G2017" s="1"/>
      <c r="H2017" s="1"/>
      <c r="I2017" s="1"/>
      <c r="J2017" s="1"/>
      <c r="K2017" s="120"/>
      <c r="L2017" s="120"/>
      <c r="M2017" s="120"/>
      <c r="N2017" s="1"/>
      <c r="O2017" s="1"/>
      <c r="P2017" s="1"/>
      <c r="Q2017" s="1"/>
      <c r="R2017" s="1"/>
      <c r="S2017" s="1"/>
      <c r="T2017" s="1"/>
      <c r="U2017" s="1"/>
      <c r="V2017" s="1"/>
      <c r="W2017" s="1"/>
      <c r="X2017" s="1"/>
    </row>
    <row r="2018" spans="1:24">
      <c r="A2018" s="119"/>
      <c r="B2018" s="136"/>
      <c r="C2018" s="78"/>
      <c r="D2018" s="99"/>
      <c r="E2018" s="1"/>
      <c r="F2018" s="1"/>
      <c r="G2018" s="1"/>
      <c r="H2018" s="1"/>
      <c r="I2018" s="1"/>
      <c r="J2018" s="1"/>
      <c r="K2018" s="120"/>
      <c r="L2018" s="120"/>
      <c r="M2018" s="120"/>
      <c r="N2018" s="1"/>
      <c r="O2018" s="1"/>
      <c r="P2018" s="1"/>
      <c r="Q2018" s="1"/>
      <c r="R2018" s="1"/>
      <c r="S2018" s="1"/>
      <c r="T2018" s="1"/>
      <c r="U2018" s="1"/>
      <c r="V2018" s="1"/>
      <c r="W2018" s="1"/>
      <c r="X2018" s="1"/>
    </row>
    <row r="2019" spans="1:24">
      <c r="A2019" s="119"/>
      <c r="B2019" s="136"/>
      <c r="C2019" s="78"/>
      <c r="D2019" s="99"/>
      <c r="E2019" s="1"/>
      <c r="F2019" s="1"/>
      <c r="G2019" s="1"/>
      <c r="H2019" s="1"/>
      <c r="I2019" s="1"/>
      <c r="J2019" s="1"/>
      <c r="K2019" s="120"/>
      <c r="L2019" s="120"/>
      <c r="M2019" s="120"/>
      <c r="N2019" s="1"/>
      <c r="O2019" s="1"/>
      <c r="P2019" s="1"/>
      <c r="Q2019" s="1"/>
      <c r="R2019" s="1"/>
      <c r="S2019" s="1"/>
      <c r="T2019" s="1"/>
      <c r="U2019" s="1"/>
      <c r="V2019" s="1"/>
      <c r="W2019" s="1"/>
      <c r="X2019" s="1"/>
    </row>
    <row r="2020" spans="1:24">
      <c r="A2020" s="119"/>
      <c r="B2020" s="136"/>
      <c r="C2020" s="78"/>
      <c r="D2020" s="99"/>
      <c r="E2020" s="1"/>
      <c r="F2020" s="1"/>
      <c r="G2020" s="1"/>
      <c r="H2020" s="1"/>
      <c r="I2020" s="1"/>
      <c r="J2020" s="1"/>
      <c r="K2020" s="120"/>
      <c r="L2020" s="120"/>
      <c r="M2020" s="120"/>
      <c r="N2020" s="1"/>
      <c r="O2020" s="1"/>
      <c r="P2020" s="1"/>
      <c r="Q2020" s="1"/>
      <c r="R2020" s="1"/>
      <c r="S2020" s="1"/>
      <c r="T2020" s="1"/>
      <c r="U2020" s="1"/>
      <c r="V2020" s="1"/>
      <c r="W2020" s="1"/>
      <c r="X2020" s="1"/>
    </row>
    <row r="2021" spans="1:24">
      <c r="A2021" s="119"/>
      <c r="B2021" s="136"/>
      <c r="C2021" s="78"/>
      <c r="D2021" s="99"/>
      <c r="E2021" s="1"/>
      <c r="F2021" s="1"/>
      <c r="G2021" s="1"/>
      <c r="H2021" s="1"/>
      <c r="I2021" s="1"/>
      <c r="J2021" s="1"/>
      <c r="K2021" s="120"/>
      <c r="L2021" s="120"/>
      <c r="M2021" s="120"/>
      <c r="N2021" s="1"/>
      <c r="O2021" s="1"/>
      <c r="P2021" s="1"/>
      <c r="Q2021" s="1"/>
      <c r="R2021" s="1"/>
      <c r="S2021" s="1"/>
      <c r="T2021" s="1"/>
      <c r="U2021" s="1"/>
      <c r="V2021" s="1"/>
      <c r="W2021" s="1"/>
      <c r="X2021" s="1"/>
    </row>
    <row r="2022" spans="1:24">
      <c r="A2022" s="119"/>
      <c r="B2022" s="136"/>
      <c r="C2022" s="78"/>
      <c r="D2022" s="99"/>
      <c r="E2022" s="1"/>
      <c r="F2022" s="1"/>
      <c r="G2022" s="1"/>
      <c r="H2022" s="1"/>
      <c r="I2022" s="1"/>
      <c r="J2022" s="1"/>
      <c r="K2022" s="120"/>
      <c r="L2022" s="120"/>
      <c r="M2022" s="120"/>
      <c r="N2022" s="1"/>
      <c r="O2022" s="1"/>
      <c r="P2022" s="1"/>
      <c r="Q2022" s="1"/>
      <c r="R2022" s="1"/>
      <c r="S2022" s="1"/>
      <c r="T2022" s="1"/>
      <c r="U2022" s="1"/>
      <c r="V2022" s="1"/>
      <c r="W2022" s="1"/>
      <c r="X2022" s="1"/>
    </row>
    <row r="2023" spans="1:24">
      <c r="A2023" s="119"/>
      <c r="B2023" s="136"/>
      <c r="C2023" s="78"/>
      <c r="D2023" s="99"/>
      <c r="E2023" s="1"/>
      <c r="F2023" s="1"/>
      <c r="G2023" s="1"/>
      <c r="H2023" s="1"/>
      <c r="I2023" s="1"/>
      <c r="J2023" s="1"/>
      <c r="K2023" s="120"/>
      <c r="L2023" s="120"/>
      <c r="M2023" s="120"/>
      <c r="N2023" s="1"/>
      <c r="O2023" s="1"/>
      <c r="P2023" s="1"/>
      <c r="Q2023" s="1"/>
      <c r="R2023" s="1"/>
      <c r="S2023" s="1"/>
      <c r="T2023" s="1"/>
      <c r="U2023" s="1"/>
      <c r="V2023" s="1"/>
      <c r="W2023" s="1"/>
      <c r="X2023" s="1"/>
    </row>
    <row r="2024" spans="1:24">
      <c r="A2024" s="119"/>
      <c r="B2024" s="136"/>
      <c r="C2024" s="78"/>
      <c r="D2024" s="99"/>
      <c r="E2024" s="1"/>
      <c r="F2024" s="1"/>
      <c r="G2024" s="1"/>
      <c r="H2024" s="1"/>
      <c r="I2024" s="1"/>
      <c r="J2024" s="1"/>
      <c r="K2024" s="120"/>
      <c r="L2024" s="120"/>
      <c r="M2024" s="120"/>
      <c r="N2024" s="1"/>
      <c r="O2024" s="1"/>
      <c r="P2024" s="1"/>
      <c r="Q2024" s="1"/>
      <c r="R2024" s="1"/>
      <c r="S2024" s="1"/>
      <c r="T2024" s="1"/>
      <c r="U2024" s="1"/>
      <c r="V2024" s="1"/>
      <c r="W2024" s="1"/>
      <c r="X2024" s="1"/>
    </row>
    <row r="2025" spans="1:24">
      <c r="A2025" s="119"/>
      <c r="B2025" s="136"/>
      <c r="C2025" s="78"/>
      <c r="D2025" s="99"/>
      <c r="E2025" s="1"/>
      <c r="F2025" s="1"/>
      <c r="G2025" s="1"/>
      <c r="H2025" s="1"/>
      <c r="I2025" s="1"/>
      <c r="J2025" s="1"/>
      <c r="K2025" s="120"/>
      <c r="L2025" s="120"/>
      <c r="M2025" s="120"/>
      <c r="N2025" s="1"/>
      <c r="O2025" s="1"/>
      <c r="P2025" s="1"/>
      <c r="Q2025" s="1"/>
      <c r="R2025" s="1"/>
      <c r="S2025" s="1"/>
      <c r="T2025" s="1"/>
      <c r="U2025" s="1"/>
      <c r="V2025" s="1"/>
      <c r="W2025" s="1"/>
      <c r="X2025" s="1"/>
    </row>
    <row r="2026" spans="1:24">
      <c r="A2026" s="119"/>
      <c r="B2026" s="136"/>
      <c r="C2026" s="78"/>
      <c r="D2026" s="99"/>
      <c r="E2026" s="1"/>
      <c r="F2026" s="1"/>
      <c r="G2026" s="1"/>
      <c r="H2026" s="1"/>
      <c r="I2026" s="1"/>
      <c r="J2026" s="1"/>
      <c r="K2026" s="120"/>
      <c r="L2026" s="120"/>
      <c r="M2026" s="120"/>
      <c r="N2026" s="1"/>
      <c r="O2026" s="1"/>
      <c r="P2026" s="1"/>
      <c r="Q2026" s="1"/>
      <c r="R2026" s="1"/>
      <c r="S2026" s="1"/>
      <c r="T2026" s="1"/>
      <c r="U2026" s="1"/>
      <c r="V2026" s="1"/>
      <c r="W2026" s="1"/>
      <c r="X2026" s="1"/>
    </row>
    <row r="2027" spans="1:24">
      <c r="A2027" s="119"/>
      <c r="B2027" s="136"/>
      <c r="C2027" s="78"/>
      <c r="D2027" s="99"/>
      <c r="E2027" s="1"/>
      <c r="F2027" s="1"/>
      <c r="G2027" s="1"/>
      <c r="H2027" s="1"/>
      <c r="I2027" s="1"/>
      <c r="J2027" s="1"/>
      <c r="K2027" s="120"/>
      <c r="L2027" s="120"/>
      <c r="M2027" s="120"/>
      <c r="N2027" s="1"/>
      <c r="O2027" s="1"/>
      <c r="P2027" s="1"/>
      <c r="Q2027" s="1"/>
      <c r="R2027" s="1"/>
      <c r="S2027" s="1"/>
      <c r="T2027" s="1"/>
      <c r="U2027" s="1"/>
      <c r="V2027" s="1"/>
      <c r="W2027" s="1"/>
      <c r="X2027" s="1"/>
    </row>
    <row r="2028" spans="1:24">
      <c r="A2028" s="119"/>
      <c r="B2028" s="136"/>
      <c r="C2028" s="78"/>
      <c r="D2028" s="99"/>
      <c r="E2028" s="1"/>
      <c r="F2028" s="1"/>
      <c r="G2028" s="1"/>
      <c r="H2028" s="1"/>
      <c r="I2028" s="1"/>
      <c r="J2028" s="1"/>
      <c r="K2028" s="120"/>
      <c r="L2028" s="120"/>
      <c r="M2028" s="120"/>
      <c r="N2028" s="1"/>
      <c r="O2028" s="1"/>
      <c r="P2028" s="1"/>
      <c r="Q2028" s="1"/>
      <c r="R2028" s="1"/>
      <c r="S2028" s="1"/>
      <c r="T2028" s="1"/>
      <c r="U2028" s="1"/>
      <c r="V2028" s="1"/>
      <c r="W2028" s="1"/>
      <c r="X2028" s="1"/>
    </row>
    <row r="2029" spans="1:24">
      <c r="A2029" s="119"/>
      <c r="B2029" s="136"/>
      <c r="C2029" s="78"/>
      <c r="D2029" s="99"/>
      <c r="E2029" s="1"/>
      <c r="F2029" s="1"/>
      <c r="G2029" s="1"/>
      <c r="H2029" s="1"/>
      <c r="I2029" s="1"/>
      <c r="J2029" s="1"/>
      <c r="K2029" s="120"/>
      <c r="L2029" s="120"/>
      <c r="M2029" s="120"/>
      <c r="N2029" s="1"/>
      <c r="O2029" s="1"/>
      <c r="P2029" s="1"/>
      <c r="Q2029" s="1"/>
      <c r="R2029" s="1"/>
      <c r="S2029" s="1"/>
      <c r="T2029" s="1"/>
      <c r="U2029" s="1"/>
      <c r="V2029" s="1"/>
      <c r="W2029" s="1"/>
      <c r="X2029" s="1"/>
    </row>
    <row r="2030" spans="1:24">
      <c r="A2030" s="119"/>
      <c r="B2030" s="136"/>
      <c r="C2030" s="78"/>
      <c r="D2030" s="99"/>
      <c r="E2030" s="1"/>
      <c r="F2030" s="1"/>
      <c r="G2030" s="1"/>
      <c r="H2030" s="1"/>
      <c r="I2030" s="1"/>
      <c r="J2030" s="1"/>
      <c r="K2030" s="120"/>
      <c r="L2030" s="120"/>
      <c r="M2030" s="120"/>
      <c r="N2030" s="1"/>
      <c r="O2030" s="1"/>
      <c r="P2030" s="1"/>
      <c r="Q2030" s="1"/>
      <c r="R2030" s="1"/>
      <c r="S2030" s="1"/>
      <c r="T2030" s="1"/>
      <c r="U2030" s="1"/>
      <c r="V2030" s="1"/>
      <c r="W2030" s="1"/>
      <c r="X2030" s="1"/>
    </row>
    <row r="2031" spans="1:24">
      <c r="A2031" s="119"/>
      <c r="B2031" s="136"/>
      <c r="C2031" s="78"/>
      <c r="D2031" s="99"/>
      <c r="E2031" s="1"/>
      <c r="F2031" s="1"/>
      <c r="G2031" s="1"/>
      <c r="H2031" s="1"/>
      <c r="I2031" s="1"/>
      <c r="J2031" s="1"/>
      <c r="K2031" s="120"/>
      <c r="L2031" s="120"/>
      <c r="M2031" s="120"/>
      <c r="N2031" s="1"/>
      <c r="O2031" s="1"/>
      <c r="P2031" s="1"/>
      <c r="Q2031" s="1"/>
      <c r="R2031" s="1"/>
      <c r="S2031" s="1"/>
      <c r="T2031" s="1"/>
      <c r="U2031" s="1"/>
      <c r="V2031" s="1"/>
      <c r="W2031" s="1"/>
      <c r="X2031" s="1"/>
    </row>
    <row r="2032" spans="1:24">
      <c r="A2032" s="119"/>
      <c r="B2032" s="136"/>
      <c r="C2032" s="78"/>
      <c r="D2032" s="99"/>
      <c r="E2032" s="1"/>
      <c r="F2032" s="1"/>
      <c r="G2032" s="1"/>
      <c r="H2032" s="1"/>
      <c r="I2032" s="1"/>
      <c r="J2032" s="1"/>
      <c r="K2032" s="120"/>
      <c r="L2032" s="120"/>
      <c r="M2032" s="120"/>
      <c r="N2032" s="1"/>
      <c r="O2032" s="1"/>
      <c r="P2032" s="1"/>
      <c r="Q2032" s="1"/>
      <c r="R2032" s="1"/>
      <c r="S2032" s="1"/>
      <c r="T2032" s="1"/>
      <c r="U2032" s="1"/>
      <c r="V2032" s="1"/>
      <c r="W2032" s="1"/>
      <c r="X2032" s="1"/>
    </row>
    <row r="2033" spans="1:24">
      <c r="A2033" s="119"/>
      <c r="B2033" s="136"/>
      <c r="C2033" s="78"/>
      <c r="D2033" s="99"/>
      <c r="E2033" s="1"/>
      <c r="F2033" s="1"/>
      <c r="G2033" s="1"/>
      <c r="H2033" s="1"/>
      <c r="I2033" s="1"/>
      <c r="J2033" s="1"/>
      <c r="K2033" s="120"/>
      <c r="L2033" s="120"/>
      <c r="M2033" s="120"/>
      <c r="N2033" s="1"/>
      <c r="O2033" s="1"/>
      <c r="P2033" s="1"/>
      <c r="Q2033" s="1"/>
      <c r="R2033" s="1"/>
      <c r="S2033" s="1"/>
      <c r="T2033" s="1"/>
      <c r="U2033" s="1"/>
      <c r="V2033" s="1"/>
      <c r="W2033" s="1"/>
      <c r="X2033" s="1"/>
    </row>
    <row r="2034" spans="1:24">
      <c r="A2034" s="119"/>
      <c r="B2034" s="136"/>
      <c r="C2034" s="78"/>
      <c r="D2034" s="99"/>
      <c r="E2034" s="1"/>
      <c r="F2034" s="1"/>
      <c r="G2034" s="1"/>
      <c r="H2034" s="1"/>
      <c r="I2034" s="1"/>
      <c r="J2034" s="1"/>
      <c r="K2034" s="120"/>
      <c r="L2034" s="120"/>
      <c r="M2034" s="120"/>
      <c r="N2034" s="1"/>
      <c r="O2034" s="1"/>
      <c r="P2034" s="1"/>
      <c r="Q2034" s="1"/>
      <c r="R2034" s="1"/>
      <c r="S2034" s="1"/>
      <c r="T2034" s="1"/>
      <c r="U2034" s="1"/>
      <c r="V2034" s="1"/>
      <c r="W2034" s="1"/>
      <c r="X2034" s="1"/>
    </row>
    <row r="2035" spans="1:24">
      <c r="A2035" s="119"/>
      <c r="B2035" s="136"/>
      <c r="C2035" s="78"/>
      <c r="D2035" s="99"/>
      <c r="E2035" s="1"/>
      <c r="F2035" s="1"/>
      <c r="G2035" s="1"/>
      <c r="H2035" s="1"/>
      <c r="I2035" s="1"/>
      <c r="J2035" s="1"/>
      <c r="K2035" s="120"/>
      <c r="L2035" s="120"/>
      <c r="M2035" s="120"/>
      <c r="N2035" s="1"/>
      <c r="O2035" s="1"/>
      <c r="P2035" s="1"/>
      <c r="Q2035" s="1"/>
      <c r="R2035" s="1"/>
      <c r="S2035" s="1"/>
      <c r="T2035" s="1"/>
      <c r="U2035" s="1"/>
      <c r="V2035" s="1"/>
      <c r="W2035" s="1"/>
      <c r="X2035" s="1"/>
    </row>
    <row r="2036" spans="1:24">
      <c r="A2036" s="119"/>
      <c r="B2036" s="136"/>
      <c r="C2036" s="78"/>
      <c r="D2036" s="99"/>
      <c r="E2036" s="1"/>
      <c r="F2036" s="1"/>
      <c r="G2036" s="1"/>
      <c r="H2036" s="1"/>
      <c r="I2036" s="1"/>
      <c r="J2036" s="1"/>
      <c r="K2036" s="120"/>
      <c r="L2036" s="120"/>
      <c r="M2036" s="120"/>
      <c r="N2036" s="1"/>
      <c r="O2036" s="1"/>
      <c r="P2036" s="1"/>
      <c r="Q2036" s="1"/>
      <c r="R2036" s="1"/>
      <c r="S2036" s="1"/>
      <c r="T2036" s="1"/>
      <c r="U2036" s="1"/>
      <c r="V2036" s="1"/>
      <c r="W2036" s="1"/>
      <c r="X2036" s="1"/>
    </row>
    <row r="2037" spans="1:24">
      <c r="A2037" s="119"/>
      <c r="B2037" s="136"/>
      <c r="C2037" s="78"/>
      <c r="D2037" s="99"/>
      <c r="E2037" s="1"/>
      <c r="F2037" s="1"/>
      <c r="G2037" s="1"/>
      <c r="H2037" s="1"/>
      <c r="I2037" s="1"/>
      <c r="J2037" s="1"/>
      <c r="K2037" s="120"/>
      <c r="L2037" s="120"/>
      <c r="M2037" s="120"/>
      <c r="N2037" s="1"/>
      <c r="O2037" s="1"/>
      <c r="P2037" s="1"/>
      <c r="Q2037" s="1"/>
      <c r="R2037" s="1"/>
      <c r="S2037" s="1"/>
      <c r="T2037" s="1"/>
      <c r="U2037" s="1"/>
      <c r="V2037" s="1"/>
      <c r="W2037" s="1"/>
      <c r="X2037" s="1"/>
    </row>
    <row r="2038" spans="1:24">
      <c r="A2038" s="119"/>
      <c r="B2038" s="136"/>
      <c r="C2038" s="78"/>
      <c r="D2038" s="99"/>
      <c r="E2038" s="1"/>
      <c r="F2038" s="1"/>
      <c r="G2038" s="1"/>
      <c r="H2038" s="1"/>
      <c r="I2038" s="1"/>
      <c r="J2038" s="1"/>
      <c r="K2038" s="120"/>
      <c r="L2038" s="120"/>
      <c r="M2038" s="120"/>
      <c r="N2038" s="1"/>
      <c r="O2038" s="1"/>
      <c r="P2038" s="1"/>
      <c r="Q2038" s="1"/>
      <c r="R2038" s="1"/>
      <c r="S2038" s="1"/>
      <c r="T2038" s="1"/>
      <c r="U2038" s="1"/>
      <c r="V2038" s="1"/>
      <c r="W2038" s="1"/>
      <c r="X2038" s="1"/>
    </row>
    <row r="2039" spans="1:24">
      <c r="A2039" s="119"/>
      <c r="B2039" s="136"/>
      <c r="C2039" s="78"/>
      <c r="D2039" s="99"/>
      <c r="E2039" s="1"/>
      <c r="F2039" s="1"/>
      <c r="G2039" s="1"/>
      <c r="H2039" s="1"/>
      <c r="I2039" s="1"/>
      <c r="J2039" s="1"/>
      <c r="K2039" s="120"/>
      <c r="L2039" s="120"/>
      <c r="M2039" s="120"/>
      <c r="N2039" s="1"/>
      <c r="O2039" s="1"/>
      <c r="P2039" s="1"/>
      <c r="Q2039" s="1"/>
      <c r="R2039" s="1"/>
      <c r="S2039" s="1"/>
      <c r="T2039" s="1"/>
      <c r="U2039" s="1"/>
      <c r="V2039" s="1"/>
      <c r="W2039" s="1"/>
      <c r="X2039" s="1"/>
    </row>
    <row r="2040" spans="1:24">
      <c r="A2040" s="119"/>
      <c r="B2040" s="136"/>
      <c r="C2040" s="78"/>
      <c r="D2040" s="99"/>
      <c r="E2040" s="1"/>
      <c r="F2040" s="1"/>
      <c r="G2040" s="1"/>
      <c r="H2040" s="1"/>
      <c r="I2040" s="1"/>
      <c r="J2040" s="1"/>
      <c r="K2040" s="120"/>
      <c r="L2040" s="120"/>
      <c r="M2040" s="120"/>
      <c r="N2040" s="1"/>
      <c r="O2040" s="1"/>
      <c r="P2040" s="1"/>
      <c r="Q2040" s="1"/>
      <c r="R2040" s="1"/>
      <c r="S2040" s="1"/>
      <c r="T2040" s="1"/>
      <c r="U2040" s="1"/>
      <c r="V2040" s="1"/>
      <c r="W2040" s="1"/>
      <c r="X2040" s="1"/>
    </row>
    <row r="2041" spans="1:24">
      <c r="A2041" s="119"/>
      <c r="B2041" s="136"/>
      <c r="C2041" s="78"/>
      <c r="D2041" s="99"/>
      <c r="E2041" s="1"/>
      <c r="F2041" s="1"/>
      <c r="G2041" s="1"/>
      <c r="H2041" s="1"/>
      <c r="I2041" s="1"/>
      <c r="J2041" s="1"/>
      <c r="K2041" s="120"/>
      <c r="L2041" s="120"/>
      <c r="M2041" s="120"/>
      <c r="N2041" s="1"/>
      <c r="O2041" s="1"/>
      <c r="P2041" s="1"/>
      <c r="Q2041" s="1"/>
      <c r="R2041" s="1"/>
      <c r="S2041" s="1"/>
      <c r="T2041" s="1"/>
      <c r="U2041" s="1"/>
      <c r="V2041" s="1"/>
      <c r="W2041" s="1"/>
      <c r="X2041" s="1"/>
    </row>
    <row r="2042" spans="1:24">
      <c r="A2042" s="119"/>
      <c r="B2042" s="136"/>
      <c r="C2042" s="78"/>
      <c r="D2042" s="99"/>
      <c r="E2042" s="1"/>
      <c r="F2042" s="1"/>
      <c r="G2042" s="1"/>
      <c r="H2042" s="1"/>
      <c r="I2042" s="1"/>
      <c r="J2042" s="1"/>
      <c r="K2042" s="120"/>
      <c r="L2042" s="120"/>
      <c r="M2042" s="120"/>
      <c r="N2042" s="1"/>
      <c r="O2042" s="1"/>
      <c r="P2042" s="1"/>
      <c r="Q2042" s="1"/>
      <c r="R2042" s="1"/>
      <c r="S2042" s="1"/>
      <c r="T2042" s="1"/>
      <c r="U2042" s="1"/>
      <c r="V2042" s="1"/>
      <c r="W2042" s="1"/>
      <c r="X2042" s="1"/>
    </row>
    <row r="2043" spans="1:24">
      <c r="A2043" s="119"/>
      <c r="B2043" s="136"/>
      <c r="C2043" s="78"/>
      <c r="D2043" s="99"/>
      <c r="E2043" s="1"/>
      <c r="F2043" s="1"/>
      <c r="G2043" s="1"/>
      <c r="H2043" s="1"/>
      <c r="I2043" s="1"/>
      <c r="J2043" s="1"/>
      <c r="K2043" s="120"/>
      <c r="L2043" s="120"/>
      <c r="M2043" s="120"/>
      <c r="N2043" s="1"/>
      <c r="O2043" s="1"/>
      <c r="P2043" s="1"/>
      <c r="Q2043" s="1"/>
      <c r="R2043" s="1"/>
      <c r="S2043" s="1"/>
      <c r="T2043" s="1"/>
      <c r="U2043" s="1"/>
      <c r="V2043" s="1"/>
      <c r="W2043" s="1"/>
      <c r="X2043" s="1"/>
    </row>
    <row r="2044" spans="1:24">
      <c r="A2044" s="119"/>
      <c r="B2044" s="136"/>
      <c r="C2044" s="78"/>
      <c r="D2044" s="99"/>
      <c r="E2044" s="1"/>
      <c r="F2044" s="1"/>
      <c r="G2044" s="1"/>
      <c r="H2044" s="1"/>
      <c r="I2044" s="1"/>
      <c r="J2044" s="1"/>
      <c r="K2044" s="120"/>
      <c r="L2044" s="120"/>
      <c r="M2044" s="120"/>
      <c r="N2044" s="1"/>
      <c r="O2044" s="1"/>
      <c r="P2044" s="1"/>
      <c r="Q2044" s="1"/>
      <c r="R2044" s="1"/>
      <c r="S2044" s="1"/>
      <c r="T2044" s="1"/>
      <c r="U2044" s="1"/>
      <c r="V2044" s="1"/>
      <c r="W2044" s="1"/>
      <c r="X2044" s="1"/>
    </row>
    <row r="2045" spans="1:24">
      <c r="A2045" s="119"/>
      <c r="B2045" s="136"/>
      <c r="C2045" s="78"/>
      <c r="D2045" s="99"/>
      <c r="E2045" s="1"/>
      <c r="F2045" s="1"/>
      <c r="G2045" s="1"/>
      <c r="H2045" s="1"/>
      <c r="I2045" s="1"/>
      <c r="J2045" s="1"/>
      <c r="K2045" s="120"/>
      <c r="L2045" s="120"/>
      <c r="M2045" s="120"/>
      <c r="N2045" s="1"/>
      <c r="O2045" s="1"/>
      <c r="P2045" s="1"/>
      <c r="Q2045" s="1"/>
      <c r="R2045" s="1"/>
      <c r="S2045" s="1"/>
      <c r="T2045" s="1"/>
      <c r="U2045" s="1"/>
      <c r="V2045" s="1"/>
      <c r="W2045" s="1"/>
      <c r="X2045" s="1"/>
    </row>
    <row r="2046" spans="1:24">
      <c r="A2046" s="119"/>
      <c r="B2046" s="136"/>
      <c r="C2046" s="78"/>
      <c r="D2046" s="99"/>
      <c r="E2046" s="1"/>
      <c r="F2046" s="1"/>
      <c r="G2046" s="1"/>
      <c r="H2046" s="1"/>
      <c r="I2046" s="1"/>
      <c r="J2046" s="1"/>
      <c r="K2046" s="120"/>
      <c r="L2046" s="120"/>
      <c r="M2046" s="120"/>
      <c r="N2046" s="1"/>
      <c r="O2046" s="1"/>
      <c r="P2046" s="1"/>
      <c r="Q2046" s="1"/>
      <c r="R2046" s="1"/>
      <c r="S2046" s="1"/>
      <c r="T2046" s="1"/>
      <c r="U2046" s="1"/>
      <c r="V2046" s="1"/>
      <c r="W2046" s="1"/>
      <c r="X2046" s="1"/>
    </row>
    <row r="2047" spans="1:24">
      <c r="A2047" s="119"/>
      <c r="B2047" s="136"/>
      <c r="C2047" s="78"/>
      <c r="D2047" s="99"/>
      <c r="E2047" s="1"/>
      <c r="F2047" s="1"/>
      <c r="G2047" s="1"/>
      <c r="H2047" s="1"/>
      <c r="I2047" s="1"/>
      <c r="J2047" s="1"/>
      <c r="K2047" s="120"/>
      <c r="L2047" s="120"/>
      <c r="M2047" s="120"/>
      <c r="N2047" s="1"/>
      <c r="O2047" s="1"/>
      <c r="P2047" s="1"/>
      <c r="Q2047" s="1"/>
      <c r="R2047" s="1"/>
      <c r="S2047" s="1"/>
      <c r="T2047" s="1"/>
      <c r="U2047" s="1"/>
      <c r="V2047" s="1"/>
      <c r="W2047" s="1"/>
      <c r="X2047" s="1"/>
    </row>
    <row r="2048" spans="1:24">
      <c r="A2048" s="119"/>
      <c r="B2048" s="136"/>
      <c r="C2048" s="78"/>
      <c r="D2048" s="99"/>
      <c r="E2048" s="1"/>
      <c r="F2048" s="1"/>
      <c r="G2048" s="1"/>
      <c r="H2048" s="1"/>
      <c r="I2048" s="1"/>
      <c r="J2048" s="1"/>
      <c r="K2048" s="120"/>
      <c r="L2048" s="120"/>
      <c r="M2048" s="120"/>
      <c r="N2048" s="1"/>
      <c r="O2048" s="1"/>
      <c r="P2048" s="1"/>
      <c r="Q2048" s="1"/>
      <c r="R2048" s="1"/>
      <c r="S2048" s="1"/>
      <c r="T2048" s="1"/>
      <c r="U2048" s="1"/>
      <c r="V2048" s="1"/>
      <c r="W2048" s="1"/>
      <c r="X2048" s="1"/>
    </row>
    <row r="2049" spans="1:24">
      <c r="A2049" s="119"/>
      <c r="B2049" s="136"/>
      <c r="C2049" s="78"/>
      <c r="D2049" s="99"/>
      <c r="E2049" s="1"/>
      <c r="F2049" s="1"/>
      <c r="G2049" s="1"/>
      <c r="H2049" s="1"/>
      <c r="I2049" s="1"/>
      <c r="J2049" s="1"/>
      <c r="K2049" s="120"/>
      <c r="L2049" s="120"/>
      <c r="M2049" s="120"/>
      <c r="N2049" s="1"/>
      <c r="O2049" s="1"/>
      <c r="P2049" s="1"/>
      <c r="Q2049" s="1"/>
      <c r="R2049" s="1"/>
      <c r="S2049" s="1"/>
      <c r="T2049" s="1"/>
      <c r="U2049" s="1"/>
      <c r="V2049" s="1"/>
      <c r="W2049" s="1"/>
      <c r="X2049" s="1"/>
    </row>
    <row r="2050" spans="1:24">
      <c r="A2050" s="119"/>
      <c r="B2050" s="136"/>
      <c r="C2050" s="78"/>
      <c r="D2050" s="99"/>
      <c r="E2050" s="1"/>
      <c r="F2050" s="1"/>
      <c r="G2050" s="1"/>
      <c r="H2050" s="1"/>
      <c r="I2050" s="1"/>
      <c r="J2050" s="1"/>
      <c r="K2050" s="120"/>
      <c r="L2050" s="120"/>
      <c r="M2050" s="120"/>
      <c r="N2050" s="1"/>
      <c r="O2050" s="1"/>
      <c r="P2050" s="1"/>
      <c r="Q2050" s="1"/>
      <c r="R2050" s="1"/>
      <c r="S2050" s="1"/>
      <c r="T2050" s="1"/>
      <c r="U2050" s="1"/>
      <c r="V2050" s="1"/>
      <c r="W2050" s="1"/>
      <c r="X2050" s="1"/>
    </row>
    <row r="2051" spans="1:24">
      <c r="A2051" s="119"/>
      <c r="B2051" s="136"/>
      <c r="C2051" s="78"/>
      <c r="D2051" s="99"/>
      <c r="E2051" s="1"/>
      <c r="F2051" s="1"/>
      <c r="G2051" s="1"/>
      <c r="H2051" s="1"/>
      <c r="I2051" s="1"/>
      <c r="J2051" s="1"/>
      <c r="K2051" s="120"/>
      <c r="L2051" s="120"/>
      <c r="M2051" s="120"/>
      <c r="N2051" s="1"/>
      <c r="O2051" s="1"/>
      <c r="P2051" s="1"/>
      <c r="Q2051" s="1"/>
      <c r="R2051" s="1"/>
      <c r="S2051" s="1"/>
      <c r="T2051" s="1"/>
      <c r="U2051" s="1"/>
      <c r="V2051" s="1"/>
      <c r="W2051" s="1"/>
      <c r="X2051" s="1"/>
    </row>
    <row r="2052" spans="1:24">
      <c r="A2052" s="119"/>
      <c r="B2052" s="136"/>
      <c r="C2052" s="78"/>
      <c r="D2052" s="99"/>
      <c r="E2052" s="1"/>
      <c r="F2052" s="1"/>
      <c r="G2052" s="1"/>
      <c r="H2052" s="1"/>
      <c r="I2052" s="1"/>
      <c r="J2052" s="1"/>
      <c r="K2052" s="120"/>
      <c r="L2052" s="120"/>
      <c r="M2052" s="120"/>
      <c r="N2052" s="1"/>
      <c r="O2052" s="1"/>
      <c r="P2052" s="1"/>
      <c r="Q2052" s="1"/>
      <c r="R2052" s="1"/>
      <c r="S2052" s="1"/>
      <c r="T2052" s="1"/>
      <c r="U2052" s="1"/>
      <c r="V2052" s="1"/>
      <c r="W2052" s="1"/>
      <c r="X2052" s="1"/>
    </row>
    <row r="2053" spans="1:24">
      <c r="A2053" s="119"/>
      <c r="B2053" s="136"/>
      <c r="C2053" s="78"/>
      <c r="D2053" s="99"/>
      <c r="E2053" s="1"/>
      <c r="F2053" s="1"/>
      <c r="G2053" s="1"/>
      <c r="H2053" s="1"/>
      <c r="I2053" s="1"/>
      <c r="J2053" s="1"/>
      <c r="K2053" s="120"/>
      <c r="L2053" s="120"/>
      <c r="M2053" s="120"/>
      <c r="N2053" s="1"/>
      <c r="O2053" s="1"/>
      <c r="P2053" s="1"/>
      <c r="Q2053" s="1"/>
      <c r="R2053" s="1"/>
      <c r="S2053" s="1"/>
      <c r="T2053" s="1"/>
      <c r="U2053" s="1"/>
      <c r="V2053" s="1"/>
      <c r="W2053" s="1"/>
      <c r="X2053" s="1"/>
    </row>
    <row r="2054" spans="1:24">
      <c r="A2054" s="119"/>
      <c r="B2054" s="136"/>
      <c r="C2054" s="78"/>
      <c r="D2054" s="99"/>
      <c r="E2054" s="1"/>
      <c r="F2054" s="1"/>
      <c r="G2054" s="1"/>
      <c r="H2054" s="1"/>
      <c r="I2054" s="1"/>
      <c r="J2054" s="1"/>
      <c r="K2054" s="120"/>
      <c r="L2054" s="120"/>
      <c r="M2054" s="120"/>
      <c r="N2054" s="1"/>
      <c r="O2054" s="1"/>
      <c r="P2054" s="1"/>
      <c r="Q2054" s="1"/>
      <c r="R2054" s="1"/>
      <c r="S2054" s="1"/>
      <c r="T2054" s="1"/>
      <c r="U2054" s="1"/>
      <c r="V2054" s="1"/>
      <c r="W2054" s="1"/>
      <c r="X2054" s="1"/>
    </row>
    <row r="2055" spans="1:24">
      <c r="A2055" s="119"/>
      <c r="B2055" s="136"/>
      <c r="C2055" s="78"/>
      <c r="D2055" s="99"/>
      <c r="E2055" s="1"/>
      <c r="F2055" s="1"/>
      <c r="G2055" s="1"/>
      <c r="H2055" s="1"/>
      <c r="I2055" s="1"/>
      <c r="J2055" s="1"/>
      <c r="K2055" s="120"/>
      <c r="L2055" s="120"/>
      <c r="M2055" s="120"/>
      <c r="N2055" s="1"/>
      <c r="O2055" s="1"/>
      <c r="P2055" s="1"/>
      <c r="Q2055" s="1"/>
      <c r="R2055" s="1"/>
      <c r="S2055" s="1"/>
      <c r="T2055" s="1"/>
      <c r="U2055" s="1"/>
      <c r="V2055" s="1"/>
      <c r="W2055" s="1"/>
      <c r="X2055" s="1"/>
    </row>
    <row r="2056" spans="1:24">
      <c r="A2056" s="119"/>
      <c r="B2056" s="136"/>
      <c r="C2056" s="78"/>
      <c r="D2056" s="99"/>
      <c r="E2056" s="1"/>
      <c r="F2056" s="1"/>
      <c r="G2056" s="1"/>
      <c r="H2056" s="1"/>
      <c r="I2056" s="1"/>
      <c r="J2056" s="1"/>
      <c r="K2056" s="120"/>
      <c r="L2056" s="120"/>
      <c r="M2056" s="120"/>
      <c r="N2056" s="1"/>
      <c r="O2056" s="1"/>
      <c r="P2056" s="1"/>
      <c r="Q2056" s="1"/>
      <c r="R2056" s="1"/>
      <c r="S2056" s="1"/>
      <c r="T2056" s="1"/>
      <c r="U2056" s="1"/>
      <c r="V2056" s="1"/>
      <c r="W2056" s="1"/>
      <c r="X2056" s="1"/>
    </row>
    <row r="2057" spans="1:24">
      <c r="A2057" s="119"/>
      <c r="B2057" s="136"/>
      <c r="C2057" s="78"/>
      <c r="D2057" s="99"/>
      <c r="E2057" s="1"/>
      <c r="F2057" s="1"/>
      <c r="G2057" s="1"/>
      <c r="H2057" s="1"/>
      <c r="I2057" s="1"/>
      <c r="J2057" s="1"/>
      <c r="K2057" s="120"/>
      <c r="L2057" s="120"/>
      <c r="M2057" s="120"/>
      <c r="N2057" s="1"/>
      <c r="O2057" s="1"/>
      <c r="P2057" s="1"/>
      <c r="Q2057" s="1"/>
      <c r="R2057" s="1"/>
      <c r="S2057" s="1"/>
      <c r="T2057" s="1"/>
      <c r="U2057" s="1"/>
      <c r="V2057" s="1"/>
      <c r="W2057" s="1"/>
      <c r="X2057" s="1"/>
    </row>
    <row r="2058" spans="1:24">
      <c r="A2058" s="119"/>
      <c r="B2058" s="136"/>
      <c r="C2058" s="78"/>
      <c r="D2058" s="99"/>
      <c r="E2058" s="1"/>
      <c r="F2058" s="1"/>
      <c r="G2058" s="1"/>
      <c r="H2058" s="1"/>
      <c r="I2058" s="1"/>
      <c r="J2058" s="1"/>
      <c r="K2058" s="120"/>
      <c r="L2058" s="120"/>
      <c r="M2058" s="120"/>
      <c r="N2058" s="1"/>
      <c r="O2058" s="1"/>
      <c r="P2058" s="1"/>
      <c r="Q2058" s="1"/>
      <c r="R2058" s="1"/>
      <c r="S2058" s="1"/>
      <c r="T2058" s="1"/>
      <c r="U2058" s="1"/>
      <c r="V2058" s="1"/>
      <c r="W2058" s="1"/>
      <c r="X2058" s="1"/>
    </row>
    <row r="2059" spans="1:24">
      <c r="A2059" s="119"/>
      <c r="B2059" s="136"/>
      <c r="C2059" s="78"/>
      <c r="D2059" s="99"/>
      <c r="E2059" s="1"/>
      <c r="F2059" s="1"/>
      <c r="G2059" s="1"/>
      <c r="H2059" s="1"/>
      <c r="I2059" s="1"/>
      <c r="J2059" s="1"/>
      <c r="K2059" s="120"/>
      <c r="L2059" s="120"/>
      <c r="M2059" s="120"/>
      <c r="N2059" s="1"/>
      <c r="O2059" s="1"/>
      <c r="P2059" s="1"/>
      <c r="Q2059" s="1"/>
      <c r="R2059" s="1"/>
      <c r="S2059" s="1"/>
      <c r="T2059" s="1"/>
      <c r="U2059" s="1"/>
      <c r="V2059" s="1"/>
      <c r="W2059" s="1"/>
      <c r="X2059" s="1"/>
    </row>
    <row r="2060" spans="1:24">
      <c r="A2060" s="119"/>
      <c r="B2060" s="136"/>
      <c r="C2060" s="78"/>
      <c r="D2060" s="99"/>
      <c r="E2060" s="1"/>
      <c r="F2060" s="1"/>
      <c r="G2060" s="1"/>
      <c r="H2060" s="1"/>
      <c r="I2060" s="1"/>
      <c r="J2060" s="1"/>
      <c r="K2060" s="120"/>
      <c r="L2060" s="120"/>
      <c r="M2060" s="120"/>
      <c r="N2060" s="1"/>
      <c r="O2060" s="1"/>
      <c r="P2060" s="1"/>
      <c r="Q2060" s="1"/>
      <c r="R2060" s="1"/>
      <c r="S2060" s="1"/>
      <c r="T2060" s="1"/>
      <c r="U2060" s="1"/>
      <c r="V2060" s="1"/>
      <c r="W2060" s="1"/>
      <c r="X2060" s="1"/>
    </row>
    <row r="2061" spans="1:24">
      <c r="A2061" s="119"/>
      <c r="B2061" s="136"/>
      <c r="C2061" s="78"/>
      <c r="D2061" s="99"/>
      <c r="E2061" s="1"/>
      <c r="F2061" s="1"/>
      <c r="G2061" s="1"/>
      <c r="H2061" s="1"/>
      <c r="I2061" s="1"/>
      <c r="J2061" s="1"/>
      <c r="K2061" s="120"/>
      <c r="L2061" s="120"/>
      <c r="M2061" s="120"/>
      <c r="N2061" s="1"/>
      <c r="O2061" s="1"/>
      <c r="P2061" s="1"/>
      <c r="Q2061" s="1"/>
      <c r="R2061" s="1"/>
      <c r="S2061" s="1"/>
      <c r="T2061" s="1"/>
      <c r="U2061" s="1"/>
      <c r="V2061" s="1"/>
      <c r="W2061" s="1"/>
      <c r="X2061" s="1"/>
    </row>
    <row r="2062" spans="1:24">
      <c r="A2062" s="119"/>
      <c r="B2062" s="136"/>
      <c r="C2062" s="78"/>
      <c r="D2062" s="99"/>
      <c r="E2062" s="1"/>
      <c r="F2062" s="1"/>
      <c r="G2062" s="1"/>
      <c r="H2062" s="1"/>
      <c r="I2062" s="1"/>
      <c r="J2062" s="1"/>
      <c r="K2062" s="120"/>
      <c r="L2062" s="120"/>
      <c r="M2062" s="120"/>
      <c r="N2062" s="1"/>
      <c r="O2062" s="1"/>
      <c r="P2062" s="1"/>
      <c r="Q2062" s="1"/>
      <c r="R2062" s="1"/>
      <c r="S2062" s="1"/>
      <c r="T2062" s="1"/>
      <c r="U2062" s="1"/>
      <c r="V2062" s="1"/>
      <c r="W2062" s="1"/>
      <c r="X2062" s="1"/>
    </row>
    <row r="2063" spans="1:24">
      <c r="A2063" s="119"/>
      <c r="B2063" s="136"/>
      <c r="C2063" s="78"/>
      <c r="D2063" s="99"/>
      <c r="E2063" s="1"/>
      <c r="F2063" s="1"/>
      <c r="G2063" s="1"/>
      <c r="H2063" s="1"/>
      <c r="I2063" s="1"/>
      <c r="J2063" s="1"/>
      <c r="K2063" s="120"/>
      <c r="L2063" s="120"/>
      <c r="M2063" s="120"/>
      <c r="N2063" s="1"/>
      <c r="O2063" s="1"/>
      <c r="P2063" s="1"/>
      <c r="Q2063" s="1"/>
      <c r="R2063" s="1"/>
      <c r="S2063" s="1"/>
      <c r="T2063" s="1"/>
      <c r="U2063" s="1"/>
      <c r="V2063" s="1"/>
      <c r="W2063" s="1"/>
      <c r="X2063" s="1"/>
    </row>
    <row r="2064" spans="1:24">
      <c r="A2064" s="119"/>
      <c r="B2064" s="136"/>
      <c r="C2064" s="78"/>
      <c r="D2064" s="99"/>
      <c r="E2064" s="1"/>
      <c r="F2064" s="1"/>
      <c r="G2064" s="1"/>
      <c r="H2064" s="1"/>
      <c r="I2064" s="1"/>
      <c r="J2064" s="1"/>
      <c r="K2064" s="120"/>
      <c r="L2064" s="120"/>
      <c r="M2064" s="120"/>
      <c r="N2064" s="1"/>
      <c r="O2064" s="1"/>
      <c r="P2064" s="1"/>
      <c r="Q2064" s="1"/>
      <c r="R2064" s="1"/>
      <c r="S2064" s="1"/>
      <c r="T2064" s="1"/>
      <c r="U2064" s="1"/>
      <c r="V2064" s="1"/>
      <c r="W2064" s="1"/>
      <c r="X2064" s="1"/>
    </row>
    <row r="2065" spans="1:24">
      <c r="A2065" s="119"/>
      <c r="B2065" s="136"/>
      <c r="C2065" s="78"/>
      <c r="D2065" s="99"/>
      <c r="E2065" s="1"/>
      <c r="F2065" s="1"/>
      <c r="G2065" s="1"/>
      <c r="H2065" s="1"/>
      <c r="I2065" s="1"/>
      <c r="J2065" s="1"/>
      <c r="K2065" s="120"/>
      <c r="L2065" s="120"/>
      <c r="M2065" s="120"/>
      <c r="N2065" s="1"/>
      <c r="O2065" s="1"/>
      <c r="P2065" s="1"/>
      <c r="Q2065" s="1"/>
      <c r="R2065" s="1"/>
      <c r="S2065" s="1"/>
      <c r="T2065" s="1"/>
      <c r="U2065" s="1"/>
      <c r="V2065" s="1"/>
      <c r="W2065" s="1"/>
      <c r="X2065" s="1"/>
    </row>
    <row r="2066" spans="1:24">
      <c r="A2066" s="119"/>
      <c r="B2066" s="136"/>
      <c r="C2066" s="78"/>
      <c r="D2066" s="99"/>
      <c r="E2066" s="1"/>
      <c r="F2066" s="1"/>
      <c r="G2066" s="1"/>
      <c r="H2066" s="1"/>
      <c r="I2066" s="1"/>
      <c r="J2066" s="1"/>
      <c r="K2066" s="120"/>
      <c r="L2066" s="120"/>
      <c r="M2066" s="120"/>
      <c r="N2066" s="1"/>
      <c r="O2066" s="1"/>
      <c r="P2066" s="1"/>
      <c r="Q2066" s="1"/>
      <c r="R2066" s="1"/>
      <c r="S2066" s="1"/>
      <c r="T2066" s="1"/>
      <c r="U2066" s="1"/>
      <c r="V2066" s="1"/>
      <c r="W2066" s="1"/>
      <c r="X2066" s="1"/>
    </row>
    <row r="2067" spans="1:24">
      <c r="A2067" s="119"/>
      <c r="B2067" s="136"/>
      <c r="C2067" s="78"/>
      <c r="D2067" s="99"/>
      <c r="E2067" s="1"/>
      <c r="F2067" s="1"/>
      <c r="G2067" s="1"/>
      <c r="H2067" s="1"/>
      <c r="I2067" s="1"/>
      <c r="J2067" s="1"/>
      <c r="K2067" s="120"/>
      <c r="L2067" s="120"/>
      <c r="M2067" s="120"/>
      <c r="N2067" s="1"/>
      <c r="O2067" s="1"/>
      <c r="P2067" s="1"/>
      <c r="Q2067" s="1"/>
      <c r="R2067" s="1"/>
      <c r="S2067" s="1"/>
      <c r="T2067" s="1"/>
      <c r="U2067" s="1"/>
      <c r="V2067" s="1"/>
      <c r="W2067" s="1"/>
      <c r="X2067" s="1"/>
    </row>
    <row r="2068" spans="1:24">
      <c r="A2068" s="119"/>
      <c r="B2068" s="136"/>
      <c r="C2068" s="78"/>
      <c r="D2068" s="99"/>
      <c r="E2068" s="1"/>
      <c r="F2068" s="1"/>
      <c r="G2068" s="1"/>
      <c r="H2068" s="1"/>
      <c r="I2068" s="1"/>
      <c r="J2068" s="1"/>
      <c r="K2068" s="120"/>
      <c r="L2068" s="120"/>
      <c r="M2068" s="120"/>
      <c r="N2068" s="1"/>
      <c r="O2068" s="1"/>
      <c r="P2068" s="1"/>
      <c r="Q2068" s="1"/>
      <c r="R2068" s="1"/>
      <c r="S2068" s="1"/>
      <c r="T2068" s="1"/>
      <c r="U2068" s="1"/>
      <c r="V2068" s="1"/>
      <c r="W2068" s="1"/>
      <c r="X2068" s="1"/>
    </row>
    <row r="2069" spans="1:24">
      <c r="A2069" s="119"/>
      <c r="B2069" s="136"/>
      <c r="C2069" s="78"/>
      <c r="D2069" s="99"/>
      <c r="E2069" s="1"/>
      <c r="F2069" s="1"/>
      <c r="G2069" s="1"/>
      <c r="H2069" s="1"/>
      <c r="I2069" s="1"/>
      <c r="J2069" s="1"/>
      <c r="K2069" s="120"/>
      <c r="L2069" s="120"/>
      <c r="M2069" s="120"/>
      <c r="N2069" s="1"/>
      <c r="O2069" s="1"/>
      <c r="P2069" s="1"/>
      <c r="Q2069" s="1"/>
      <c r="R2069" s="1"/>
      <c r="S2069" s="1"/>
      <c r="T2069" s="1"/>
      <c r="U2069" s="1"/>
      <c r="V2069" s="1"/>
      <c r="W2069" s="1"/>
      <c r="X2069" s="1"/>
    </row>
    <row r="2070" spans="1:24">
      <c r="A2070" s="119"/>
      <c r="B2070" s="136"/>
      <c r="C2070" s="78"/>
      <c r="D2070" s="99"/>
      <c r="E2070" s="1"/>
      <c r="F2070" s="1"/>
      <c r="G2070" s="1"/>
      <c r="H2070" s="1"/>
      <c r="I2070" s="1"/>
      <c r="J2070" s="1"/>
      <c r="K2070" s="120"/>
      <c r="L2070" s="120"/>
      <c r="M2070" s="120"/>
      <c r="N2070" s="1"/>
      <c r="O2070" s="1"/>
      <c r="P2070" s="1"/>
      <c r="Q2070" s="1"/>
      <c r="R2070" s="1"/>
      <c r="S2070" s="1"/>
      <c r="T2070" s="1"/>
      <c r="U2070" s="1"/>
      <c r="V2070" s="1"/>
      <c r="W2070" s="1"/>
      <c r="X2070" s="1"/>
    </row>
    <row r="2071" spans="1:24">
      <c r="A2071" s="119"/>
      <c r="B2071" s="136"/>
      <c r="C2071" s="78"/>
      <c r="D2071" s="99"/>
      <c r="E2071" s="1"/>
      <c r="F2071" s="1"/>
      <c r="G2071" s="1"/>
      <c r="H2071" s="1"/>
      <c r="I2071" s="1"/>
      <c r="J2071" s="1"/>
      <c r="K2071" s="120"/>
      <c r="L2071" s="120"/>
      <c r="M2071" s="120"/>
      <c r="N2071" s="1"/>
      <c r="O2071" s="1"/>
      <c r="P2071" s="1"/>
      <c r="Q2071" s="1"/>
      <c r="R2071" s="1"/>
      <c r="S2071" s="1"/>
      <c r="T2071" s="1"/>
      <c r="U2071" s="1"/>
      <c r="V2071" s="1"/>
      <c r="W2071" s="1"/>
      <c r="X2071" s="1"/>
    </row>
    <row r="2072" spans="1:24">
      <c r="A2072" s="119"/>
      <c r="B2072" s="136"/>
      <c r="C2072" s="78"/>
      <c r="D2072" s="99"/>
      <c r="E2072" s="1"/>
      <c r="F2072" s="1"/>
      <c r="G2072" s="1"/>
      <c r="H2072" s="1"/>
      <c r="I2072" s="1"/>
      <c r="J2072" s="1"/>
      <c r="K2072" s="120"/>
      <c r="L2072" s="120"/>
      <c r="M2072" s="120"/>
      <c r="N2072" s="1"/>
      <c r="O2072" s="1"/>
      <c r="P2072" s="1"/>
      <c r="Q2072" s="1"/>
      <c r="R2072" s="1"/>
      <c r="S2072" s="1"/>
      <c r="T2072" s="1"/>
      <c r="U2072" s="1"/>
      <c r="V2072" s="1"/>
      <c r="W2072" s="1"/>
      <c r="X2072" s="1"/>
    </row>
    <row r="2073" spans="1:24">
      <c r="A2073" s="119"/>
      <c r="B2073" s="136"/>
      <c r="C2073" s="78"/>
      <c r="D2073" s="99"/>
      <c r="E2073" s="1"/>
      <c r="F2073" s="1"/>
      <c r="G2073" s="1"/>
      <c r="H2073" s="1"/>
      <c r="I2073" s="1"/>
      <c r="J2073" s="1"/>
      <c r="K2073" s="120"/>
      <c r="L2073" s="120"/>
      <c r="M2073" s="120"/>
      <c r="N2073" s="1"/>
      <c r="O2073" s="1"/>
      <c r="P2073" s="1"/>
      <c r="Q2073" s="1"/>
      <c r="R2073" s="1"/>
      <c r="S2073" s="1"/>
      <c r="T2073" s="1"/>
      <c r="U2073" s="1"/>
      <c r="V2073" s="1"/>
      <c r="W2073" s="1"/>
      <c r="X2073" s="1"/>
    </row>
    <row r="2074" spans="1:24">
      <c r="A2074" s="119"/>
      <c r="B2074" s="136"/>
      <c r="C2074" s="78"/>
      <c r="D2074" s="99"/>
      <c r="E2074" s="1"/>
      <c r="F2074" s="1"/>
      <c r="G2074" s="1"/>
      <c r="H2074" s="1"/>
      <c r="I2074" s="1"/>
      <c r="J2074" s="1"/>
      <c r="K2074" s="120"/>
      <c r="L2074" s="120"/>
      <c r="M2074" s="120"/>
      <c r="N2074" s="1"/>
      <c r="O2074" s="1"/>
      <c r="P2074" s="1"/>
      <c r="Q2074" s="1"/>
      <c r="R2074" s="1"/>
      <c r="S2074" s="1"/>
      <c r="T2074" s="1"/>
      <c r="U2074" s="1"/>
      <c r="V2074" s="1"/>
      <c r="W2074" s="1"/>
      <c r="X2074" s="1"/>
    </row>
    <row r="2075" spans="1:24">
      <c r="A2075" s="119"/>
      <c r="B2075" s="136"/>
      <c r="C2075" s="78"/>
      <c r="D2075" s="99"/>
      <c r="E2075" s="1"/>
      <c r="F2075" s="1"/>
      <c r="G2075" s="1"/>
      <c r="H2075" s="1"/>
      <c r="I2075" s="1"/>
      <c r="J2075" s="1"/>
      <c r="K2075" s="120"/>
      <c r="L2075" s="120"/>
      <c r="M2075" s="120"/>
      <c r="N2075" s="1"/>
      <c r="O2075" s="1"/>
      <c r="P2075" s="1"/>
      <c r="Q2075" s="1"/>
      <c r="R2075" s="1"/>
      <c r="S2075" s="1"/>
      <c r="T2075" s="1"/>
      <c r="U2075" s="1"/>
      <c r="V2075" s="1"/>
      <c r="W2075" s="1"/>
      <c r="X2075" s="1"/>
    </row>
    <row r="2076" spans="1:24">
      <c r="A2076" s="119"/>
      <c r="B2076" s="136"/>
      <c r="C2076" s="78"/>
      <c r="D2076" s="99"/>
      <c r="E2076" s="1"/>
      <c r="F2076" s="1"/>
      <c r="G2076" s="1"/>
      <c r="H2076" s="1"/>
      <c r="I2076" s="1"/>
      <c r="J2076" s="1"/>
      <c r="K2076" s="120"/>
      <c r="L2076" s="120"/>
      <c r="M2076" s="120"/>
      <c r="N2076" s="1"/>
      <c r="O2076" s="1"/>
      <c r="P2076" s="1"/>
      <c r="Q2076" s="1"/>
      <c r="R2076" s="1"/>
      <c r="S2076" s="1"/>
      <c r="T2076" s="1"/>
      <c r="U2076" s="1"/>
      <c r="V2076" s="1"/>
      <c r="W2076" s="1"/>
      <c r="X2076" s="1"/>
    </row>
    <row r="2077" spans="1:24">
      <c r="A2077" s="119"/>
      <c r="B2077" s="136"/>
      <c r="C2077" s="78"/>
      <c r="D2077" s="99"/>
      <c r="E2077" s="1"/>
      <c r="F2077" s="1"/>
      <c r="G2077" s="1"/>
      <c r="H2077" s="1"/>
      <c r="I2077" s="1"/>
      <c r="J2077" s="1"/>
      <c r="K2077" s="120"/>
      <c r="L2077" s="120"/>
      <c r="M2077" s="120"/>
      <c r="N2077" s="1"/>
      <c r="O2077" s="1"/>
      <c r="P2077" s="1"/>
      <c r="Q2077" s="1"/>
      <c r="R2077" s="1"/>
      <c r="S2077" s="1"/>
      <c r="T2077" s="1"/>
      <c r="U2077" s="1"/>
      <c r="V2077" s="1"/>
      <c r="W2077" s="1"/>
      <c r="X2077" s="1"/>
    </row>
    <row r="2078" spans="1:24">
      <c r="A2078" s="119"/>
      <c r="B2078" s="136"/>
      <c r="C2078" s="78"/>
      <c r="D2078" s="99"/>
      <c r="E2078" s="1"/>
      <c r="F2078" s="1"/>
      <c r="G2078" s="1"/>
      <c r="H2078" s="1"/>
      <c r="I2078" s="1"/>
      <c r="J2078" s="1"/>
      <c r="K2078" s="120"/>
      <c r="L2078" s="120"/>
      <c r="M2078" s="120"/>
      <c r="N2078" s="1"/>
      <c r="O2078" s="1"/>
      <c r="P2078" s="1"/>
      <c r="Q2078" s="1"/>
      <c r="R2078" s="1"/>
      <c r="S2078" s="1"/>
      <c r="T2078" s="1"/>
      <c r="U2078" s="1"/>
      <c r="V2078" s="1"/>
      <c r="W2078" s="1"/>
      <c r="X2078" s="1"/>
    </row>
    <row r="2079" spans="1:24">
      <c r="A2079" s="119"/>
      <c r="B2079" s="136"/>
      <c r="C2079" s="78"/>
      <c r="D2079" s="99"/>
      <c r="E2079" s="1"/>
      <c r="F2079" s="1"/>
      <c r="G2079" s="1"/>
      <c r="H2079" s="1"/>
      <c r="I2079" s="1"/>
      <c r="J2079" s="1"/>
      <c r="K2079" s="120"/>
      <c r="L2079" s="120"/>
      <c r="M2079" s="120"/>
      <c r="N2079" s="1"/>
      <c r="O2079" s="1"/>
      <c r="P2079" s="1"/>
      <c r="Q2079" s="1"/>
      <c r="R2079" s="1"/>
      <c r="S2079" s="1"/>
      <c r="T2079" s="1"/>
      <c r="U2079" s="1"/>
      <c r="V2079" s="1"/>
      <c r="W2079" s="1"/>
      <c r="X2079" s="1"/>
    </row>
    <row r="2080" spans="1:24">
      <c r="A2080" s="119"/>
      <c r="B2080" s="136"/>
      <c r="C2080" s="78"/>
      <c r="D2080" s="99"/>
      <c r="E2080" s="1"/>
      <c r="F2080" s="1"/>
      <c r="G2080" s="1"/>
      <c r="H2080" s="1"/>
      <c r="I2080" s="1"/>
      <c r="J2080" s="1"/>
      <c r="K2080" s="120"/>
      <c r="L2080" s="120"/>
      <c r="M2080" s="120"/>
      <c r="N2080" s="1"/>
      <c r="O2080" s="1"/>
      <c r="P2080" s="1"/>
      <c r="Q2080" s="1"/>
      <c r="R2080" s="1"/>
      <c r="S2080" s="1"/>
      <c r="T2080" s="1"/>
      <c r="U2080" s="1"/>
      <c r="V2080" s="1"/>
      <c r="W2080" s="1"/>
      <c r="X2080" s="1"/>
    </row>
    <row r="2081" spans="1:24">
      <c r="A2081" s="119"/>
      <c r="B2081" s="136"/>
      <c r="C2081" s="78"/>
      <c r="D2081" s="99"/>
      <c r="E2081" s="1"/>
      <c r="F2081" s="1"/>
      <c r="G2081" s="1"/>
      <c r="H2081" s="1"/>
      <c r="I2081" s="1"/>
      <c r="J2081" s="1"/>
      <c r="K2081" s="120"/>
      <c r="L2081" s="120"/>
      <c r="M2081" s="120"/>
      <c r="N2081" s="1"/>
      <c r="O2081" s="1"/>
      <c r="P2081" s="1"/>
      <c r="Q2081" s="1"/>
      <c r="R2081" s="1"/>
      <c r="S2081" s="1"/>
      <c r="T2081" s="1"/>
      <c r="U2081" s="1"/>
      <c r="V2081" s="1"/>
      <c r="W2081" s="1"/>
      <c r="X2081" s="1"/>
    </row>
    <row r="2082" spans="1:24">
      <c r="A2082" s="119"/>
      <c r="B2082" s="136"/>
      <c r="C2082" s="78"/>
      <c r="D2082" s="99"/>
      <c r="E2082" s="1"/>
      <c r="F2082" s="1"/>
      <c r="G2082" s="1"/>
      <c r="H2082" s="1"/>
      <c r="I2082" s="1"/>
      <c r="J2082" s="1"/>
      <c r="K2082" s="120"/>
      <c r="L2082" s="120"/>
      <c r="M2082" s="120"/>
      <c r="N2082" s="1"/>
      <c r="O2082" s="1"/>
      <c r="P2082" s="1"/>
      <c r="Q2082" s="1"/>
      <c r="R2082" s="1"/>
      <c r="S2082" s="1"/>
      <c r="T2082" s="1"/>
      <c r="U2082" s="1"/>
      <c r="V2082" s="1"/>
      <c r="W2082" s="1"/>
      <c r="X2082" s="1"/>
    </row>
    <row r="2083" spans="1:24">
      <c r="A2083" s="119"/>
      <c r="B2083" s="136"/>
      <c r="C2083" s="78"/>
      <c r="D2083" s="99"/>
      <c r="E2083" s="1"/>
      <c r="F2083" s="1"/>
      <c r="G2083" s="1"/>
      <c r="H2083" s="1"/>
      <c r="I2083" s="1"/>
      <c r="J2083" s="1"/>
      <c r="K2083" s="120"/>
      <c r="L2083" s="120"/>
      <c r="M2083" s="120"/>
      <c r="N2083" s="1"/>
      <c r="O2083" s="1"/>
      <c r="P2083" s="1"/>
      <c r="Q2083" s="1"/>
      <c r="R2083" s="1"/>
      <c r="S2083" s="1"/>
      <c r="T2083" s="1"/>
      <c r="U2083" s="1"/>
      <c r="V2083" s="1"/>
      <c r="W2083" s="1"/>
      <c r="X2083" s="1"/>
    </row>
    <row r="2084" spans="1:24">
      <c r="A2084" s="119"/>
      <c r="B2084" s="136"/>
      <c r="C2084" s="78"/>
      <c r="D2084" s="99"/>
      <c r="E2084" s="1"/>
      <c r="F2084" s="1"/>
      <c r="G2084" s="1"/>
      <c r="H2084" s="1"/>
      <c r="I2084" s="1"/>
      <c r="J2084" s="1"/>
      <c r="K2084" s="120"/>
      <c r="L2084" s="120"/>
      <c r="M2084" s="120"/>
      <c r="N2084" s="1"/>
      <c r="O2084" s="1"/>
      <c r="P2084" s="1"/>
      <c r="Q2084" s="1"/>
      <c r="R2084" s="1"/>
      <c r="S2084" s="1"/>
      <c r="T2084" s="1"/>
      <c r="U2084" s="1"/>
      <c r="V2084" s="1"/>
      <c r="W2084" s="1"/>
      <c r="X2084" s="1"/>
    </row>
    <row r="2085" spans="1:24">
      <c r="A2085" s="119"/>
      <c r="B2085" s="136"/>
      <c r="C2085" s="78"/>
      <c r="D2085" s="99"/>
      <c r="E2085" s="1"/>
      <c r="F2085" s="1"/>
      <c r="G2085" s="1"/>
      <c r="H2085" s="1"/>
      <c r="I2085" s="1"/>
      <c r="J2085" s="1"/>
      <c r="K2085" s="120"/>
      <c r="L2085" s="120"/>
      <c r="M2085" s="120"/>
      <c r="N2085" s="1"/>
      <c r="O2085" s="1"/>
      <c r="P2085" s="1"/>
      <c r="Q2085" s="1"/>
      <c r="R2085" s="1"/>
      <c r="S2085" s="1"/>
      <c r="T2085" s="1"/>
      <c r="U2085" s="1"/>
      <c r="V2085" s="1"/>
      <c r="W2085" s="1"/>
      <c r="X2085" s="1"/>
    </row>
    <row r="2086" spans="1:24">
      <c r="A2086" s="119"/>
      <c r="B2086" s="136"/>
      <c r="C2086" s="78"/>
      <c r="D2086" s="99"/>
      <c r="E2086" s="1"/>
      <c r="F2086" s="1"/>
      <c r="G2086" s="1"/>
      <c r="H2086" s="1"/>
      <c r="I2086" s="1"/>
      <c r="J2086" s="1"/>
      <c r="K2086" s="120"/>
      <c r="L2086" s="120"/>
      <c r="M2086" s="120"/>
      <c r="N2086" s="1"/>
      <c r="O2086" s="1"/>
      <c r="P2086" s="1"/>
      <c r="Q2086" s="1"/>
      <c r="R2086" s="1"/>
      <c r="S2086" s="1"/>
      <c r="T2086" s="1"/>
      <c r="U2086" s="1"/>
      <c r="V2086" s="1"/>
      <c r="W2086" s="1"/>
      <c r="X2086" s="1"/>
    </row>
    <row r="2087" spans="1:24">
      <c r="A2087" s="119"/>
      <c r="B2087" s="136"/>
      <c r="C2087" s="78"/>
      <c r="D2087" s="99"/>
      <c r="E2087" s="1"/>
      <c r="F2087" s="1"/>
      <c r="G2087" s="1"/>
      <c r="H2087" s="1"/>
      <c r="I2087" s="1"/>
      <c r="J2087" s="1"/>
      <c r="K2087" s="120"/>
      <c r="L2087" s="120"/>
      <c r="M2087" s="120"/>
      <c r="N2087" s="1"/>
      <c r="O2087" s="1"/>
      <c r="P2087" s="1"/>
      <c r="Q2087" s="1"/>
      <c r="R2087" s="1"/>
      <c r="S2087" s="1"/>
      <c r="T2087" s="1"/>
      <c r="U2087" s="1"/>
      <c r="V2087" s="1"/>
      <c r="W2087" s="1"/>
      <c r="X2087" s="1"/>
    </row>
    <row r="2088" spans="1:24">
      <c r="A2088" s="119"/>
      <c r="B2088" s="136"/>
      <c r="C2088" s="78"/>
      <c r="D2088" s="99"/>
      <c r="E2088" s="1"/>
      <c r="F2088" s="1"/>
      <c r="G2088" s="1"/>
      <c r="H2088" s="1"/>
      <c r="I2088" s="1"/>
      <c r="J2088" s="1"/>
      <c r="K2088" s="120"/>
      <c r="L2088" s="120"/>
      <c r="M2088" s="120"/>
      <c r="N2088" s="1"/>
      <c r="O2088" s="1"/>
      <c r="P2088" s="1"/>
      <c r="Q2088" s="1"/>
      <c r="R2088" s="1"/>
      <c r="S2088" s="1"/>
      <c r="T2088" s="1"/>
      <c r="U2088" s="1"/>
      <c r="V2088" s="1"/>
      <c r="W2088" s="1"/>
      <c r="X2088" s="1"/>
    </row>
    <row r="2089" spans="1:24">
      <c r="A2089" s="119"/>
      <c r="B2089" s="136"/>
      <c r="C2089" s="78"/>
      <c r="D2089" s="99"/>
      <c r="E2089" s="1"/>
      <c r="F2089" s="1"/>
      <c r="G2089" s="1"/>
      <c r="H2089" s="1"/>
      <c r="I2089" s="1"/>
      <c r="J2089" s="1"/>
      <c r="K2089" s="120"/>
      <c r="L2089" s="120"/>
      <c r="M2089" s="120"/>
      <c r="N2089" s="1"/>
      <c r="O2089" s="1"/>
      <c r="P2089" s="1"/>
      <c r="Q2089" s="1"/>
      <c r="R2089" s="1"/>
      <c r="S2089" s="1"/>
      <c r="T2089" s="1"/>
      <c r="U2089" s="1"/>
      <c r="V2089" s="1"/>
      <c r="W2089" s="1"/>
      <c r="X2089" s="1"/>
    </row>
    <row r="2090" spans="1:24">
      <c r="A2090" s="119"/>
      <c r="B2090" s="136"/>
      <c r="C2090" s="78"/>
      <c r="D2090" s="99"/>
      <c r="E2090" s="1"/>
      <c r="F2090" s="1"/>
      <c r="G2090" s="1"/>
      <c r="H2090" s="1"/>
      <c r="I2090" s="1"/>
      <c r="J2090" s="1"/>
      <c r="K2090" s="120"/>
      <c r="L2090" s="120"/>
      <c r="M2090" s="120"/>
      <c r="N2090" s="1"/>
      <c r="O2090" s="1"/>
      <c r="P2090" s="1"/>
      <c r="Q2090" s="1"/>
      <c r="R2090" s="1"/>
      <c r="S2090" s="1"/>
      <c r="T2090" s="1"/>
      <c r="U2090" s="1"/>
      <c r="V2090" s="1"/>
      <c r="W2090" s="1"/>
      <c r="X2090" s="1"/>
    </row>
    <row r="2091" spans="1:24">
      <c r="A2091" s="119"/>
      <c r="B2091" s="136"/>
      <c r="C2091" s="78"/>
      <c r="D2091" s="99"/>
      <c r="E2091" s="1"/>
      <c r="F2091" s="1"/>
      <c r="G2091" s="1"/>
      <c r="H2091" s="1"/>
      <c r="I2091" s="1"/>
      <c r="J2091" s="1"/>
      <c r="K2091" s="120"/>
      <c r="L2091" s="120"/>
      <c r="M2091" s="120"/>
      <c r="N2091" s="1"/>
      <c r="O2091" s="1"/>
      <c r="P2091" s="1"/>
      <c r="Q2091" s="1"/>
      <c r="R2091" s="1"/>
      <c r="S2091" s="1"/>
      <c r="T2091" s="1"/>
      <c r="U2091" s="1"/>
      <c r="V2091" s="1"/>
      <c r="W2091" s="1"/>
      <c r="X2091" s="1"/>
    </row>
    <row r="2092" spans="1:24">
      <c r="A2092" s="119"/>
      <c r="B2092" s="136"/>
      <c r="C2092" s="78"/>
      <c r="D2092" s="99"/>
      <c r="E2092" s="1"/>
      <c r="F2092" s="1"/>
      <c r="G2092" s="1"/>
      <c r="H2092" s="1"/>
      <c r="I2092" s="1"/>
      <c r="J2092" s="1"/>
      <c r="K2092" s="120"/>
      <c r="L2092" s="120"/>
      <c r="M2092" s="120"/>
      <c r="N2092" s="1"/>
      <c r="O2092" s="1"/>
      <c r="P2092" s="1"/>
      <c r="Q2092" s="1"/>
      <c r="R2092" s="1"/>
      <c r="S2092" s="1"/>
      <c r="T2092" s="1"/>
      <c r="U2092" s="1"/>
      <c r="V2092" s="1"/>
      <c r="W2092" s="1"/>
      <c r="X2092" s="1"/>
    </row>
    <row r="2093" spans="1:24">
      <c r="A2093" s="119"/>
      <c r="B2093" s="136"/>
      <c r="C2093" s="78"/>
      <c r="D2093" s="99"/>
      <c r="E2093" s="1"/>
      <c r="F2093" s="1"/>
      <c r="G2093" s="1"/>
      <c r="H2093" s="1"/>
      <c r="I2093" s="1"/>
      <c r="J2093" s="1"/>
      <c r="K2093" s="120"/>
      <c r="L2093" s="120"/>
      <c r="M2093" s="120"/>
      <c r="N2093" s="1"/>
      <c r="O2093" s="1"/>
      <c r="P2093" s="1"/>
      <c r="Q2093" s="1"/>
      <c r="R2093" s="1"/>
      <c r="S2093" s="1"/>
      <c r="T2093" s="1"/>
      <c r="U2093" s="1"/>
      <c r="V2093" s="1"/>
      <c r="W2093" s="1"/>
      <c r="X2093" s="1"/>
    </row>
    <row r="2094" spans="1:24">
      <c r="A2094" s="119"/>
      <c r="B2094" s="136"/>
      <c r="C2094" s="78"/>
      <c r="D2094" s="99"/>
      <c r="E2094" s="1"/>
      <c r="F2094" s="1"/>
      <c r="G2094" s="1"/>
      <c r="H2094" s="1"/>
      <c r="I2094" s="1"/>
      <c r="J2094" s="1"/>
      <c r="K2094" s="120"/>
      <c r="L2094" s="120"/>
      <c r="M2094" s="120"/>
      <c r="N2094" s="1"/>
      <c r="O2094" s="1"/>
      <c r="P2094" s="1"/>
      <c r="Q2094" s="1"/>
      <c r="R2094" s="1"/>
      <c r="S2094" s="1"/>
      <c r="T2094" s="1"/>
      <c r="U2094" s="1"/>
      <c r="V2094" s="1"/>
      <c r="W2094" s="1"/>
      <c r="X2094" s="1"/>
    </row>
    <row r="2095" spans="1:24">
      <c r="A2095" s="119"/>
      <c r="B2095" s="136"/>
      <c r="C2095" s="78"/>
      <c r="D2095" s="99"/>
      <c r="E2095" s="1"/>
      <c r="F2095" s="1"/>
      <c r="G2095" s="1"/>
      <c r="H2095" s="1"/>
      <c r="I2095" s="1"/>
      <c r="J2095" s="1"/>
      <c r="K2095" s="120"/>
      <c r="L2095" s="120"/>
      <c r="M2095" s="120"/>
      <c r="N2095" s="1"/>
      <c r="O2095" s="1"/>
      <c r="P2095" s="1"/>
      <c r="Q2095" s="1"/>
      <c r="R2095" s="1"/>
      <c r="S2095" s="1"/>
      <c r="T2095" s="1"/>
      <c r="U2095" s="1"/>
      <c r="V2095" s="1"/>
      <c r="W2095" s="1"/>
      <c r="X2095" s="1"/>
    </row>
    <row r="2096" spans="1:24">
      <c r="A2096" s="119"/>
      <c r="B2096" s="136"/>
      <c r="C2096" s="78"/>
      <c r="D2096" s="99"/>
      <c r="E2096" s="1"/>
      <c r="F2096" s="1"/>
      <c r="G2096" s="1"/>
      <c r="H2096" s="1"/>
      <c r="I2096" s="1"/>
      <c r="J2096" s="1"/>
      <c r="K2096" s="120"/>
      <c r="L2096" s="120"/>
      <c r="M2096" s="120"/>
      <c r="N2096" s="1"/>
      <c r="O2096" s="1"/>
      <c r="P2096" s="1"/>
      <c r="Q2096" s="1"/>
      <c r="R2096" s="1"/>
      <c r="S2096" s="1"/>
      <c r="T2096" s="1"/>
      <c r="U2096" s="1"/>
      <c r="V2096" s="1"/>
      <c r="W2096" s="1"/>
      <c r="X2096" s="1"/>
    </row>
    <row r="2097" spans="1:24">
      <c r="A2097" s="119"/>
      <c r="B2097" s="136"/>
      <c r="C2097" s="78"/>
      <c r="D2097" s="99"/>
      <c r="E2097" s="1"/>
      <c r="F2097" s="1"/>
      <c r="G2097" s="1"/>
      <c r="H2097" s="1"/>
      <c r="I2097" s="1"/>
      <c r="J2097" s="1"/>
      <c r="K2097" s="120"/>
      <c r="L2097" s="120"/>
      <c r="M2097" s="120"/>
      <c r="N2097" s="1"/>
      <c r="O2097" s="1"/>
      <c r="P2097" s="1"/>
      <c r="Q2097" s="1"/>
      <c r="R2097" s="1"/>
      <c r="S2097" s="1"/>
      <c r="T2097" s="1"/>
      <c r="U2097" s="1"/>
      <c r="V2097" s="1"/>
      <c r="W2097" s="1"/>
      <c r="X2097" s="1"/>
    </row>
    <row r="2098" spans="1:24">
      <c r="A2098" s="119"/>
      <c r="B2098" s="136"/>
      <c r="C2098" s="78"/>
      <c r="D2098" s="99"/>
      <c r="E2098" s="1"/>
      <c r="F2098" s="1"/>
      <c r="G2098" s="1"/>
      <c r="H2098" s="1"/>
      <c r="I2098" s="1"/>
      <c r="J2098" s="1"/>
      <c r="K2098" s="120"/>
      <c r="L2098" s="120"/>
      <c r="M2098" s="120"/>
      <c r="N2098" s="1"/>
      <c r="O2098" s="1"/>
      <c r="P2098" s="1"/>
      <c r="Q2098" s="1"/>
      <c r="R2098" s="1"/>
      <c r="S2098" s="1"/>
      <c r="T2098" s="1"/>
      <c r="U2098" s="1"/>
      <c r="V2098" s="1"/>
      <c r="W2098" s="1"/>
      <c r="X2098" s="1"/>
    </row>
    <row r="2099" spans="1:24">
      <c r="A2099" s="119"/>
      <c r="B2099" s="136"/>
      <c r="C2099" s="78"/>
      <c r="D2099" s="99"/>
      <c r="E2099" s="1"/>
      <c r="F2099" s="1"/>
      <c r="G2099" s="1"/>
      <c r="H2099" s="1"/>
      <c r="I2099" s="1"/>
      <c r="J2099" s="1"/>
      <c r="K2099" s="120"/>
      <c r="L2099" s="120"/>
      <c r="M2099" s="120"/>
      <c r="N2099" s="1"/>
      <c r="O2099" s="1"/>
      <c r="P2099" s="1"/>
      <c r="Q2099" s="1"/>
      <c r="R2099" s="1"/>
      <c r="S2099" s="1"/>
      <c r="T2099" s="1"/>
      <c r="U2099" s="1"/>
      <c r="V2099" s="1"/>
      <c r="W2099" s="1"/>
      <c r="X2099" s="1"/>
    </row>
    <row r="2100" spans="1:24">
      <c r="A2100" s="119"/>
      <c r="B2100" s="136"/>
      <c r="C2100" s="78"/>
      <c r="D2100" s="99"/>
      <c r="E2100" s="1"/>
      <c r="F2100" s="1"/>
      <c r="G2100" s="1"/>
      <c r="H2100" s="1"/>
      <c r="I2100" s="1"/>
      <c r="J2100" s="1"/>
      <c r="K2100" s="120"/>
      <c r="L2100" s="120"/>
      <c r="M2100" s="120"/>
      <c r="N2100" s="1"/>
      <c r="O2100" s="1"/>
      <c r="P2100" s="1"/>
      <c r="Q2100" s="1"/>
      <c r="R2100" s="1"/>
      <c r="S2100" s="1"/>
      <c r="T2100" s="1"/>
      <c r="U2100" s="1"/>
      <c r="V2100" s="1"/>
      <c r="W2100" s="1"/>
      <c r="X2100" s="1"/>
    </row>
    <row r="2101" spans="1:24">
      <c r="A2101" s="119"/>
      <c r="B2101" s="136"/>
      <c r="C2101" s="78"/>
      <c r="D2101" s="99"/>
      <c r="E2101" s="1"/>
      <c r="F2101" s="1"/>
      <c r="G2101" s="1"/>
      <c r="H2101" s="1"/>
      <c r="I2101" s="1"/>
      <c r="J2101" s="1"/>
      <c r="K2101" s="120"/>
      <c r="L2101" s="120"/>
      <c r="M2101" s="120"/>
      <c r="N2101" s="1"/>
      <c r="O2101" s="1"/>
      <c r="P2101" s="1"/>
      <c r="Q2101" s="1"/>
      <c r="R2101" s="1"/>
      <c r="S2101" s="1"/>
      <c r="T2101" s="1"/>
      <c r="U2101" s="1"/>
      <c r="V2101" s="1"/>
      <c r="W2101" s="1"/>
      <c r="X2101" s="1"/>
    </row>
    <row r="2102" spans="1:24">
      <c r="A2102" s="119"/>
      <c r="B2102" s="136"/>
      <c r="C2102" s="78"/>
      <c r="D2102" s="99"/>
      <c r="E2102" s="1"/>
      <c r="F2102" s="1"/>
      <c r="G2102" s="1"/>
      <c r="H2102" s="1"/>
      <c r="I2102" s="1"/>
      <c r="J2102" s="1"/>
      <c r="K2102" s="120"/>
      <c r="L2102" s="120"/>
      <c r="M2102" s="120"/>
      <c r="N2102" s="1"/>
      <c r="O2102" s="1"/>
      <c r="P2102" s="1"/>
      <c r="Q2102" s="1"/>
      <c r="R2102" s="1"/>
      <c r="S2102" s="1"/>
      <c r="T2102" s="1"/>
      <c r="U2102" s="1"/>
      <c r="V2102" s="1"/>
      <c r="W2102" s="1"/>
      <c r="X2102" s="1"/>
    </row>
    <row r="2103" spans="1:24">
      <c r="A2103" s="119"/>
      <c r="B2103" s="136"/>
      <c r="C2103" s="78"/>
      <c r="D2103" s="99"/>
      <c r="E2103" s="1"/>
      <c r="F2103" s="1"/>
      <c r="G2103" s="1"/>
      <c r="H2103" s="1"/>
      <c r="I2103" s="1"/>
      <c r="J2103" s="1"/>
      <c r="K2103" s="120"/>
      <c r="L2103" s="120"/>
      <c r="M2103" s="120"/>
      <c r="N2103" s="1"/>
      <c r="O2103" s="1"/>
      <c r="P2103" s="1"/>
      <c r="Q2103" s="1"/>
      <c r="R2103" s="1"/>
      <c r="S2103" s="1"/>
      <c r="T2103" s="1"/>
      <c r="U2103" s="1"/>
      <c r="V2103" s="1"/>
      <c r="W2103" s="1"/>
      <c r="X2103" s="1"/>
    </row>
    <row r="2104" spans="1:24">
      <c r="A2104" s="119"/>
      <c r="B2104" s="136"/>
      <c r="C2104" s="78"/>
      <c r="D2104" s="99"/>
      <c r="E2104" s="1"/>
      <c r="F2104" s="1"/>
      <c r="G2104" s="1"/>
      <c r="H2104" s="1"/>
      <c r="I2104" s="1"/>
      <c r="J2104" s="1"/>
      <c r="K2104" s="120"/>
      <c r="L2104" s="120"/>
      <c r="M2104" s="120"/>
      <c r="N2104" s="1"/>
      <c r="O2104" s="1"/>
      <c r="P2104" s="1"/>
      <c r="Q2104" s="1"/>
      <c r="R2104" s="1"/>
      <c r="S2104" s="1"/>
      <c r="T2104" s="1"/>
      <c r="U2104" s="1"/>
      <c r="V2104" s="1"/>
      <c r="W2104" s="1"/>
      <c r="X2104" s="1"/>
    </row>
    <row r="2105" spans="1:24">
      <c r="A2105" s="119"/>
      <c r="B2105" s="136"/>
      <c r="C2105" s="78"/>
      <c r="D2105" s="99"/>
      <c r="E2105" s="1"/>
      <c r="F2105" s="1"/>
      <c r="G2105" s="1"/>
      <c r="H2105" s="1"/>
      <c r="I2105" s="1"/>
      <c r="J2105" s="1"/>
      <c r="K2105" s="120"/>
      <c r="L2105" s="120"/>
      <c r="M2105" s="120"/>
      <c r="N2105" s="1"/>
      <c r="O2105" s="1"/>
      <c r="P2105" s="1"/>
      <c r="Q2105" s="1"/>
      <c r="R2105" s="1"/>
      <c r="S2105" s="1"/>
      <c r="T2105" s="1"/>
      <c r="U2105" s="1"/>
      <c r="V2105" s="1"/>
      <c r="W2105" s="1"/>
      <c r="X2105" s="1"/>
    </row>
    <row r="2106" spans="1:24">
      <c r="A2106" s="119"/>
      <c r="B2106" s="136"/>
      <c r="C2106" s="78"/>
      <c r="D2106" s="99"/>
      <c r="E2106" s="1"/>
      <c r="F2106" s="1"/>
      <c r="G2106" s="1"/>
      <c r="H2106" s="1"/>
      <c r="I2106" s="1"/>
      <c r="J2106" s="1"/>
      <c r="K2106" s="120"/>
      <c r="L2106" s="120"/>
      <c r="M2106" s="120"/>
      <c r="N2106" s="1"/>
      <c r="O2106" s="1"/>
      <c r="P2106" s="1"/>
      <c r="Q2106" s="1"/>
      <c r="R2106" s="1"/>
      <c r="S2106" s="1"/>
      <c r="T2106" s="1"/>
      <c r="U2106" s="1"/>
      <c r="V2106" s="1"/>
      <c r="W2106" s="1"/>
      <c r="X2106" s="1"/>
    </row>
    <row r="2107" spans="1:24">
      <c r="A2107" s="119"/>
      <c r="B2107" s="136"/>
      <c r="C2107" s="78"/>
      <c r="D2107" s="99"/>
      <c r="E2107" s="1"/>
      <c r="F2107" s="1"/>
      <c r="G2107" s="1"/>
      <c r="H2107" s="1"/>
      <c r="I2107" s="1"/>
      <c r="J2107" s="1"/>
      <c r="K2107" s="120"/>
      <c r="L2107" s="120"/>
      <c r="M2107" s="120"/>
      <c r="N2107" s="1"/>
      <c r="O2107" s="1"/>
      <c r="P2107" s="1"/>
      <c r="Q2107" s="1"/>
      <c r="R2107" s="1"/>
      <c r="S2107" s="1"/>
      <c r="T2107" s="1"/>
      <c r="U2107" s="1"/>
      <c r="V2107" s="1"/>
      <c r="W2107" s="1"/>
      <c r="X2107" s="1"/>
    </row>
    <row r="2108" spans="1:24">
      <c r="A2108" s="119"/>
      <c r="B2108" s="136"/>
      <c r="C2108" s="78"/>
      <c r="D2108" s="99"/>
      <c r="E2108" s="1"/>
      <c r="F2108" s="1"/>
      <c r="G2108" s="1"/>
      <c r="H2108" s="1"/>
      <c r="I2108" s="1"/>
      <c r="J2108" s="1"/>
      <c r="K2108" s="120"/>
      <c r="L2108" s="120"/>
      <c r="M2108" s="120"/>
      <c r="N2108" s="1"/>
      <c r="O2108" s="1"/>
      <c r="P2108" s="1"/>
      <c r="Q2108" s="1"/>
      <c r="R2108" s="1"/>
      <c r="S2108" s="1"/>
      <c r="T2108" s="1"/>
      <c r="U2108" s="1"/>
      <c r="V2108" s="1"/>
      <c r="W2108" s="1"/>
      <c r="X2108" s="1"/>
    </row>
    <row r="2109" spans="1:24">
      <c r="A2109" s="119"/>
      <c r="B2109" s="136"/>
      <c r="C2109" s="78"/>
      <c r="D2109" s="99"/>
      <c r="E2109" s="1"/>
      <c r="F2109" s="1"/>
      <c r="G2109" s="1"/>
      <c r="H2109" s="1"/>
      <c r="I2109" s="1"/>
      <c r="J2109" s="1"/>
      <c r="K2109" s="120"/>
      <c r="L2109" s="120"/>
      <c r="M2109" s="120"/>
      <c r="N2109" s="1"/>
      <c r="O2109" s="1"/>
      <c r="P2109" s="1"/>
      <c r="Q2109" s="1"/>
      <c r="R2109" s="1"/>
      <c r="S2109" s="1"/>
      <c r="T2109" s="1"/>
      <c r="U2109" s="1"/>
      <c r="V2109" s="1"/>
      <c r="W2109" s="1"/>
      <c r="X2109" s="1"/>
    </row>
    <row r="2110" spans="1:24">
      <c r="A2110" s="119"/>
      <c r="B2110" s="136"/>
      <c r="C2110" s="78"/>
      <c r="D2110" s="99"/>
      <c r="E2110" s="1"/>
      <c r="F2110" s="1"/>
      <c r="G2110" s="1"/>
      <c r="H2110" s="1"/>
      <c r="I2110" s="1"/>
      <c r="J2110" s="1"/>
      <c r="K2110" s="120"/>
      <c r="L2110" s="120"/>
      <c r="M2110" s="120"/>
      <c r="N2110" s="1"/>
      <c r="O2110" s="1"/>
      <c r="P2110" s="1"/>
      <c r="Q2110" s="1"/>
      <c r="R2110" s="1"/>
      <c r="S2110" s="1"/>
      <c r="T2110" s="1"/>
      <c r="U2110" s="1"/>
      <c r="V2110" s="1"/>
      <c r="W2110" s="1"/>
      <c r="X2110" s="1"/>
    </row>
    <row r="2111" spans="1:24">
      <c r="A2111" s="119"/>
      <c r="B2111" s="136"/>
      <c r="C2111" s="78"/>
      <c r="D2111" s="99"/>
      <c r="E2111" s="1"/>
      <c r="F2111" s="1"/>
      <c r="G2111" s="1"/>
      <c r="H2111" s="1"/>
      <c r="I2111" s="1"/>
      <c r="J2111" s="1"/>
      <c r="K2111" s="120"/>
      <c r="L2111" s="120"/>
      <c r="M2111" s="120"/>
      <c r="N2111" s="1"/>
      <c r="O2111" s="1"/>
      <c r="P2111" s="1"/>
      <c r="Q2111" s="1"/>
      <c r="R2111" s="1"/>
      <c r="S2111" s="1"/>
      <c r="T2111" s="1"/>
      <c r="U2111" s="1"/>
      <c r="V2111" s="1"/>
      <c r="W2111" s="1"/>
      <c r="X2111" s="1"/>
    </row>
    <row r="2112" spans="1:24">
      <c r="A2112" s="119"/>
      <c r="B2112" s="136"/>
      <c r="C2112" s="78"/>
      <c r="D2112" s="99"/>
      <c r="E2112" s="1"/>
      <c r="F2112" s="1"/>
      <c r="G2112" s="1"/>
      <c r="H2112" s="1"/>
      <c r="I2112" s="1"/>
      <c r="J2112" s="1"/>
      <c r="K2112" s="120"/>
      <c r="L2112" s="120"/>
      <c r="M2112" s="120"/>
      <c r="N2112" s="1"/>
      <c r="O2112" s="1"/>
      <c r="P2112" s="1"/>
      <c r="Q2112" s="1"/>
      <c r="R2112" s="1"/>
      <c r="S2112" s="1"/>
      <c r="T2112" s="1"/>
      <c r="U2112" s="1"/>
      <c r="V2112" s="1"/>
      <c r="W2112" s="1"/>
      <c r="X2112" s="1"/>
    </row>
    <row r="2113" spans="1:24">
      <c r="A2113" s="119"/>
      <c r="B2113" s="136"/>
      <c r="C2113" s="78"/>
      <c r="D2113" s="99"/>
      <c r="E2113" s="1"/>
      <c r="F2113" s="1"/>
      <c r="G2113" s="1"/>
      <c r="H2113" s="1"/>
      <c r="I2113" s="1"/>
      <c r="J2113" s="1"/>
      <c r="K2113" s="120"/>
      <c r="L2113" s="120"/>
      <c r="M2113" s="120"/>
      <c r="N2113" s="1"/>
      <c r="O2113" s="1"/>
      <c r="P2113" s="1"/>
      <c r="Q2113" s="1"/>
      <c r="R2113" s="1"/>
      <c r="S2113" s="1"/>
      <c r="T2113" s="1"/>
      <c r="U2113" s="1"/>
      <c r="V2113" s="1"/>
      <c r="W2113" s="1"/>
      <c r="X2113" s="1"/>
    </row>
    <row r="2114" spans="1:24">
      <c r="A2114" s="119"/>
      <c r="B2114" s="136"/>
      <c r="C2114" s="78"/>
      <c r="D2114" s="99"/>
      <c r="E2114" s="1"/>
      <c r="F2114" s="1"/>
      <c r="G2114" s="1"/>
      <c r="H2114" s="1"/>
      <c r="I2114" s="1"/>
      <c r="J2114" s="1"/>
      <c r="K2114" s="120"/>
      <c r="L2114" s="120"/>
      <c r="M2114" s="120"/>
      <c r="N2114" s="1"/>
      <c r="O2114" s="1"/>
      <c r="P2114" s="1"/>
      <c r="Q2114" s="1"/>
      <c r="R2114" s="1"/>
      <c r="S2114" s="1"/>
      <c r="T2114" s="1"/>
      <c r="U2114" s="1"/>
      <c r="V2114" s="1"/>
      <c r="W2114" s="1"/>
      <c r="X2114" s="1"/>
    </row>
    <row r="2115" spans="1:24">
      <c r="A2115" s="119"/>
      <c r="B2115" s="136"/>
      <c r="C2115" s="78"/>
      <c r="D2115" s="99"/>
      <c r="E2115" s="1"/>
      <c r="F2115" s="1"/>
      <c r="G2115" s="1"/>
      <c r="H2115" s="1"/>
      <c r="I2115" s="1"/>
      <c r="J2115" s="1"/>
      <c r="K2115" s="120"/>
      <c r="L2115" s="120"/>
      <c r="M2115" s="120"/>
      <c r="N2115" s="1"/>
      <c r="O2115" s="1"/>
      <c r="P2115" s="1"/>
      <c r="Q2115" s="1"/>
      <c r="R2115" s="1"/>
      <c r="S2115" s="1"/>
      <c r="T2115" s="1"/>
      <c r="U2115" s="1"/>
      <c r="V2115" s="1"/>
      <c r="W2115" s="1"/>
      <c r="X2115" s="1"/>
    </row>
    <row r="2116" spans="1:24">
      <c r="A2116" s="119"/>
      <c r="B2116" s="136"/>
      <c r="C2116" s="78"/>
      <c r="D2116" s="99"/>
      <c r="E2116" s="1"/>
      <c r="F2116" s="1"/>
      <c r="G2116" s="1"/>
      <c r="H2116" s="1"/>
      <c r="I2116" s="1"/>
      <c r="J2116" s="1"/>
      <c r="K2116" s="120"/>
      <c r="L2116" s="120"/>
      <c r="M2116" s="120"/>
      <c r="N2116" s="1"/>
      <c r="O2116" s="1"/>
      <c r="P2116" s="1"/>
      <c r="Q2116" s="1"/>
      <c r="R2116" s="1"/>
      <c r="S2116" s="1"/>
      <c r="T2116" s="1"/>
      <c r="U2116" s="1"/>
      <c r="V2116" s="1"/>
      <c r="W2116" s="1"/>
      <c r="X2116" s="1"/>
    </row>
    <row r="2117" spans="1:24">
      <c r="A2117" s="119"/>
      <c r="B2117" s="136"/>
      <c r="C2117" s="78"/>
      <c r="D2117" s="99"/>
      <c r="E2117" s="1"/>
      <c r="F2117" s="1"/>
      <c r="G2117" s="1"/>
      <c r="H2117" s="1"/>
      <c r="I2117" s="1"/>
      <c r="J2117" s="1"/>
      <c r="K2117" s="120"/>
      <c r="L2117" s="120"/>
      <c r="M2117" s="120"/>
      <c r="N2117" s="1"/>
      <c r="O2117" s="1"/>
      <c r="P2117" s="1"/>
      <c r="Q2117" s="1"/>
      <c r="R2117" s="1"/>
      <c r="S2117" s="1"/>
      <c r="T2117" s="1"/>
      <c r="U2117" s="1"/>
      <c r="V2117" s="1"/>
      <c r="W2117" s="1"/>
      <c r="X2117" s="1"/>
    </row>
    <row r="2118" spans="1:24">
      <c r="A2118" s="119"/>
      <c r="B2118" s="136"/>
      <c r="C2118" s="78"/>
      <c r="D2118" s="99"/>
      <c r="E2118" s="1"/>
      <c r="F2118" s="1"/>
      <c r="G2118" s="1"/>
      <c r="H2118" s="1"/>
      <c r="I2118" s="1"/>
      <c r="J2118" s="1"/>
      <c r="K2118" s="120"/>
      <c r="L2118" s="120"/>
      <c r="M2118" s="120"/>
      <c r="N2118" s="1"/>
      <c r="O2118" s="1"/>
      <c r="P2118" s="1"/>
      <c r="Q2118" s="1"/>
      <c r="R2118" s="1"/>
      <c r="S2118" s="1"/>
      <c r="T2118" s="1"/>
      <c r="U2118" s="1"/>
      <c r="V2118" s="1"/>
      <c r="W2118" s="1"/>
      <c r="X2118" s="1"/>
    </row>
    <row r="2119" spans="1:24">
      <c r="A2119" s="119"/>
      <c r="B2119" s="136"/>
      <c r="C2119" s="78"/>
      <c r="D2119" s="99"/>
      <c r="E2119" s="1"/>
      <c r="F2119" s="1"/>
      <c r="G2119" s="1"/>
      <c r="H2119" s="1"/>
      <c r="I2119" s="1"/>
      <c r="J2119" s="1"/>
      <c r="K2119" s="120"/>
      <c r="L2119" s="120"/>
      <c r="M2119" s="120"/>
      <c r="N2119" s="1"/>
      <c r="O2119" s="1"/>
      <c r="P2119" s="1"/>
      <c r="Q2119" s="1"/>
      <c r="R2119" s="1"/>
      <c r="S2119" s="1"/>
      <c r="T2119" s="1"/>
      <c r="U2119" s="1"/>
      <c r="V2119" s="1"/>
      <c r="W2119" s="1"/>
      <c r="X2119" s="1"/>
    </row>
    <row r="2120" spans="1:24">
      <c r="A2120" s="119"/>
      <c r="B2120" s="136"/>
      <c r="C2120" s="78"/>
      <c r="D2120" s="99"/>
      <c r="E2120" s="1"/>
      <c r="F2120" s="1"/>
      <c r="G2120" s="1"/>
      <c r="H2120" s="1"/>
      <c r="I2120" s="1"/>
      <c r="J2120" s="1"/>
      <c r="K2120" s="120"/>
      <c r="L2120" s="120"/>
      <c r="M2120" s="120"/>
      <c r="N2120" s="1"/>
      <c r="O2120" s="1"/>
      <c r="P2120" s="1"/>
      <c r="Q2120" s="1"/>
      <c r="R2120" s="1"/>
      <c r="S2120" s="1"/>
      <c r="T2120" s="1"/>
      <c r="U2120" s="1"/>
      <c r="V2120" s="1"/>
      <c r="W2120" s="1"/>
      <c r="X2120" s="1"/>
    </row>
    <row r="2121" spans="1:24">
      <c r="A2121" s="119"/>
      <c r="B2121" s="136"/>
      <c r="C2121" s="78"/>
      <c r="D2121" s="99"/>
      <c r="E2121" s="1"/>
      <c r="F2121" s="1"/>
      <c r="G2121" s="1"/>
      <c r="H2121" s="1"/>
      <c r="I2121" s="1"/>
      <c r="J2121" s="1"/>
      <c r="K2121" s="120"/>
      <c r="L2121" s="120"/>
      <c r="M2121" s="120"/>
      <c r="N2121" s="1"/>
      <c r="O2121" s="1"/>
      <c r="P2121" s="1"/>
      <c r="Q2121" s="1"/>
      <c r="R2121" s="1"/>
      <c r="S2121" s="1"/>
      <c r="T2121" s="1"/>
      <c r="U2121" s="1"/>
      <c r="V2121" s="1"/>
      <c r="W2121" s="1"/>
      <c r="X2121" s="1"/>
    </row>
    <row r="2122" spans="1:24">
      <c r="A2122" s="119"/>
      <c r="B2122" s="136"/>
      <c r="C2122" s="78"/>
      <c r="D2122" s="99"/>
      <c r="E2122" s="1"/>
      <c r="F2122" s="1"/>
      <c r="G2122" s="1"/>
      <c r="H2122" s="1"/>
      <c r="I2122" s="1"/>
      <c r="J2122" s="1"/>
      <c r="K2122" s="120"/>
      <c r="L2122" s="120"/>
      <c r="M2122" s="120"/>
      <c r="N2122" s="1"/>
      <c r="O2122" s="1"/>
      <c r="P2122" s="1"/>
      <c r="Q2122" s="1"/>
      <c r="R2122" s="1"/>
      <c r="S2122" s="1"/>
      <c r="T2122" s="1"/>
      <c r="U2122" s="1"/>
      <c r="V2122" s="1"/>
      <c r="W2122" s="1"/>
      <c r="X2122" s="1"/>
    </row>
    <row r="2123" spans="1:24">
      <c r="A2123" s="119"/>
      <c r="B2123" s="136"/>
      <c r="C2123" s="78"/>
      <c r="D2123" s="99"/>
      <c r="E2123" s="1"/>
      <c r="F2123" s="1"/>
      <c r="G2123" s="1"/>
      <c r="H2123" s="1"/>
      <c r="I2123" s="1"/>
      <c r="J2123" s="1"/>
      <c r="K2123" s="120"/>
      <c r="L2123" s="120"/>
      <c r="M2123" s="120"/>
      <c r="N2123" s="1"/>
      <c r="O2123" s="1"/>
      <c r="P2123" s="1"/>
      <c r="Q2123" s="1"/>
      <c r="R2123" s="1"/>
      <c r="S2123" s="1"/>
      <c r="T2123" s="1"/>
      <c r="U2123" s="1"/>
      <c r="V2123" s="1"/>
      <c r="W2123" s="1"/>
      <c r="X2123" s="1"/>
    </row>
    <row r="2124" spans="1:24">
      <c r="A2124" s="119"/>
      <c r="B2124" s="136"/>
      <c r="C2124" s="78"/>
      <c r="D2124" s="99"/>
      <c r="E2124" s="1"/>
      <c r="F2124" s="1"/>
      <c r="G2124" s="1"/>
      <c r="H2124" s="1"/>
      <c r="I2124" s="1"/>
      <c r="J2124" s="1"/>
      <c r="K2124" s="120"/>
      <c r="L2124" s="120"/>
      <c r="M2124" s="120"/>
      <c r="N2124" s="1"/>
      <c r="O2124" s="1"/>
      <c r="P2124" s="1"/>
      <c r="Q2124" s="1"/>
      <c r="R2124" s="1"/>
      <c r="S2124" s="1"/>
      <c r="T2124" s="1"/>
      <c r="U2124" s="1"/>
      <c r="V2124" s="1"/>
      <c r="W2124" s="1"/>
      <c r="X2124" s="1"/>
    </row>
    <row r="2125" spans="1:24">
      <c r="A2125" s="119"/>
      <c r="B2125" s="136"/>
      <c r="C2125" s="78"/>
      <c r="D2125" s="99"/>
      <c r="E2125" s="1"/>
      <c r="F2125" s="1"/>
      <c r="G2125" s="1"/>
      <c r="H2125" s="1"/>
      <c r="I2125" s="1"/>
      <c r="J2125" s="1"/>
      <c r="K2125" s="120"/>
      <c r="L2125" s="120"/>
      <c r="M2125" s="120"/>
      <c r="N2125" s="1"/>
      <c r="O2125" s="1"/>
      <c r="P2125" s="1"/>
      <c r="Q2125" s="1"/>
      <c r="R2125" s="1"/>
      <c r="S2125" s="1"/>
      <c r="T2125" s="1"/>
      <c r="U2125" s="1"/>
      <c r="V2125" s="1"/>
      <c r="W2125" s="1"/>
      <c r="X2125" s="1"/>
    </row>
    <row r="2126" spans="1:24">
      <c r="A2126" s="119"/>
      <c r="B2126" s="136"/>
      <c r="C2126" s="78"/>
      <c r="D2126" s="99"/>
      <c r="E2126" s="1"/>
      <c r="F2126" s="1"/>
      <c r="G2126" s="1"/>
      <c r="H2126" s="1"/>
      <c r="I2126" s="1"/>
      <c r="J2126" s="1"/>
      <c r="K2126" s="120"/>
      <c r="L2126" s="120"/>
      <c r="M2126" s="120"/>
      <c r="N2126" s="1"/>
      <c r="O2126" s="1"/>
      <c r="P2126" s="1"/>
      <c r="Q2126" s="1"/>
      <c r="R2126" s="1"/>
      <c r="S2126" s="1"/>
      <c r="T2126" s="1"/>
      <c r="U2126" s="1"/>
      <c r="V2126" s="1"/>
      <c r="W2126" s="1"/>
      <c r="X2126" s="1"/>
    </row>
    <row r="2127" spans="1:24">
      <c r="A2127" s="119"/>
      <c r="B2127" s="136"/>
      <c r="C2127" s="78"/>
      <c r="D2127" s="99"/>
      <c r="E2127" s="1"/>
      <c r="F2127" s="1"/>
      <c r="G2127" s="1"/>
      <c r="H2127" s="1"/>
      <c r="I2127" s="1"/>
      <c r="J2127" s="1"/>
      <c r="K2127" s="120"/>
      <c r="L2127" s="120"/>
      <c r="M2127" s="120"/>
      <c r="N2127" s="1"/>
      <c r="O2127" s="1"/>
      <c r="P2127" s="1"/>
      <c r="Q2127" s="1"/>
      <c r="R2127" s="1"/>
      <c r="S2127" s="1"/>
      <c r="T2127" s="1"/>
      <c r="U2127" s="1"/>
      <c r="V2127" s="1"/>
      <c r="W2127" s="1"/>
      <c r="X2127" s="1"/>
    </row>
    <row r="2128" spans="1:24">
      <c r="A2128" s="119"/>
      <c r="B2128" s="136"/>
      <c r="C2128" s="78"/>
      <c r="D2128" s="99"/>
      <c r="E2128" s="1"/>
      <c r="F2128" s="1"/>
      <c r="G2128" s="1"/>
      <c r="H2128" s="1"/>
      <c r="I2128" s="1"/>
      <c r="J2128" s="1"/>
      <c r="K2128" s="120"/>
      <c r="L2128" s="120"/>
      <c r="M2128" s="120"/>
      <c r="N2128" s="1"/>
      <c r="O2128" s="1"/>
      <c r="P2128" s="1"/>
      <c r="Q2128" s="1"/>
      <c r="R2128" s="1"/>
      <c r="S2128" s="1"/>
      <c r="T2128" s="1"/>
      <c r="U2128" s="1"/>
      <c r="V2128" s="1"/>
      <c r="W2128" s="1"/>
      <c r="X2128" s="1"/>
    </row>
    <row r="2129" spans="1:24">
      <c r="A2129" s="119"/>
      <c r="B2129" s="136"/>
      <c r="C2129" s="78"/>
      <c r="D2129" s="99"/>
      <c r="E2129" s="1"/>
      <c r="F2129" s="1"/>
      <c r="G2129" s="1"/>
      <c r="H2129" s="1"/>
      <c r="I2129" s="1"/>
      <c r="J2129" s="1"/>
      <c r="K2129" s="120"/>
      <c r="L2129" s="120"/>
      <c r="M2129" s="120"/>
      <c r="N2129" s="1"/>
      <c r="O2129" s="1"/>
      <c r="P2129" s="1"/>
      <c r="Q2129" s="1"/>
      <c r="R2129" s="1"/>
      <c r="S2129" s="1"/>
      <c r="T2129" s="1"/>
      <c r="U2129" s="1"/>
      <c r="V2129" s="1"/>
      <c r="W2129" s="1"/>
      <c r="X2129" s="1"/>
    </row>
    <row r="2130" spans="1:24">
      <c r="A2130" s="119"/>
      <c r="B2130" s="136"/>
      <c r="C2130" s="78"/>
      <c r="D2130" s="99"/>
      <c r="E2130" s="1"/>
      <c r="F2130" s="1"/>
      <c r="G2130" s="1"/>
      <c r="H2130" s="1"/>
      <c r="I2130" s="1"/>
      <c r="J2130" s="1"/>
      <c r="K2130" s="120"/>
      <c r="L2130" s="120"/>
      <c r="M2130" s="120"/>
      <c r="N2130" s="1"/>
      <c r="O2130" s="1"/>
      <c r="P2130" s="1"/>
      <c r="Q2130" s="1"/>
      <c r="R2130" s="1"/>
      <c r="S2130" s="1"/>
      <c r="T2130" s="1"/>
      <c r="U2130" s="1"/>
      <c r="V2130" s="1"/>
      <c r="W2130" s="1"/>
      <c r="X2130" s="1"/>
    </row>
    <row r="2131" spans="1:24">
      <c r="A2131" s="119"/>
      <c r="B2131" s="136"/>
      <c r="C2131" s="78"/>
      <c r="D2131" s="99"/>
      <c r="E2131" s="1"/>
      <c r="F2131" s="1"/>
      <c r="G2131" s="1"/>
      <c r="H2131" s="1"/>
      <c r="I2131" s="1"/>
      <c r="J2131" s="1"/>
      <c r="K2131" s="120"/>
      <c r="L2131" s="120"/>
      <c r="M2131" s="120"/>
      <c r="N2131" s="1"/>
      <c r="O2131" s="1"/>
      <c r="P2131" s="1"/>
      <c r="Q2131" s="1"/>
      <c r="R2131" s="1"/>
      <c r="S2131" s="1"/>
      <c r="T2131" s="1"/>
      <c r="U2131" s="1"/>
      <c r="V2131" s="1"/>
      <c r="W2131" s="1"/>
      <c r="X2131" s="1"/>
    </row>
    <row r="2132" spans="1:24">
      <c r="A2132" s="119"/>
      <c r="B2132" s="136"/>
      <c r="C2132" s="78"/>
      <c r="D2132" s="99"/>
      <c r="E2132" s="1"/>
      <c r="F2132" s="1"/>
      <c r="G2132" s="1"/>
      <c r="H2132" s="1"/>
      <c r="I2132" s="1"/>
      <c r="J2132" s="1"/>
      <c r="K2132" s="120"/>
      <c r="L2132" s="120"/>
      <c r="M2132" s="120"/>
      <c r="N2132" s="1"/>
      <c r="O2132" s="1"/>
      <c r="P2132" s="1"/>
      <c r="Q2132" s="1"/>
      <c r="R2132" s="1"/>
      <c r="S2132" s="1"/>
      <c r="T2132" s="1"/>
      <c r="U2132" s="1"/>
      <c r="V2132" s="1"/>
      <c r="W2132" s="1"/>
      <c r="X2132" s="1"/>
    </row>
    <row r="2133" spans="1:24">
      <c r="A2133" s="119"/>
      <c r="B2133" s="136"/>
      <c r="C2133" s="78"/>
      <c r="D2133" s="99"/>
      <c r="E2133" s="1"/>
      <c r="F2133" s="1"/>
      <c r="G2133" s="1"/>
      <c r="H2133" s="1"/>
      <c r="I2133" s="1"/>
      <c r="J2133" s="1"/>
      <c r="K2133" s="120"/>
      <c r="L2133" s="120"/>
      <c r="M2133" s="120"/>
      <c r="N2133" s="1"/>
      <c r="O2133" s="1"/>
      <c r="P2133" s="1"/>
      <c r="Q2133" s="1"/>
      <c r="R2133" s="1"/>
      <c r="S2133" s="1"/>
      <c r="T2133" s="1"/>
      <c r="U2133" s="1"/>
      <c r="V2133" s="1"/>
      <c r="W2133" s="1"/>
      <c r="X2133" s="1"/>
    </row>
    <row r="2134" spans="1:24">
      <c r="A2134" s="119"/>
      <c r="B2134" s="136"/>
      <c r="C2134" s="78"/>
      <c r="D2134" s="99"/>
      <c r="E2134" s="1"/>
      <c r="F2134" s="1"/>
      <c r="G2134" s="1"/>
      <c r="H2134" s="1"/>
      <c r="I2134" s="1"/>
      <c r="J2134" s="1"/>
      <c r="K2134" s="120"/>
      <c r="L2134" s="120"/>
      <c r="M2134" s="120"/>
      <c r="N2134" s="1"/>
      <c r="O2134" s="1"/>
      <c r="P2134" s="1"/>
      <c r="Q2134" s="1"/>
      <c r="R2134" s="1"/>
      <c r="S2134" s="1"/>
      <c r="T2134" s="1"/>
      <c r="U2134" s="1"/>
      <c r="V2134" s="1"/>
      <c r="W2134" s="1"/>
      <c r="X2134" s="1"/>
    </row>
    <row r="2135" spans="1:24">
      <c r="A2135" s="119"/>
      <c r="B2135" s="136"/>
      <c r="C2135" s="78"/>
      <c r="D2135" s="99"/>
      <c r="E2135" s="1"/>
      <c r="F2135" s="1"/>
      <c r="G2135" s="1"/>
      <c r="H2135" s="1"/>
      <c r="I2135" s="1"/>
      <c r="J2135" s="1"/>
      <c r="K2135" s="120"/>
      <c r="L2135" s="120"/>
      <c r="M2135" s="120"/>
      <c r="N2135" s="1"/>
      <c r="O2135" s="1"/>
      <c r="P2135" s="1"/>
      <c r="Q2135" s="1"/>
      <c r="R2135" s="1"/>
      <c r="S2135" s="1"/>
      <c r="T2135" s="1"/>
      <c r="U2135" s="1"/>
      <c r="V2135" s="1"/>
      <c r="W2135" s="1"/>
      <c r="X2135" s="1"/>
    </row>
    <row r="2136" spans="1:24">
      <c r="A2136" s="119"/>
      <c r="B2136" s="136"/>
      <c r="C2136" s="78"/>
      <c r="D2136" s="99"/>
      <c r="E2136" s="1"/>
      <c r="F2136" s="1"/>
      <c r="G2136" s="1"/>
      <c r="H2136" s="1"/>
      <c r="I2136" s="1"/>
      <c r="J2136" s="1"/>
      <c r="K2136" s="120"/>
      <c r="L2136" s="120"/>
      <c r="M2136" s="120"/>
      <c r="N2136" s="1"/>
      <c r="O2136" s="1"/>
      <c r="P2136" s="1"/>
      <c r="Q2136" s="1"/>
      <c r="R2136" s="1"/>
      <c r="S2136" s="1"/>
      <c r="T2136" s="1"/>
      <c r="U2136" s="1"/>
      <c r="V2136" s="1"/>
      <c r="W2136" s="1"/>
      <c r="X2136" s="1"/>
    </row>
    <row r="2137" spans="1:24">
      <c r="A2137" s="119"/>
      <c r="B2137" s="136"/>
      <c r="C2137" s="78"/>
      <c r="D2137" s="99"/>
      <c r="E2137" s="1"/>
      <c r="F2137" s="1"/>
      <c r="G2137" s="1"/>
      <c r="H2137" s="1"/>
      <c r="I2137" s="1"/>
      <c r="J2137" s="1"/>
      <c r="K2137" s="120"/>
      <c r="L2137" s="120"/>
      <c r="M2137" s="120"/>
      <c r="N2137" s="1"/>
      <c r="O2137" s="1"/>
      <c r="P2137" s="1"/>
      <c r="Q2137" s="1"/>
      <c r="R2137" s="1"/>
      <c r="S2137" s="1"/>
      <c r="T2137" s="1"/>
      <c r="U2137" s="1"/>
      <c r="V2137" s="1"/>
      <c r="W2137" s="1"/>
      <c r="X2137" s="1"/>
    </row>
    <row r="2138" spans="1:24">
      <c r="A2138" s="119"/>
      <c r="B2138" s="136"/>
      <c r="C2138" s="78"/>
      <c r="D2138" s="99"/>
      <c r="E2138" s="1"/>
      <c r="F2138" s="1"/>
      <c r="G2138" s="1"/>
      <c r="H2138" s="1"/>
      <c r="I2138" s="1"/>
      <c r="J2138" s="1"/>
      <c r="K2138" s="120"/>
      <c r="L2138" s="120"/>
      <c r="M2138" s="120"/>
      <c r="N2138" s="1"/>
      <c r="O2138" s="1"/>
      <c r="P2138" s="1"/>
      <c r="Q2138" s="1"/>
      <c r="R2138" s="1"/>
      <c r="S2138" s="1"/>
      <c r="T2138" s="1"/>
      <c r="U2138" s="1"/>
      <c r="V2138" s="1"/>
      <c r="W2138" s="1"/>
      <c r="X2138" s="1"/>
    </row>
    <row r="2139" spans="1:24">
      <c r="A2139" s="119"/>
      <c r="B2139" s="136"/>
      <c r="C2139" s="78"/>
      <c r="D2139" s="99"/>
      <c r="E2139" s="1"/>
      <c r="F2139" s="1"/>
      <c r="G2139" s="1"/>
      <c r="H2139" s="1"/>
      <c r="I2139" s="1"/>
      <c r="J2139" s="1"/>
      <c r="K2139" s="120"/>
      <c r="L2139" s="120"/>
      <c r="M2139" s="120"/>
      <c r="N2139" s="1"/>
      <c r="O2139" s="1"/>
      <c r="P2139" s="1"/>
      <c r="Q2139" s="1"/>
      <c r="R2139" s="1"/>
      <c r="S2139" s="1"/>
      <c r="T2139" s="1"/>
      <c r="U2139" s="1"/>
      <c r="V2139" s="1"/>
      <c r="W2139" s="1"/>
      <c r="X2139" s="1"/>
    </row>
    <row r="2140" spans="1:24">
      <c r="A2140" s="119"/>
      <c r="B2140" s="136"/>
      <c r="C2140" s="78"/>
      <c r="D2140" s="99"/>
      <c r="E2140" s="1"/>
      <c r="F2140" s="1"/>
      <c r="G2140" s="1"/>
      <c r="H2140" s="1"/>
      <c r="I2140" s="1"/>
      <c r="J2140" s="1"/>
      <c r="K2140" s="120"/>
      <c r="L2140" s="120"/>
      <c r="M2140" s="120"/>
      <c r="N2140" s="1"/>
      <c r="O2140" s="1"/>
      <c r="P2140" s="1"/>
      <c r="Q2140" s="1"/>
      <c r="R2140" s="1"/>
      <c r="S2140" s="1"/>
      <c r="T2140" s="1"/>
      <c r="U2140" s="1"/>
      <c r="V2140" s="1"/>
      <c r="W2140" s="1"/>
      <c r="X2140" s="1"/>
    </row>
    <row r="2141" spans="1:24">
      <c r="A2141" s="119"/>
      <c r="B2141" s="136"/>
      <c r="C2141" s="78"/>
      <c r="D2141" s="99"/>
      <c r="E2141" s="1"/>
      <c r="F2141" s="1"/>
      <c r="G2141" s="1"/>
      <c r="H2141" s="1"/>
      <c r="I2141" s="1"/>
      <c r="J2141" s="1"/>
      <c r="K2141" s="120"/>
      <c r="L2141" s="120"/>
      <c r="M2141" s="120"/>
      <c r="N2141" s="1"/>
      <c r="O2141" s="1"/>
      <c r="P2141" s="1"/>
      <c r="Q2141" s="1"/>
      <c r="R2141" s="1"/>
      <c r="S2141" s="1"/>
      <c r="T2141" s="1"/>
      <c r="U2141" s="1"/>
      <c r="V2141" s="1"/>
      <c r="W2141" s="1"/>
      <c r="X2141" s="1"/>
    </row>
    <row r="2142" spans="1:24">
      <c r="A2142" s="119"/>
      <c r="B2142" s="136"/>
      <c r="C2142" s="78"/>
      <c r="D2142" s="99"/>
      <c r="E2142" s="1"/>
      <c r="F2142" s="1"/>
      <c r="G2142" s="1"/>
      <c r="H2142" s="1"/>
      <c r="I2142" s="1"/>
      <c r="J2142" s="1"/>
      <c r="K2142" s="120"/>
      <c r="L2142" s="120"/>
      <c r="M2142" s="120"/>
      <c r="N2142" s="1"/>
      <c r="O2142" s="1"/>
      <c r="P2142" s="1"/>
      <c r="Q2142" s="1"/>
      <c r="R2142" s="1"/>
      <c r="S2142" s="1"/>
      <c r="T2142" s="1"/>
      <c r="U2142" s="1"/>
      <c r="V2142" s="1"/>
      <c r="W2142" s="1"/>
      <c r="X2142" s="1"/>
    </row>
    <row r="2143" spans="1:24">
      <c r="A2143" s="119"/>
      <c r="B2143" s="136"/>
      <c r="C2143" s="78"/>
      <c r="D2143" s="99"/>
      <c r="E2143" s="1"/>
      <c r="F2143" s="1"/>
      <c r="G2143" s="1"/>
      <c r="H2143" s="1"/>
      <c r="I2143" s="1"/>
      <c r="J2143" s="1"/>
      <c r="K2143" s="120"/>
      <c r="L2143" s="120"/>
      <c r="M2143" s="120"/>
      <c r="N2143" s="1"/>
      <c r="O2143" s="1"/>
      <c r="P2143" s="1"/>
      <c r="Q2143" s="1"/>
      <c r="R2143" s="1"/>
      <c r="S2143" s="1"/>
      <c r="T2143" s="1"/>
      <c r="U2143" s="1"/>
      <c r="V2143" s="1"/>
      <c r="W2143" s="1"/>
      <c r="X2143" s="1"/>
    </row>
    <row r="2144" spans="1:24">
      <c r="A2144" s="119"/>
      <c r="B2144" s="136"/>
      <c r="C2144" s="78"/>
      <c r="D2144" s="99"/>
      <c r="E2144" s="1"/>
      <c r="F2144" s="1"/>
      <c r="G2144" s="1"/>
      <c r="H2144" s="1"/>
      <c r="I2144" s="1"/>
      <c r="J2144" s="1"/>
      <c r="K2144" s="120"/>
      <c r="L2144" s="120"/>
      <c r="M2144" s="120"/>
      <c r="N2144" s="1"/>
      <c r="O2144" s="1"/>
      <c r="P2144" s="1"/>
      <c r="Q2144" s="1"/>
      <c r="R2144" s="1"/>
      <c r="S2144" s="1"/>
      <c r="T2144" s="1"/>
      <c r="U2144" s="1"/>
      <c r="V2144" s="1"/>
      <c r="W2144" s="1"/>
      <c r="X2144" s="1"/>
    </row>
    <row r="2145" spans="1:24">
      <c r="A2145" s="119"/>
      <c r="B2145" s="136"/>
      <c r="C2145" s="78"/>
      <c r="D2145" s="99"/>
      <c r="E2145" s="1"/>
      <c r="F2145" s="1"/>
      <c r="G2145" s="1"/>
      <c r="H2145" s="1"/>
      <c r="I2145" s="1"/>
      <c r="J2145" s="1"/>
      <c r="K2145" s="120"/>
      <c r="L2145" s="120"/>
      <c r="M2145" s="120"/>
      <c r="N2145" s="1"/>
      <c r="O2145" s="1"/>
      <c r="P2145" s="1"/>
      <c r="Q2145" s="1"/>
      <c r="R2145" s="1"/>
      <c r="S2145" s="1"/>
      <c r="T2145" s="1"/>
      <c r="U2145" s="1"/>
      <c r="V2145" s="1"/>
      <c r="W2145" s="1"/>
      <c r="X2145" s="1"/>
    </row>
    <row r="2146" spans="1:24">
      <c r="A2146" s="119"/>
      <c r="B2146" s="136"/>
      <c r="C2146" s="78"/>
      <c r="D2146" s="99"/>
      <c r="E2146" s="1"/>
      <c r="F2146" s="1"/>
      <c r="G2146" s="1"/>
      <c r="H2146" s="1"/>
      <c r="I2146" s="1"/>
      <c r="J2146" s="1"/>
      <c r="K2146" s="120"/>
      <c r="L2146" s="120"/>
      <c r="M2146" s="120"/>
      <c r="N2146" s="1"/>
      <c r="O2146" s="1"/>
      <c r="P2146" s="1"/>
      <c r="Q2146" s="1"/>
      <c r="R2146" s="1"/>
      <c r="S2146" s="1"/>
      <c r="T2146" s="1"/>
      <c r="U2146" s="1"/>
      <c r="V2146" s="1"/>
      <c r="W2146" s="1"/>
      <c r="X2146" s="1"/>
    </row>
    <row r="2147" spans="1:24">
      <c r="A2147" s="119"/>
      <c r="B2147" s="136"/>
      <c r="C2147" s="78"/>
      <c r="D2147" s="99"/>
      <c r="E2147" s="1"/>
      <c r="F2147" s="1"/>
      <c r="G2147" s="1"/>
      <c r="H2147" s="1"/>
      <c r="I2147" s="1"/>
      <c r="J2147" s="1"/>
      <c r="K2147" s="120"/>
      <c r="L2147" s="120"/>
      <c r="M2147" s="120"/>
      <c r="N2147" s="1"/>
      <c r="O2147" s="1"/>
      <c r="P2147" s="1"/>
      <c r="Q2147" s="1"/>
      <c r="R2147" s="1"/>
      <c r="S2147" s="1"/>
      <c r="T2147" s="1"/>
      <c r="U2147" s="1"/>
      <c r="V2147" s="1"/>
      <c r="W2147" s="1"/>
      <c r="X2147" s="1"/>
    </row>
    <row r="2148" spans="1:24">
      <c r="A2148" s="119"/>
      <c r="B2148" s="136"/>
      <c r="C2148" s="78"/>
      <c r="D2148" s="99"/>
      <c r="E2148" s="1"/>
      <c r="F2148" s="1"/>
      <c r="G2148" s="1"/>
      <c r="H2148" s="1"/>
      <c r="I2148" s="1"/>
      <c r="J2148" s="1"/>
      <c r="K2148" s="120"/>
      <c r="L2148" s="120"/>
      <c r="M2148" s="120"/>
      <c r="N2148" s="1"/>
      <c r="O2148" s="1"/>
      <c r="P2148" s="1"/>
      <c r="Q2148" s="1"/>
      <c r="R2148" s="1"/>
      <c r="S2148" s="1"/>
      <c r="T2148" s="1"/>
      <c r="U2148" s="1"/>
      <c r="V2148" s="1"/>
      <c r="W2148" s="1"/>
      <c r="X2148" s="1"/>
    </row>
    <row r="2149" spans="1:24">
      <c r="A2149" s="119"/>
      <c r="B2149" s="136"/>
      <c r="C2149" s="78"/>
      <c r="D2149" s="99"/>
      <c r="E2149" s="1"/>
      <c r="F2149" s="1"/>
      <c r="G2149" s="1"/>
      <c r="H2149" s="1"/>
      <c r="I2149" s="1"/>
      <c r="J2149" s="1"/>
      <c r="K2149" s="120"/>
      <c r="L2149" s="120"/>
      <c r="M2149" s="120"/>
      <c r="N2149" s="1"/>
      <c r="O2149" s="1"/>
      <c r="P2149" s="1"/>
      <c r="Q2149" s="1"/>
      <c r="R2149" s="1"/>
      <c r="S2149" s="1"/>
      <c r="T2149" s="1"/>
      <c r="U2149" s="1"/>
      <c r="V2149" s="1"/>
      <c r="W2149" s="1"/>
      <c r="X2149" s="1"/>
    </row>
    <row r="2150" spans="1:24">
      <c r="A2150" s="119"/>
      <c r="B2150" s="136"/>
      <c r="C2150" s="78"/>
      <c r="D2150" s="99"/>
      <c r="E2150" s="1"/>
      <c r="F2150" s="1"/>
      <c r="G2150" s="1"/>
      <c r="H2150" s="1"/>
      <c r="I2150" s="1"/>
      <c r="J2150" s="1"/>
      <c r="K2150" s="120"/>
      <c r="L2150" s="120"/>
      <c r="M2150" s="120"/>
      <c r="N2150" s="1"/>
      <c r="O2150" s="1"/>
      <c r="P2150" s="1"/>
      <c r="Q2150" s="1"/>
      <c r="R2150" s="1"/>
      <c r="S2150" s="1"/>
      <c r="T2150" s="1"/>
      <c r="U2150" s="1"/>
      <c r="V2150" s="1"/>
      <c r="W2150" s="1"/>
      <c r="X2150" s="1"/>
    </row>
    <row r="2151" spans="1:24">
      <c r="A2151" s="119"/>
      <c r="B2151" s="136"/>
      <c r="C2151" s="78"/>
      <c r="D2151" s="99"/>
      <c r="E2151" s="1"/>
      <c r="F2151" s="1"/>
      <c r="G2151" s="1"/>
      <c r="H2151" s="1"/>
      <c r="I2151" s="1"/>
      <c r="J2151" s="1"/>
      <c r="K2151" s="120"/>
      <c r="L2151" s="120"/>
      <c r="M2151" s="120"/>
      <c r="N2151" s="1"/>
      <c r="O2151" s="1"/>
      <c r="P2151" s="1"/>
      <c r="Q2151" s="1"/>
      <c r="R2151" s="1"/>
      <c r="S2151" s="1"/>
      <c r="T2151" s="1"/>
      <c r="U2151" s="1"/>
      <c r="V2151" s="1"/>
      <c r="W2151" s="1"/>
      <c r="X2151" s="1"/>
    </row>
    <row r="2152" spans="1:24">
      <c r="A2152" s="119"/>
      <c r="B2152" s="136"/>
      <c r="C2152" s="78"/>
      <c r="D2152" s="99"/>
      <c r="E2152" s="1"/>
      <c r="F2152" s="1"/>
      <c r="G2152" s="1"/>
      <c r="H2152" s="1"/>
      <c r="I2152" s="1"/>
      <c r="J2152" s="1"/>
      <c r="K2152" s="120"/>
      <c r="L2152" s="120"/>
      <c r="M2152" s="120"/>
      <c r="N2152" s="1"/>
      <c r="O2152" s="1"/>
      <c r="P2152" s="1"/>
      <c r="Q2152" s="1"/>
      <c r="R2152" s="1"/>
      <c r="S2152" s="1"/>
      <c r="T2152" s="1"/>
      <c r="U2152" s="1"/>
      <c r="V2152" s="1"/>
      <c r="W2152" s="1"/>
      <c r="X2152" s="1"/>
    </row>
    <row r="2153" spans="1:24">
      <c r="A2153" s="119"/>
      <c r="B2153" s="136"/>
      <c r="C2153" s="78"/>
      <c r="D2153" s="99"/>
      <c r="E2153" s="1"/>
      <c r="F2153" s="1"/>
      <c r="G2153" s="1"/>
      <c r="H2153" s="1"/>
      <c r="I2153" s="1"/>
      <c r="J2153" s="1"/>
      <c r="K2153" s="120"/>
      <c r="L2153" s="120"/>
      <c r="M2153" s="120"/>
      <c r="N2153" s="1"/>
      <c r="O2153" s="1"/>
      <c r="P2153" s="1"/>
      <c r="Q2153" s="1"/>
      <c r="R2153" s="1"/>
      <c r="S2153" s="1"/>
      <c r="T2153" s="1"/>
      <c r="U2153" s="1"/>
      <c r="V2153" s="1"/>
      <c r="W2153" s="1"/>
      <c r="X2153" s="1"/>
    </row>
    <row r="2154" spans="1:24">
      <c r="A2154" s="119"/>
      <c r="B2154" s="136"/>
      <c r="C2154" s="78"/>
      <c r="D2154" s="99"/>
      <c r="E2154" s="1"/>
      <c r="F2154" s="1"/>
      <c r="G2154" s="1"/>
      <c r="H2154" s="1"/>
      <c r="I2154" s="1"/>
      <c r="J2154" s="1"/>
      <c r="K2154" s="120"/>
      <c r="L2154" s="120"/>
      <c r="M2154" s="120"/>
      <c r="N2154" s="1"/>
      <c r="O2154" s="1"/>
      <c r="P2154" s="1"/>
      <c r="Q2154" s="1"/>
      <c r="R2154" s="1"/>
      <c r="S2154" s="1"/>
      <c r="T2154" s="1"/>
      <c r="U2154" s="1"/>
      <c r="V2154" s="1"/>
      <c r="W2154" s="1"/>
      <c r="X2154" s="1"/>
    </row>
    <row r="2155" spans="1:24">
      <c r="A2155" s="119"/>
      <c r="B2155" s="136"/>
      <c r="C2155" s="78"/>
      <c r="D2155" s="99"/>
      <c r="E2155" s="1"/>
      <c r="F2155" s="1"/>
      <c r="G2155" s="1"/>
      <c r="H2155" s="1"/>
      <c r="I2155" s="1"/>
      <c r="J2155" s="1"/>
      <c r="K2155" s="120"/>
      <c r="L2155" s="120"/>
      <c r="M2155" s="120"/>
      <c r="N2155" s="1"/>
      <c r="O2155" s="1"/>
      <c r="P2155" s="1"/>
      <c r="Q2155" s="1"/>
      <c r="R2155" s="1"/>
      <c r="S2155" s="1"/>
      <c r="T2155" s="1"/>
      <c r="U2155" s="1"/>
      <c r="V2155" s="1"/>
      <c r="W2155" s="1"/>
      <c r="X2155" s="1"/>
    </row>
    <row r="2156" spans="1:24">
      <c r="A2156" s="119"/>
      <c r="B2156" s="136"/>
      <c r="C2156" s="78"/>
      <c r="D2156" s="99"/>
      <c r="E2156" s="1"/>
      <c r="F2156" s="1"/>
      <c r="G2156" s="1"/>
      <c r="H2156" s="1"/>
      <c r="I2156" s="1"/>
      <c r="J2156" s="1"/>
      <c r="K2156" s="120"/>
      <c r="L2156" s="120"/>
      <c r="M2156" s="120"/>
      <c r="N2156" s="1"/>
      <c r="O2156" s="1"/>
      <c r="P2156" s="1"/>
      <c r="Q2156" s="1"/>
      <c r="R2156" s="1"/>
      <c r="S2156" s="1"/>
      <c r="T2156" s="1"/>
      <c r="U2156" s="1"/>
      <c r="V2156" s="1"/>
      <c r="W2156" s="1"/>
      <c r="X2156" s="1"/>
    </row>
    <row r="2157" spans="1:24">
      <c r="A2157" s="119"/>
      <c r="B2157" s="136"/>
      <c r="C2157" s="78"/>
      <c r="D2157" s="99"/>
      <c r="E2157" s="1"/>
      <c r="F2157" s="1"/>
      <c r="G2157" s="1"/>
      <c r="H2157" s="1"/>
      <c r="I2157" s="1"/>
      <c r="J2157" s="1"/>
      <c r="K2157" s="120"/>
      <c r="L2157" s="120"/>
      <c r="M2157" s="120"/>
      <c r="N2157" s="1"/>
      <c r="O2157" s="1"/>
      <c r="P2157" s="1"/>
      <c r="Q2157" s="1"/>
      <c r="R2157" s="1"/>
      <c r="S2157" s="1"/>
      <c r="T2157" s="1"/>
      <c r="U2157" s="1"/>
      <c r="V2157" s="1"/>
      <c r="W2157" s="1"/>
      <c r="X2157" s="1"/>
    </row>
    <row r="2158" spans="1:24">
      <c r="A2158" s="119"/>
      <c r="B2158" s="136"/>
      <c r="C2158" s="78"/>
      <c r="D2158" s="99"/>
      <c r="E2158" s="1"/>
      <c r="F2158" s="1"/>
      <c r="G2158" s="1"/>
      <c r="H2158" s="1"/>
      <c r="I2158" s="1"/>
      <c r="J2158" s="1"/>
      <c r="K2158" s="120"/>
      <c r="L2158" s="120"/>
      <c r="M2158" s="120"/>
      <c r="N2158" s="1"/>
      <c r="O2158" s="1"/>
      <c r="P2158" s="1"/>
      <c r="Q2158" s="1"/>
      <c r="R2158" s="1"/>
      <c r="S2158" s="1"/>
      <c r="T2158" s="1"/>
      <c r="U2158" s="1"/>
      <c r="V2158" s="1"/>
      <c r="W2158" s="1"/>
      <c r="X2158" s="1"/>
    </row>
    <row r="2159" spans="1:24">
      <c r="A2159" s="119"/>
      <c r="B2159" s="136"/>
      <c r="C2159" s="78"/>
      <c r="D2159" s="99"/>
      <c r="E2159" s="1"/>
      <c r="F2159" s="1"/>
      <c r="G2159" s="1"/>
      <c r="H2159" s="1"/>
      <c r="I2159" s="1"/>
      <c r="J2159" s="1"/>
      <c r="K2159" s="120"/>
      <c r="L2159" s="120"/>
      <c r="M2159" s="120"/>
      <c r="N2159" s="1"/>
      <c r="O2159" s="1"/>
      <c r="P2159" s="1"/>
      <c r="Q2159" s="1"/>
      <c r="R2159" s="1"/>
      <c r="S2159" s="1"/>
      <c r="T2159" s="1"/>
      <c r="U2159" s="1"/>
      <c r="V2159" s="1"/>
      <c r="W2159" s="1"/>
      <c r="X2159" s="1"/>
    </row>
    <row r="2160" spans="1:24">
      <c r="A2160" s="119"/>
      <c r="B2160" s="136"/>
      <c r="C2160" s="78"/>
      <c r="D2160" s="99"/>
      <c r="E2160" s="1"/>
      <c r="F2160" s="1"/>
      <c r="G2160" s="1"/>
      <c r="H2160" s="1"/>
      <c r="I2160" s="1"/>
      <c r="J2160" s="1"/>
      <c r="K2160" s="120"/>
      <c r="L2160" s="120"/>
      <c r="M2160" s="120"/>
      <c r="N2160" s="1"/>
      <c r="O2160" s="1"/>
      <c r="P2160" s="1"/>
      <c r="Q2160" s="1"/>
      <c r="R2160" s="1"/>
      <c r="S2160" s="1"/>
      <c r="T2160" s="1"/>
      <c r="U2160" s="1"/>
      <c r="V2160" s="1"/>
      <c r="W2160" s="1"/>
      <c r="X2160" s="1"/>
    </row>
    <row r="2161" spans="1:24">
      <c r="A2161" s="119"/>
      <c r="B2161" s="136"/>
      <c r="C2161" s="78"/>
      <c r="D2161" s="99"/>
      <c r="E2161" s="1"/>
      <c r="F2161" s="1"/>
      <c r="G2161" s="1"/>
      <c r="H2161" s="1"/>
      <c r="I2161" s="1"/>
      <c r="J2161" s="1"/>
      <c r="K2161" s="120"/>
      <c r="L2161" s="120"/>
      <c r="M2161" s="120"/>
      <c r="N2161" s="1"/>
      <c r="O2161" s="1"/>
      <c r="P2161" s="1"/>
      <c r="Q2161" s="1"/>
      <c r="R2161" s="1"/>
      <c r="S2161" s="1"/>
      <c r="T2161" s="1"/>
      <c r="U2161" s="1"/>
      <c r="V2161" s="1"/>
      <c r="W2161" s="1"/>
      <c r="X2161" s="1"/>
    </row>
    <row r="2162" spans="1:24">
      <c r="A2162" s="119"/>
      <c r="B2162" s="136"/>
      <c r="C2162" s="78"/>
      <c r="D2162" s="99"/>
      <c r="E2162" s="1"/>
      <c r="F2162" s="1"/>
      <c r="G2162" s="1"/>
      <c r="H2162" s="1"/>
      <c r="I2162" s="1"/>
      <c r="J2162" s="1"/>
      <c r="K2162" s="120"/>
      <c r="L2162" s="120"/>
      <c r="M2162" s="120"/>
      <c r="N2162" s="1"/>
      <c r="O2162" s="1"/>
      <c r="P2162" s="1"/>
      <c r="Q2162" s="1"/>
      <c r="R2162" s="1"/>
      <c r="S2162" s="1"/>
      <c r="T2162" s="1"/>
      <c r="U2162" s="1"/>
      <c r="V2162" s="1"/>
      <c r="W2162" s="1"/>
      <c r="X2162" s="1"/>
    </row>
    <row r="2163" spans="1:24">
      <c r="A2163" s="119"/>
      <c r="B2163" s="136"/>
      <c r="C2163" s="78"/>
      <c r="D2163" s="99"/>
      <c r="E2163" s="1"/>
      <c r="F2163" s="1"/>
      <c r="G2163" s="1"/>
      <c r="H2163" s="1"/>
      <c r="I2163" s="1"/>
      <c r="J2163" s="1"/>
      <c r="K2163" s="120"/>
      <c r="L2163" s="120"/>
      <c r="M2163" s="120"/>
      <c r="N2163" s="1"/>
      <c r="O2163" s="1"/>
      <c r="P2163" s="1"/>
      <c r="Q2163" s="1"/>
      <c r="R2163" s="1"/>
      <c r="S2163" s="1"/>
      <c r="T2163" s="1"/>
      <c r="U2163" s="1"/>
      <c r="V2163" s="1"/>
      <c r="W2163" s="1"/>
      <c r="X2163" s="1"/>
    </row>
    <row r="2164" spans="1:24">
      <c r="A2164" s="119"/>
      <c r="B2164" s="136"/>
      <c r="C2164" s="78"/>
      <c r="D2164" s="99"/>
      <c r="E2164" s="1"/>
      <c r="F2164" s="1"/>
      <c r="G2164" s="1"/>
      <c r="H2164" s="1"/>
      <c r="I2164" s="1"/>
      <c r="J2164" s="1"/>
      <c r="K2164" s="120"/>
      <c r="L2164" s="120"/>
      <c r="M2164" s="120"/>
      <c r="N2164" s="1"/>
      <c r="O2164" s="1"/>
      <c r="P2164" s="1"/>
      <c r="Q2164" s="1"/>
      <c r="R2164" s="1"/>
      <c r="S2164" s="1"/>
      <c r="T2164" s="1"/>
      <c r="U2164" s="1"/>
      <c r="V2164" s="1"/>
      <c r="W2164" s="1"/>
      <c r="X2164" s="1"/>
    </row>
    <row r="2165" spans="1:24">
      <c r="A2165" s="119"/>
      <c r="B2165" s="136"/>
      <c r="C2165" s="78"/>
      <c r="D2165" s="99"/>
      <c r="E2165" s="1"/>
      <c r="F2165" s="1"/>
      <c r="G2165" s="1"/>
      <c r="H2165" s="1"/>
      <c r="I2165" s="1"/>
      <c r="J2165" s="1"/>
      <c r="K2165" s="120"/>
      <c r="L2165" s="120"/>
      <c r="M2165" s="120"/>
      <c r="N2165" s="1"/>
      <c r="O2165" s="1"/>
      <c r="P2165" s="1"/>
      <c r="Q2165" s="1"/>
      <c r="R2165" s="1"/>
      <c r="S2165" s="1"/>
      <c r="T2165" s="1"/>
      <c r="U2165" s="1"/>
      <c r="V2165" s="1"/>
      <c r="W2165" s="1"/>
      <c r="X2165" s="1"/>
    </row>
    <row r="2166" spans="1:24">
      <c r="A2166" s="119"/>
      <c r="B2166" s="136"/>
      <c r="C2166" s="78"/>
      <c r="D2166" s="99"/>
      <c r="E2166" s="1"/>
      <c r="F2166" s="1"/>
      <c r="G2166" s="1"/>
      <c r="H2166" s="1"/>
      <c r="I2166" s="1"/>
      <c r="J2166" s="1"/>
      <c r="K2166" s="120"/>
      <c r="L2166" s="120"/>
      <c r="M2166" s="120"/>
      <c r="N2166" s="1"/>
      <c r="O2166" s="1"/>
      <c r="P2166" s="1"/>
      <c r="Q2166" s="1"/>
      <c r="R2166" s="1"/>
      <c r="S2166" s="1"/>
      <c r="T2166" s="1"/>
      <c r="U2166" s="1"/>
      <c r="V2166" s="1"/>
      <c r="W2166" s="1"/>
      <c r="X2166" s="1"/>
    </row>
    <row r="2167" spans="1:24">
      <c r="A2167" s="119"/>
      <c r="B2167" s="136"/>
      <c r="C2167" s="78"/>
      <c r="D2167" s="99"/>
      <c r="E2167" s="1"/>
      <c r="F2167" s="1"/>
      <c r="G2167" s="1"/>
      <c r="H2167" s="1"/>
      <c r="I2167" s="1"/>
      <c r="J2167" s="1"/>
      <c r="K2167" s="120"/>
      <c r="L2167" s="120"/>
      <c r="M2167" s="120"/>
      <c r="N2167" s="1"/>
      <c r="O2167" s="1"/>
      <c r="P2167" s="1"/>
      <c r="Q2167" s="1"/>
      <c r="R2167" s="1"/>
      <c r="S2167" s="1"/>
      <c r="T2167" s="1"/>
      <c r="U2167" s="1"/>
      <c r="V2167" s="1"/>
      <c r="W2167" s="1"/>
      <c r="X2167" s="1"/>
    </row>
    <row r="2168" spans="1:24">
      <c r="A2168" s="119"/>
      <c r="B2168" s="136"/>
      <c r="C2168" s="78"/>
      <c r="D2168" s="99"/>
      <c r="E2168" s="1"/>
      <c r="F2168" s="1"/>
      <c r="G2168" s="1"/>
      <c r="H2168" s="1"/>
      <c r="I2168" s="1"/>
      <c r="J2168" s="1"/>
      <c r="K2168" s="120"/>
      <c r="L2168" s="120"/>
      <c r="M2168" s="120"/>
      <c r="N2168" s="1"/>
      <c r="O2168" s="1"/>
      <c r="P2168" s="1"/>
      <c r="Q2168" s="1"/>
      <c r="R2168" s="1"/>
      <c r="S2168" s="1"/>
      <c r="T2168" s="1"/>
      <c r="U2168" s="1"/>
      <c r="V2168" s="1"/>
      <c r="W2168" s="1"/>
      <c r="X2168" s="1"/>
    </row>
    <row r="2169" spans="1:24">
      <c r="A2169" s="119"/>
      <c r="B2169" s="136"/>
      <c r="C2169" s="78"/>
      <c r="D2169" s="99"/>
      <c r="E2169" s="1"/>
      <c r="F2169" s="1"/>
      <c r="G2169" s="1"/>
      <c r="H2169" s="1"/>
      <c r="I2169" s="1"/>
      <c r="J2169" s="1"/>
      <c r="K2169" s="120"/>
      <c r="L2169" s="120"/>
      <c r="M2169" s="120"/>
      <c r="N2169" s="1"/>
      <c r="O2169" s="1"/>
      <c r="P2169" s="1"/>
      <c r="Q2169" s="1"/>
      <c r="R2169" s="1"/>
      <c r="S2169" s="1"/>
      <c r="T2169" s="1"/>
      <c r="U2169" s="1"/>
      <c r="V2169" s="1"/>
      <c r="W2169" s="1"/>
      <c r="X2169" s="1"/>
    </row>
    <row r="2170" spans="1:24">
      <c r="A2170" s="119"/>
      <c r="B2170" s="136"/>
      <c r="C2170" s="78"/>
      <c r="D2170" s="99"/>
      <c r="E2170" s="1"/>
      <c r="F2170" s="1"/>
      <c r="G2170" s="1"/>
      <c r="H2170" s="1"/>
      <c r="I2170" s="1"/>
      <c r="J2170" s="1"/>
      <c r="K2170" s="120"/>
      <c r="L2170" s="120"/>
      <c r="M2170" s="120"/>
      <c r="N2170" s="1"/>
      <c r="O2170" s="1"/>
      <c r="P2170" s="1"/>
      <c r="Q2170" s="1"/>
      <c r="R2170" s="1"/>
      <c r="S2170" s="1"/>
      <c r="T2170" s="1"/>
      <c r="U2170" s="1"/>
      <c r="V2170" s="1"/>
      <c r="W2170" s="1"/>
      <c r="X2170" s="1"/>
    </row>
    <row r="2171" spans="1:24">
      <c r="A2171" s="119"/>
      <c r="B2171" s="136"/>
      <c r="C2171" s="78"/>
      <c r="D2171" s="99"/>
      <c r="E2171" s="1"/>
      <c r="F2171" s="1"/>
      <c r="G2171" s="1"/>
      <c r="H2171" s="1"/>
      <c r="I2171" s="1"/>
      <c r="J2171" s="1"/>
      <c r="K2171" s="120"/>
      <c r="L2171" s="120"/>
      <c r="M2171" s="120"/>
      <c r="N2171" s="1"/>
      <c r="O2171" s="1"/>
      <c r="P2171" s="1"/>
      <c r="Q2171" s="1"/>
      <c r="R2171" s="1"/>
      <c r="S2171" s="1"/>
      <c r="T2171" s="1"/>
      <c r="U2171" s="1"/>
      <c r="V2171" s="1"/>
      <c r="W2171" s="1"/>
      <c r="X2171" s="1"/>
    </row>
    <row r="2172" spans="1:24">
      <c r="A2172" s="119"/>
      <c r="B2172" s="136"/>
      <c r="C2172" s="78"/>
      <c r="D2172" s="99"/>
      <c r="E2172" s="1"/>
      <c r="F2172" s="1"/>
      <c r="G2172" s="1"/>
      <c r="H2172" s="1"/>
      <c r="I2172" s="1"/>
      <c r="J2172" s="1"/>
      <c r="K2172" s="120"/>
      <c r="L2172" s="120"/>
      <c r="M2172" s="120"/>
      <c r="N2172" s="1"/>
      <c r="O2172" s="1"/>
      <c r="P2172" s="1"/>
      <c r="Q2172" s="1"/>
      <c r="R2172" s="1"/>
      <c r="S2172" s="1"/>
      <c r="T2172" s="1"/>
      <c r="U2172" s="1"/>
      <c r="V2172" s="1"/>
      <c r="W2172" s="1"/>
      <c r="X2172" s="1"/>
    </row>
    <row r="2173" spans="1:24">
      <c r="A2173" s="119"/>
      <c r="B2173" s="136"/>
      <c r="C2173" s="78"/>
      <c r="D2173" s="99"/>
      <c r="E2173" s="1"/>
      <c r="F2173" s="1"/>
      <c r="G2173" s="1"/>
      <c r="H2173" s="1"/>
      <c r="I2173" s="1"/>
      <c r="J2173" s="1"/>
      <c r="K2173" s="120"/>
      <c r="L2173" s="120"/>
      <c r="M2173" s="120"/>
      <c r="N2173" s="1"/>
      <c r="O2173" s="1"/>
      <c r="P2173" s="1"/>
      <c r="Q2173" s="1"/>
      <c r="R2173" s="1"/>
      <c r="S2173" s="1"/>
      <c r="T2173" s="1"/>
      <c r="U2173" s="1"/>
      <c r="V2173" s="1"/>
      <c r="W2173" s="1"/>
      <c r="X2173" s="1"/>
    </row>
    <row r="2174" spans="1:24">
      <c r="A2174" s="119"/>
      <c r="B2174" s="136"/>
      <c r="C2174" s="78"/>
      <c r="D2174" s="99"/>
      <c r="E2174" s="1"/>
      <c r="F2174" s="1"/>
      <c r="G2174" s="1"/>
      <c r="H2174" s="1"/>
      <c r="I2174" s="1"/>
      <c r="J2174" s="1"/>
      <c r="K2174" s="120"/>
      <c r="L2174" s="120"/>
      <c r="M2174" s="120"/>
      <c r="N2174" s="1"/>
      <c r="O2174" s="1"/>
      <c r="P2174" s="1"/>
      <c r="Q2174" s="1"/>
      <c r="R2174" s="1"/>
      <c r="S2174" s="1"/>
      <c r="T2174" s="1"/>
      <c r="U2174" s="1"/>
      <c r="V2174" s="1"/>
      <c r="W2174" s="1"/>
      <c r="X2174" s="1"/>
    </row>
    <row r="2175" spans="1:24">
      <c r="A2175" s="119"/>
      <c r="B2175" s="136"/>
      <c r="C2175" s="78"/>
      <c r="D2175" s="99"/>
      <c r="E2175" s="1"/>
      <c r="F2175" s="1"/>
      <c r="G2175" s="1"/>
      <c r="H2175" s="1"/>
      <c r="I2175" s="1"/>
      <c r="J2175" s="1"/>
      <c r="K2175" s="120"/>
      <c r="L2175" s="120"/>
      <c r="M2175" s="120"/>
      <c r="N2175" s="1"/>
      <c r="O2175" s="1"/>
      <c r="P2175" s="1"/>
      <c r="Q2175" s="1"/>
      <c r="R2175" s="1"/>
      <c r="S2175" s="1"/>
      <c r="T2175" s="1"/>
      <c r="U2175" s="1"/>
      <c r="V2175" s="1"/>
      <c r="W2175" s="1"/>
      <c r="X2175" s="1"/>
    </row>
    <row r="2176" spans="1:24">
      <c r="A2176" s="119"/>
      <c r="B2176" s="136"/>
      <c r="C2176" s="78"/>
      <c r="D2176" s="99"/>
      <c r="E2176" s="1"/>
      <c r="F2176" s="1"/>
      <c r="G2176" s="1"/>
      <c r="H2176" s="1"/>
      <c r="I2176" s="1"/>
      <c r="J2176" s="1"/>
      <c r="K2176" s="120"/>
      <c r="L2176" s="120"/>
      <c r="M2176" s="120"/>
      <c r="N2176" s="1"/>
      <c r="O2176" s="1"/>
      <c r="P2176" s="1"/>
      <c r="Q2176" s="1"/>
      <c r="R2176" s="1"/>
      <c r="S2176" s="1"/>
      <c r="T2176" s="1"/>
      <c r="U2176" s="1"/>
      <c r="V2176" s="1"/>
      <c r="W2176" s="1"/>
      <c r="X2176" s="1"/>
    </row>
    <row r="2177" spans="1:24">
      <c r="A2177" s="119"/>
      <c r="B2177" s="136"/>
      <c r="C2177" s="78"/>
      <c r="D2177" s="99"/>
      <c r="E2177" s="1"/>
      <c r="F2177" s="1"/>
      <c r="G2177" s="1"/>
      <c r="H2177" s="1"/>
      <c r="I2177" s="1"/>
      <c r="J2177" s="1"/>
      <c r="K2177" s="120"/>
      <c r="L2177" s="120"/>
      <c r="M2177" s="120"/>
      <c r="N2177" s="1"/>
      <c r="O2177" s="1"/>
      <c r="P2177" s="1"/>
      <c r="Q2177" s="1"/>
      <c r="R2177" s="1"/>
      <c r="S2177" s="1"/>
      <c r="T2177" s="1"/>
      <c r="U2177" s="1"/>
      <c r="V2177" s="1"/>
      <c r="W2177" s="1"/>
      <c r="X2177" s="1"/>
    </row>
    <row r="2178" spans="1:24">
      <c r="A2178" s="119"/>
      <c r="B2178" s="136"/>
      <c r="C2178" s="78"/>
      <c r="D2178" s="99"/>
      <c r="E2178" s="1"/>
      <c r="F2178" s="1"/>
      <c r="G2178" s="1"/>
      <c r="H2178" s="1"/>
      <c r="I2178" s="1"/>
      <c r="J2178" s="1"/>
      <c r="K2178" s="120"/>
      <c r="L2178" s="120"/>
      <c r="M2178" s="120"/>
      <c r="N2178" s="1"/>
      <c r="O2178" s="1"/>
      <c r="P2178" s="1"/>
      <c r="Q2178" s="1"/>
      <c r="R2178" s="1"/>
      <c r="S2178" s="1"/>
      <c r="T2178" s="1"/>
      <c r="U2178" s="1"/>
      <c r="V2178" s="1"/>
      <c r="W2178" s="1"/>
      <c r="X2178" s="1"/>
    </row>
    <row r="2179" spans="1:24">
      <c r="A2179" s="119"/>
      <c r="B2179" s="136"/>
      <c r="C2179" s="78"/>
      <c r="D2179" s="99"/>
      <c r="E2179" s="1"/>
      <c r="F2179" s="1"/>
      <c r="G2179" s="1"/>
      <c r="H2179" s="1"/>
      <c r="I2179" s="1"/>
      <c r="J2179" s="1"/>
      <c r="K2179" s="120"/>
      <c r="L2179" s="120"/>
      <c r="M2179" s="120"/>
      <c r="N2179" s="1"/>
      <c r="O2179" s="1"/>
      <c r="P2179" s="1"/>
      <c r="Q2179" s="1"/>
      <c r="R2179" s="1"/>
      <c r="S2179" s="1"/>
      <c r="T2179" s="1"/>
      <c r="U2179" s="1"/>
      <c r="V2179" s="1"/>
      <c r="W2179" s="1"/>
      <c r="X2179" s="1"/>
    </row>
    <row r="2180" spans="1:24">
      <c r="A2180" s="119"/>
      <c r="B2180" s="136"/>
      <c r="C2180" s="78"/>
      <c r="D2180" s="99"/>
      <c r="E2180" s="1"/>
      <c r="F2180" s="1"/>
      <c r="G2180" s="1"/>
      <c r="H2180" s="1"/>
      <c r="I2180" s="1"/>
      <c r="J2180" s="1"/>
      <c r="K2180" s="120"/>
      <c r="L2180" s="120"/>
      <c r="M2180" s="120"/>
      <c r="N2180" s="1"/>
      <c r="O2180" s="1"/>
      <c r="P2180" s="1"/>
      <c r="Q2180" s="1"/>
      <c r="R2180" s="1"/>
      <c r="S2180" s="1"/>
      <c r="T2180" s="1"/>
      <c r="U2180" s="1"/>
      <c r="V2180" s="1"/>
      <c r="W2180" s="1"/>
      <c r="X2180" s="1"/>
    </row>
    <row r="2181" spans="1:24">
      <c r="A2181" s="119"/>
      <c r="B2181" s="136"/>
      <c r="C2181" s="78"/>
      <c r="D2181" s="99"/>
      <c r="E2181" s="1"/>
      <c r="F2181" s="1"/>
      <c r="G2181" s="1"/>
      <c r="H2181" s="1"/>
      <c r="I2181" s="1"/>
      <c r="J2181" s="1"/>
      <c r="K2181" s="120"/>
      <c r="L2181" s="120"/>
      <c r="M2181" s="120"/>
      <c r="N2181" s="1"/>
      <c r="O2181" s="1"/>
      <c r="P2181" s="1"/>
      <c r="Q2181" s="1"/>
      <c r="R2181" s="1"/>
      <c r="S2181" s="1"/>
      <c r="T2181" s="1"/>
      <c r="U2181" s="1"/>
      <c r="V2181" s="1"/>
      <c r="W2181" s="1"/>
      <c r="X2181" s="1"/>
    </row>
    <row r="2182" spans="1:24">
      <c r="A2182" s="119"/>
      <c r="B2182" s="136"/>
      <c r="C2182" s="78"/>
      <c r="D2182" s="99"/>
      <c r="E2182" s="1"/>
      <c r="F2182" s="1"/>
      <c r="G2182" s="1"/>
      <c r="H2182" s="1"/>
      <c r="I2182" s="1"/>
      <c r="J2182" s="1"/>
      <c r="K2182" s="120"/>
      <c r="L2182" s="120"/>
      <c r="M2182" s="120"/>
      <c r="N2182" s="1"/>
      <c r="O2182" s="1"/>
      <c r="P2182" s="1"/>
      <c r="Q2182" s="1"/>
      <c r="R2182" s="1"/>
      <c r="S2182" s="1"/>
      <c r="T2182" s="1"/>
      <c r="U2182" s="1"/>
      <c r="V2182" s="1"/>
      <c r="W2182" s="1"/>
      <c r="X2182" s="1"/>
    </row>
    <row r="2183" spans="1:24">
      <c r="A2183" s="119"/>
      <c r="B2183" s="136"/>
      <c r="C2183" s="78"/>
      <c r="D2183" s="99"/>
      <c r="E2183" s="1"/>
      <c r="F2183" s="1"/>
      <c r="G2183" s="1"/>
      <c r="H2183" s="1"/>
      <c r="I2183" s="1"/>
      <c r="J2183" s="1"/>
      <c r="K2183" s="120"/>
      <c r="L2183" s="120"/>
      <c r="M2183" s="120"/>
      <c r="N2183" s="1"/>
      <c r="O2183" s="1"/>
      <c r="P2183" s="1"/>
      <c r="Q2183" s="1"/>
      <c r="R2183" s="1"/>
      <c r="S2183" s="1"/>
      <c r="T2183" s="1"/>
      <c r="U2183" s="1"/>
      <c r="V2183" s="1"/>
      <c r="W2183" s="1"/>
      <c r="X2183" s="1"/>
    </row>
    <row r="2184" spans="1:24">
      <c r="A2184" s="119"/>
      <c r="B2184" s="136"/>
      <c r="C2184" s="78"/>
      <c r="D2184" s="99"/>
      <c r="E2184" s="1"/>
      <c r="F2184" s="1"/>
      <c r="G2184" s="1"/>
      <c r="H2184" s="1"/>
      <c r="I2184" s="1"/>
      <c r="J2184" s="1"/>
      <c r="K2184" s="120"/>
      <c r="L2184" s="120"/>
      <c r="M2184" s="120"/>
      <c r="N2184" s="1"/>
      <c r="O2184" s="1"/>
      <c r="P2184" s="1"/>
      <c r="Q2184" s="1"/>
      <c r="R2184" s="1"/>
      <c r="S2184" s="1"/>
      <c r="T2184" s="1"/>
      <c r="U2184" s="1"/>
      <c r="V2184" s="1"/>
      <c r="W2184" s="1"/>
      <c r="X2184" s="1"/>
    </row>
    <row r="2185" spans="1:24">
      <c r="A2185" s="119"/>
      <c r="B2185" s="136"/>
      <c r="C2185" s="78"/>
      <c r="D2185" s="99"/>
      <c r="E2185" s="1"/>
      <c r="F2185" s="1"/>
      <c r="G2185" s="1"/>
      <c r="H2185" s="1"/>
      <c r="I2185" s="1"/>
      <c r="J2185" s="1"/>
      <c r="K2185" s="120"/>
      <c r="L2185" s="120"/>
      <c r="M2185" s="120"/>
      <c r="N2185" s="1"/>
      <c r="O2185" s="1"/>
      <c r="P2185" s="1"/>
      <c r="Q2185" s="1"/>
      <c r="R2185" s="1"/>
      <c r="S2185" s="1"/>
      <c r="T2185" s="1"/>
      <c r="U2185" s="1"/>
      <c r="V2185" s="1"/>
      <c r="W2185" s="1"/>
      <c r="X2185" s="1"/>
    </row>
    <row r="2186" spans="1:24">
      <c r="A2186" s="119"/>
      <c r="B2186" s="136"/>
      <c r="C2186" s="78"/>
      <c r="D2186" s="99"/>
      <c r="E2186" s="1"/>
      <c r="F2186" s="1"/>
      <c r="G2186" s="1"/>
      <c r="H2186" s="1"/>
      <c r="I2186" s="1"/>
      <c r="J2186" s="1"/>
      <c r="K2186" s="120"/>
      <c r="L2186" s="120"/>
      <c r="M2186" s="120"/>
      <c r="N2186" s="1"/>
      <c r="O2186" s="1"/>
      <c r="P2186" s="1"/>
      <c r="Q2186" s="1"/>
      <c r="R2186" s="1"/>
      <c r="S2186" s="1"/>
      <c r="T2186" s="1"/>
      <c r="U2186" s="1"/>
      <c r="V2186" s="1"/>
      <c r="W2186" s="1"/>
      <c r="X2186" s="1"/>
    </row>
    <row r="2187" spans="1:24">
      <c r="A2187" s="119"/>
      <c r="B2187" s="136"/>
      <c r="C2187" s="78"/>
      <c r="D2187" s="99"/>
      <c r="E2187" s="1"/>
      <c r="F2187" s="1"/>
      <c r="G2187" s="1"/>
      <c r="H2187" s="1"/>
      <c r="I2187" s="1"/>
      <c r="J2187" s="1"/>
      <c r="K2187" s="120"/>
      <c r="L2187" s="120"/>
      <c r="M2187" s="120"/>
      <c r="N2187" s="1"/>
      <c r="O2187" s="1"/>
      <c r="P2187" s="1"/>
      <c r="Q2187" s="1"/>
      <c r="R2187" s="1"/>
      <c r="S2187" s="1"/>
      <c r="T2187" s="1"/>
      <c r="U2187" s="1"/>
      <c r="V2187" s="1"/>
      <c r="W2187" s="1"/>
      <c r="X2187" s="1"/>
    </row>
    <row r="2188" spans="1:24">
      <c r="A2188" s="119"/>
      <c r="B2188" s="136"/>
      <c r="C2188" s="78"/>
      <c r="D2188" s="99"/>
      <c r="E2188" s="1"/>
      <c r="F2188" s="1"/>
      <c r="G2188" s="1"/>
      <c r="H2188" s="1"/>
      <c r="I2188" s="1"/>
      <c r="J2188" s="1"/>
      <c r="K2188" s="120"/>
      <c r="L2188" s="120"/>
      <c r="M2188" s="120"/>
      <c r="N2188" s="1"/>
      <c r="O2188" s="1"/>
      <c r="P2188" s="1"/>
      <c r="Q2188" s="1"/>
      <c r="R2188" s="1"/>
      <c r="S2188" s="1"/>
      <c r="T2188" s="1"/>
      <c r="U2188" s="1"/>
      <c r="V2188" s="1"/>
      <c r="W2188" s="1"/>
      <c r="X2188" s="1"/>
    </row>
    <row r="2189" spans="1:24">
      <c r="A2189" s="119"/>
      <c r="B2189" s="136"/>
      <c r="C2189" s="78"/>
      <c r="D2189" s="99"/>
      <c r="E2189" s="1"/>
      <c r="F2189" s="1"/>
      <c r="G2189" s="1"/>
      <c r="H2189" s="1"/>
      <c r="I2189" s="1"/>
      <c r="J2189" s="1"/>
      <c r="K2189" s="120"/>
      <c r="L2189" s="120"/>
      <c r="M2189" s="120"/>
      <c r="N2189" s="1"/>
      <c r="O2189" s="1"/>
      <c r="P2189" s="1"/>
      <c r="Q2189" s="1"/>
      <c r="R2189" s="1"/>
      <c r="S2189" s="1"/>
      <c r="T2189" s="1"/>
      <c r="U2189" s="1"/>
      <c r="V2189" s="1"/>
      <c r="W2189" s="1"/>
      <c r="X2189" s="1"/>
    </row>
    <row r="2190" spans="1:24">
      <c r="A2190" s="119"/>
      <c r="B2190" s="136"/>
      <c r="C2190" s="78"/>
      <c r="D2190" s="99"/>
      <c r="E2190" s="1"/>
      <c r="F2190" s="1"/>
      <c r="G2190" s="1"/>
      <c r="H2190" s="1"/>
      <c r="I2190" s="1"/>
      <c r="J2190" s="1"/>
      <c r="K2190" s="120"/>
      <c r="L2190" s="120"/>
      <c r="M2190" s="120"/>
      <c r="N2190" s="1"/>
      <c r="O2190" s="1"/>
      <c r="P2190" s="1"/>
      <c r="Q2190" s="1"/>
      <c r="R2190" s="1"/>
      <c r="S2190" s="1"/>
      <c r="T2190" s="1"/>
      <c r="U2190" s="1"/>
      <c r="V2190" s="1"/>
      <c r="W2190" s="1"/>
      <c r="X2190" s="1"/>
    </row>
    <row r="2191" spans="1:24">
      <c r="A2191" s="119"/>
      <c r="B2191" s="136"/>
      <c r="C2191" s="78"/>
      <c r="D2191" s="99"/>
      <c r="E2191" s="1"/>
      <c r="F2191" s="1"/>
      <c r="G2191" s="1"/>
      <c r="H2191" s="1"/>
      <c r="I2191" s="1"/>
      <c r="J2191" s="1"/>
      <c r="K2191" s="120"/>
      <c r="L2191" s="120"/>
      <c r="M2191" s="120"/>
      <c r="N2191" s="1"/>
      <c r="O2191" s="1"/>
      <c r="P2191" s="1"/>
      <c r="Q2191" s="1"/>
      <c r="R2191" s="1"/>
      <c r="S2191" s="1"/>
      <c r="T2191" s="1"/>
      <c r="U2191" s="1"/>
      <c r="V2191" s="1"/>
      <c r="W2191" s="1"/>
      <c r="X2191" s="1"/>
    </row>
    <row r="2192" spans="1:24">
      <c r="A2192" s="119"/>
      <c r="B2192" s="136"/>
      <c r="C2192" s="78"/>
      <c r="D2192" s="99"/>
      <c r="E2192" s="1"/>
      <c r="F2192" s="1"/>
      <c r="G2192" s="1"/>
      <c r="H2192" s="1"/>
      <c r="I2192" s="1"/>
      <c r="J2192" s="1"/>
      <c r="K2192" s="120"/>
      <c r="L2192" s="120"/>
      <c r="M2192" s="120"/>
      <c r="N2192" s="1"/>
      <c r="O2192" s="1"/>
      <c r="P2192" s="1"/>
      <c r="Q2192" s="1"/>
      <c r="R2192" s="1"/>
      <c r="S2192" s="1"/>
      <c r="T2192" s="1"/>
      <c r="U2192" s="1"/>
      <c r="V2192" s="1"/>
      <c r="W2192" s="1"/>
      <c r="X2192" s="1"/>
    </row>
    <row r="2193" spans="1:24">
      <c r="A2193" s="119"/>
      <c r="B2193" s="136"/>
      <c r="C2193" s="78"/>
      <c r="D2193" s="99"/>
      <c r="E2193" s="1"/>
      <c r="F2193" s="1"/>
      <c r="G2193" s="1"/>
      <c r="H2193" s="1"/>
      <c r="I2193" s="1"/>
      <c r="J2193" s="1"/>
      <c r="K2193" s="120"/>
      <c r="L2193" s="120"/>
      <c r="M2193" s="120"/>
      <c r="N2193" s="1"/>
      <c r="O2193" s="1"/>
      <c r="P2193" s="1"/>
      <c r="Q2193" s="1"/>
      <c r="R2193" s="1"/>
      <c r="S2193" s="1"/>
      <c r="T2193" s="1"/>
      <c r="U2193" s="1"/>
      <c r="V2193" s="1"/>
      <c r="W2193" s="1"/>
      <c r="X2193" s="1"/>
    </row>
    <row r="2194" spans="1:24">
      <c r="A2194" s="119"/>
      <c r="B2194" s="136"/>
      <c r="C2194" s="78"/>
      <c r="D2194" s="99"/>
      <c r="E2194" s="1"/>
      <c r="F2194" s="1"/>
      <c r="G2194" s="1"/>
      <c r="H2194" s="1"/>
      <c r="I2194" s="1"/>
      <c r="J2194" s="1"/>
      <c r="K2194" s="120"/>
      <c r="L2194" s="120"/>
      <c r="M2194" s="120"/>
      <c r="N2194" s="1"/>
      <c r="O2194" s="1"/>
      <c r="P2194" s="1"/>
      <c r="Q2194" s="1"/>
      <c r="R2194" s="1"/>
      <c r="S2194" s="1"/>
      <c r="T2194" s="1"/>
      <c r="U2194" s="1"/>
      <c r="V2194" s="1"/>
      <c r="W2194" s="1"/>
      <c r="X2194" s="1"/>
    </row>
    <row r="2195" spans="1:24">
      <c r="A2195" s="119"/>
      <c r="B2195" s="136"/>
      <c r="C2195" s="78"/>
      <c r="D2195" s="99"/>
      <c r="E2195" s="1"/>
      <c r="F2195" s="1"/>
      <c r="G2195" s="1"/>
      <c r="H2195" s="1"/>
      <c r="I2195" s="1"/>
      <c r="J2195" s="1"/>
      <c r="K2195" s="120"/>
      <c r="L2195" s="120"/>
      <c r="M2195" s="120"/>
      <c r="N2195" s="1"/>
      <c r="O2195" s="1"/>
      <c r="P2195" s="1"/>
      <c r="Q2195" s="1"/>
      <c r="R2195" s="1"/>
      <c r="S2195" s="1"/>
      <c r="T2195" s="1"/>
      <c r="U2195" s="1"/>
      <c r="V2195" s="1"/>
      <c r="W2195" s="1"/>
      <c r="X2195" s="1"/>
    </row>
    <row r="2196" spans="1:24">
      <c r="A2196" s="119"/>
      <c r="B2196" s="136"/>
      <c r="C2196" s="78"/>
      <c r="D2196" s="99"/>
      <c r="E2196" s="1"/>
      <c r="F2196" s="1"/>
      <c r="G2196" s="1"/>
      <c r="H2196" s="1"/>
      <c r="I2196" s="1"/>
      <c r="J2196" s="1"/>
      <c r="K2196" s="120"/>
      <c r="L2196" s="120"/>
      <c r="M2196" s="120"/>
      <c r="N2196" s="1"/>
      <c r="O2196" s="1"/>
      <c r="P2196" s="1"/>
      <c r="Q2196" s="1"/>
      <c r="R2196" s="1"/>
      <c r="S2196" s="1"/>
      <c r="T2196" s="1"/>
      <c r="U2196" s="1"/>
      <c r="V2196" s="1"/>
      <c r="W2196" s="1"/>
      <c r="X2196" s="1"/>
    </row>
    <row r="2197" spans="1:24">
      <c r="A2197" s="119"/>
      <c r="B2197" s="136"/>
      <c r="C2197" s="78"/>
      <c r="D2197" s="99"/>
      <c r="E2197" s="1"/>
      <c r="F2197" s="1"/>
      <c r="G2197" s="1"/>
      <c r="H2197" s="1"/>
      <c r="I2197" s="1"/>
      <c r="J2197" s="1"/>
      <c r="K2197" s="120"/>
      <c r="L2197" s="120"/>
      <c r="M2197" s="120"/>
      <c r="N2197" s="1"/>
      <c r="O2197" s="1"/>
      <c r="P2197" s="1"/>
      <c r="Q2197" s="1"/>
      <c r="R2197" s="1"/>
      <c r="S2197" s="1"/>
      <c r="T2197" s="1"/>
      <c r="U2197" s="1"/>
      <c r="V2197" s="1"/>
      <c r="W2197" s="1"/>
      <c r="X2197" s="1"/>
    </row>
    <row r="2198" spans="1:24">
      <c r="A2198" s="119"/>
      <c r="B2198" s="136"/>
      <c r="C2198" s="78"/>
      <c r="D2198" s="99"/>
      <c r="E2198" s="1"/>
      <c r="F2198" s="1"/>
      <c r="G2198" s="1"/>
      <c r="H2198" s="1"/>
      <c r="I2198" s="1"/>
      <c r="J2198" s="1"/>
      <c r="K2198" s="120"/>
      <c r="L2198" s="120"/>
      <c r="M2198" s="120"/>
      <c r="N2198" s="1"/>
      <c r="O2198" s="1"/>
      <c r="P2198" s="1"/>
      <c r="Q2198" s="1"/>
      <c r="R2198" s="1"/>
      <c r="S2198" s="1"/>
      <c r="T2198" s="1"/>
      <c r="U2198" s="1"/>
      <c r="V2198" s="1"/>
      <c r="W2198" s="1"/>
      <c r="X2198" s="1"/>
    </row>
    <row r="2199" spans="1:24">
      <c r="A2199" s="119"/>
      <c r="B2199" s="136"/>
      <c r="C2199" s="78"/>
      <c r="D2199" s="99"/>
      <c r="E2199" s="1"/>
      <c r="F2199" s="1"/>
      <c r="G2199" s="1"/>
      <c r="H2199" s="1"/>
      <c r="I2199" s="1"/>
      <c r="J2199" s="1"/>
      <c r="K2199" s="120"/>
      <c r="L2199" s="120"/>
      <c r="M2199" s="120"/>
      <c r="N2199" s="1"/>
      <c r="O2199" s="1"/>
      <c r="P2199" s="1"/>
      <c r="Q2199" s="1"/>
      <c r="R2199" s="1"/>
      <c r="S2199" s="1"/>
      <c r="T2199" s="1"/>
      <c r="U2199" s="1"/>
      <c r="V2199" s="1"/>
      <c r="W2199" s="1"/>
      <c r="X2199" s="1"/>
    </row>
    <row r="2200" spans="1:24">
      <c r="A2200" s="119"/>
      <c r="B2200" s="136"/>
      <c r="C2200" s="78"/>
      <c r="D2200" s="99"/>
      <c r="E2200" s="1"/>
      <c r="F2200" s="1"/>
      <c r="G2200" s="1"/>
      <c r="H2200" s="1"/>
      <c r="I2200" s="1"/>
      <c r="J2200" s="1"/>
      <c r="K2200" s="120"/>
      <c r="L2200" s="120"/>
      <c r="M2200" s="120"/>
      <c r="N2200" s="1"/>
      <c r="O2200" s="1"/>
      <c r="P2200" s="1"/>
      <c r="Q2200" s="1"/>
      <c r="R2200" s="1"/>
      <c r="S2200" s="1"/>
      <c r="T2200" s="1"/>
      <c r="U2200" s="1"/>
      <c r="V2200" s="1"/>
      <c r="W2200" s="1"/>
      <c r="X2200" s="1"/>
    </row>
    <row r="2201" spans="1:24">
      <c r="A2201" s="119"/>
      <c r="B2201" s="136"/>
      <c r="C2201" s="78"/>
      <c r="D2201" s="99"/>
      <c r="E2201" s="1"/>
      <c r="F2201" s="1"/>
      <c r="G2201" s="1"/>
      <c r="H2201" s="1"/>
      <c r="I2201" s="1"/>
      <c r="J2201" s="1"/>
      <c r="K2201" s="120"/>
      <c r="L2201" s="120"/>
      <c r="M2201" s="120"/>
      <c r="N2201" s="1"/>
      <c r="O2201" s="1"/>
      <c r="P2201" s="1"/>
      <c r="Q2201" s="1"/>
      <c r="R2201" s="1"/>
      <c r="S2201" s="1"/>
      <c r="T2201" s="1"/>
      <c r="U2201" s="1"/>
      <c r="V2201" s="1"/>
      <c r="W2201" s="1"/>
      <c r="X2201" s="1"/>
    </row>
    <row r="2202" spans="1:24">
      <c r="A2202" s="119"/>
      <c r="B2202" s="136"/>
      <c r="C2202" s="78"/>
      <c r="D2202" s="99"/>
      <c r="E2202" s="1"/>
      <c r="F2202" s="1"/>
      <c r="G2202" s="1"/>
      <c r="H2202" s="1"/>
      <c r="I2202" s="1"/>
      <c r="J2202" s="1"/>
      <c r="K2202" s="120"/>
      <c r="L2202" s="120"/>
      <c r="M2202" s="120"/>
      <c r="N2202" s="1"/>
      <c r="O2202" s="1"/>
      <c r="P2202" s="1"/>
      <c r="Q2202" s="1"/>
      <c r="R2202" s="1"/>
      <c r="S2202" s="1"/>
      <c r="T2202" s="1"/>
      <c r="U2202" s="1"/>
      <c r="V2202" s="1"/>
      <c r="W2202" s="1"/>
      <c r="X2202" s="1"/>
    </row>
    <row r="2203" spans="1:24">
      <c r="A2203" s="119"/>
      <c r="B2203" s="136"/>
      <c r="C2203" s="78"/>
      <c r="D2203" s="99"/>
      <c r="E2203" s="1"/>
      <c r="F2203" s="1"/>
      <c r="G2203" s="1"/>
      <c r="H2203" s="1"/>
      <c r="I2203" s="1"/>
      <c r="J2203" s="1"/>
      <c r="K2203" s="120"/>
      <c r="L2203" s="120"/>
      <c r="M2203" s="120"/>
      <c r="N2203" s="1"/>
      <c r="O2203" s="1"/>
      <c r="P2203" s="1"/>
      <c r="Q2203" s="1"/>
      <c r="R2203" s="1"/>
      <c r="S2203" s="1"/>
      <c r="T2203" s="1"/>
      <c r="U2203" s="1"/>
      <c r="V2203" s="1"/>
      <c r="W2203" s="1"/>
      <c r="X2203" s="1"/>
    </row>
    <row r="2204" spans="1:24">
      <c r="A2204" s="119"/>
      <c r="B2204" s="136"/>
      <c r="C2204" s="78"/>
      <c r="D2204" s="99"/>
      <c r="E2204" s="1"/>
      <c r="F2204" s="1"/>
      <c r="G2204" s="1"/>
      <c r="H2204" s="1"/>
      <c r="I2204" s="1"/>
      <c r="J2204" s="1"/>
      <c r="K2204" s="120"/>
      <c r="L2204" s="120"/>
      <c r="M2204" s="120"/>
      <c r="N2204" s="1"/>
      <c r="O2204" s="1"/>
      <c r="P2204" s="1"/>
      <c r="Q2204" s="1"/>
      <c r="R2204" s="1"/>
      <c r="S2204" s="1"/>
      <c r="T2204" s="1"/>
      <c r="U2204" s="1"/>
      <c r="V2204" s="1"/>
      <c r="W2204" s="1"/>
      <c r="X2204" s="1"/>
    </row>
    <row r="2205" spans="1:24">
      <c r="A2205" s="119"/>
      <c r="B2205" s="136"/>
      <c r="C2205" s="78"/>
      <c r="D2205" s="99"/>
      <c r="E2205" s="1"/>
      <c r="F2205" s="1"/>
      <c r="G2205" s="1"/>
      <c r="H2205" s="1"/>
      <c r="I2205" s="1"/>
      <c r="J2205" s="1"/>
      <c r="K2205" s="120"/>
      <c r="L2205" s="120"/>
      <c r="M2205" s="120"/>
      <c r="N2205" s="1"/>
      <c r="O2205" s="1"/>
      <c r="P2205" s="1"/>
      <c r="Q2205" s="1"/>
      <c r="R2205" s="1"/>
      <c r="S2205" s="1"/>
      <c r="T2205" s="1"/>
      <c r="U2205" s="1"/>
      <c r="V2205" s="1"/>
      <c r="W2205" s="1"/>
      <c r="X2205" s="1"/>
    </row>
    <row r="2206" spans="1:24">
      <c r="A2206" s="119"/>
      <c r="B2206" s="136"/>
      <c r="C2206" s="78"/>
      <c r="D2206" s="99"/>
      <c r="E2206" s="1"/>
      <c r="F2206" s="1"/>
      <c r="G2206" s="1"/>
      <c r="H2206" s="1"/>
      <c r="I2206" s="1"/>
      <c r="J2206" s="1"/>
      <c r="K2206" s="120"/>
      <c r="L2206" s="120"/>
      <c r="M2206" s="120"/>
      <c r="N2206" s="1"/>
      <c r="O2206" s="1"/>
      <c r="P2206" s="1"/>
      <c r="Q2206" s="1"/>
      <c r="R2206" s="1"/>
      <c r="S2206" s="1"/>
      <c r="T2206" s="1"/>
      <c r="U2206" s="1"/>
      <c r="V2206" s="1"/>
      <c r="W2206" s="1"/>
      <c r="X2206" s="1"/>
    </row>
    <row r="2207" spans="1:24">
      <c r="A2207" s="119"/>
      <c r="B2207" s="136"/>
      <c r="C2207" s="78"/>
      <c r="D2207" s="99"/>
      <c r="E2207" s="1"/>
      <c r="F2207" s="1"/>
      <c r="G2207" s="1"/>
      <c r="H2207" s="1"/>
      <c r="I2207" s="1"/>
      <c r="J2207" s="1"/>
      <c r="K2207" s="120"/>
      <c r="L2207" s="120"/>
      <c r="M2207" s="120"/>
      <c r="N2207" s="1"/>
      <c r="O2207" s="1"/>
      <c r="P2207" s="1"/>
      <c r="Q2207" s="1"/>
      <c r="R2207" s="1"/>
      <c r="S2207" s="1"/>
      <c r="T2207" s="1"/>
      <c r="U2207" s="1"/>
      <c r="V2207" s="1"/>
      <c r="W2207" s="1"/>
      <c r="X2207" s="1"/>
    </row>
    <row r="2208" spans="1:24">
      <c r="A2208" s="119"/>
      <c r="B2208" s="136"/>
      <c r="C2208" s="78"/>
      <c r="D2208" s="99"/>
      <c r="E2208" s="1"/>
      <c r="F2208" s="1"/>
      <c r="G2208" s="1"/>
      <c r="H2208" s="1"/>
      <c r="I2208" s="1"/>
      <c r="J2208" s="1"/>
      <c r="K2208" s="120"/>
      <c r="L2208" s="120"/>
      <c r="M2208" s="120"/>
      <c r="N2208" s="1"/>
      <c r="O2208" s="1"/>
      <c r="P2208" s="1"/>
      <c r="Q2208" s="1"/>
      <c r="R2208" s="1"/>
      <c r="S2208" s="1"/>
      <c r="T2208" s="1"/>
      <c r="U2208" s="1"/>
      <c r="V2208" s="1"/>
      <c r="W2208" s="1"/>
      <c r="X2208" s="1"/>
    </row>
    <row r="2209" spans="1:24">
      <c r="A2209" s="119"/>
      <c r="B2209" s="136"/>
      <c r="C2209" s="78"/>
      <c r="D2209" s="99"/>
      <c r="E2209" s="1"/>
      <c r="F2209" s="1"/>
      <c r="G2209" s="1"/>
      <c r="H2209" s="1"/>
      <c r="I2209" s="1"/>
      <c r="J2209" s="1"/>
      <c r="K2209" s="120"/>
      <c r="L2209" s="120"/>
      <c r="M2209" s="120"/>
      <c r="N2209" s="1"/>
      <c r="O2209" s="1"/>
      <c r="P2209" s="1"/>
      <c r="Q2209" s="1"/>
      <c r="R2209" s="1"/>
      <c r="S2209" s="1"/>
      <c r="T2209" s="1"/>
      <c r="U2209" s="1"/>
      <c r="V2209" s="1"/>
      <c r="W2209" s="1"/>
      <c r="X2209" s="1"/>
    </row>
    <row r="2210" spans="1:24">
      <c r="A2210" s="119"/>
      <c r="B2210" s="136"/>
      <c r="C2210" s="78"/>
      <c r="D2210" s="99"/>
      <c r="E2210" s="1"/>
      <c r="F2210" s="1"/>
      <c r="G2210" s="1"/>
      <c r="H2210" s="1"/>
      <c r="I2210" s="1"/>
      <c r="J2210" s="1"/>
      <c r="K2210" s="120"/>
      <c r="L2210" s="120"/>
      <c r="M2210" s="120"/>
      <c r="N2210" s="1"/>
      <c r="O2210" s="1"/>
      <c r="P2210" s="1"/>
      <c r="Q2210" s="1"/>
      <c r="R2210" s="1"/>
      <c r="S2210" s="1"/>
      <c r="T2210" s="1"/>
      <c r="U2210" s="1"/>
      <c r="V2210" s="1"/>
      <c r="W2210" s="1"/>
      <c r="X2210" s="1"/>
    </row>
    <row r="2211" spans="1:24">
      <c r="A2211" s="119"/>
      <c r="B2211" s="136"/>
      <c r="C2211" s="78"/>
      <c r="D2211" s="99"/>
      <c r="E2211" s="1"/>
      <c r="F2211" s="1"/>
      <c r="G2211" s="1"/>
      <c r="H2211" s="1"/>
      <c r="I2211" s="1"/>
      <c r="J2211" s="1"/>
      <c r="K2211" s="120"/>
      <c r="L2211" s="120"/>
      <c r="M2211" s="120"/>
      <c r="N2211" s="1"/>
      <c r="O2211" s="1"/>
      <c r="P2211" s="1"/>
      <c r="Q2211" s="1"/>
      <c r="R2211" s="1"/>
      <c r="S2211" s="1"/>
      <c r="T2211" s="1"/>
      <c r="U2211" s="1"/>
      <c r="V2211" s="1"/>
      <c r="W2211" s="1"/>
      <c r="X2211" s="1"/>
    </row>
    <row r="2212" spans="1:24">
      <c r="A2212" s="119"/>
      <c r="B2212" s="136"/>
      <c r="C2212" s="78"/>
      <c r="D2212" s="99"/>
      <c r="E2212" s="1"/>
      <c r="F2212" s="1"/>
      <c r="G2212" s="1"/>
      <c r="H2212" s="1"/>
      <c r="I2212" s="1"/>
      <c r="J2212" s="1"/>
      <c r="K2212" s="120"/>
      <c r="L2212" s="120"/>
      <c r="M2212" s="120"/>
      <c r="N2212" s="1"/>
      <c r="O2212" s="1"/>
      <c r="P2212" s="1"/>
      <c r="Q2212" s="1"/>
      <c r="R2212" s="1"/>
      <c r="S2212" s="1"/>
      <c r="T2212" s="1"/>
      <c r="U2212" s="1"/>
      <c r="V2212" s="1"/>
      <c r="W2212" s="1"/>
      <c r="X2212" s="1"/>
    </row>
    <row r="2213" spans="1:24">
      <c r="A2213" s="119"/>
      <c r="B2213" s="136"/>
      <c r="C2213" s="78"/>
      <c r="D2213" s="99"/>
      <c r="E2213" s="1"/>
      <c r="F2213" s="1"/>
      <c r="G2213" s="1"/>
      <c r="H2213" s="1"/>
      <c r="I2213" s="1"/>
      <c r="J2213" s="1"/>
      <c r="K2213" s="120"/>
      <c r="L2213" s="120"/>
      <c r="M2213" s="120"/>
      <c r="N2213" s="1"/>
      <c r="O2213" s="1"/>
      <c r="P2213" s="1"/>
      <c r="Q2213" s="1"/>
      <c r="R2213" s="1"/>
      <c r="S2213" s="1"/>
      <c r="T2213" s="1"/>
      <c r="U2213" s="1"/>
      <c r="V2213" s="1"/>
      <c r="W2213" s="1"/>
      <c r="X2213" s="1"/>
    </row>
    <row r="2214" spans="1:24">
      <c r="A2214" s="119"/>
      <c r="B2214" s="136"/>
      <c r="C2214" s="78"/>
      <c r="D2214" s="99"/>
      <c r="E2214" s="1"/>
      <c r="F2214" s="1"/>
      <c r="G2214" s="1"/>
      <c r="H2214" s="1"/>
      <c r="I2214" s="1"/>
      <c r="J2214" s="1"/>
      <c r="K2214" s="120"/>
      <c r="L2214" s="120"/>
      <c r="M2214" s="120"/>
      <c r="N2214" s="1"/>
      <c r="O2214" s="1"/>
      <c r="P2214" s="1"/>
      <c r="Q2214" s="1"/>
      <c r="R2214" s="1"/>
      <c r="S2214" s="1"/>
      <c r="T2214" s="1"/>
      <c r="U2214" s="1"/>
      <c r="V2214" s="1"/>
      <c r="W2214" s="1"/>
      <c r="X2214" s="1"/>
    </row>
    <row r="2215" spans="1:24">
      <c r="A2215" s="119"/>
      <c r="B2215" s="136"/>
      <c r="C2215" s="78"/>
      <c r="D2215" s="99"/>
      <c r="E2215" s="1"/>
      <c r="F2215" s="1"/>
      <c r="G2215" s="1"/>
      <c r="H2215" s="1"/>
      <c r="I2215" s="1"/>
      <c r="J2215" s="1"/>
      <c r="K2215" s="120"/>
      <c r="L2215" s="120"/>
      <c r="M2215" s="120"/>
      <c r="N2215" s="1"/>
      <c r="O2215" s="1"/>
      <c r="P2215" s="1"/>
      <c r="Q2215" s="1"/>
      <c r="R2215" s="1"/>
      <c r="S2215" s="1"/>
      <c r="T2215" s="1"/>
      <c r="U2215" s="1"/>
      <c r="V2215" s="1"/>
      <c r="W2215" s="1"/>
      <c r="X2215" s="1"/>
    </row>
    <row r="2216" spans="1:24">
      <c r="A2216" s="119"/>
      <c r="B2216" s="136"/>
      <c r="C2216" s="78"/>
      <c r="D2216" s="99"/>
      <c r="E2216" s="1"/>
      <c r="F2216" s="1"/>
      <c r="G2216" s="1"/>
      <c r="H2216" s="1"/>
      <c r="I2216" s="1"/>
      <c r="J2216" s="1"/>
      <c r="K2216" s="120"/>
      <c r="L2216" s="120"/>
      <c r="M2216" s="120"/>
      <c r="N2216" s="1"/>
      <c r="O2216" s="1"/>
      <c r="P2216" s="1"/>
      <c r="Q2216" s="1"/>
      <c r="R2216" s="1"/>
      <c r="S2216" s="1"/>
      <c r="T2216" s="1"/>
      <c r="U2216" s="1"/>
      <c r="V2216" s="1"/>
      <c r="W2216" s="1"/>
      <c r="X2216" s="1"/>
    </row>
    <row r="2217" spans="1:24">
      <c r="A2217" s="119"/>
      <c r="B2217" s="136"/>
      <c r="C2217" s="78"/>
      <c r="D2217" s="99"/>
      <c r="E2217" s="1"/>
      <c r="F2217" s="1"/>
      <c r="G2217" s="1"/>
      <c r="H2217" s="1"/>
      <c r="I2217" s="1"/>
      <c r="J2217" s="1"/>
      <c r="K2217" s="120"/>
      <c r="L2217" s="120"/>
      <c r="M2217" s="120"/>
      <c r="N2217" s="1"/>
      <c r="O2217" s="1"/>
      <c r="P2217" s="1"/>
      <c r="Q2217" s="1"/>
      <c r="R2217" s="1"/>
      <c r="S2217" s="1"/>
      <c r="T2217" s="1"/>
      <c r="U2217" s="1"/>
      <c r="V2217" s="1"/>
      <c r="W2217" s="1"/>
      <c r="X2217" s="1"/>
    </row>
    <row r="2218" spans="1:24">
      <c r="A2218" s="119"/>
      <c r="B2218" s="136"/>
      <c r="C2218" s="78"/>
      <c r="D2218" s="99"/>
      <c r="E2218" s="1"/>
      <c r="F2218" s="1"/>
      <c r="G2218" s="1"/>
      <c r="H2218" s="1"/>
      <c r="I2218" s="1"/>
      <c r="J2218" s="1"/>
      <c r="K2218" s="120"/>
      <c r="L2218" s="120"/>
      <c r="M2218" s="120"/>
      <c r="N2218" s="1"/>
      <c r="O2218" s="1"/>
      <c r="P2218" s="1"/>
      <c r="Q2218" s="1"/>
      <c r="R2218" s="1"/>
      <c r="S2218" s="1"/>
      <c r="T2218" s="1"/>
      <c r="U2218" s="1"/>
      <c r="V2218" s="1"/>
      <c r="W2218" s="1"/>
      <c r="X2218" s="1"/>
    </row>
    <row r="2219" spans="1:24">
      <c r="A2219" s="119"/>
      <c r="B2219" s="136"/>
      <c r="C2219" s="78"/>
      <c r="D2219" s="99"/>
      <c r="E2219" s="1"/>
      <c r="F2219" s="1"/>
      <c r="G2219" s="1"/>
      <c r="H2219" s="1"/>
      <c r="I2219" s="1"/>
      <c r="J2219" s="1"/>
      <c r="K2219" s="120"/>
      <c r="L2219" s="120"/>
      <c r="M2219" s="120"/>
      <c r="N2219" s="1"/>
      <c r="O2219" s="1"/>
      <c r="P2219" s="1"/>
      <c r="Q2219" s="1"/>
      <c r="R2219" s="1"/>
      <c r="S2219" s="1"/>
      <c r="T2219" s="1"/>
      <c r="U2219" s="1"/>
      <c r="V2219" s="1"/>
      <c r="W2219" s="1"/>
      <c r="X2219" s="1"/>
    </row>
    <row r="2220" spans="1:24">
      <c r="A2220" s="119"/>
      <c r="B2220" s="136"/>
      <c r="C2220" s="78"/>
      <c r="D2220" s="99"/>
      <c r="E2220" s="1"/>
      <c r="F2220" s="1"/>
      <c r="G2220" s="1"/>
      <c r="H2220" s="1"/>
      <c r="I2220" s="1"/>
      <c r="J2220" s="1"/>
      <c r="K2220" s="120"/>
      <c r="L2220" s="120"/>
      <c r="M2220" s="120"/>
      <c r="N2220" s="1"/>
      <c r="O2220" s="1"/>
      <c r="P2220" s="1"/>
      <c r="Q2220" s="1"/>
      <c r="R2220" s="1"/>
      <c r="S2220" s="1"/>
      <c r="T2220" s="1"/>
      <c r="U2220" s="1"/>
      <c r="V2220" s="1"/>
      <c r="W2220" s="1"/>
      <c r="X2220" s="1"/>
    </row>
    <row r="2221" spans="1:24">
      <c r="A2221" s="119"/>
      <c r="B2221" s="136"/>
      <c r="C2221" s="78"/>
      <c r="D2221" s="99"/>
      <c r="E2221" s="1"/>
      <c r="F2221" s="1"/>
      <c r="G2221" s="1"/>
      <c r="H2221" s="1"/>
      <c r="I2221" s="1"/>
      <c r="J2221" s="1"/>
      <c r="K2221" s="120"/>
      <c r="L2221" s="120"/>
      <c r="M2221" s="120"/>
      <c r="N2221" s="1"/>
      <c r="O2221" s="1"/>
      <c r="P2221" s="1"/>
      <c r="Q2221" s="1"/>
      <c r="R2221" s="1"/>
      <c r="S2221" s="1"/>
      <c r="T2221" s="1"/>
      <c r="U2221" s="1"/>
      <c r="V2221" s="1"/>
      <c r="W2221" s="1"/>
      <c r="X2221" s="1"/>
    </row>
    <row r="2222" spans="1:24">
      <c r="A2222" s="119"/>
      <c r="B2222" s="136"/>
      <c r="C2222" s="78"/>
      <c r="D2222" s="99"/>
      <c r="E2222" s="1"/>
      <c r="F2222" s="1"/>
      <c r="G2222" s="1"/>
      <c r="H2222" s="1"/>
      <c r="I2222" s="1"/>
      <c r="J2222" s="1"/>
      <c r="K2222" s="120"/>
      <c r="L2222" s="120"/>
      <c r="M2222" s="120"/>
      <c r="N2222" s="1"/>
      <c r="O2222" s="1"/>
      <c r="P2222" s="1"/>
      <c r="Q2222" s="1"/>
      <c r="R2222" s="1"/>
      <c r="S2222" s="1"/>
      <c r="T2222" s="1"/>
      <c r="U2222" s="1"/>
      <c r="V2222" s="1"/>
      <c r="W2222" s="1"/>
      <c r="X2222" s="1"/>
    </row>
    <row r="2223" spans="1:24">
      <c r="A2223" s="119"/>
      <c r="B2223" s="136"/>
      <c r="C2223" s="78"/>
      <c r="D2223" s="99"/>
      <c r="E2223" s="1"/>
      <c r="F2223" s="1"/>
      <c r="G2223" s="1"/>
      <c r="H2223" s="1"/>
      <c r="I2223" s="1"/>
      <c r="J2223" s="1"/>
      <c r="K2223" s="120"/>
      <c r="L2223" s="120"/>
      <c r="M2223" s="120"/>
      <c r="N2223" s="1"/>
      <c r="O2223" s="1"/>
      <c r="P2223" s="1"/>
      <c r="Q2223" s="1"/>
      <c r="R2223" s="1"/>
      <c r="S2223" s="1"/>
      <c r="T2223" s="1"/>
      <c r="U2223" s="1"/>
      <c r="V2223" s="1"/>
      <c r="W2223" s="1"/>
      <c r="X2223" s="1"/>
    </row>
    <row r="2224" spans="1:24">
      <c r="A2224" s="119"/>
      <c r="B2224" s="136"/>
      <c r="C2224" s="78"/>
      <c r="D2224" s="99"/>
      <c r="E2224" s="1"/>
      <c r="F2224" s="1"/>
      <c r="G2224" s="1"/>
      <c r="H2224" s="1"/>
      <c r="I2224" s="1"/>
      <c r="J2224" s="1"/>
      <c r="K2224" s="120"/>
      <c r="L2224" s="120"/>
      <c r="M2224" s="120"/>
      <c r="N2224" s="1"/>
      <c r="O2224" s="1"/>
      <c r="P2224" s="1"/>
      <c r="Q2224" s="1"/>
      <c r="R2224" s="1"/>
      <c r="S2224" s="1"/>
      <c r="T2224" s="1"/>
      <c r="U2224" s="1"/>
      <c r="V2224" s="1"/>
      <c r="W2224" s="1"/>
      <c r="X2224" s="1"/>
    </row>
    <row r="2225" spans="1:24">
      <c r="A2225" s="119"/>
      <c r="B2225" s="136"/>
      <c r="C2225" s="78"/>
      <c r="D2225" s="99"/>
      <c r="E2225" s="1"/>
      <c r="F2225" s="1"/>
      <c r="G2225" s="1"/>
      <c r="H2225" s="1"/>
      <c r="I2225" s="1"/>
      <c r="J2225" s="1"/>
      <c r="K2225" s="120"/>
      <c r="L2225" s="120"/>
      <c r="M2225" s="120"/>
      <c r="N2225" s="1"/>
      <c r="O2225" s="1"/>
      <c r="P2225" s="1"/>
      <c r="Q2225" s="1"/>
      <c r="R2225" s="1"/>
      <c r="S2225" s="1"/>
      <c r="T2225" s="1"/>
      <c r="U2225" s="1"/>
      <c r="V2225" s="1"/>
      <c r="W2225" s="1"/>
      <c r="X2225" s="1"/>
    </row>
    <row r="2226" spans="1:24">
      <c r="A2226" s="119"/>
      <c r="B2226" s="136"/>
      <c r="C2226" s="78"/>
      <c r="D2226" s="99"/>
      <c r="E2226" s="1"/>
      <c r="F2226" s="1"/>
      <c r="G2226" s="1"/>
      <c r="H2226" s="1"/>
      <c r="I2226" s="1"/>
      <c r="J2226" s="1"/>
      <c r="K2226" s="120"/>
      <c r="L2226" s="120"/>
      <c r="M2226" s="120"/>
      <c r="N2226" s="1"/>
      <c r="O2226" s="1"/>
      <c r="P2226" s="1"/>
      <c r="Q2226" s="1"/>
      <c r="R2226" s="1"/>
      <c r="S2226" s="1"/>
      <c r="T2226" s="1"/>
      <c r="U2226" s="1"/>
      <c r="V2226" s="1"/>
      <c r="W2226" s="1"/>
      <c r="X2226" s="1"/>
    </row>
    <row r="2227" spans="1:24">
      <c r="A2227" s="119"/>
      <c r="B2227" s="136"/>
      <c r="C2227" s="78"/>
      <c r="D2227" s="99"/>
      <c r="E2227" s="1"/>
      <c r="F2227" s="1"/>
      <c r="G2227" s="1"/>
      <c r="H2227" s="1"/>
      <c r="I2227" s="1"/>
      <c r="J2227" s="1"/>
      <c r="K2227" s="120"/>
      <c r="L2227" s="120"/>
      <c r="M2227" s="120"/>
      <c r="N2227" s="1"/>
      <c r="O2227" s="1"/>
      <c r="P2227" s="1"/>
      <c r="Q2227" s="1"/>
      <c r="R2227" s="1"/>
      <c r="S2227" s="1"/>
      <c r="T2227" s="1"/>
      <c r="U2227" s="1"/>
      <c r="V2227" s="1"/>
      <c r="W2227" s="1"/>
      <c r="X2227" s="1"/>
    </row>
    <row r="2228" spans="1:24">
      <c r="A2228" s="119"/>
      <c r="B2228" s="136"/>
      <c r="C2228" s="78"/>
      <c r="D2228" s="99"/>
      <c r="E2228" s="1"/>
      <c r="F2228" s="1"/>
      <c r="G2228" s="1"/>
      <c r="H2228" s="1"/>
      <c r="I2228" s="1"/>
      <c r="J2228" s="1"/>
      <c r="K2228" s="120"/>
      <c r="L2228" s="120"/>
      <c r="M2228" s="120"/>
      <c r="N2228" s="1"/>
      <c r="O2228" s="1"/>
      <c r="P2228" s="1"/>
      <c r="Q2228" s="1"/>
      <c r="R2228" s="1"/>
      <c r="S2228" s="1"/>
      <c r="T2228" s="1"/>
      <c r="U2228" s="1"/>
      <c r="V2228" s="1"/>
      <c r="W2228" s="1"/>
      <c r="X2228" s="1"/>
    </row>
    <row r="2229" spans="1:24">
      <c r="A2229" s="119"/>
      <c r="B2229" s="136"/>
      <c r="C2229" s="78"/>
      <c r="D2229" s="99"/>
      <c r="E2229" s="1"/>
      <c r="F2229" s="1"/>
      <c r="G2229" s="1"/>
      <c r="H2229" s="1"/>
      <c r="I2229" s="1"/>
      <c r="J2229" s="1"/>
      <c r="K2229" s="120"/>
      <c r="L2229" s="120"/>
      <c r="M2229" s="120"/>
      <c r="N2229" s="1"/>
      <c r="O2229" s="1"/>
      <c r="P2229" s="1"/>
      <c r="Q2229" s="1"/>
      <c r="R2229" s="1"/>
      <c r="S2229" s="1"/>
      <c r="T2229" s="1"/>
      <c r="U2229" s="1"/>
      <c r="V2229" s="1"/>
      <c r="W2229" s="1"/>
      <c r="X2229" s="1"/>
    </row>
    <row r="2230" spans="1:24">
      <c r="A2230" s="119"/>
      <c r="B2230" s="136"/>
      <c r="C2230" s="78"/>
      <c r="D2230" s="99"/>
      <c r="E2230" s="1"/>
      <c r="F2230" s="1"/>
      <c r="G2230" s="1"/>
      <c r="H2230" s="1"/>
      <c r="I2230" s="1"/>
      <c r="J2230" s="1"/>
      <c r="K2230" s="120"/>
      <c r="L2230" s="120"/>
      <c r="M2230" s="120"/>
      <c r="N2230" s="1"/>
      <c r="O2230" s="1"/>
      <c r="P2230" s="1"/>
      <c r="Q2230" s="1"/>
      <c r="R2230" s="1"/>
      <c r="S2230" s="1"/>
      <c r="T2230" s="1"/>
      <c r="U2230" s="1"/>
      <c r="V2230" s="1"/>
      <c r="W2230" s="1"/>
      <c r="X2230" s="1"/>
    </row>
    <row r="2231" spans="1:24">
      <c r="A2231" s="119"/>
      <c r="B2231" s="136"/>
      <c r="C2231" s="78"/>
      <c r="D2231" s="99"/>
      <c r="E2231" s="1"/>
      <c r="F2231" s="1"/>
      <c r="G2231" s="1"/>
      <c r="H2231" s="1"/>
      <c r="I2231" s="1"/>
      <c r="J2231" s="1"/>
      <c r="K2231" s="120"/>
      <c r="L2231" s="120"/>
      <c r="M2231" s="120"/>
      <c r="N2231" s="1"/>
      <c r="O2231" s="1"/>
      <c r="P2231" s="1"/>
      <c r="Q2231" s="1"/>
      <c r="R2231" s="1"/>
      <c r="S2231" s="1"/>
      <c r="T2231" s="1"/>
      <c r="U2231" s="1"/>
      <c r="V2231" s="1"/>
      <c r="W2231" s="1"/>
      <c r="X2231" s="1"/>
    </row>
    <row r="2232" spans="1:24">
      <c r="A2232" s="119"/>
      <c r="B2232" s="136"/>
      <c r="C2232" s="78"/>
      <c r="D2232" s="99"/>
      <c r="E2232" s="1"/>
      <c r="F2232" s="1"/>
      <c r="G2232" s="1"/>
      <c r="H2232" s="1"/>
      <c r="I2232" s="1"/>
      <c r="J2232" s="1"/>
      <c r="K2232" s="120"/>
      <c r="L2232" s="120"/>
      <c r="M2232" s="120"/>
      <c r="N2232" s="1"/>
      <c r="O2232" s="1"/>
      <c r="P2232" s="1"/>
      <c r="Q2232" s="1"/>
      <c r="R2232" s="1"/>
      <c r="S2232" s="1"/>
      <c r="T2232" s="1"/>
      <c r="U2232" s="1"/>
      <c r="V2232" s="1"/>
      <c r="W2232" s="1"/>
      <c r="X2232" s="1"/>
    </row>
    <row r="2233" spans="1:24">
      <c r="A2233" s="119"/>
      <c r="B2233" s="136"/>
      <c r="C2233" s="78"/>
      <c r="D2233" s="99"/>
      <c r="E2233" s="1"/>
      <c r="F2233" s="1"/>
      <c r="G2233" s="1"/>
      <c r="H2233" s="1"/>
      <c r="I2233" s="1"/>
      <c r="J2233" s="1"/>
      <c r="K2233" s="120"/>
      <c r="L2233" s="120"/>
      <c r="M2233" s="120"/>
      <c r="N2233" s="1"/>
      <c r="O2233" s="1"/>
      <c r="P2233" s="1"/>
      <c r="Q2233" s="1"/>
      <c r="R2233" s="1"/>
      <c r="S2233" s="1"/>
      <c r="T2233" s="1"/>
      <c r="U2233" s="1"/>
      <c r="V2233" s="1"/>
      <c r="W2233" s="1"/>
      <c r="X2233" s="1"/>
    </row>
    <row r="2234" spans="1:24">
      <c r="A2234" s="119"/>
      <c r="B2234" s="136"/>
      <c r="C2234" s="78"/>
      <c r="D2234" s="99"/>
      <c r="E2234" s="1"/>
      <c r="F2234" s="1"/>
      <c r="G2234" s="1"/>
      <c r="H2234" s="1"/>
      <c r="I2234" s="1"/>
      <c r="J2234" s="1"/>
      <c r="K2234" s="120"/>
      <c r="L2234" s="120"/>
      <c r="M2234" s="120"/>
      <c r="N2234" s="1"/>
      <c r="O2234" s="1"/>
      <c r="P2234" s="1"/>
      <c r="Q2234" s="1"/>
      <c r="R2234" s="1"/>
      <c r="S2234" s="1"/>
      <c r="T2234" s="1"/>
      <c r="U2234" s="1"/>
      <c r="V2234" s="1"/>
      <c r="W2234" s="1"/>
      <c r="X2234" s="1"/>
    </row>
    <row r="2235" spans="1:24">
      <c r="A2235" s="119"/>
      <c r="B2235" s="136"/>
      <c r="C2235" s="78"/>
      <c r="D2235" s="99"/>
      <c r="E2235" s="1"/>
      <c r="F2235" s="1"/>
      <c r="G2235" s="1"/>
      <c r="H2235" s="1"/>
      <c r="I2235" s="1"/>
      <c r="J2235" s="1"/>
      <c r="K2235" s="120"/>
      <c r="L2235" s="120"/>
      <c r="M2235" s="120"/>
      <c r="N2235" s="1"/>
      <c r="O2235" s="1"/>
      <c r="P2235" s="1"/>
      <c r="Q2235" s="1"/>
      <c r="R2235" s="1"/>
      <c r="S2235" s="1"/>
      <c r="T2235" s="1"/>
      <c r="U2235" s="1"/>
      <c r="V2235" s="1"/>
      <c r="W2235" s="1"/>
      <c r="X2235" s="1"/>
    </row>
    <row r="2236" spans="1:24">
      <c r="A2236" s="119"/>
      <c r="B2236" s="136"/>
      <c r="C2236" s="78"/>
      <c r="D2236" s="99"/>
      <c r="E2236" s="1"/>
      <c r="F2236" s="1"/>
      <c r="G2236" s="1"/>
      <c r="H2236" s="1"/>
      <c r="I2236" s="1"/>
      <c r="J2236" s="1"/>
      <c r="K2236" s="120"/>
      <c r="L2236" s="120"/>
      <c r="M2236" s="120"/>
      <c r="N2236" s="1"/>
      <c r="O2236" s="1"/>
      <c r="P2236" s="1"/>
      <c r="Q2236" s="1"/>
      <c r="R2236" s="1"/>
      <c r="S2236" s="1"/>
      <c r="T2236" s="1"/>
      <c r="U2236" s="1"/>
      <c r="V2236" s="1"/>
      <c r="W2236" s="1"/>
      <c r="X2236" s="1"/>
    </row>
    <row r="2237" spans="1:24">
      <c r="A2237" s="119"/>
      <c r="B2237" s="136"/>
      <c r="C2237" s="78"/>
      <c r="D2237" s="99"/>
      <c r="E2237" s="1"/>
      <c r="F2237" s="1"/>
      <c r="G2237" s="1"/>
      <c r="H2237" s="1"/>
      <c r="I2237" s="1"/>
      <c r="J2237" s="1"/>
      <c r="K2237" s="120"/>
      <c r="L2237" s="120"/>
      <c r="M2237" s="120"/>
      <c r="N2237" s="1"/>
      <c r="O2237" s="1"/>
      <c r="P2237" s="1"/>
      <c r="Q2237" s="1"/>
      <c r="R2237" s="1"/>
      <c r="S2237" s="1"/>
      <c r="T2237" s="1"/>
      <c r="U2237" s="1"/>
      <c r="V2237" s="1"/>
      <c r="W2237" s="1"/>
      <c r="X2237" s="1"/>
    </row>
    <row r="2238" spans="1:24">
      <c r="A2238" s="119"/>
      <c r="B2238" s="136"/>
      <c r="C2238" s="78"/>
      <c r="D2238" s="99"/>
      <c r="E2238" s="1"/>
      <c r="F2238" s="1"/>
      <c r="G2238" s="1"/>
      <c r="H2238" s="1"/>
      <c r="I2238" s="1"/>
      <c r="J2238" s="1"/>
      <c r="K2238" s="120"/>
      <c r="L2238" s="120"/>
      <c r="M2238" s="120"/>
      <c r="N2238" s="1"/>
      <c r="O2238" s="1"/>
      <c r="P2238" s="1"/>
      <c r="Q2238" s="1"/>
      <c r="R2238" s="1"/>
      <c r="S2238" s="1"/>
      <c r="T2238" s="1"/>
      <c r="U2238" s="1"/>
      <c r="V2238" s="1"/>
      <c r="W2238" s="1"/>
      <c r="X2238" s="1"/>
    </row>
    <row r="2239" spans="1:24">
      <c r="A2239" s="119"/>
      <c r="B2239" s="136"/>
      <c r="C2239" s="78"/>
      <c r="D2239" s="99"/>
      <c r="E2239" s="1"/>
      <c r="F2239" s="1"/>
      <c r="G2239" s="1"/>
      <c r="H2239" s="1"/>
      <c r="I2239" s="1"/>
      <c r="J2239" s="1"/>
      <c r="K2239" s="120"/>
      <c r="L2239" s="120"/>
      <c r="M2239" s="120"/>
      <c r="N2239" s="1"/>
      <c r="O2239" s="1"/>
      <c r="P2239" s="1"/>
      <c r="Q2239" s="1"/>
      <c r="R2239" s="1"/>
      <c r="S2239" s="1"/>
      <c r="T2239" s="1"/>
      <c r="U2239" s="1"/>
      <c r="V2239" s="1"/>
      <c r="W2239" s="1"/>
      <c r="X2239" s="1"/>
    </row>
    <row r="2240" spans="1:24">
      <c r="A2240" s="119"/>
      <c r="B2240" s="136"/>
      <c r="C2240" s="78"/>
      <c r="D2240" s="99"/>
      <c r="E2240" s="1"/>
      <c r="F2240" s="1"/>
      <c r="G2240" s="1"/>
      <c r="H2240" s="1"/>
      <c r="I2240" s="1"/>
      <c r="J2240" s="1"/>
      <c r="K2240" s="120"/>
      <c r="L2240" s="120"/>
      <c r="M2240" s="120"/>
      <c r="N2240" s="1"/>
      <c r="O2240" s="1"/>
      <c r="P2240" s="1"/>
      <c r="Q2240" s="1"/>
      <c r="R2240" s="1"/>
      <c r="S2240" s="1"/>
      <c r="T2240" s="1"/>
      <c r="U2240" s="1"/>
      <c r="V2240" s="1"/>
      <c r="W2240" s="1"/>
      <c r="X2240" s="1"/>
    </row>
    <row r="2241" spans="1:24">
      <c r="A2241" s="119"/>
      <c r="B2241" s="136"/>
      <c r="C2241" s="78"/>
      <c r="D2241" s="99"/>
      <c r="E2241" s="1"/>
      <c r="F2241" s="1"/>
      <c r="G2241" s="1"/>
      <c r="H2241" s="1"/>
      <c r="I2241" s="1"/>
      <c r="J2241" s="1"/>
      <c r="K2241" s="120"/>
      <c r="L2241" s="120"/>
      <c r="M2241" s="120"/>
      <c r="N2241" s="1"/>
      <c r="O2241" s="1"/>
      <c r="P2241" s="1"/>
      <c r="Q2241" s="1"/>
      <c r="R2241" s="1"/>
      <c r="S2241" s="1"/>
      <c r="T2241" s="1"/>
      <c r="U2241" s="1"/>
      <c r="V2241" s="1"/>
      <c r="W2241" s="1"/>
      <c r="X2241" s="1"/>
    </row>
    <row r="2242" spans="1:24">
      <c r="A2242" s="119"/>
      <c r="B2242" s="136"/>
      <c r="C2242" s="78"/>
      <c r="D2242" s="99"/>
      <c r="E2242" s="1"/>
      <c r="F2242" s="1"/>
      <c r="G2242" s="1"/>
      <c r="H2242" s="1"/>
      <c r="I2242" s="1"/>
      <c r="J2242" s="1"/>
      <c r="K2242" s="120"/>
      <c r="L2242" s="120"/>
      <c r="M2242" s="120"/>
      <c r="N2242" s="1"/>
      <c r="O2242" s="1"/>
      <c r="P2242" s="1"/>
      <c r="Q2242" s="1"/>
      <c r="R2242" s="1"/>
      <c r="S2242" s="1"/>
      <c r="T2242" s="1"/>
      <c r="U2242" s="1"/>
      <c r="V2242" s="1"/>
      <c r="W2242" s="1"/>
      <c r="X2242" s="1"/>
    </row>
    <row r="2243" spans="1:24">
      <c r="A2243" s="119"/>
      <c r="B2243" s="136"/>
      <c r="C2243" s="78"/>
      <c r="D2243" s="99"/>
      <c r="E2243" s="1"/>
      <c r="F2243" s="1"/>
      <c r="G2243" s="1"/>
      <c r="H2243" s="1"/>
      <c r="I2243" s="1"/>
      <c r="J2243" s="1"/>
      <c r="K2243" s="120"/>
      <c r="L2243" s="120"/>
      <c r="M2243" s="120"/>
      <c r="N2243" s="1"/>
      <c r="O2243" s="1"/>
      <c r="P2243" s="1"/>
      <c r="Q2243" s="1"/>
      <c r="R2243" s="1"/>
      <c r="S2243" s="1"/>
      <c r="T2243" s="1"/>
      <c r="U2243" s="1"/>
      <c r="V2243" s="1"/>
      <c r="W2243" s="1"/>
      <c r="X2243" s="1"/>
    </row>
    <row r="2244" spans="1:24">
      <c r="A2244" s="119"/>
      <c r="B2244" s="136"/>
      <c r="C2244" s="78"/>
      <c r="D2244" s="99"/>
      <c r="E2244" s="1"/>
      <c r="F2244" s="1"/>
      <c r="G2244" s="1"/>
      <c r="H2244" s="1"/>
      <c r="I2244" s="1"/>
      <c r="J2244" s="1"/>
      <c r="K2244" s="120"/>
      <c r="L2244" s="120"/>
      <c r="M2244" s="120"/>
      <c r="N2244" s="1"/>
      <c r="O2244" s="1"/>
      <c r="P2244" s="1"/>
      <c r="Q2244" s="1"/>
      <c r="R2244" s="1"/>
      <c r="S2244" s="1"/>
      <c r="T2244" s="1"/>
      <c r="U2244" s="1"/>
      <c r="V2244" s="1"/>
      <c r="W2244" s="1"/>
      <c r="X2244" s="1"/>
    </row>
    <row r="2245" spans="1:24">
      <c r="A2245" s="119"/>
      <c r="B2245" s="136"/>
      <c r="C2245" s="78"/>
      <c r="D2245" s="99"/>
      <c r="E2245" s="1"/>
      <c r="F2245" s="1"/>
      <c r="G2245" s="1"/>
      <c r="H2245" s="1"/>
      <c r="I2245" s="1"/>
      <c r="J2245" s="1"/>
      <c r="K2245" s="120"/>
      <c r="L2245" s="120"/>
      <c r="M2245" s="120"/>
      <c r="N2245" s="1"/>
      <c r="O2245" s="1"/>
      <c r="P2245" s="1"/>
      <c r="Q2245" s="1"/>
      <c r="R2245" s="1"/>
      <c r="S2245" s="1"/>
      <c r="T2245" s="1"/>
      <c r="U2245" s="1"/>
      <c r="V2245" s="1"/>
      <c r="W2245" s="1"/>
      <c r="X2245" s="1"/>
    </row>
    <row r="2246" spans="1:24">
      <c r="A2246" s="119"/>
      <c r="B2246" s="136"/>
      <c r="C2246" s="78"/>
      <c r="D2246" s="99"/>
      <c r="E2246" s="1"/>
      <c r="F2246" s="1"/>
      <c r="G2246" s="1"/>
      <c r="H2246" s="1"/>
      <c r="I2246" s="1"/>
      <c r="J2246" s="1"/>
      <c r="K2246" s="120"/>
      <c r="L2246" s="120"/>
      <c r="M2246" s="120"/>
      <c r="N2246" s="1"/>
      <c r="O2246" s="1"/>
      <c r="P2246" s="1"/>
      <c r="Q2246" s="1"/>
      <c r="R2246" s="1"/>
      <c r="S2246" s="1"/>
      <c r="T2246" s="1"/>
      <c r="U2246" s="1"/>
      <c r="V2246" s="1"/>
      <c r="W2246" s="1"/>
      <c r="X2246" s="1"/>
    </row>
    <row r="2247" spans="1:24">
      <c r="A2247" s="119"/>
      <c r="B2247" s="136"/>
      <c r="C2247" s="78"/>
      <c r="D2247" s="99"/>
      <c r="E2247" s="1"/>
      <c r="F2247" s="1"/>
      <c r="G2247" s="1"/>
      <c r="H2247" s="1"/>
      <c r="I2247" s="1"/>
      <c r="J2247" s="1"/>
      <c r="K2247" s="120"/>
      <c r="L2247" s="120"/>
      <c r="M2247" s="120"/>
      <c r="N2247" s="1"/>
      <c r="O2247" s="1"/>
      <c r="P2247" s="1"/>
      <c r="Q2247" s="1"/>
      <c r="R2247" s="1"/>
      <c r="S2247" s="1"/>
      <c r="T2247" s="1"/>
      <c r="U2247" s="1"/>
      <c r="V2247" s="1"/>
      <c r="W2247" s="1"/>
      <c r="X2247" s="1"/>
    </row>
    <row r="2248" spans="1:24">
      <c r="A2248" s="119"/>
      <c r="B2248" s="136"/>
      <c r="C2248" s="78"/>
      <c r="D2248" s="99"/>
      <c r="E2248" s="1"/>
      <c r="F2248" s="1"/>
      <c r="G2248" s="1"/>
      <c r="H2248" s="1"/>
      <c r="I2248" s="1"/>
      <c r="J2248" s="1"/>
      <c r="K2248" s="120"/>
      <c r="L2248" s="120"/>
      <c r="M2248" s="120"/>
      <c r="N2248" s="1"/>
      <c r="O2248" s="1"/>
      <c r="P2248" s="1"/>
      <c r="Q2248" s="1"/>
      <c r="R2248" s="1"/>
      <c r="S2248" s="1"/>
      <c r="T2248" s="1"/>
      <c r="U2248" s="1"/>
      <c r="V2248" s="1"/>
      <c r="W2248" s="1"/>
      <c r="X2248" s="1"/>
    </row>
    <row r="2249" spans="1:24">
      <c r="A2249" s="119"/>
      <c r="B2249" s="136"/>
      <c r="C2249" s="78"/>
      <c r="D2249" s="99"/>
      <c r="E2249" s="1"/>
      <c r="F2249" s="1"/>
      <c r="G2249" s="1"/>
      <c r="H2249" s="1"/>
      <c r="I2249" s="1"/>
      <c r="J2249" s="1"/>
      <c r="K2249" s="120"/>
      <c r="L2249" s="120"/>
      <c r="M2249" s="120"/>
      <c r="N2249" s="1"/>
      <c r="O2249" s="1"/>
      <c r="P2249" s="1"/>
      <c r="Q2249" s="1"/>
      <c r="R2249" s="1"/>
      <c r="S2249" s="1"/>
      <c r="T2249" s="1"/>
      <c r="U2249" s="1"/>
      <c r="V2249" s="1"/>
      <c r="W2249" s="1"/>
      <c r="X2249" s="1"/>
    </row>
    <row r="2250" spans="1:24">
      <c r="A2250" s="119"/>
      <c r="B2250" s="136"/>
      <c r="C2250" s="78"/>
      <c r="D2250" s="99"/>
      <c r="E2250" s="1"/>
      <c r="F2250" s="1"/>
      <c r="G2250" s="1"/>
      <c r="H2250" s="1"/>
      <c r="I2250" s="1"/>
      <c r="J2250" s="1"/>
      <c r="K2250" s="120"/>
      <c r="L2250" s="120"/>
      <c r="M2250" s="120"/>
      <c r="N2250" s="1"/>
      <c r="O2250" s="1"/>
      <c r="P2250" s="1"/>
      <c r="Q2250" s="1"/>
      <c r="R2250" s="1"/>
      <c r="S2250" s="1"/>
      <c r="T2250" s="1"/>
      <c r="U2250" s="1"/>
      <c r="V2250" s="1"/>
      <c r="W2250" s="1"/>
      <c r="X2250" s="1"/>
    </row>
    <row r="2251" spans="1:24">
      <c r="A2251" s="119"/>
      <c r="B2251" s="136"/>
      <c r="C2251" s="78"/>
      <c r="D2251" s="99"/>
      <c r="E2251" s="1"/>
      <c r="F2251" s="1"/>
      <c r="G2251" s="1"/>
      <c r="H2251" s="1"/>
      <c r="I2251" s="1"/>
      <c r="J2251" s="1"/>
      <c r="K2251" s="120"/>
      <c r="L2251" s="120"/>
      <c r="M2251" s="120"/>
      <c r="N2251" s="1"/>
      <c r="O2251" s="1"/>
      <c r="P2251" s="1"/>
      <c r="Q2251" s="1"/>
      <c r="R2251" s="1"/>
      <c r="S2251" s="1"/>
      <c r="T2251" s="1"/>
      <c r="U2251" s="1"/>
      <c r="V2251" s="1"/>
      <c r="W2251" s="1"/>
      <c r="X2251" s="1"/>
    </row>
    <row r="2252" spans="1:24">
      <c r="A2252" s="119"/>
      <c r="B2252" s="136"/>
      <c r="C2252" s="78"/>
      <c r="D2252" s="99"/>
      <c r="E2252" s="1"/>
      <c r="F2252" s="1"/>
      <c r="G2252" s="1"/>
      <c r="H2252" s="1"/>
      <c r="I2252" s="1"/>
      <c r="J2252" s="1"/>
      <c r="K2252" s="120"/>
      <c r="L2252" s="120"/>
      <c r="M2252" s="120"/>
      <c r="N2252" s="1"/>
      <c r="O2252" s="1"/>
      <c r="P2252" s="1"/>
      <c r="Q2252" s="1"/>
      <c r="R2252" s="1"/>
      <c r="S2252" s="1"/>
      <c r="T2252" s="1"/>
      <c r="U2252" s="1"/>
      <c r="V2252" s="1"/>
      <c r="W2252" s="1"/>
      <c r="X2252" s="1"/>
    </row>
    <row r="2253" spans="1:24">
      <c r="A2253" s="119"/>
      <c r="B2253" s="136"/>
      <c r="C2253" s="78"/>
      <c r="D2253" s="99"/>
      <c r="E2253" s="1"/>
      <c r="F2253" s="1"/>
      <c r="G2253" s="1"/>
      <c r="H2253" s="1"/>
      <c r="I2253" s="1"/>
      <c r="J2253" s="1"/>
      <c r="K2253" s="120"/>
      <c r="L2253" s="120"/>
      <c r="M2253" s="120"/>
      <c r="N2253" s="1"/>
      <c r="O2253" s="1"/>
      <c r="P2253" s="1"/>
      <c r="Q2253" s="1"/>
      <c r="R2253" s="1"/>
      <c r="S2253" s="1"/>
      <c r="T2253" s="1"/>
      <c r="U2253" s="1"/>
      <c r="V2253" s="1"/>
      <c r="W2253" s="1"/>
      <c r="X2253" s="1"/>
    </row>
    <row r="2254" spans="1:24">
      <c r="A2254" s="119"/>
      <c r="B2254" s="136"/>
      <c r="C2254" s="78"/>
      <c r="D2254" s="99"/>
      <c r="E2254" s="1"/>
      <c r="F2254" s="1"/>
      <c r="G2254" s="1"/>
      <c r="H2254" s="1"/>
      <c r="I2254" s="1"/>
      <c r="J2254" s="1"/>
      <c r="K2254" s="120"/>
      <c r="L2254" s="120"/>
      <c r="M2254" s="120"/>
      <c r="N2254" s="1"/>
      <c r="O2254" s="1"/>
      <c r="P2254" s="1"/>
      <c r="Q2254" s="1"/>
      <c r="R2254" s="1"/>
      <c r="S2254" s="1"/>
      <c r="T2254" s="1"/>
      <c r="U2254" s="1"/>
      <c r="V2254" s="1"/>
      <c r="W2254" s="1"/>
      <c r="X2254" s="1"/>
    </row>
    <row r="2255" spans="1:24">
      <c r="A2255" s="119"/>
      <c r="B2255" s="136"/>
      <c r="C2255" s="78"/>
      <c r="D2255" s="99"/>
      <c r="E2255" s="1"/>
      <c r="F2255" s="1"/>
      <c r="G2255" s="1"/>
      <c r="H2255" s="1"/>
      <c r="I2255" s="1"/>
      <c r="J2255" s="1"/>
      <c r="K2255" s="120"/>
      <c r="L2255" s="120"/>
      <c r="M2255" s="120"/>
      <c r="N2255" s="1"/>
      <c r="O2255" s="1"/>
      <c r="P2255" s="1"/>
      <c r="Q2255" s="1"/>
      <c r="R2255" s="1"/>
      <c r="S2255" s="1"/>
      <c r="T2255" s="1"/>
      <c r="U2255" s="1"/>
      <c r="V2255" s="1"/>
      <c r="W2255" s="1"/>
      <c r="X2255" s="1"/>
    </row>
    <row r="2256" spans="1:24">
      <c r="A2256" s="119"/>
      <c r="B2256" s="136"/>
      <c r="C2256" s="78"/>
      <c r="D2256" s="99"/>
      <c r="E2256" s="1"/>
      <c r="F2256" s="1"/>
      <c r="G2256" s="1"/>
      <c r="H2256" s="1"/>
      <c r="I2256" s="1"/>
      <c r="J2256" s="1"/>
      <c r="K2256" s="120"/>
      <c r="L2256" s="120"/>
      <c r="M2256" s="120"/>
      <c r="N2256" s="1"/>
      <c r="O2256" s="1"/>
      <c r="P2256" s="1"/>
      <c r="Q2256" s="1"/>
      <c r="R2256" s="1"/>
      <c r="S2256" s="1"/>
      <c r="T2256" s="1"/>
      <c r="U2256" s="1"/>
      <c r="V2256" s="1"/>
      <c r="W2256" s="1"/>
      <c r="X2256" s="1"/>
    </row>
    <row r="2257" spans="1:24">
      <c r="A2257" s="119"/>
      <c r="B2257" s="136"/>
      <c r="C2257" s="78"/>
      <c r="D2257" s="99"/>
      <c r="E2257" s="1"/>
      <c r="F2257" s="1"/>
      <c r="G2257" s="1"/>
      <c r="H2257" s="1"/>
      <c r="I2257" s="1"/>
      <c r="J2257" s="1"/>
      <c r="K2257" s="120"/>
      <c r="L2257" s="120"/>
      <c r="M2257" s="120"/>
      <c r="N2257" s="1"/>
      <c r="O2257" s="1"/>
      <c r="P2257" s="1"/>
      <c r="Q2257" s="1"/>
      <c r="R2257" s="1"/>
      <c r="S2257" s="1"/>
      <c r="T2257" s="1"/>
      <c r="U2257" s="1"/>
      <c r="V2257" s="1"/>
      <c r="W2257" s="1"/>
      <c r="X2257" s="1"/>
    </row>
    <row r="2258" spans="1:24">
      <c r="A2258" s="119"/>
      <c r="B2258" s="136"/>
      <c r="C2258" s="78"/>
      <c r="D2258" s="99"/>
      <c r="E2258" s="1"/>
      <c r="F2258" s="1"/>
      <c r="G2258" s="1"/>
      <c r="H2258" s="1"/>
      <c r="I2258" s="1"/>
      <c r="J2258" s="1"/>
      <c r="K2258" s="120"/>
      <c r="L2258" s="120"/>
      <c r="M2258" s="120"/>
      <c r="N2258" s="1"/>
      <c r="O2258" s="1"/>
      <c r="P2258" s="1"/>
      <c r="Q2258" s="1"/>
      <c r="R2258" s="1"/>
      <c r="S2258" s="1"/>
      <c r="T2258" s="1"/>
      <c r="U2258" s="1"/>
      <c r="V2258" s="1"/>
      <c r="W2258" s="1"/>
      <c r="X2258" s="1"/>
    </row>
    <row r="2259" spans="1:24">
      <c r="A2259" s="119"/>
      <c r="B2259" s="136"/>
      <c r="C2259" s="78"/>
      <c r="D2259" s="99"/>
      <c r="E2259" s="1"/>
      <c r="F2259" s="1"/>
      <c r="G2259" s="1"/>
      <c r="H2259" s="1"/>
      <c r="I2259" s="1"/>
      <c r="J2259" s="1"/>
      <c r="K2259" s="120"/>
      <c r="L2259" s="120"/>
      <c r="M2259" s="120"/>
      <c r="N2259" s="1"/>
      <c r="O2259" s="1"/>
      <c r="P2259" s="1"/>
      <c r="Q2259" s="1"/>
      <c r="R2259" s="1"/>
      <c r="S2259" s="1"/>
      <c r="T2259" s="1"/>
      <c r="U2259" s="1"/>
      <c r="V2259" s="1"/>
      <c r="W2259" s="1"/>
      <c r="X2259" s="1"/>
    </row>
    <row r="2260" spans="1:24">
      <c r="A2260" s="119"/>
      <c r="B2260" s="136"/>
      <c r="C2260" s="78"/>
      <c r="D2260" s="99"/>
      <c r="E2260" s="1"/>
      <c r="F2260" s="1"/>
      <c r="G2260" s="1"/>
      <c r="H2260" s="1"/>
      <c r="I2260" s="1"/>
      <c r="J2260" s="1"/>
      <c r="K2260" s="120"/>
      <c r="L2260" s="120"/>
      <c r="M2260" s="120"/>
      <c r="N2260" s="1"/>
      <c r="O2260" s="1"/>
      <c r="P2260" s="1"/>
      <c r="Q2260" s="1"/>
      <c r="R2260" s="1"/>
      <c r="S2260" s="1"/>
      <c r="T2260" s="1"/>
      <c r="U2260" s="1"/>
      <c r="V2260" s="1"/>
      <c r="W2260" s="1"/>
      <c r="X2260" s="1"/>
    </row>
    <row r="2261" spans="1:24">
      <c r="A2261" s="119"/>
      <c r="B2261" s="136"/>
      <c r="C2261" s="78"/>
      <c r="D2261" s="99"/>
      <c r="E2261" s="1"/>
      <c r="F2261" s="1"/>
      <c r="G2261" s="1"/>
      <c r="H2261" s="1"/>
      <c r="I2261" s="1"/>
      <c r="J2261" s="1"/>
      <c r="K2261" s="120"/>
      <c r="L2261" s="120"/>
      <c r="M2261" s="120"/>
      <c r="N2261" s="1"/>
      <c r="O2261" s="1"/>
      <c r="P2261" s="1"/>
      <c r="Q2261" s="1"/>
      <c r="R2261" s="1"/>
      <c r="S2261" s="1"/>
      <c r="T2261" s="1"/>
      <c r="U2261" s="1"/>
      <c r="V2261" s="1"/>
      <c r="W2261" s="1"/>
      <c r="X2261" s="1"/>
    </row>
    <row r="2262" spans="1:24">
      <c r="A2262" s="119"/>
      <c r="B2262" s="136"/>
      <c r="C2262" s="78"/>
      <c r="D2262" s="99"/>
      <c r="E2262" s="1"/>
      <c r="F2262" s="1"/>
      <c r="G2262" s="1"/>
      <c r="H2262" s="1"/>
      <c r="I2262" s="1"/>
      <c r="J2262" s="1"/>
      <c r="K2262" s="120"/>
      <c r="L2262" s="120"/>
      <c r="M2262" s="120"/>
      <c r="N2262" s="1"/>
      <c r="O2262" s="1"/>
      <c r="P2262" s="1"/>
      <c r="Q2262" s="1"/>
      <c r="R2262" s="1"/>
      <c r="S2262" s="1"/>
      <c r="T2262" s="1"/>
      <c r="U2262" s="1"/>
      <c r="V2262" s="1"/>
      <c r="W2262" s="1"/>
      <c r="X2262" s="1"/>
    </row>
    <row r="2263" spans="1:24">
      <c r="A2263" s="119"/>
      <c r="B2263" s="136"/>
      <c r="C2263" s="78"/>
      <c r="D2263" s="99"/>
      <c r="E2263" s="1"/>
      <c r="F2263" s="1"/>
      <c r="G2263" s="1"/>
      <c r="H2263" s="1"/>
      <c r="I2263" s="1"/>
      <c r="J2263" s="1"/>
      <c r="K2263" s="120"/>
      <c r="L2263" s="120"/>
      <c r="M2263" s="120"/>
      <c r="N2263" s="1"/>
      <c r="O2263" s="1"/>
      <c r="P2263" s="1"/>
      <c r="Q2263" s="1"/>
      <c r="R2263" s="1"/>
      <c r="S2263" s="1"/>
      <c r="T2263" s="1"/>
      <c r="U2263" s="1"/>
      <c r="V2263" s="1"/>
      <c r="W2263" s="1"/>
      <c r="X2263" s="1"/>
    </row>
    <row r="2264" spans="1:24">
      <c r="A2264" s="119"/>
      <c r="B2264" s="136"/>
      <c r="C2264" s="78"/>
      <c r="D2264" s="99"/>
      <c r="E2264" s="1"/>
      <c r="F2264" s="1"/>
      <c r="G2264" s="1"/>
      <c r="H2264" s="1"/>
      <c r="I2264" s="1"/>
      <c r="J2264" s="1"/>
      <c r="K2264" s="120"/>
      <c r="L2264" s="120"/>
      <c r="M2264" s="120"/>
      <c r="N2264" s="1"/>
      <c r="O2264" s="1"/>
      <c r="P2264" s="1"/>
      <c r="Q2264" s="1"/>
      <c r="R2264" s="1"/>
      <c r="S2264" s="1"/>
      <c r="T2264" s="1"/>
      <c r="U2264" s="1"/>
      <c r="V2264" s="1"/>
      <c r="W2264" s="1"/>
      <c r="X2264" s="1"/>
    </row>
    <row r="2265" spans="1:24">
      <c r="A2265" s="119"/>
      <c r="B2265" s="136"/>
      <c r="C2265" s="78"/>
      <c r="D2265" s="99"/>
      <c r="E2265" s="1"/>
      <c r="F2265" s="1"/>
      <c r="G2265" s="1"/>
      <c r="H2265" s="1"/>
      <c r="I2265" s="1"/>
      <c r="J2265" s="1"/>
      <c r="K2265" s="120"/>
      <c r="L2265" s="120"/>
      <c r="M2265" s="120"/>
      <c r="N2265" s="1"/>
      <c r="O2265" s="1"/>
      <c r="P2265" s="1"/>
      <c r="Q2265" s="1"/>
      <c r="R2265" s="1"/>
      <c r="S2265" s="1"/>
      <c r="T2265" s="1"/>
      <c r="U2265" s="1"/>
      <c r="V2265" s="1"/>
      <c r="W2265" s="1"/>
      <c r="X2265" s="1"/>
    </row>
    <row r="2266" spans="1:24">
      <c r="A2266" s="119"/>
      <c r="B2266" s="136"/>
      <c r="C2266" s="78"/>
      <c r="D2266" s="99"/>
      <c r="E2266" s="1"/>
      <c r="F2266" s="1"/>
      <c r="G2266" s="1"/>
      <c r="H2266" s="1"/>
      <c r="I2266" s="1"/>
      <c r="J2266" s="1"/>
      <c r="K2266" s="120"/>
      <c r="L2266" s="120"/>
      <c r="M2266" s="120"/>
      <c r="N2266" s="1"/>
      <c r="O2266" s="1"/>
      <c r="P2266" s="1"/>
      <c r="Q2266" s="1"/>
      <c r="R2266" s="1"/>
      <c r="S2266" s="1"/>
      <c r="T2266" s="1"/>
      <c r="U2266" s="1"/>
      <c r="V2266" s="1"/>
      <c r="W2266" s="1"/>
      <c r="X2266" s="1"/>
    </row>
    <row r="2267" spans="1:24">
      <c r="A2267" s="119"/>
      <c r="B2267" s="136"/>
      <c r="C2267" s="78"/>
      <c r="D2267" s="99"/>
      <c r="E2267" s="1"/>
      <c r="F2267" s="1"/>
      <c r="G2267" s="1"/>
      <c r="H2267" s="1"/>
      <c r="I2267" s="1"/>
      <c r="J2267" s="1"/>
      <c r="K2267" s="120"/>
      <c r="L2267" s="120"/>
      <c r="M2267" s="120"/>
      <c r="N2267" s="1"/>
      <c r="O2267" s="1"/>
      <c r="P2267" s="1"/>
      <c r="Q2267" s="1"/>
      <c r="R2267" s="1"/>
      <c r="S2267" s="1"/>
      <c r="T2267" s="1"/>
      <c r="U2267" s="1"/>
      <c r="V2267" s="1"/>
      <c r="W2267" s="1"/>
      <c r="X2267" s="1"/>
    </row>
    <row r="2268" spans="1:24">
      <c r="A2268" s="119"/>
      <c r="B2268" s="136"/>
      <c r="C2268" s="78"/>
      <c r="D2268" s="99"/>
      <c r="E2268" s="1"/>
      <c r="F2268" s="1"/>
      <c r="G2268" s="1"/>
      <c r="H2268" s="1"/>
      <c r="I2268" s="1"/>
      <c r="J2268" s="1"/>
      <c r="K2268" s="120"/>
      <c r="L2268" s="120"/>
      <c r="M2268" s="120"/>
      <c r="N2268" s="1"/>
      <c r="O2268" s="1"/>
      <c r="P2268" s="1"/>
      <c r="Q2268" s="1"/>
      <c r="R2268" s="1"/>
      <c r="S2268" s="1"/>
      <c r="T2268" s="1"/>
      <c r="U2268" s="1"/>
      <c r="V2268" s="1"/>
      <c r="W2268" s="1"/>
      <c r="X2268" s="1"/>
    </row>
    <row r="2269" spans="1:24">
      <c r="A2269" s="119"/>
      <c r="B2269" s="136"/>
      <c r="C2269" s="78"/>
      <c r="D2269" s="99"/>
      <c r="E2269" s="1"/>
      <c r="F2269" s="1"/>
      <c r="G2269" s="1"/>
      <c r="H2269" s="1"/>
      <c r="I2269" s="1"/>
      <c r="J2269" s="1"/>
      <c r="K2269" s="120"/>
      <c r="L2269" s="120"/>
      <c r="M2269" s="120"/>
      <c r="N2269" s="1"/>
      <c r="O2269" s="1"/>
      <c r="P2269" s="1"/>
      <c r="Q2269" s="1"/>
      <c r="R2269" s="1"/>
      <c r="S2269" s="1"/>
      <c r="T2269" s="1"/>
      <c r="U2269" s="1"/>
      <c r="V2269" s="1"/>
      <c r="W2269" s="1"/>
      <c r="X2269" s="1"/>
    </row>
    <row r="2270" spans="1:24">
      <c r="A2270" s="119"/>
      <c r="B2270" s="136"/>
      <c r="C2270" s="78"/>
      <c r="D2270" s="99"/>
      <c r="E2270" s="1"/>
      <c r="F2270" s="1"/>
      <c r="G2270" s="1"/>
      <c r="H2270" s="1"/>
      <c r="I2270" s="1"/>
      <c r="J2270" s="1"/>
      <c r="K2270" s="120"/>
      <c r="L2270" s="120"/>
      <c r="M2270" s="120"/>
      <c r="N2270" s="1"/>
      <c r="O2270" s="1"/>
      <c r="P2270" s="1"/>
      <c r="Q2270" s="1"/>
      <c r="R2270" s="1"/>
      <c r="S2270" s="1"/>
      <c r="T2270" s="1"/>
      <c r="U2270" s="1"/>
      <c r="V2270" s="1"/>
      <c r="W2270" s="1"/>
      <c r="X2270" s="1"/>
    </row>
    <row r="2271" spans="1:24">
      <c r="A2271" s="119"/>
      <c r="B2271" s="136"/>
      <c r="C2271" s="78"/>
      <c r="D2271" s="99"/>
      <c r="E2271" s="1"/>
      <c r="F2271" s="1"/>
      <c r="G2271" s="1"/>
      <c r="H2271" s="1"/>
      <c r="I2271" s="1"/>
      <c r="J2271" s="1"/>
      <c r="K2271" s="120"/>
      <c r="L2271" s="120"/>
      <c r="M2271" s="120"/>
      <c r="N2271" s="1"/>
      <c r="O2271" s="1"/>
      <c r="P2271" s="1"/>
      <c r="Q2271" s="1"/>
      <c r="R2271" s="1"/>
      <c r="S2271" s="1"/>
      <c r="T2271" s="1"/>
      <c r="U2271" s="1"/>
      <c r="V2271" s="1"/>
      <c r="W2271" s="1"/>
      <c r="X2271" s="1"/>
    </row>
    <row r="2272" spans="1:24">
      <c r="A2272" s="119"/>
      <c r="B2272" s="136"/>
      <c r="C2272" s="78"/>
      <c r="D2272" s="99"/>
      <c r="E2272" s="1"/>
      <c r="F2272" s="1"/>
      <c r="G2272" s="1"/>
      <c r="H2272" s="1"/>
      <c r="I2272" s="1"/>
      <c r="J2272" s="1"/>
      <c r="K2272" s="120"/>
      <c r="L2272" s="120"/>
      <c r="M2272" s="120"/>
      <c r="N2272" s="1"/>
      <c r="O2272" s="1"/>
      <c r="P2272" s="1"/>
      <c r="Q2272" s="1"/>
      <c r="R2272" s="1"/>
      <c r="S2272" s="1"/>
      <c r="T2272" s="1"/>
      <c r="U2272" s="1"/>
      <c r="V2272" s="1"/>
      <c r="W2272" s="1"/>
      <c r="X2272" s="1"/>
    </row>
    <row r="2273" spans="1:24">
      <c r="A2273" s="119"/>
      <c r="B2273" s="136"/>
      <c r="C2273" s="78"/>
      <c r="D2273" s="99"/>
      <c r="E2273" s="1"/>
      <c r="F2273" s="1"/>
      <c r="G2273" s="1"/>
      <c r="H2273" s="1"/>
      <c r="I2273" s="1"/>
      <c r="J2273" s="1"/>
      <c r="K2273" s="120"/>
      <c r="L2273" s="120"/>
      <c r="M2273" s="120"/>
      <c r="N2273" s="1"/>
      <c r="O2273" s="1"/>
      <c r="P2273" s="1"/>
      <c r="Q2273" s="1"/>
      <c r="R2273" s="1"/>
      <c r="S2273" s="1"/>
      <c r="T2273" s="1"/>
      <c r="U2273" s="1"/>
      <c r="V2273" s="1"/>
      <c r="W2273" s="1"/>
      <c r="X2273" s="1"/>
    </row>
    <row r="2274" spans="1:24">
      <c r="A2274" s="119"/>
      <c r="B2274" s="136"/>
      <c r="C2274" s="78"/>
      <c r="D2274" s="99"/>
      <c r="E2274" s="1"/>
      <c r="F2274" s="1"/>
      <c r="G2274" s="1"/>
      <c r="H2274" s="1"/>
      <c r="I2274" s="1"/>
      <c r="J2274" s="1"/>
      <c r="K2274" s="120"/>
      <c r="L2274" s="120"/>
      <c r="M2274" s="120"/>
      <c r="N2274" s="1"/>
      <c r="O2274" s="1"/>
      <c r="P2274" s="1"/>
      <c r="Q2274" s="1"/>
      <c r="R2274" s="1"/>
      <c r="S2274" s="1"/>
      <c r="T2274" s="1"/>
      <c r="U2274" s="1"/>
      <c r="V2274" s="1"/>
      <c r="W2274" s="1"/>
      <c r="X2274" s="1"/>
    </row>
    <row r="2275" spans="1:24">
      <c r="A2275" s="119"/>
      <c r="B2275" s="136"/>
      <c r="C2275" s="78"/>
      <c r="D2275" s="99"/>
      <c r="E2275" s="1"/>
      <c r="F2275" s="1"/>
      <c r="G2275" s="1"/>
      <c r="H2275" s="1"/>
      <c r="I2275" s="1"/>
      <c r="J2275" s="1"/>
      <c r="K2275" s="120"/>
      <c r="L2275" s="120"/>
      <c r="M2275" s="120"/>
      <c r="N2275" s="1"/>
      <c r="O2275" s="1"/>
      <c r="P2275" s="1"/>
      <c r="Q2275" s="1"/>
      <c r="R2275" s="1"/>
      <c r="S2275" s="1"/>
      <c r="T2275" s="1"/>
      <c r="U2275" s="1"/>
      <c r="V2275" s="1"/>
      <c r="W2275" s="1"/>
      <c r="X2275" s="1"/>
    </row>
    <row r="2276" spans="1:24">
      <c r="A2276" s="119"/>
      <c r="B2276" s="136"/>
      <c r="C2276" s="78"/>
      <c r="D2276" s="99"/>
      <c r="E2276" s="1"/>
      <c r="F2276" s="1"/>
      <c r="G2276" s="1"/>
      <c r="H2276" s="1"/>
      <c r="I2276" s="1"/>
      <c r="J2276" s="1"/>
      <c r="K2276" s="120"/>
      <c r="L2276" s="120"/>
      <c r="M2276" s="120"/>
      <c r="N2276" s="1"/>
      <c r="O2276" s="1"/>
      <c r="P2276" s="1"/>
      <c r="Q2276" s="1"/>
      <c r="R2276" s="1"/>
      <c r="S2276" s="1"/>
      <c r="T2276" s="1"/>
      <c r="U2276" s="1"/>
      <c r="V2276" s="1"/>
      <c r="W2276" s="1"/>
      <c r="X2276" s="1"/>
    </row>
    <row r="2277" spans="1:24">
      <c r="A2277" s="119"/>
      <c r="B2277" s="136"/>
      <c r="C2277" s="78"/>
      <c r="D2277" s="99"/>
      <c r="E2277" s="1"/>
      <c r="F2277" s="1"/>
      <c r="G2277" s="1"/>
      <c r="H2277" s="1"/>
      <c r="I2277" s="1"/>
      <c r="J2277" s="1"/>
      <c r="K2277" s="120"/>
      <c r="L2277" s="120"/>
      <c r="M2277" s="120"/>
      <c r="N2277" s="1"/>
      <c r="O2277" s="1"/>
      <c r="P2277" s="1"/>
      <c r="Q2277" s="1"/>
      <c r="R2277" s="1"/>
      <c r="S2277" s="1"/>
      <c r="T2277" s="1"/>
      <c r="U2277" s="1"/>
      <c r="V2277" s="1"/>
      <c r="W2277" s="1"/>
      <c r="X2277" s="1"/>
    </row>
    <row r="2278" spans="1:24">
      <c r="A2278" s="119"/>
      <c r="B2278" s="136"/>
      <c r="C2278" s="78"/>
      <c r="D2278" s="99"/>
      <c r="E2278" s="1"/>
      <c r="F2278" s="1"/>
      <c r="G2278" s="1"/>
      <c r="H2278" s="1"/>
      <c r="I2278" s="1"/>
      <c r="J2278" s="1"/>
      <c r="K2278" s="120"/>
      <c r="L2278" s="120"/>
      <c r="M2278" s="120"/>
      <c r="N2278" s="1"/>
      <c r="O2278" s="1"/>
      <c r="P2278" s="1"/>
      <c r="Q2278" s="1"/>
      <c r="R2278" s="1"/>
      <c r="S2278" s="1"/>
      <c r="T2278" s="1"/>
      <c r="U2278" s="1"/>
      <c r="V2278" s="1"/>
      <c r="W2278" s="1"/>
      <c r="X2278" s="1"/>
    </row>
    <row r="2279" spans="1:24">
      <c r="A2279" s="119"/>
      <c r="B2279" s="136"/>
      <c r="C2279" s="78"/>
      <c r="D2279" s="99"/>
      <c r="E2279" s="1"/>
      <c r="F2279" s="1"/>
      <c r="G2279" s="1"/>
      <c r="H2279" s="1"/>
      <c r="I2279" s="1"/>
      <c r="J2279" s="1"/>
      <c r="K2279" s="120"/>
      <c r="L2279" s="120"/>
      <c r="M2279" s="120"/>
      <c r="N2279" s="1"/>
      <c r="O2279" s="1"/>
      <c r="P2279" s="1"/>
      <c r="Q2279" s="1"/>
      <c r="R2279" s="1"/>
      <c r="S2279" s="1"/>
      <c r="T2279" s="1"/>
      <c r="U2279" s="1"/>
      <c r="V2279" s="1"/>
      <c r="W2279" s="1"/>
      <c r="X2279" s="1"/>
    </row>
    <row r="2280" spans="1:24">
      <c r="A2280" s="119"/>
      <c r="B2280" s="136"/>
      <c r="C2280" s="78"/>
      <c r="D2280" s="99"/>
      <c r="E2280" s="1"/>
      <c r="F2280" s="1"/>
      <c r="G2280" s="1"/>
      <c r="H2280" s="1"/>
      <c r="I2280" s="1"/>
      <c r="J2280" s="1"/>
      <c r="K2280" s="120"/>
      <c r="L2280" s="120"/>
      <c r="M2280" s="120"/>
      <c r="N2280" s="1"/>
      <c r="O2280" s="1"/>
      <c r="P2280" s="1"/>
      <c r="Q2280" s="1"/>
      <c r="R2280" s="1"/>
      <c r="S2280" s="1"/>
      <c r="T2280" s="1"/>
      <c r="U2280" s="1"/>
      <c r="V2280" s="1"/>
      <c r="W2280" s="1"/>
      <c r="X2280" s="1"/>
    </row>
    <row r="2281" spans="1:24">
      <c r="A2281" s="119"/>
      <c r="B2281" s="136"/>
      <c r="C2281" s="78"/>
      <c r="D2281" s="99"/>
      <c r="E2281" s="1"/>
      <c r="F2281" s="1"/>
      <c r="G2281" s="1"/>
      <c r="H2281" s="1"/>
      <c r="I2281" s="1"/>
      <c r="J2281" s="1"/>
      <c r="K2281" s="120"/>
      <c r="L2281" s="120"/>
      <c r="M2281" s="120"/>
      <c r="N2281" s="1"/>
      <c r="O2281" s="1"/>
      <c r="P2281" s="1"/>
      <c r="Q2281" s="1"/>
      <c r="R2281" s="1"/>
      <c r="S2281" s="1"/>
      <c r="T2281" s="1"/>
      <c r="U2281" s="1"/>
      <c r="V2281" s="1"/>
      <c r="W2281" s="1"/>
      <c r="X2281" s="1"/>
    </row>
    <row r="2282" spans="1:24">
      <c r="A2282" s="119"/>
      <c r="B2282" s="136"/>
      <c r="C2282" s="78"/>
      <c r="D2282" s="99"/>
      <c r="E2282" s="1"/>
      <c r="F2282" s="1"/>
      <c r="G2282" s="1"/>
      <c r="H2282" s="1"/>
      <c r="I2282" s="1"/>
      <c r="J2282" s="1"/>
      <c r="K2282" s="120"/>
      <c r="L2282" s="120"/>
      <c r="M2282" s="120"/>
      <c r="N2282" s="1"/>
      <c r="O2282" s="1"/>
      <c r="P2282" s="1"/>
      <c r="Q2282" s="1"/>
      <c r="R2282" s="1"/>
      <c r="S2282" s="1"/>
      <c r="T2282" s="1"/>
      <c r="U2282" s="1"/>
      <c r="V2282" s="1"/>
      <c r="W2282" s="1"/>
      <c r="X2282" s="1"/>
    </row>
    <row r="2283" spans="1:24">
      <c r="A2283" s="119"/>
      <c r="B2283" s="136"/>
      <c r="C2283" s="78"/>
      <c r="D2283" s="99"/>
      <c r="E2283" s="1"/>
      <c r="F2283" s="1"/>
      <c r="G2283" s="1"/>
      <c r="H2283" s="1"/>
      <c r="I2283" s="1"/>
      <c r="J2283" s="1"/>
      <c r="K2283" s="120"/>
      <c r="L2283" s="120"/>
      <c r="M2283" s="120"/>
      <c r="N2283" s="1"/>
      <c r="O2283" s="1"/>
      <c r="P2283" s="1"/>
      <c r="Q2283" s="1"/>
      <c r="R2283" s="1"/>
      <c r="S2283" s="1"/>
      <c r="T2283" s="1"/>
      <c r="U2283" s="1"/>
      <c r="V2283" s="1"/>
      <c r="W2283" s="1"/>
      <c r="X2283" s="1"/>
    </row>
    <row r="2284" spans="1:24">
      <c r="A2284" s="119"/>
      <c r="B2284" s="136"/>
      <c r="C2284" s="78"/>
      <c r="D2284" s="99"/>
      <c r="E2284" s="1"/>
      <c r="F2284" s="1"/>
      <c r="G2284" s="1"/>
      <c r="H2284" s="1"/>
      <c r="I2284" s="1"/>
      <c r="J2284" s="1"/>
      <c r="K2284" s="120"/>
      <c r="L2284" s="120"/>
      <c r="M2284" s="120"/>
      <c r="N2284" s="1"/>
      <c r="O2284" s="1"/>
      <c r="P2284" s="1"/>
      <c r="Q2284" s="1"/>
      <c r="R2284" s="1"/>
      <c r="S2284" s="1"/>
      <c r="T2284" s="1"/>
      <c r="U2284" s="1"/>
      <c r="V2284" s="1"/>
      <c r="W2284" s="1"/>
      <c r="X2284" s="1"/>
    </row>
    <row r="2285" spans="1:24">
      <c r="A2285" s="119"/>
      <c r="B2285" s="136"/>
      <c r="C2285" s="78"/>
      <c r="D2285" s="99"/>
      <c r="E2285" s="1"/>
      <c r="F2285" s="1"/>
      <c r="G2285" s="1"/>
      <c r="H2285" s="1"/>
      <c r="I2285" s="1"/>
      <c r="J2285" s="1"/>
      <c r="K2285" s="120"/>
      <c r="L2285" s="120"/>
      <c r="M2285" s="120"/>
      <c r="N2285" s="1"/>
      <c r="O2285" s="1"/>
      <c r="P2285" s="1"/>
      <c r="Q2285" s="1"/>
      <c r="R2285" s="1"/>
      <c r="S2285" s="1"/>
      <c r="T2285" s="1"/>
      <c r="U2285" s="1"/>
      <c r="V2285" s="1"/>
      <c r="W2285" s="1"/>
      <c r="X2285" s="1"/>
    </row>
    <row r="2286" spans="1:24">
      <c r="A2286" s="119"/>
      <c r="B2286" s="136"/>
      <c r="C2286" s="78"/>
      <c r="D2286" s="99"/>
      <c r="E2286" s="1"/>
      <c r="F2286" s="1"/>
      <c r="G2286" s="1"/>
      <c r="H2286" s="1"/>
      <c r="I2286" s="1"/>
      <c r="J2286" s="1"/>
      <c r="K2286" s="120"/>
      <c r="L2286" s="120"/>
      <c r="M2286" s="120"/>
      <c r="N2286" s="1"/>
      <c r="O2286" s="1"/>
      <c r="P2286" s="1"/>
      <c r="Q2286" s="1"/>
      <c r="R2286" s="1"/>
      <c r="S2286" s="1"/>
      <c r="T2286" s="1"/>
      <c r="U2286" s="1"/>
      <c r="V2286" s="1"/>
      <c r="W2286" s="1"/>
      <c r="X2286" s="1"/>
    </row>
    <row r="2287" spans="1:24">
      <c r="A2287" s="119"/>
      <c r="B2287" s="136"/>
      <c r="C2287" s="78"/>
      <c r="D2287" s="99"/>
      <c r="E2287" s="1"/>
      <c r="F2287" s="1"/>
      <c r="G2287" s="1"/>
      <c r="H2287" s="1"/>
      <c r="I2287" s="1"/>
      <c r="J2287" s="1"/>
      <c r="K2287" s="120"/>
      <c r="L2287" s="120"/>
      <c r="M2287" s="120"/>
      <c r="N2287" s="1"/>
      <c r="O2287" s="1"/>
      <c r="P2287" s="1"/>
      <c r="Q2287" s="1"/>
      <c r="R2287" s="1"/>
      <c r="S2287" s="1"/>
      <c r="T2287" s="1"/>
      <c r="U2287" s="1"/>
      <c r="V2287" s="1"/>
      <c r="W2287" s="1"/>
      <c r="X2287" s="1"/>
    </row>
    <row r="2288" spans="1:24">
      <c r="A2288" s="119"/>
      <c r="B2288" s="136"/>
      <c r="C2288" s="78"/>
      <c r="D2288" s="99"/>
      <c r="E2288" s="1"/>
      <c r="F2288" s="1"/>
      <c r="G2288" s="1"/>
      <c r="H2288" s="1"/>
      <c r="I2288" s="1"/>
      <c r="J2288" s="1"/>
      <c r="K2288" s="120"/>
      <c r="L2288" s="120"/>
      <c r="M2288" s="120"/>
      <c r="N2288" s="1"/>
      <c r="O2288" s="1"/>
      <c r="P2288" s="1"/>
      <c r="Q2288" s="1"/>
      <c r="R2288" s="1"/>
      <c r="S2288" s="1"/>
      <c r="T2288" s="1"/>
      <c r="U2288" s="1"/>
      <c r="V2288" s="1"/>
      <c r="W2288" s="1"/>
      <c r="X2288" s="1"/>
    </row>
    <row r="2289" spans="1:24">
      <c r="A2289" s="119"/>
      <c r="B2289" s="136"/>
      <c r="C2289" s="78"/>
      <c r="D2289" s="99"/>
      <c r="E2289" s="1"/>
      <c r="F2289" s="1"/>
      <c r="G2289" s="1"/>
      <c r="H2289" s="1"/>
      <c r="I2289" s="1"/>
      <c r="J2289" s="1"/>
      <c r="K2289" s="120"/>
      <c r="L2289" s="120"/>
      <c r="M2289" s="120"/>
      <c r="N2289" s="1"/>
      <c r="O2289" s="1"/>
      <c r="P2289" s="1"/>
      <c r="Q2289" s="1"/>
      <c r="R2289" s="1"/>
      <c r="S2289" s="1"/>
      <c r="T2289" s="1"/>
      <c r="U2289" s="1"/>
      <c r="V2289" s="1"/>
      <c r="W2289" s="1"/>
      <c r="X2289" s="1"/>
    </row>
    <row r="2290" spans="1:24">
      <c r="A2290" s="119"/>
      <c r="B2290" s="136"/>
      <c r="C2290" s="78"/>
      <c r="D2290" s="99"/>
      <c r="E2290" s="1"/>
      <c r="F2290" s="1"/>
      <c r="G2290" s="1"/>
      <c r="H2290" s="1"/>
      <c r="I2290" s="1"/>
      <c r="J2290" s="1"/>
      <c r="K2290" s="120"/>
      <c r="L2290" s="120"/>
      <c r="M2290" s="120"/>
      <c r="N2290" s="1"/>
      <c r="O2290" s="1"/>
      <c r="P2290" s="1"/>
      <c r="Q2290" s="1"/>
      <c r="R2290" s="1"/>
      <c r="S2290" s="1"/>
      <c r="T2290" s="1"/>
      <c r="U2290" s="1"/>
      <c r="V2290" s="1"/>
      <c r="W2290" s="1"/>
      <c r="X2290" s="1"/>
    </row>
    <row r="2291" spans="1:24">
      <c r="A2291" s="119"/>
      <c r="B2291" s="136"/>
      <c r="C2291" s="78"/>
      <c r="D2291" s="99"/>
      <c r="E2291" s="1"/>
      <c r="F2291" s="1"/>
      <c r="G2291" s="1"/>
      <c r="H2291" s="1"/>
      <c r="I2291" s="1"/>
      <c r="J2291" s="1"/>
      <c r="K2291" s="120"/>
      <c r="L2291" s="120"/>
      <c r="M2291" s="120"/>
      <c r="N2291" s="1"/>
      <c r="O2291" s="1"/>
      <c r="P2291" s="1"/>
      <c r="Q2291" s="1"/>
      <c r="R2291" s="1"/>
      <c r="S2291" s="1"/>
      <c r="T2291" s="1"/>
      <c r="U2291" s="1"/>
      <c r="V2291" s="1"/>
      <c r="W2291" s="1"/>
      <c r="X2291" s="1"/>
    </row>
    <row r="2292" spans="1:24">
      <c r="A2292" s="119"/>
      <c r="B2292" s="136"/>
      <c r="C2292" s="78"/>
      <c r="D2292" s="99"/>
      <c r="E2292" s="1"/>
      <c r="F2292" s="1"/>
      <c r="G2292" s="1"/>
      <c r="H2292" s="1"/>
      <c r="I2292" s="1"/>
      <c r="J2292" s="1"/>
      <c r="K2292" s="120"/>
      <c r="L2292" s="120"/>
      <c r="M2292" s="120"/>
      <c r="N2292" s="1"/>
      <c r="O2292" s="1"/>
      <c r="P2292" s="1"/>
      <c r="Q2292" s="1"/>
      <c r="R2292" s="1"/>
      <c r="S2292" s="1"/>
      <c r="T2292" s="1"/>
      <c r="U2292" s="1"/>
      <c r="V2292" s="1"/>
      <c r="W2292" s="1"/>
      <c r="X2292" s="1"/>
    </row>
    <row r="2293" spans="1:24">
      <c r="A2293" s="119"/>
      <c r="B2293" s="136"/>
      <c r="C2293" s="78"/>
      <c r="D2293" s="99"/>
      <c r="E2293" s="1"/>
      <c r="F2293" s="1"/>
      <c r="G2293" s="1"/>
      <c r="H2293" s="1"/>
      <c r="I2293" s="1"/>
      <c r="J2293" s="1"/>
      <c r="K2293" s="120"/>
      <c r="L2293" s="120"/>
      <c r="M2293" s="120"/>
      <c r="N2293" s="1"/>
      <c r="O2293" s="1"/>
      <c r="P2293" s="1"/>
      <c r="Q2293" s="1"/>
      <c r="R2293" s="1"/>
      <c r="S2293" s="1"/>
      <c r="T2293" s="1"/>
      <c r="U2293" s="1"/>
      <c r="V2293" s="1"/>
      <c r="W2293" s="1"/>
      <c r="X2293" s="1"/>
    </row>
    <row r="2294" spans="1:24">
      <c r="A2294" s="119"/>
      <c r="B2294" s="136"/>
      <c r="C2294" s="78"/>
      <c r="D2294" s="99"/>
      <c r="E2294" s="1"/>
      <c r="F2294" s="1"/>
      <c r="G2294" s="1"/>
      <c r="H2294" s="1"/>
      <c r="I2294" s="1"/>
      <c r="J2294" s="1"/>
      <c r="K2294" s="120"/>
      <c r="L2294" s="120"/>
      <c r="M2294" s="120"/>
      <c r="N2294" s="1"/>
      <c r="O2294" s="1"/>
      <c r="P2294" s="1"/>
      <c r="Q2294" s="1"/>
      <c r="R2294" s="1"/>
      <c r="S2294" s="1"/>
      <c r="T2294" s="1"/>
      <c r="U2294" s="1"/>
      <c r="V2294" s="1"/>
      <c r="W2294" s="1"/>
      <c r="X2294" s="1"/>
    </row>
    <row r="2295" spans="1:24">
      <c r="A2295" s="119"/>
      <c r="B2295" s="136"/>
      <c r="C2295" s="78"/>
      <c r="D2295" s="99"/>
      <c r="E2295" s="1"/>
      <c r="F2295" s="1"/>
      <c r="G2295" s="1"/>
      <c r="H2295" s="1"/>
      <c r="I2295" s="1"/>
      <c r="J2295" s="1"/>
      <c r="K2295" s="120"/>
      <c r="L2295" s="120"/>
      <c r="M2295" s="120"/>
      <c r="N2295" s="1"/>
      <c r="O2295" s="1"/>
      <c r="P2295" s="1"/>
      <c r="Q2295" s="1"/>
      <c r="R2295" s="1"/>
      <c r="S2295" s="1"/>
      <c r="T2295" s="1"/>
      <c r="U2295" s="1"/>
      <c r="V2295" s="1"/>
      <c r="W2295" s="1"/>
      <c r="X2295" s="1"/>
    </row>
    <row r="2296" spans="1:24">
      <c r="A2296" s="119"/>
      <c r="B2296" s="136"/>
      <c r="C2296" s="78"/>
      <c r="D2296" s="99"/>
      <c r="E2296" s="1"/>
      <c r="F2296" s="1"/>
      <c r="G2296" s="1"/>
      <c r="H2296" s="1"/>
      <c r="I2296" s="1"/>
      <c r="J2296" s="1"/>
      <c r="K2296" s="120"/>
      <c r="L2296" s="120"/>
      <c r="M2296" s="120"/>
      <c r="N2296" s="1"/>
      <c r="O2296" s="1"/>
      <c r="P2296" s="1"/>
      <c r="Q2296" s="1"/>
      <c r="R2296" s="1"/>
      <c r="S2296" s="1"/>
      <c r="T2296" s="1"/>
      <c r="U2296" s="1"/>
      <c r="V2296" s="1"/>
      <c r="W2296" s="1"/>
      <c r="X2296" s="1"/>
    </row>
    <row r="2297" spans="1:24">
      <c r="A2297" s="119"/>
      <c r="B2297" s="136"/>
      <c r="C2297" s="78"/>
      <c r="D2297" s="99"/>
      <c r="E2297" s="1"/>
      <c r="F2297" s="1"/>
      <c r="G2297" s="1"/>
      <c r="H2297" s="1"/>
      <c r="I2297" s="1"/>
      <c r="J2297" s="1"/>
      <c r="K2297" s="120"/>
      <c r="L2297" s="120"/>
      <c r="M2297" s="120"/>
      <c r="N2297" s="1"/>
      <c r="O2297" s="1"/>
      <c r="P2297" s="1"/>
      <c r="Q2297" s="1"/>
      <c r="R2297" s="1"/>
      <c r="S2297" s="1"/>
      <c r="T2297" s="1"/>
      <c r="U2297" s="1"/>
      <c r="V2297" s="1"/>
      <c r="W2297" s="1"/>
      <c r="X2297" s="1"/>
    </row>
    <row r="2298" spans="1:24">
      <c r="A2298" s="119"/>
      <c r="B2298" s="136"/>
      <c r="C2298" s="78"/>
      <c r="D2298" s="99"/>
      <c r="E2298" s="1"/>
      <c r="F2298" s="1"/>
      <c r="G2298" s="1"/>
      <c r="H2298" s="1"/>
      <c r="I2298" s="1"/>
      <c r="J2298" s="1"/>
      <c r="K2298" s="120"/>
      <c r="L2298" s="120"/>
      <c r="M2298" s="120"/>
      <c r="N2298" s="1"/>
      <c r="O2298" s="1"/>
      <c r="P2298" s="1"/>
      <c r="Q2298" s="1"/>
      <c r="R2298" s="1"/>
      <c r="S2298" s="1"/>
      <c r="T2298" s="1"/>
      <c r="U2298" s="1"/>
      <c r="V2298" s="1"/>
      <c r="W2298" s="1"/>
      <c r="X2298" s="1"/>
    </row>
    <row r="2299" spans="1:24">
      <c r="A2299" s="119"/>
      <c r="B2299" s="136"/>
      <c r="C2299" s="78"/>
      <c r="D2299" s="99"/>
      <c r="E2299" s="1"/>
      <c r="F2299" s="1"/>
      <c r="G2299" s="1"/>
      <c r="H2299" s="1"/>
      <c r="I2299" s="1"/>
      <c r="J2299" s="1"/>
      <c r="K2299" s="120"/>
      <c r="L2299" s="120"/>
      <c r="M2299" s="120"/>
      <c r="N2299" s="1"/>
      <c r="O2299" s="1"/>
      <c r="P2299" s="1"/>
      <c r="Q2299" s="1"/>
      <c r="R2299" s="1"/>
      <c r="S2299" s="1"/>
      <c r="T2299" s="1"/>
      <c r="U2299" s="1"/>
      <c r="V2299" s="1"/>
      <c r="W2299" s="1"/>
      <c r="X2299" s="1"/>
    </row>
    <row r="2300" spans="1:24">
      <c r="A2300" s="119"/>
      <c r="B2300" s="136"/>
      <c r="C2300" s="78"/>
      <c r="D2300" s="99"/>
      <c r="E2300" s="1"/>
      <c r="F2300" s="1"/>
      <c r="G2300" s="1"/>
      <c r="H2300" s="1"/>
      <c r="I2300" s="1"/>
      <c r="J2300" s="1"/>
      <c r="K2300" s="120"/>
      <c r="L2300" s="120"/>
      <c r="M2300" s="120"/>
      <c r="N2300" s="1"/>
      <c r="O2300" s="1"/>
      <c r="P2300" s="1"/>
      <c r="Q2300" s="1"/>
      <c r="R2300" s="1"/>
      <c r="S2300" s="1"/>
      <c r="T2300" s="1"/>
      <c r="U2300" s="1"/>
      <c r="V2300" s="1"/>
      <c r="W2300" s="1"/>
      <c r="X2300" s="1"/>
    </row>
    <row r="2301" spans="1:24">
      <c r="A2301" s="119"/>
      <c r="B2301" s="136"/>
      <c r="C2301" s="78"/>
      <c r="D2301" s="99"/>
      <c r="E2301" s="1"/>
      <c r="F2301" s="1"/>
      <c r="G2301" s="1"/>
      <c r="H2301" s="1"/>
      <c r="I2301" s="1"/>
      <c r="J2301" s="1"/>
      <c r="K2301" s="120"/>
      <c r="L2301" s="120"/>
      <c r="M2301" s="120"/>
      <c r="N2301" s="1"/>
      <c r="O2301" s="1"/>
      <c r="P2301" s="1"/>
      <c r="Q2301" s="1"/>
      <c r="R2301" s="1"/>
      <c r="S2301" s="1"/>
      <c r="T2301" s="1"/>
      <c r="U2301" s="1"/>
      <c r="V2301" s="1"/>
      <c r="W2301" s="1"/>
      <c r="X2301" s="1"/>
    </row>
    <row r="2302" spans="1:24">
      <c r="A2302" s="119"/>
      <c r="B2302" s="136"/>
      <c r="C2302" s="78"/>
      <c r="D2302" s="99"/>
      <c r="E2302" s="1"/>
      <c r="F2302" s="1"/>
      <c r="G2302" s="1"/>
      <c r="H2302" s="1"/>
      <c r="I2302" s="1"/>
      <c r="J2302" s="1"/>
      <c r="K2302" s="120"/>
      <c r="L2302" s="120"/>
      <c r="M2302" s="120"/>
      <c r="N2302" s="1"/>
      <c r="O2302" s="1"/>
      <c r="P2302" s="1"/>
      <c r="Q2302" s="1"/>
      <c r="R2302" s="1"/>
      <c r="S2302" s="1"/>
      <c r="T2302" s="1"/>
      <c r="U2302" s="1"/>
      <c r="V2302" s="1"/>
      <c r="W2302" s="1"/>
      <c r="X2302" s="1"/>
    </row>
    <row r="2303" spans="1:24">
      <c r="A2303" s="119"/>
      <c r="B2303" s="136"/>
      <c r="C2303" s="78"/>
      <c r="D2303" s="99"/>
      <c r="E2303" s="1"/>
      <c r="F2303" s="1"/>
      <c r="G2303" s="1"/>
      <c r="H2303" s="1"/>
      <c r="I2303" s="1"/>
      <c r="J2303" s="1"/>
      <c r="K2303" s="120"/>
      <c r="L2303" s="120"/>
      <c r="M2303" s="120"/>
      <c r="N2303" s="1"/>
      <c r="O2303" s="1"/>
      <c r="P2303" s="1"/>
      <c r="Q2303" s="1"/>
      <c r="R2303" s="1"/>
      <c r="S2303" s="1"/>
      <c r="T2303" s="1"/>
      <c r="U2303" s="1"/>
      <c r="V2303" s="1"/>
      <c r="W2303" s="1"/>
      <c r="X2303" s="1"/>
    </row>
    <row r="2304" spans="1:24">
      <c r="A2304" s="119"/>
      <c r="B2304" s="136"/>
      <c r="C2304" s="78"/>
      <c r="D2304" s="99"/>
      <c r="E2304" s="1"/>
      <c r="F2304" s="1"/>
      <c r="G2304" s="1"/>
      <c r="H2304" s="1"/>
      <c r="I2304" s="1"/>
      <c r="J2304" s="1"/>
      <c r="K2304" s="120"/>
      <c r="L2304" s="120"/>
      <c r="M2304" s="120"/>
      <c r="N2304" s="1"/>
      <c r="O2304" s="1"/>
      <c r="P2304" s="1"/>
      <c r="Q2304" s="1"/>
      <c r="R2304" s="1"/>
      <c r="S2304" s="1"/>
      <c r="T2304" s="1"/>
      <c r="U2304" s="1"/>
      <c r="V2304" s="1"/>
      <c r="W2304" s="1"/>
      <c r="X2304" s="1"/>
    </row>
    <row r="2305" spans="1:24">
      <c r="A2305" s="119"/>
      <c r="B2305" s="136"/>
      <c r="C2305" s="78"/>
      <c r="D2305" s="99"/>
      <c r="E2305" s="1"/>
      <c r="F2305" s="1"/>
      <c r="G2305" s="1"/>
      <c r="H2305" s="1"/>
      <c r="I2305" s="1"/>
      <c r="J2305" s="1"/>
      <c r="K2305" s="120"/>
      <c r="L2305" s="120"/>
      <c r="M2305" s="120"/>
      <c r="N2305" s="1"/>
      <c r="O2305" s="1"/>
      <c r="P2305" s="1"/>
      <c r="Q2305" s="1"/>
      <c r="R2305" s="1"/>
      <c r="S2305" s="1"/>
      <c r="T2305" s="1"/>
      <c r="U2305" s="1"/>
      <c r="V2305" s="1"/>
      <c r="W2305" s="1"/>
      <c r="X2305" s="1"/>
    </row>
    <row r="2306" spans="1:24">
      <c r="A2306" s="119"/>
      <c r="B2306" s="136"/>
      <c r="C2306" s="78"/>
      <c r="D2306" s="99"/>
      <c r="E2306" s="1"/>
      <c r="F2306" s="1"/>
      <c r="G2306" s="1"/>
      <c r="H2306" s="1"/>
      <c r="I2306" s="1"/>
      <c r="J2306" s="1"/>
      <c r="K2306" s="120"/>
      <c r="L2306" s="120"/>
      <c r="M2306" s="120"/>
      <c r="N2306" s="1"/>
      <c r="O2306" s="1"/>
      <c r="P2306" s="1"/>
      <c r="Q2306" s="1"/>
      <c r="R2306" s="1"/>
      <c r="S2306" s="1"/>
      <c r="T2306" s="1"/>
      <c r="U2306" s="1"/>
      <c r="V2306" s="1"/>
      <c r="W2306" s="1"/>
      <c r="X2306" s="1"/>
    </row>
    <row r="2307" spans="1:24">
      <c r="A2307" s="119"/>
      <c r="B2307" s="136"/>
      <c r="C2307" s="78"/>
      <c r="D2307" s="99"/>
      <c r="E2307" s="1"/>
      <c r="F2307" s="1"/>
      <c r="G2307" s="1"/>
      <c r="H2307" s="1"/>
      <c r="I2307" s="1"/>
      <c r="J2307" s="1"/>
      <c r="K2307" s="120"/>
      <c r="L2307" s="120"/>
      <c r="M2307" s="120"/>
      <c r="N2307" s="1"/>
      <c r="O2307" s="1"/>
      <c r="P2307" s="1"/>
      <c r="Q2307" s="1"/>
      <c r="R2307" s="1"/>
      <c r="S2307" s="1"/>
      <c r="T2307" s="1"/>
      <c r="U2307" s="1"/>
      <c r="V2307" s="1"/>
      <c r="W2307" s="1"/>
      <c r="X2307" s="1"/>
    </row>
    <row r="2308" spans="1:24">
      <c r="A2308" s="119"/>
      <c r="B2308" s="136"/>
      <c r="C2308" s="78"/>
      <c r="D2308" s="99"/>
      <c r="E2308" s="1"/>
      <c r="F2308" s="1"/>
      <c r="G2308" s="1"/>
      <c r="H2308" s="1"/>
      <c r="I2308" s="1"/>
      <c r="J2308" s="1"/>
      <c r="K2308" s="120"/>
      <c r="L2308" s="120"/>
      <c r="M2308" s="120"/>
      <c r="N2308" s="1"/>
      <c r="O2308" s="1"/>
      <c r="P2308" s="1"/>
      <c r="Q2308" s="1"/>
      <c r="R2308" s="1"/>
      <c r="S2308" s="1"/>
      <c r="T2308" s="1"/>
      <c r="U2308" s="1"/>
      <c r="V2308" s="1"/>
      <c r="W2308" s="1"/>
      <c r="X2308" s="1"/>
    </row>
    <row r="2309" spans="1:24">
      <c r="A2309" s="119"/>
      <c r="B2309" s="136"/>
      <c r="C2309" s="78"/>
      <c r="D2309" s="99"/>
      <c r="E2309" s="1"/>
      <c r="F2309" s="1"/>
      <c r="G2309" s="1"/>
      <c r="H2309" s="1"/>
      <c r="I2309" s="1"/>
      <c r="J2309" s="1"/>
      <c r="K2309" s="120"/>
      <c r="L2309" s="120"/>
      <c r="M2309" s="120"/>
      <c r="N2309" s="1"/>
      <c r="O2309" s="1"/>
      <c r="P2309" s="1"/>
      <c r="Q2309" s="1"/>
      <c r="R2309" s="1"/>
      <c r="S2309" s="1"/>
      <c r="T2309" s="1"/>
      <c r="U2309" s="1"/>
      <c r="V2309" s="1"/>
      <c r="W2309" s="1"/>
      <c r="X2309" s="1"/>
    </row>
    <row r="2310" spans="1:24">
      <c r="A2310" s="119"/>
      <c r="B2310" s="136"/>
      <c r="C2310" s="78"/>
      <c r="D2310" s="99"/>
      <c r="E2310" s="1"/>
      <c r="F2310" s="1"/>
      <c r="G2310" s="1"/>
      <c r="H2310" s="1"/>
      <c r="I2310" s="1"/>
      <c r="J2310" s="1"/>
      <c r="K2310" s="120"/>
      <c r="L2310" s="120"/>
      <c r="M2310" s="120"/>
      <c r="N2310" s="1"/>
      <c r="O2310" s="1"/>
      <c r="P2310" s="1"/>
      <c r="Q2310" s="1"/>
      <c r="R2310" s="1"/>
      <c r="S2310" s="1"/>
      <c r="T2310" s="1"/>
      <c r="U2310" s="1"/>
      <c r="V2310" s="1"/>
      <c r="W2310" s="1"/>
      <c r="X2310" s="1"/>
    </row>
    <row r="2311" spans="1:24">
      <c r="A2311" s="119"/>
      <c r="B2311" s="136"/>
      <c r="C2311" s="78"/>
      <c r="D2311" s="99"/>
      <c r="E2311" s="1"/>
      <c r="F2311" s="1"/>
      <c r="G2311" s="1"/>
      <c r="H2311" s="1"/>
      <c r="I2311" s="1"/>
      <c r="J2311" s="1"/>
      <c r="K2311" s="120"/>
      <c r="L2311" s="120"/>
      <c r="M2311" s="120"/>
      <c r="N2311" s="1"/>
      <c r="O2311" s="1"/>
      <c r="P2311" s="1"/>
      <c r="Q2311" s="1"/>
      <c r="R2311" s="1"/>
      <c r="S2311" s="1"/>
      <c r="T2311" s="1"/>
      <c r="U2311" s="1"/>
      <c r="V2311" s="1"/>
      <c r="W2311" s="1"/>
      <c r="X2311" s="1"/>
    </row>
    <row r="2312" spans="1:24">
      <c r="A2312" s="119"/>
      <c r="B2312" s="136"/>
      <c r="C2312" s="78"/>
      <c r="D2312" s="99"/>
      <c r="E2312" s="1"/>
      <c r="F2312" s="1"/>
      <c r="G2312" s="1"/>
      <c r="H2312" s="1"/>
      <c r="I2312" s="1"/>
      <c r="J2312" s="1"/>
      <c r="K2312" s="120"/>
      <c r="L2312" s="120"/>
      <c r="M2312" s="120"/>
      <c r="N2312" s="1"/>
      <c r="O2312" s="1"/>
      <c r="P2312" s="1"/>
      <c r="Q2312" s="1"/>
      <c r="R2312" s="1"/>
      <c r="S2312" s="1"/>
      <c r="T2312" s="1"/>
      <c r="U2312" s="1"/>
      <c r="V2312" s="1"/>
      <c r="W2312" s="1"/>
      <c r="X2312" s="1"/>
    </row>
    <row r="2313" spans="1:24">
      <c r="A2313" s="119"/>
      <c r="B2313" s="136"/>
      <c r="C2313" s="78"/>
      <c r="D2313" s="99"/>
      <c r="E2313" s="1"/>
      <c r="F2313" s="1"/>
      <c r="G2313" s="1"/>
      <c r="H2313" s="1"/>
      <c r="I2313" s="1"/>
      <c r="J2313" s="1"/>
      <c r="K2313" s="120"/>
      <c r="L2313" s="120"/>
      <c r="M2313" s="120"/>
      <c r="N2313" s="1"/>
      <c r="O2313" s="1"/>
      <c r="P2313" s="1"/>
      <c r="Q2313" s="1"/>
      <c r="R2313" s="1"/>
      <c r="S2313" s="1"/>
      <c r="T2313" s="1"/>
      <c r="U2313" s="1"/>
      <c r="V2313" s="1"/>
      <c r="W2313" s="1"/>
      <c r="X2313" s="1"/>
    </row>
    <row r="2314" spans="1:24">
      <c r="A2314" s="119"/>
      <c r="B2314" s="136"/>
      <c r="C2314" s="78"/>
      <c r="D2314" s="99"/>
      <c r="E2314" s="1"/>
      <c r="F2314" s="1"/>
      <c r="G2314" s="1"/>
      <c r="H2314" s="1"/>
      <c r="I2314" s="1"/>
      <c r="J2314" s="1"/>
      <c r="K2314" s="120"/>
      <c r="L2314" s="120"/>
      <c r="M2314" s="120"/>
      <c r="N2314" s="1"/>
      <c r="O2314" s="1"/>
      <c r="P2314" s="1"/>
      <c r="Q2314" s="1"/>
      <c r="R2314" s="1"/>
      <c r="S2314" s="1"/>
      <c r="T2314" s="1"/>
      <c r="U2314" s="1"/>
      <c r="V2314" s="1"/>
      <c r="W2314" s="1"/>
      <c r="X2314" s="1"/>
    </row>
    <row r="2315" spans="1:24">
      <c r="A2315" s="119"/>
      <c r="B2315" s="136"/>
      <c r="C2315" s="78"/>
      <c r="D2315" s="99"/>
      <c r="E2315" s="1"/>
      <c r="F2315" s="1"/>
      <c r="G2315" s="1"/>
      <c r="H2315" s="1"/>
      <c r="I2315" s="1"/>
      <c r="J2315" s="1"/>
      <c r="K2315" s="120"/>
      <c r="L2315" s="120"/>
      <c r="M2315" s="120"/>
      <c r="N2315" s="1"/>
      <c r="O2315" s="1"/>
      <c r="P2315" s="1"/>
      <c r="Q2315" s="1"/>
      <c r="R2315" s="1"/>
      <c r="S2315" s="1"/>
      <c r="T2315" s="1"/>
      <c r="U2315" s="1"/>
      <c r="V2315" s="1"/>
      <c r="W2315" s="1"/>
      <c r="X2315" s="1"/>
    </row>
    <row r="2316" spans="1:24">
      <c r="A2316" s="119"/>
      <c r="B2316" s="136"/>
      <c r="C2316" s="78"/>
      <c r="D2316" s="99"/>
      <c r="E2316" s="1"/>
      <c r="F2316" s="1"/>
      <c r="G2316" s="1"/>
      <c r="H2316" s="1"/>
      <c r="I2316" s="1"/>
      <c r="J2316" s="1"/>
      <c r="K2316" s="120"/>
      <c r="L2316" s="120"/>
      <c r="M2316" s="120"/>
      <c r="N2316" s="1"/>
      <c r="O2316" s="1"/>
      <c r="P2316" s="1"/>
      <c r="Q2316" s="1"/>
      <c r="R2316" s="1"/>
      <c r="S2316" s="1"/>
      <c r="T2316" s="1"/>
      <c r="U2316" s="1"/>
      <c r="V2316" s="1"/>
      <c r="W2316" s="1"/>
      <c r="X2316" s="1"/>
    </row>
    <row r="2317" spans="1:24">
      <c r="A2317" s="119"/>
      <c r="B2317" s="136"/>
      <c r="C2317" s="78"/>
      <c r="D2317" s="99"/>
      <c r="E2317" s="1"/>
      <c r="F2317" s="1"/>
      <c r="G2317" s="1"/>
      <c r="H2317" s="1"/>
      <c r="I2317" s="1"/>
      <c r="J2317" s="1"/>
      <c r="K2317" s="120"/>
      <c r="L2317" s="120"/>
      <c r="M2317" s="120"/>
      <c r="N2317" s="1"/>
      <c r="O2317" s="1"/>
      <c r="P2317" s="1"/>
      <c r="Q2317" s="1"/>
      <c r="R2317" s="1"/>
      <c r="S2317" s="1"/>
      <c r="T2317" s="1"/>
      <c r="U2317" s="1"/>
      <c r="V2317" s="1"/>
      <c r="W2317" s="1"/>
      <c r="X2317" s="1"/>
    </row>
    <row r="2318" spans="1:24">
      <c r="A2318" s="119"/>
      <c r="B2318" s="136"/>
      <c r="C2318" s="78"/>
      <c r="D2318" s="99"/>
      <c r="E2318" s="1"/>
      <c r="F2318" s="1"/>
      <c r="G2318" s="1"/>
      <c r="H2318" s="1"/>
      <c r="I2318" s="1"/>
      <c r="J2318" s="1"/>
      <c r="K2318" s="120"/>
      <c r="L2318" s="120"/>
      <c r="M2318" s="120"/>
      <c r="N2318" s="1"/>
      <c r="O2318" s="1"/>
      <c r="P2318" s="1"/>
      <c r="Q2318" s="1"/>
      <c r="R2318" s="1"/>
      <c r="S2318" s="1"/>
      <c r="T2318" s="1"/>
      <c r="U2318" s="1"/>
      <c r="V2318" s="1"/>
      <c r="W2318" s="1"/>
      <c r="X2318" s="1"/>
    </row>
    <row r="2319" spans="1:24">
      <c r="A2319" s="119"/>
      <c r="B2319" s="136"/>
      <c r="C2319" s="78"/>
      <c r="D2319" s="99"/>
      <c r="E2319" s="1"/>
      <c r="F2319" s="1"/>
      <c r="G2319" s="1"/>
      <c r="H2319" s="1"/>
      <c r="I2319" s="1"/>
      <c r="J2319" s="1"/>
      <c r="K2319" s="120"/>
      <c r="L2319" s="120"/>
      <c r="M2319" s="120"/>
      <c r="N2319" s="1"/>
      <c r="O2319" s="1"/>
      <c r="P2319" s="1"/>
      <c r="Q2319" s="1"/>
      <c r="R2319" s="1"/>
      <c r="S2319" s="1"/>
      <c r="T2319" s="1"/>
      <c r="U2319" s="1"/>
      <c r="V2319" s="1"/>
      <c r="W2319" s="1"/>
      <c r="X2319" s="1"/>
    </row>
    <row r="2320" spans="1:24">
      <c r="A2320" s="119"/>
      <c r="B2320" s="136"/>
      <c r="C2320" s="78"/>
      <c r="D2320" s="99"/>
      <c r="E2320" s="1"/>
      <c r="F2320" s="1"/>
      <c r="G2320" s="1"/>
      <c r="H2320" s="1"/>
      <c r="I2320" s="1"/>
      <c r="J2320" s="1"/>
      <c r="K2320" s="120"/>
      <c r="L2320" s="120"/>
      <c r="M2320" s="120"/>
      <c r="N2320" s="1"/>
      <c r="O2320" s="1"/>
      <c r="P2320" s="1"/>
      <c r="Q2320" s="1"/>
      <c r="R2320" s="1"/>
      <c r="S2320" s="1"/>
      <c r="T2320" s="1"/>
      <c r="U2320" s="1"/>
      <c r="V2320" s="1"/>
      <c r="W2320" s="1"/>
      <c r="X2320" s="1"/>
    </row>
    <row r="2321" spans="1:24">
      <c r="A2321" s="119"/>
      <c r="B2321" s="136"/>
      <c r="C2321" s="78"/>
      <c r="D2321" s="99"/>
      <c r="E2321" s="1"/>
      <c r="F2321" s="1"/>
      <c r="G2321" s="1"/>
      <c r="H2321" s="1"/>
      <c r="I2321" s="1"/>
      <c r="J2321" s="1"/>
      <c r="K2321" s="120"/>
      <c r="L2321" s="120"/>
      <c r="M2321" s="120"/>
      <c r="N2321" s="1"/>
      <c r="O2321" s="1"/>
      <c r="P2321" s="1"/>
      <c r="Q2321" s="1"/>
      <c r="R2321" s="1"/>
      <c r="S2321" s="1"/>
      <c r="T2321" s="1"/>
      <c r="U2321" s="1"/>
      <c r="V2321" s="1"/>
      <c r="W2321" s="1"/>
      <c r="X2321" s="1"/>
    </row>
    <row r="2322" spans="1:24">
      <c r="A2322" s="119"/>
      <c r="B2322" s="136"/>
      <c r="C2322" s="78"/>
      <c r="D2322" s="99"/>
      <c r="E2322" s="1"/>
      <c r="F2322" s="1"/>
      <c r="G2322" s="1"/>
      <c r="H2322" s="1"/>
      <c r="I2322" s="1"/>
      <c r="J2322" s="1"/>
      <c r="K2322" s="120"/>
      <c r="L2322" s="120"/>
      <c r="M2322" s="120"/>
      <c r="N2322" s="1"/>
      <c r="O2322" s="1"/>
      <c r="P2322" s="1"/>
      <c r="Q2322" s="1"/>
      <c r="R2322" s="1"/>
      <c r="S2322" s="1"/>
      <c r="T2322" s="1"/>
      <c r="U2322" s="1"/>
      <c r="V2322" s="1"/>
      <c r="W2322" s="1"/>
      <c r="X2322" s="1"/>
    </row>
    <row r="2323" spans="1:24">
      <c r="A2323" s="119"/>
      <c r="B2323" s="136"/>
      <c r="C2323" s="78"/>
      <c r="D2323" s="99"/>
      <c r="E2323" s="1"/>
      <c r="F2323" s="1"/>
      <c r="G2323" s="1"/>
      <c r="H2323" s="1"/>
      <c r="I2323" s="1"/>
      <c r="J2323" s="1"/>
      <c r="K2323" s="120"/>
      <c r="L2323" s="120"/>
      <c r="M2323" s="120"/>
      <c r="N2323" s="1"/>
      <c r="O2323" s="1"/>
      <c r="P2323" s="1"/>
      <c r="Q2323" s="1"/>
      <c r="R2323" s="1"/>
      <c r="S2323" s="1"/>
      <c r="T2323" s="1"/>
      <c r="U2323" s="1"/>
      <c r="V2323" s="1"/>
      <c r="W2323" s="1"/>
      <c r="X2323" s="1"/>
    </row>
    <row r="2324" spans="1:24">
      <c r="A2324" s="119"/>
      <c r="B2324" s="136"/>
      <c r="C2324" s="78"/>
      <c r="D2324" s="99"/>
      <c r="E2324" s="1"/>
      <c r="F2324" s="1"/>
      <c r="G2324" s="1"/>
      <c r="H2324" s="1"/>
      <c r="I2324" s="1"/>
      <c r="J2324" s="1"/>
      <c r="K2324" s="120"/>
      <c r="L2324" s="120"/>
      <c r="M2324" s="120"/>
      <c r="N2324" s="1"/>
      <c r="O2324" s="1"/>
      <c r="P2324" s="1"/>
      <c r="Q2324" s="1"/>
      <c r="R2324" s="1"/>
      <c r="S2324" s="1"/>
      <c r="T2324" s="1"/>
      <c r="U2324" s="1"/>
      <c r="V2324" s="1"/>
      <c r="W2324" s="1"/>
      <c r="X2324" s="1"/>
    </row>
    <row r="2325" spans="1:24">
      <c r="A2325" s="119"/>
      <c r="B2325" s="136"/>
      <c r="C2325" s="78"/>
      <c r="D2325" s="99"/>
      <c r="E2325" s="1"/>
      <c r="F2325" s="1"/>
      <c r="G2325" s="1"/>
      <c r="H2325" s="1"/>
      <c r="I2325" s="1"/>
      <c r="J2325" s="1"/>
      <c r="K2325" s="120"/>
      <c r="L2325" s="120"/>
      <c r="M2325" s="120"/>
      <c r="N2325" s="1"/>
      <c r="O2325" s="1"/>
      <c r="P2325" s="1"/>
      <c r="Q2325" s="1"/>
      <c r="R2325" s="1"/>
      <c r="S2325" s="1"/>
      <c r="T2325" s="1"/>
      <c r="U2325" s="1"/>
      <c r="V2325" s="1"/>
      <c r="W2325" s="1"/>
      <c r="X2325" s="1"/>
    </row>
    <row r="2326" spans="1:24">
      <c r="A2326" s="119"/>
      <c r="B2326" s="136"/>
      <c r="C2326" s="78"/>
      <c r="D2326" s="99"/>
      <c r="E2326" s="1"/>
      <c r="F2326" s="1"/>
      <c r="G2326" s="1"/>
      <c r="H2326" s="1"/>
      <c r="I2326" s="1"/>
      <c r="J2326" s="1"/>
      <c r="K2326" s="120"/>
      <c r="L2326" s="120"/>
      <c r="M2326" s="120"/>
      <c r="N2326" s="1"/>
      <c r="O2326" s="1"/>
      <c r="P2326" s="1"/>
      <c r="Q2326" s="1"/>
      <c r="R2326" s="1"/>
      <c r="S2326" s="1"/>
      <c r="T2326" s="1"/>
      <c r="U2326" s="1"/>
      <c r="V2326" s="1"/>
      <c r="W2326" s="1"/>
      <c r="X2326" s="1"/>
    </row>
    <row r="2327" spans="1:24">
      <c r="A2327" s="119"/>
      <c r="B2327" s="136"/>
      <c r="C2327" s="78"/>
      <c r="D2327" s="99"/>
      <c r="E2327" s="1"/>
      <c r="F2327" s="1"/>
      <c r="G2327" s="1"/>
      <c r="H2327" s="1"/>
      <c r="I2327" s="1"/>
      <c r="J2327" s="1"/>
      <c r="K2327" s="120"/>
      <c r="L2327" s="120"/>
      <c r="M2327" s="120"/>
      <c r="N2327" s="1"/>
      <c r="O2327" s="1"/>
      <c r="P2327" s="1"/>
      <c r="Q2327" s="1"/>
      <c r="R2327" s="1"/>
      <c r="S2327" s="1"/>
      <c r="T2327" s="1"/>
      <c r="U2327" s="1"/>
      <c r="V2327" s="1"/>
      <c r="W2327" s="1"/>
      <c r="X2327" s="1"/>
    </row>
    <row r="2328" spans="1:24">
      <c r="A2328" s="119"/>
      <c r="B2328" s="136"/>
      <c r="C2328" s="78"/>
      <c r="D2328" s="99"/>
      <c r="E2328" s="1"/>
      <c r="F2328" s="1"/>
      <c r="G2328" s="1"/>
      <c r="H2328" s="1"/>
      <c r="I2328" s="1"/>
      <c r="J2328" s="1"/>
      <c r="K2328" s="120"/>
      <c r="L2328" s="120"/>
      <c r="M2328" s="120"/>
      <c r="N2328" s="1"/>
      <c r="O2328" s="1"/>
      <c r="P2328" s="1"/>
      <c r="Q2328" s="1"/>
      <c r="R2328" s="1"/>
      <c r="S2328" s="1"/>
      <c r="T2328" s="1"/>
      <c r="U2328" s="1"/>
      <c r="V2328" s="1"/>
      <c r="W2328" s="1"/>
      <c r="X2328" s="1"/>
    </row>
    <row r="2329" spans="1:24">
      <c r="A2329" s="119"/>
      <c r="B2329" s="136"/>
      <c r="C2329" s="78"/>
      <c r="D2329" s="99"/>
      <c r="E2329" s="1"/>
      <c r="F2329" s="1"/>
      <c r="G2329" s="1"/>
      <c r="H2329" s="1"/>
      <c r="I2329" s="1"/>
      <c r="J2329" s="1"/>
      <c r="K2329" s="120"/>
      <c r="L2329" s="120"/>
      <c r="M2329" s="120"/>
      <c r="N2329" s="1"/>
      <c r="O2329" s="1"/>
      <c r="P2329" s="1"/>
      <c r="Q2329" s="1"/>
      <c r="R2329" s="1"/>
      <c r="S2329" s="1"/>
      <c r="T2329" s="1"/>
      <c r="U2329" s="1"/>
      <c r="V2329" s="1"/>
      <c r="W2329" s="1"/>
      <c r="X2329" s="1"/>
    </row>
    <row r="2330" spans="1:24">
      <c r="A2330" s="119"/>
      <c r="B2330" s="136"/>
      <c r="C2330" s="78"/>
      <c r="D2330" s="99"/>
      <c r="E2330" s="1"/>
      <c r="F2330" s="1"/>
      <c r="G2330" s="1"/>
      <c r="H2330" s="1"/>
      <c r="I2330" s="1"/>
      <c r="J2330" s="1"/>
      <c r="K2330" s="120"/>
      <c r="L2330" s="120"/>
      <c r="M2330" s="120"/>
      <c r="N2330" s="1"/>
      <c r="O2330" s="1"/>
      <c r="P2330" s="1"/>
      <c r="Q2330" s="1"/>
      <c r="R2330" s="1"/>
      <c r="S2330" s="1"/>
      <c r="T2330" s="1"/>
      <c r="U2330" s="1"/>
      <c r="V2330" s="1"/>
      <c r="W2330" s="1"/>
      <c r="X2330" s="1"/>
    </row>
    <row r="2331" spans="1:24">
      <c r="A2331" s="119"/>
      <c r="B2331" s="136"/>
      <c r="C2331" s="78"/>
      <c r="D2331" s="99"/>
      <c r="E2331" s="1"/>
      <c r="F2331" s="1"/>
      <c r="G2331" s="1"/>
      <c r="H2331" s="1"/>
      <c r="I2331" s="1"/>
      <c r="J2331" s="1"/>
      <c r="K2331" s="120"/>
      <c r="L2331" s="120"/>
      <c r="M2331" s="120"/>
      <c r="N2331" s="1"/>
      <c r="O2331" s="1"/>
      <c r="P2331" s="1"/>
      <c r="Q2331" s="1"/>
      <c r="R2331" s="1"/>
      <c r="S2331" s="1"/>
      <c r="T2331" s="1"/>
      <c r="U2331" s="1"/>
      <c r="V2331" s="1"/>
      <c r="W2331" s="1"/>
      <c r="X2331" s="1"/>
    </row>
    <row r="2332" spans="1:24">
      <c r="A2332" s="119"/>
      <c r="B2332" s="136"/>
      <c r="C2332" s="78"/>
      <c r="D2332" s="99"/>
      <c r="E2332" s="1"/>
      <c r="F2332" s="1"/>
      <c r="G2332" s="1"/>
      <c r="H2332" s="1"/>
      <c r="I2332" s="1"/>
      <c r="J2332" s="1"/>
      <c r="K2332" s="120"/>
      <c r="L2332" s="120"/>
      <c r="M2332" s="120"/>
      <c r="N2332" s="1"/>
      <c r="O2332" s="1"/>
      <c r="P2332" s="1"/>
      <c r="Q2332" s="1"/>
      <c r="R2332" s="1"/>
      <c r="S2332" s="1"/>
      <c r="T2332" s="1"/>
      <c r="U2332" s="1"/>
      <c r="V2332" s="1"/>
      <c r="W2332" s="1"/>
      <c r="X2332" s="1"/>
    </row>
    <row r="2333" spans="1:24">
      <c r="A2333" s="119"/>
      <c r="B2333" s="136"/>
      <c r="C2333" s="78"/>
      <c r="D2333" s="99"/>
      <c r="E2333" s="1"/>
      <c r="F2333" s="1"/>
      <c r="G2333" s="1"/>
      <c r="H2333" s="1"/>
      <c r="I2333" s="1"/>
      <c r="J2333" s="1"/>
      <c r="K2333" s="120"/>
      <c r="L2333" s="120"/>
      <c r="M2333" s="120"/>
      <c r="N2333" s="1"/>
      <c r="O2333" s="1"/>
      <c r="P2333" s="1"/>
      <c r="Q2333" s="1"/>
      <c r="R2333" s="1"/>
      <c r="S2333" s="1"/>
      <c r="T2333" s="1"/>
      <c r="U2333" s="1"/>
      <c r="V2333" s="1"/>
      <c r="W2333" s="1"/>
      <c r="X2333" s="1"/>
    </row>
    <row r="2334" spans="1:24">
      <c r="A2334" s="119"/>
      <c r="B2334" s="136"/>
      <c r="C2334" s="78"/>
      <c r="D2334" s="99"/>
      <c r="E2334" s="1"/>
      <c r="F2334" s="1"/>
      <c r="G2334" s="1"/>
      <c r="H2334" s="1"/>
      <c r="I2334" s="1"/>
      <c r="J2334" s="1"/>
      <c r="K2334" s="120"/>
      <c r="L2334" s="120"/>
      <c r="M2334" s="120"/>
      <c r="N2334" s="1"/>
      <c r="O2334" s="1"/>
      <c r="P2334" s="1"/>
      <c r="Q2334" s="1"/>
      <c r="R2334" s="1"/>
      <c r="S2334" s="1"/>
      <c r="T2334" s="1"/>
      <c r="U2334" s="1"/>
      <c r="V2334" s="1"/>
      <c r="W2334" s="1"/>
      <c r="X2334" s="1"/>
    </row>
    <row r="2335" spans="1:24">
      <c r="A2335" s="119"/>
      <c r="B2335" s="136"/>
      <c r="C2335" s="78"/>
      <c r="D2335" s="99"/>
      <c r="E2335" s="1"/>
      <c r="F2335" s="1"/>
      <c r="G2335" s="1"/>
      <c r="H2335" s="1"/>
      <c r="I2335" s="1"/>
      <c r="J2335" s="1"/>
      <c r="K2335" s="120"/>
      <c r="L2335" s="120"/>
      <c r="M2335" s="120"/>
      <c r="N2335" s="1"/>
      <c r="O2335" s="1"/>
      <c r="P2335" s="1"/>
      <c r="Q2335" s="1"/>
      <c r="R2335" s="1"/>
      <c r="S2335" s="1"/>
      <c r="T2335" s="1"/>
      <c r="U2335" s="1"/>
      <c r="V2335" s="1"/>
      <c r="W2335" s="1"/>
      <c r="X2335" s="1"/>
    </row>
    <row r="2336" spans="1:24">
      <c r="A2336" s="119"/>
      <c r="B2336" s="136"/>
      <c r="C2336" s="78"/>
      <c r="D2336" s="99"/>
      <c r="E2336" s="1"/>
      <c r="F2336" s="1"/>
      <c r="G2336" s="1"/>
      <c r="H2336" s="1"/>
      <c r="I2336" s="1"/>
      <c r="J2336" s="1"/>
      <c r="K2336" s="120"/>
      <c r="L2336" s="120"/>
      <c r="M2336" s="120"/>
      <c r="N2336" s="1"/>
      <c r="O2336" s="1"/>
      <c r="P2336" s="1"/>
      <c r="Q2336" s="1"/>
      <c r="R2336" s="1"/>
      <c r="S2336" s="1"/>
      <c r="T2336" s="1"/>
      <c r="U2336" s="1"/>
      <c r="V2336" s="1"/>
      <c r="W2336" s="1"/>
      <c r="X2336" s="1"/>
    </row>
    <row r="2337" spans="1:24">
      <c r="A2337" s="119"/>
      <c r="B2337" s="136"/>
      <c r="C2337" s="78"/>
      <c r="D2337" s="99"/>
      <c r="E2337" s="1"/>
      <c r="F2337" s="1"/>
      <c r="G2337" s="1"/>
      <c r="H2337" s="1"/>
      <c r="I2337" s="1"/>
      <c r="J2337" s="1"/>
      <c r="K2337" s="120"/>
      <c r="L2337" s="120"/>
      <c r="M2337" s="120"/>
      <c r="N2337" s="1"/>
      <c r="O2337" s="1"/>
      <c r="P2337" s="1"/>
      <c r="Q2337" s="1"/>
      <c r="R2337" s="1"/>
      <c r="S2337" s="1"/>
      <c r="T2337" s="1"/>
      <c r="U2337" s="1"/>
      <c r="V2337" s="1"/>
      <c r="W2337" s="1"/>
      <c r="X2337" s="1"/>
    </row>
    <row r="2338" spans="1:24">
      <c r="A2338" s="119"/>
      <c r="B2338" s="136"/>
      <c r="C2338" s="78"/>
      <c r="D2338" s="99"/>
      <c r="E2338" s="1"/>
      <c r="F2338" s="1"/>
      <c r="G2338" s="1"/>
      <c r="H2338" s="1"/>
      <c r="I2338" s="1"/>
      <c r="J2338" s="1"/>
      <c r="K2338" s="120"/>
      <c r="L2338" s="120"/>
      <c r="M2338" s="120"/>
      <c r="N2338" s="1"/>
      <c r="O2338" s="1"/>
      <c r="P2338" s="1"/>
      <c r="Q2338" s="1"/>
      <c r="R2338" s="1"/>
      <c r="S2338" s="1"/>
      <c r="T2338" s="1"/>
      <c r="U2338" s="1"/>
      <c r="V2338" s="1"/>
      <c r="W2338" s="1"/>
      <c r="X2338" s="1"/>
    </row>
    <row r="2339" spans="1:24">
      <c r="A2339" s="119"/>
      <c r="B2339" s="136"/>
      <c r="C2339" s="78"/>
      <c r="D2339" s="99"/>
      <c r="E2339" s="1"/>
      <c r="F2339" s="1"/>
      <c r="G2339" s="1"/>
      <c r="H2339" s="1"/>
      <c r="I2339" s="1"/>
      <c r="J2339" s="1"/>
      <c r="K2339" s="120"/>
      <c r="L2339" s="120"/>
      <c r="M2339" s="120"/>
      <c r="N2339" s="1"/>
      <c r="O2339" s="1"/>
      <c r="P2339" s="1"/>
      <c r="Q2339" s="1"/>
      <c r="R2339" s="1"/>
      <c r="S2339" s="1"/>
      <c r="T2339" s="1"/>
      <c r="U2339" s="1"/>
      <c r="V2339" s="1"/>
      <c r="W2339" s="1"/>
      <c r="X2339" s="1"/>
    </row>
    <row r="2340" spans="1:24">
      <c r="A2340" s="119"/>
      <c r="B2340" s="136"/>
      <c r="C2340" s="78"/>
      <c r="D2340" s="99"/>
      <c r="E2340" s="1"/>
      <c r="F2340" s="1"/>
      <c r="G2340" s="1"/>
      <c r="H2340" s="1"/>
      <c r="I2340" s="1"/>
      <c r="J2340" s="1"/>
      <c r="K2340" s="120"/>
      <c r="L2340" s="120"/>
      <c r="M2340" s="120"/>
      <c r="N2340" s="1"/>
      <c r="O2340" s="1"/>
      <c r="P2340" s="1"/>
      <c r="Q2340" s="1"/>
      <c r="R2340" s="1"/>
      <c r="S2340" s="1"/>
      <c r="T2340" s="1"/>
      <c r="U2340" s="1"/>
      <c r="V2340" s="1"/>
      <c r="W2340" s="1"/>
      <c r="X2340" s="1"/>
    </row>
    <row r="2341" spans="1:24">
      <c r="A2341" s="119"/>
      <c r="B2341" s="136"/>
      <c r="C2341" s="78"/>
      <c r="D2341" s="99"/>
      <c r="E2341" s="1"/>
      <c r="F2341" s="1"/>
      <c r="G2341" s="1"/>
      <c r="H2341" s="1"/>
      <c r="I2341" s="1"/>
      <c r="J2341" s="1"/>
      <c r="K2341" s="120"/>
      <c r="L2341" s="120"/>
      <c r="M2341" s="120"/>
      <c r="N2341" s="1"/>
      <c r="O2341" s="1"/>
      <c r="P2341" s="1"/>
      <c r="Q2341" s="1"/>
      <c r="R2341" s="1"/>
      <c r="S2341" s="1"/>
      <c r="T2341" s="1"/>
      <c r="U2341" s="1"/>
      <c r="V2341" s="1"/>
      <c r="W2341" s="1"/>
      <c r="X2341" s="1"/>
    </row>
    <row r="2342" spans="1:24">
      <c r="A2342" s="119"/>
      <c r="B2342" s="136"/>
      <c r="C2342" s="78"/>
      <c r="D2342" s="99"/>
      <c r="E2342" s="1"/>
      <c r="F2342" s="1"/>
      <c r="G2342" s="1"/>
      <c r="H2342" s="1"/>
      <c r="I2342" s="1"/>
      <c r="J2342" s="1"/>
      <c r="K2342" s="120"/>
      <c r="L2342" s="120"/>
      <c r="M2342" s="120"/>
      <c r="N2342" s="1"/>
      <c r="O2342" s="1"/>
      <c r="P2342" s="1"/>
      <c r="Q2342" s="1"/>
      <c r="R2342" s="1"/>
      <c r="S2342" s="1"/>
      <c r="T2342" s="1"/>
      <c r="U2342" s="1"/>
      <c r="V2342" s="1"/>
      <c r="W2342" s="1"/>
      <c r="X2342" s="1"/>
    </row>
    <row r="2343" spans="1:24">
      <c r="A2343" s="119"/>
      <c r="B2343" s="136"/>
      <c r="C2343" s="78"/>
      <c r="D2343" s="99"/>
      <c r="E2343" s="1"/>
      <c r="F2343" s="1"/>
      <c r="G2343" s="1"/>
      <c r="H2343" s="1"/>
      <c r="I2343" s="1"/>
      <c r="J2343" s="1"/>
      <c r="K2343" s="120"/>
      <c r="L2343" s="120"/>
      <c r="M2343" s="120"/>
      <c r="N2343" s="1"/>
      <c r="O2343" s="1"/>
      <c r="P2343" s="1"/>
      <c r="Q2343" s="1"/>
      <c r="R2343" s="1"/>
      <c r="S2343" s="1"/>
      <c r="T2343" s="1"/>
      <c r="U2343" s="1"/>
      <c r="V2343" s="1"/>
      <c r="W2343" s="1"/>
      <c r="X2343" s="1"/>
    </row>
    <row r="2344" spans="1:24">
      <c r="A2344" s="119"/>
      <c r="B2344" s="136"/>
      <c r="C2344" s="78"/>
      <c r="D2344" s="99"/>
      <c r="E2344" s="1"/>
      <c r="F2344" s="1"/>
      <c r="G2344" s="1"/>
      <c r="H2344" s="1"/>
      <c r="I2344" s="1"/>
      <c r="J2344" s="1"/>
      <c r="K2344" s="120"/>
      <c r="L2344" s="120"/>
      <c r="M2344" s="120"/>
      <c r="N2344" s="1"/>
      <c r="O2344" s="1"/>
      <c r="P2344" s="1"/>
      <c r="Q2344" s="1"/>
      <c r="R2344" s="1"/>
      <c r="S2344" s="1"/>
      <c r="T2344" s="1"/>
      <c r="U2344" s="1"/>
      <c r="V2344" s="1"/>
      <c r="W2344" s="1"/>
      <c r="X2344" s="1"/>
    </row>
    <row r="2345" spans="1:24">
      <c r="A2345" s="119"/>
      <c r="B2345" s="136"/>
      <c r="C2345" s="78"/>
      <c r="D2345" s="99"/>
      <c r="E2345" s="1"/>
      <c r="F2345" s="1"/>
      <c r="G2345" s="1"/>
      <c r="H2345" s="1"/>
      <c r="I2345" s="1"/>
      <c r="J2345" s="1"/>
      <c r="K2345" s="120"/>
      <c r="L2345" s="120"/>
      <c r="M2345" s="120"/>
      <c r="N2345" s="1"/>
      <c r="O2345" s="1"/>
      <c r="P2345" s="1"/>
      <c r="Q2345" s="1"/>
      <c r="R2345" s="1"/>
      <c r="S2345" s="1"/>
      <c r="T2345" s="1"/>
      <c r="U2345" s="1"/>
      <c r="V2345" s="1"/>
      <c r="W2345" s="1"/>
      <c r="X2345" s="1"/>
    </row>
    <row r="2346" spans="1:24">
      <c r="A2346" s="119"/>
      <c r="B2346" s="136"/>
      <c r="C2346" s="78"/>
      <c r="D2346" s="99"/>
      <c r="E2346" s="1"/>
      <c r="F2346" s="1"/>
      <c r="G2346" s="1"/>
      <c r="H2346" s="1"/>
      <c r="I2346" s="1"/>
      <c r="J2346" s="1"/>
      <c r="K2346" s="120"/>
      <c r="L2346" s="120"/>
      <c r="M2346" s="120"/>
      <c r="N2346" s="1"/>
      <c r="O2346" s="1"/>
      <c r="P2346" s="1"/>
      <c r="Q2346" s="1"/>
      <c r="R2346" s="1"/>
      <c r="S2346" s="1"/>
      <c r="T2346" s="1"/>
      <c r="U2346" s="1"/>
      <c r="V2346" s="1"/>
      <c r="W2346" s="1"/>
      <c r="X2346" s="1"/>
    </row>
    <row r="2347" spans="1:24">
      <c r="A2347" s="119"/>
      <c r="B2347" s="136"/>
      <c r="C2347" s="78"/>
      <c r="D2347" s="99"/>
      <c r="E2347" s="1"/>
      <c r="F2347" s="1"/>
      <c r="G2347" s="1"/>
      <c r="H2347" s="1"/>
      <c r="I2347" s="1"/>
      <c r="J2347" s="1"/>
      <c r="K2347" s="120"/>
      <c r="L2347" s="120"/>
      <c r="M2347" s="120"/>
      <c r="N2347" s="1"/>
      <c r="O2347" s="1"/>
      <c r="P2347" s="1"/>
      <c r="Q2347" s="1"/>
      <c r="R2347" s="1"/>
      <c r="S2347" s="1"/>
      <c r="T2347" s="1"/>
      <c r="U2347" s="1"/>
      <c r="V2347" s="1"/>
      <c r="W2347" s="1"/>
      <c r="X2347" s="1"/>
    </row>
    <row r="2348" spans="1:24">
      <c r="A2348" s="119"/>
      <c r="B2348" s="136"/>
      <c r="C2348" s="78"/>
      <c r="D2348" s="99"/>
      <c r="E2348" s="1"/>
      <c r="F2348" s="1"/>
      <c r="G2348" s="1"/>
      <c r="H2348" s="1"/>
      <c r="I2348" s="1"/>
      <c r="J2348" s="1"/>
      <c r="K2348" s="120"/>
      <c r="L2348" s="120"/>
      <c r="M2348" s="120"/>
      <c r="N2348" s="1"/>
      <c r="O2348" s="1"/>
      <c r="P2348" s="1"/>
      <c r="Q2348" s="1"/>
      <c r="R2348" s="1"/>
      <c r="S2348" s="1"/>
      <c r="T2348" s="1"/>
      <c r="U2348" s="1"/>
      <c r="V2348" s="1"/>
      <c r="W2348" s="1"/>
      <c r="X2348" s="1"/>
    </row>
    <row r="2349" spans="1:24">
      <c r="A2349" s="119"/>
      <c r="B2349" s="136"/>
      <c r="C2349" s="78"/>
      <c r="D2349" s="99"/>
      <c r="E2349" s="1"/>
      <c r="F2349" s="1"/>
      <c r="G2349" s="1"/>
      <c r="H2349" s="1"/>
      <c r="I2349" s="1"/>
      <c r="J2349" s="1"/>
      <c r="K2349" s="120"/>
      <c r="L2349" s="120"/>
      <c r="M2349" s="120"/>
      <c r="N2349" s="1"/>
      <c r="O2349" s="1"/>
      <c r="P2349" s="1"/>
      <c r="Q2349" s="1"/>
      <c r="R2349" s="1"/>
      <c r="S2349" s="1"/>
      <c r="T2349" s="1"/>
      <c r="U2349" s="1"/>
      <c r="V2349" s="1"/>
      <c r="W2349" s="1"/>
      <c r="X2349" s="1"/>
    </row>
    <row r="2350" spans="1:24">
      <c r="A2350" s="119"/>
      <c r="B2350" s="136"/>
      <c r="C2350" s="78"/>
      <c r="D2350" s="99"/>
      <c r="E2350" s="1"/>
      <c r="F2350" s="1"/>
      <c r="G2350" s="1"/>
      <c r="H2350" s="1"/>
      <c r="I2350" s="1"/>
      <c r="J2350" s="1"/>
      <c r="K2350" s="120"/>
      <c r="L2350" s="120"/>
      <c r="M2350" s="120"/>
      <c r="N2350" s="1"/>
      <c r="O2350" s="1"/>
      <c r="P2350" s="1"/>
      <c r="Q2350" s="1"/>
      <c r="R2350" s="1"/>
      <c r="S2350" s="1"/>
      <c r="T2350" s="1"/>
      <c r="U2350" s="1"/>
      <c r="V2350" s="1"/>
      <c r="W2350" s="1"/>
      <c r="X2350" s="1"/>
    </row>
    <row r="2351" spans="1:24">
      <c r="A2351" s="119"/>
      <c r="B2351" s="136"/>
      <c r="C2351" s="78"/>
      <c r="D2351" s="99"/>
      <c r="E2351" s="1"/>
      <c r="F2351" s="1"/>
      <c r="G2351" s="1"/>
      <c r="H2351" s="1"/>
      <c r="I2351" s="1"/>
      <c r="J2351" s="1"/>
      <c r="K2351" s="120"/>
      <c r="L2351" s="120"/>
      <c r="M2351" s="120"/>
      <c r="N2351" s="1"/>
      <c r="O2351" s="1"/>
      <c r="P2351" s="1"/>
      <c r="Q2351" s="1"/>
      <c r="R2351" s="1"/>
      <c r="S2351" s="1"/>
      <c r="T2351" s="1"/>
      <c r="U2351" s="1"/>
      <c r="V2351" s="1"/>
      <c r="W2351" s="1"/>
      <c r="X2351" s="1"/>
    </row>
    <row r="2352" spans="1:24">
      <c r="A2352" s="119"/>
      <c r="B2352" s="136"/>
      <c r="C2352" s="78"/>
      <c r="D2352" s="99"/>
      <c r="E2352" s="1"/>
      <c r="F2352" s="1"/>
      <c r="G2352" s="1"/>
      <c r="H2352" s="1"/>
      <c r="I2352" s="1"/>
      <c r="J2352" s="1"/>
      <c r="K2352" s="120"/>
      <c r="L2352" s="120"/>
      <c r="M2352" s="120"/>
      <c r="N2352" s="1"/>
      <c r="O2352" s="1"/>
      <c r="P2352" s="1"/>
      <c r="Q2352" s="1"/>
      <c r="R2352" s="1"/>
      <c r="S2352" s="1"/>
      <c r="T2352" s="1"/>
      <c r="U2352" s="1"/>
      <c r="V2352" s="1"/>
      <c r="W2352" s="1"/>
      <c r="X2352" s="1"/>
    </row>
    <row r="2353" spans="1:24">
      <c r="A2353" s="119"/>
      <c r="B2353" s="136"/>
      <c r="C2353" s="78"/>
      <c r="D2353" s="99"/>
      <c r="E2353" s="1"/>
      <c r="F2353" s="1"/>
      <c r="G2353" s="1"/>
      <c r="H2353" s="1"/>
      <c r="I2353" s="1"/>
      <c r="J2353" s="1"/>
      <c r="K2353" s="120"/>
      <c r="L2353" s="120"/>
      <c r="M2353" s="120"/>
      <c r="N2353" s="1"/>
      <c r="O2353" s="1"/>
      <c r="P2353" s="1"/>
      <c r="Q2353" s="1"/>
      <c r="R2353" s="1"/>
      <c r="S2353" s="1"/>
      <c r="T2353" s="1"/>
      <c r="U2353" s="1"/>
      <c r="V2353" s="1"/>
      <c r="W2353" s="1"/>
      <c r="X2353" s="1"/>
    </row>
    <row r="2354" spans="1:24">
      <c r="A2354" s="119"/>
      <c r="B2354" s="136"/>
      <c r="C2354" s="78"/>
      <c r="D2354" s="99"/>
      <c r="E2354" s="1"/>
      <c r="F2354" s="1"/>
      <c r="G2354" s="1"/>
      <c r="H2354" s="1"/>
      <c r="I2354" s="1"/>
      <c r="J2354" s="1"/>
      <c r="K2354" s="120"/>
      <c r="L2354" s="120"/>
      <c r="M2354" s="120"/>
      <c r="N2354" s="1"/>
      <c r="O2354" s="1"/>
      <c r="P2354" s="1"/>
      <c r="Q2354" s="1"/>
      <c r="R2354" s="1"/>
      <c r="S2354" s="1"/>
      <c r="T2354" s="1"/>
      <c r="U2354" s="1"/>
      <c r="V2354" s="1"/>
      <c r="W2354" s="1"/>
      <c r="X2354" s="1"/>
    </row>
    <row r="2355" spans="1:24">
      <c r="A2355" s="119"/>
      <c r="B2355" s="136"/>
      <c r="C2355" s="78"/>
      <c r="D2355" s="99"/>
      <c r="E2355" s="1"/>
      <c r="F2355" s="1"/>
      <c r="G2355" s="1"/>
      <c r="H2355" s="1"/>
      <c r="I2355" s="1"/>
      <c r="J2355" s="1"/>
      <c r="K2355" s="120"/>
      <c r="L2355" s="120"/>
      <c r="M2355" s="120"/>
      <c r="N2355" s="1"/>
      <c r="O2355" s="1"/>
      <c r="P2355" s="1"/>
      <c r="Q2355" s="1"/>
      <c r="R2355" s="1"/>
      <c r="S2355" s="1"/>
      <c r="T2355" s="1"/>
      <c r="U2355" s="1"/>
      <c r="V2355" s="1"/>
      <c r="W2355" s="1"/>
      <c r="X2355" s="1"/>
    </row>
    <row r="2356" spans="1:24">
      <c r="A2356" s="119"/>
      <c r="B2356" s="136"/>
      <c r="C2356" s="78"/>
      <c r="D2356" s="99"/>
      <c r="E2356" s="1"/>
      <c r="F2356" s="1"/>
      <c r="G2356" s="1"/>
      <c r="H2356" s="1"/>
      <c r="I2356" s="1"/>
      <c r="J2356" s="1"/>
      <c r="K2356" s="120"/>
      <c r="L2356" s="120"/>
      <c r="M2356" s="120"/>
      <c r="N2356" s="1"/>
      <c r="O2356" s="1"/>
      <c r="P2356" s="1"/>
      <c r="Q2356" s="1"/>
      <c r="R2356" s="1"/>
      <c r="S2356" s="1"/>
      <c r="T2356" s="1"/>
      <c r="U2356" s="1"/>
      <c r="V2356" s="1"/>
      <c r="W2356" s="1"/>
      <c r="X2356" s="1"/>
    </row>
    <row r="2357" spans="1:24">
      <c r="A2357" s="119"/>
      <c r="B2357" s="136"/>
      <c r="C2357" s="78"/>
      <c r="D2357" s="99"/>
      <c r="E2357" s="1"/>
      <c r="F2357" s="1"/>
      <c r="G2357" s="1"/>
      <c r="H2357" s="1"/>
      <c r="I2357" s="1"/>
      <c r="J2357" s="1"/>
      <c r="K2357" s="120"/>
      <c r="L2357" s="120"/>
      <c r="M2357" s="120"/>
      <c r="N2357" s="1"/>
      <c r="O2357" s="1"/>
      <c r="P2357" s="1"/>
      <c r="Q2357" s="1"/>
      <c r="R2357" s="1"/>
      <c r="S2357" s="1"/>
      <c r="T2357" s="1"/>
      <c r="U2357" s="1"/>
      <c r="V2357" s="1"/>
      <c r="W2357" s="1"/>
      <c r="X2357" s="1"/>
    </row>
    <row r="2358" spans="1:24">
      <c r="A2358" s="119"/>
      <c r="B2358" s="136"/>
      <c r="C2358" s="78"/>
      <c r="D2358" s="99"/>
      <c r="E2358" s="1"/>
      <c r="F2358" s="1"/>
      <c r="G2358" s="1"/>
      <c r="H2358" s="1"/>
      <c r="I2358" s="1"/>
      <c r="J2358" s="1"/>
      <c r="K2358" s="120"/>
      <c r="L2358" s="120"/>
      <c r="M2358" s="120"/>
      <c r="N2358" s="1"/>
      <c r="O2358" s="1"/>
      <c r="P2358" s="1"/>
      <c r="Q2358" s="1"/>
      <c r="R2358" s="1"/>
      <c r="S2358" s="1"/>
      <c r="T2358" s="1"/>
      <c r="U2358" s="1"/>
      <c r="V2358" s="1"/>
      <c r="W2358" s="1"/>
      <c r="X2358" s="1"/>
    </row>
    <row r="2359" spans="1:24">
      <c r="A2359" s="119"/>
      <c r="B2359" s="136"/>
      <c r="C2359" s="78"/>
      <c r="D2359" s="99"/>
      <c r="E2359" s="1"/>
      <c r="F2359" s="1"/>
      <c r="G2359" s="1"/>
      <c r="H2359" s="1"/>
      <c r="I2359" s="1"/>
      <c r="J2359" s="1"/>
      <c r="K2359" s="120"/>
      <c r="L2359" s="120"/>
      <c r="M2359" s="120"/>
      <c r="N2359" s="1"/>
      <c r="O2359" s="1"/>
      <c r="P2359" s="1"/>
      <c r="Q2359" s="1"/>
      <c r="R2359" s="1"/>
      <c r="S2359" s="1"/>
      <c r="T2359" s="1"/>
      <c r="U2359" s="1"/>
      <c r="V2359" s="1"/>
      <c r="W2359" s="1"/>
      <c r="X2359" s="1"/>
    </row>
    <row r="2360" spans="1:24">
      <c r="A2360" s="119"/>
      <c r="B2360" s="136"/>
      <c r="C2360" s="78"/>
      <c r="D2360" s="99"/>
      <c r="E2360" s="1"/>
      <c r="F2360" s="1"/>
      <c r="G2360" s="1"/>
      <c r="H2360" s="1"/>
      <c r="I2360" s="1"/>
      <c r="J2360" s="1"/>
      <c r="K2360" s="120"/>
      <c r="L2360" s="120"/>
      <c r="M2360" s="120"/>
      <c r="N2360" s="1"/>
      <c r="O2360" s="1"/>
      <c r="P2360" s="1"/>
      <c r="Q2360" s="1"/>
      <c r="R2360" s="1"/>
      <c r="S2360" s="1"/>
      <c r="T2360" s="1"/>
      <c r="U2360" s="1"/>
      <c r="V2360" s="1"/>
      <c r="W2360" s="1"/>
      <c r="X2360" s="1"/>
    </row>
    <row r="2361" spans="1:24">
      <c r="A2361" s="119"/>
      <c r="B2361" s="136"/>
      <c r="C2361" s="78"/>
      <c r="D2361" s="99"/>
      <c r="E2361" s="1"/>
      <c r="F2361" s="1"/>
      <c r="G2361" s="1"/>
      <c r="H2361" s="1"/>
      <c r="I2361" s="1"/>
      <c r="J2361" s="1"/>
      <c r="K2361" s="120"/>
      <c r="L2361" s="120"/>
      <c r="M2361" s="120"/>
      <c r="N2361" s="1"/>
      <c r="O2361" s="1"/>
      <c r="P2361" s="1"/>
      <c r="Q2361" s="1"/>
      <c r="R2361" s="1"/>
      <c r="S2361" s="1"/>
      <c r="T2361" s="1"/>
      <c r="U2361" s="1"/>
      <c r="V2361" s="1"/>
      <c r="W2361" s="1"/>
      <c r="X2361" s="1"/>
    </row>
    <row r="2362" spans="1:24">
      <c r="A2362" s="119"/>
      <c r="B2362" s="136"/>
      <c r="C2362" s="78"/>
      <c r="D2362" s="99"/>
      <c r="E2362" s="1"/>
      <c r="F2362" s="1"/>
      <c r="G2362" s="1"/>
      <c r="H2362" s="1"/>
      <c r="I2362" s="1"/>
      <c r="J2362" s="1"/>
      <c r="K2362" s="120"/>
      <c r="L2362" s="120"/>
      <c r="M2362" s="120"/>
      <c r="N2362" s="1"/>
      <c r="O2362" s="1"/>
      <c r="P2362" s="1"/>
      <c r="Q2362" s="1"/>
      <c r="R2362" s="1"/>
      <c r="S2362" s="1"/>
      <c r="T2362" s="1"/>
      <c r="U2362" s="1"/>
      <c r="V2362" s="1"/>
      <c r="W2362" s="1"/>
      <c r="X2362" s="1"/>
    </row>
    <row r="2363" spans="1:24">
      <c r="A2363" s="119"/>
      <c r="B2363" s="136"/>
      <c r="C2363" s="78"/>
      <c r="D2363" s="99"/>
      <c r="E2363" s="1"/>
      <c r="F2363" s="1"/>
      <c r="G2363" s="1"/>
      <c r="H2363" s="1"/>
      <c r="I2363" s="1"/>
      <c r="J2363" s="1"/>
      <c r="K2363" s="120"/>
      <c r="L2363" s="120"/>
      <c r="M2363" s="120"/>
      <c r="N2363" s="1"/>
      <c r="O2363" s="1"/>
      <c r="P2363" s="1"/>
      <c r="Q2363" s="1"/>
      <c r="R2363" s="1"/>
      <c r="S2363" s="1"/>
      <c r="T2363" s="1"/>
      <c r="U2363" s="1"/>
      <c r="V2363" s="1"/>
      <c r="W2363" s="1"/>
      <c r="X2363" s="1"/>
    </row>
    <row r="2364" spans="1:24">
      <c r="A2364" s="119"/>
      <c r="B2364" s="136"/>
      <c r="C2364" s="78"/>
      <c r="D2364" s="99"/>
      <c r="E2364" s="1"/>
      <c r="F2364" s="1"/>
      <c r="G2364" s="1"/>
      <c r="H2364" s="1"/>
      <c r="I2364" s="1"/>
      <c r="J2364" s="1"/>
      <c r="K2364" s="120"/>
      <c r="L2364" s="120"/>
      <c r="M2364" s="120"/>
      <c r="N2364" s="1"/>
      <c r="O2364" s="1"/>
      <c r="P2364" s="1"/>
      <c r="Q2364" s="1"/>
      <c r="R2364" s="1"/>
      <c r="S2364" s="1"/>
      <c r="T2364" s="1"/>
      <c r="U2364" s="1"/>
      <c r="V2364" s="1"/>
      <c r="W2364" s="1"/>
      <c r="X2364" s="1"/>
    </row>
    <row r="2365" spans="1:24">
      <c r="A2365" s="119"/>
      <c r="B2365" s="136"/>
      <c r="C2365" s="78"/>
      <c r="D2365" s="99"/>
      <c r="E2365" s="1"/>
      <c r="F2365" s="1"/>
      <c r="G2365" s="1"/>
      <c r="H2365" s="1"/>
      <c r="I2365" s="1"/>
      <c r="J2365" s="1"/>
      <c r="K2365" s="120"/>
      <c r="L2365" s="120"/>
      <c r="M2365" s="120"/>
      <c r="N2365" s="1"/>
      <c r="O2365" s="1"/>
      <c r="P2365" s="1"/>
      <c r="Q2365" s="1"/>
      <c r="R2365" s="1"/>
      <c r="S2365" s="1"/>
      <c r="T2365" s="1"/>
      <c r="U2365" s="1"/>
      <c r="V2365" s="1"/>
      <c r="W2365" s="1"/>
      <c r="X2365" s="1"/>
    </row>
    <row r="2366" spans="1:24">
      <c r="A2366" s="119"/>
      <c r="B2366" s="136"/>
      <c r="C2366" s="78"/>
      <c r="D2366" s="99"/>
      <c r="E2366" s="1"/>
      <c r="F2366" s="1"/>
      <c r="G2366" s="1"/>
      <c r="H2366" s="1"/>
      <c r="I2366" s="1"/>
      <c r="J2366" s="1"/>
      <c r="K2366" s="120"/>
      <c r="L2366" s="120"/>
      <c r="M2366" s="120"/>
      <c r="N2366" s="1"/>
      <c r="O2366" s="1"/>
      <c r="P2366" s="1"/>
      <c r="Q2366" s="1"/>
      <c r="R2366" s="1"/>
      <c r="S2366" s="1"/>
      <c r="T2366" s="1"/>
      <c r="U2366" s="1"/>
      <c r="V2366" s="1"/>
      <c r="W2366" s="1"/>
      <c r="X2366" s="1"/>
    </row>
    <row r="2367" spans="1:24">
      <c r="A2367" s="119"/>
      <c r="B2367" s="136"/>
      <c r="C2367" s="78"/>
      <c r="D2367" s="99"/>
      <c r="E2367" s="1"/>
      <c r="F2367" s="1"/>
      <c r="G2367" s="1"/>
      <c r="H2367" s="1"/>
      <c r="I2367" s="1"/>
      <c r="J2367" s="1"/>
      <c r="K2367" s="120"/>
      <c r="L2367" s="120"/>
      <c r="M2367" s="120"/>
      <c r="N2367" s="1"/>
      <c r="O2367" s="1"/>
      <c r="P2367" s="1"/>
      <c r="Q2367" s="1"/>
      <c r="R2367" s="1"/>
      <c r="S2367" s="1"/>
      <c r="T2367" s="1"/>
      <c r="U2367" s="1"/>
      <c r="V2367" s="1"/>
      <c r="W2367" s="1"/>
      <c r="X2367" s="1"/>
    </row>
    <row r="2368" spans="1:24">
      <c r="A2368" s="119"/>
      <c r="B2368" s="136"/>
      <c r="C2368" s="78"/>
      <c r="D2368" s="99"/>
      <c r="E2368" s="1"/>
      <c r="F2368" s="1"/>
      <c r="G2368" s="1"/>
      <c r="H2368" s="1"/>
      <c r="I2368" s="1"/>
      <c r="J2368" s="1"/>
      <c r="K2368" s="120"/>
      <c r="L2368" s="120"/>
      <c r="M2368" s="120"/>
      <c r="N2368" s="1"/>
      <c r="O2368" s="1"/>
      <c r="P2368" s="1"/>
      <c r="Q2368" s="1"/>
      <c r="R2368" s="1"/>
      <c r="S2368" s="1"/>
      <c r="T2368" s="1"/>
      <c r="U2368" s="1"/>
      <c r="V2368" s="1"/>
      <c r="W2368" s="1"/>
      <c r="X2368" s="1"/>
    </row>
    <row r="2369" spans="1:24">
      <c r="A2369" s="119"/>
      <c r="B2369" s="136"/>
      <c r="C2369" s="78"/>
      <c r="D2369" s="99"/>
      <c r="E2369" s="1"/>
      <c r="F2369" s="1"/>
      <c r="G2369" s="1"/>
      <c r="H2369" s="1"/>
      <c r="I2369" s="1"/>
      <c r="J2369" s="1"/>
      <c r="K2369" s="120"/>
      <c r="L2369" s="120"/>
      <c r="M2369" s="120"/>
      <c r="N2369" s="1"/>
      <c r="O2369" s="1"/>
      <c r="P2369" s="1"/>
      <c r="Q2369" s="1"/>
      <c r="R2369" s="1"/>
      <c r="S2369" s="1"/>
      <c r="T2369" s="1"/>
      <c r="U2369" s="1"/>
      <c r="V2369" s="1"/>
      <c r="W2369" s="1"/>
      <c r="X2369" s="1"/>
    </row>
    <row r="2370" spans="1:24">
      <c r="A2370" s="119"/>
      <c r="B2370" s="136"/>
      <c r="C2370" s="78"/>
      <c r="D2370" s="99"/>
      <c r="E2370" s="1"/>
      <c r="F2370" s="1"/>
      <c r="G2370" s="1"/>
      <c r="H2370" s="1"/>
      <c r="I2370" s="1"/>
      <c r="J2370" s="1"/>
      <c r="K2370" s="120"/>
      <c r="L2370" s="120"/>
      <c r="M2370" s="120"/>
      <c r="N2370" s="1"/>
      <c r="O2370" s="1"/>
      <c r="P2370" s="1"/>
      <c r="Q2370" s="1"/>
      <c r="R2370" s="1"/>
      <c r="S2370" s="1"/>
      <c r="T2370" s="1"/>
      <c r="U2370" s="1"/>
      <c r="V2370" s="1"/>
      <c r="W2370" s="1"/>
      <c r="X2370" s="1"/>
    </row>
    <row r="2371" spans="1:24">
      <c r="A2371" s="119"/>
      <c r="B2371" s="136"/>
      <c r="C2371" s="78"/>
      <c r="D2371" s="99"/>
      <c r="E2371" s="1"/>
      <c r="F2371" s="1"/>
      <c r="G2371" s="1"/>
      <c r="H2371" s="1"/>
      <c r="I2371" s="1"/>
      <c r="J2371" s="1"/>
      <c r="K2371" s="120"/>
      <c r="L2371" s="120"/>
      <c r="M2371" s="120"/>
      <c r="N2371" s="1"/>
      <c r="O2371" s="1"/>
      <c r="P2371" s="1"/>
      <c r="Q2371" s="1"/>
      <c r="R2371" s="1"/>
      <c r="S2371" s="1"/>
      <c r="T2371" s="1"/>
      <c r="U2371" s="1"/>
      <c r="V2371" s="1"/>
      <c r="W2371" s="1"/>
      <c r="X2371" s="1"/>
    </row>
    <row r="2372" spans="1:24">
      <c r="A2372" s="119"/>
      <c r="B2372" s="136"/>
      <c r="C2372" s="78"/>
      <c r="D2372" s="99"/>
      <c r="E2372" s="1"/>
      <c r="F2372" s="1"/>
      <c r="G2372" s="1"/>
      <c r="H2372" s="1"/>
      <c r="I2372" s="1"/>
      <c r="J2372" s="1"/>
      <c r="K2372" s="120"/>
      <c r="L2372" s="120"/>
      <c r="M2372" s="120"/>
      <c r="N2372" s="1"/>
      <c r="O2372" s="1"/>
      <c r="P2372" s="1"/>
      <c r="Q2372" s="1"/>
      <c r="R2372" s="1"/>
      <c r="S2372" s="1"/>
      <c r="T2372" s="1"/>
      <c r="U2372" s="1"/>
      <c r="V2372" s="1"/>
      <c r="W2372" s="1"/>
      <c r="X2372" s="1"/>
    </row>
    <row r="2373" spans="1:24">
      <c r="A2373" s="119"/>
      <c r="B2373" s="136"/>
      <c r="C2373" s="78"/>
      <c r="D2373" s="99"/>
      <c r="E2373" s="1"/>
      <c r="F2373" s="1"/>
      <c r="G2373" s="1"/>
      <c r="H2373" s="1"/>
      <c r="I2373" s="1"/>
      <c r="J2373" s="1"/>
      <c r="K2373" s="120"/>
      <c r="L2373" s="120"/>
      <c r="M2373" s="120"/>
      <c r="N2373" s="1"/>
      <c r="O2373" s="1"/>
      <c r="P2373" s="1"/>
      <c r="Q2373" s="1"/>
      <c r="R2373" s="1"/>
      <c r="S2373" s="1"/>
      <c r="T2373" s="1"/>
      <c r="U2373" s="1"/>
      <c r="V2373" s="1"/>
      <c r="W2373" s="1"/>
      <c r="X2373" s="1"/>
    </row>
    <row r="2374" spans="1:24">
      <c r="A2374" s="119"/>
      <c r="B2374" s="136"/>
      <c r="C2374" s="78"/>
      <c r="D2374" s="99"/>
      <c r="E2374" s="1"/>
      <c r="F2374" s="1"/>
      <c r="G2374" s="1"/>
      <c r="H2374" s="1"/>
      <c r="I2374" s="1"/>
      <c r="J2374" s="1"/>
      <c r="K2374" s="120"/>
      <c r="L2374" s="120"/>
      <c r="M2374" s="120"/>
      <c r="N2374" s="1"/>
      <c r="O2374" s="1"/>
      <c r="P2374" s="1"/>
      <c r="Q2374" s="1"/>
      <c r="R2374" s="1"/>
      <c r="S2374" s="1"/>
      <c r="T2374" s="1"/>
      <c r="U2374" s="1"/>
      <c r="V2374" s="1"/>
      <c r="W2374" s="1"/>
      <c r="X2374" s="1"/>
    </row>
    <row r="2375" spans="1:24">
      <c r="A2375" s="119"/>
      <c r="B2375" s="136"/>
      <c r="C2375" s="78"/>
      <c r="D2375" s="99"/>
      <c r="E2375" s="1"/>
      <c r="F2375" s="1"/>
      <c r="G2375" s="1"/>
      <c r="H2375" s="1"/>
      <c r="I2375" s="1"/>
      <c r="J2375" s="1"/>
      <c r="K2375" s="120"/>
      <c r="L2375" s="120"/>
      <c r="M2375" s="120"/>
      <c r="N2375" s="1"/>
      <c r="O2375" s="1"/>
      <c r="P2375" s="1"/>
      <c r="Q2375" s="1"/>
      <c r="R2375" s="1"/>
      <c r="S2375" s="1"/>
      <c r="T2375" s="1"/>
      <c r="U2375" s="1"/>
      <c r="V2375" s="1"/>
      <c r="W2375" s="1"/>
      <c r="X2375" s="1"/>
    </row>
    <row r="2376" spans="1:24">
      <c r="A2376" s="119"/>
      <c r="B2376" s="136"/>
      <c r="C2376" s="78"/>
      <c r="D2376" s="99"/>
      <c r="E2376" s="1"/>
      <c r="F2376" s="1"/>
      <c r="G2376" s="1"/>
      <c r="H2376" s="1"/>
      <c r="I2376" s="1"/>
      <c r="J2376" s="1"/>
      <c r="K2376" s="120"/>
      <c r="L2376" s="120"/>
      <c r="M2376" s="120"/>
      <c r="N2376" s="1"/>
      <c r="O2376" s="1"/>
      <c r="P2376" s="1"/>
      <c r="Q2376" s="1"/>
      <c r="R2376" s="1"/>
      <c r="S2376" s="1"/>
      <c r="T2376" s="1"/>
      <c r="U2376" s="1"/>
      <c r="V2376" s="1"/>
      <c r="W2376" s="1"/>
      <c r="X2376" s="1"/>
    </row>
    <row r="2377" spans="1:24">
      <c r="A2377" s="119"/>
      <c r="B2377" s="136"/>
      <c r="C2377" s="78"/>
      <c r="D2377" s="99"/>
      <c r="E2377" s="1"/>
      <c r="F2377" s="1"/>
      <c r="G2377" s="1"/>
      <c r="H2377" s="1"/>
      <c r="I2377" s="1"/>
      <c r="J2377" s="1"/>
      <c r="K2377" s="120"/>
      <c r="L2377" s="120"/>
      <c r="M2377" s="120"/>
      <c r="N2377" s="1"/>
      <c r="O2377" s="1"/>
      <c r="P2377" s="1"/>
      <c r="Q2377" s="1"/>
      <c r="R2377" s="1"/>
      <c r="S2377" s="1"/>
      <c r="T2377" s="1"/>
      <c r="U2377" s="1"/>
      <c r="V2377" s="1"/>
      <c r="W2377" s="1"/>
      <c r="X2377" s="1"/>
    </row>
    <row r="2378" spans="1:24">
      <c r="A2378" s="119"/>
      <c r="B2378" s="136"/>
      <c r="C2378" s="78"/>
      <c r="D2378" s="99"/>
      <c r="E2378" s="1"/>
      <c r="F2378" s="1"/>
      <c r="G2378" s="1"/>
      <c r="H2378" s="1"/>
      <c r="I2378" s="1"/>
      <c r="J2378" s="1"/>
      <c r="K2378" s="120"/>
      <c r="L2378" s="120"/>
      <c r="M2378" s="120"/>
      <c r="N2378" s="1"/>
      <c r="O2378" s="1"/>
      <c r="P2378" s="1"/>
      <c r="Q2378" s="1"/>
      <c r="R2378" s="1"/>
      <c r="S2378" s="1"/>
      <c r="T2378" s="1"/>
      <c r="U2378" s="1"/>
      <c r="V2378" s="1"/>
      <c r="W2378" s="1"/>
      <c r="X2378" s="1"/>
    </row>
    <row r="2379" spans="1:24">
      <c r="A2379" s="119"/>
      <c r="B2379" s="136"/>
      <c r="C2379" s="78"/>
      <c r="D2379" s="99"/>
      <c r="E2379" s="1"/>
      <c r="F2379" s="1"/>
      <c r="G2379" s="1"/>
      <c r="H2379" s="1"/>
      <c r="I2379" s="1"/>
      <c r="J2379" s="1"/>
      <c r="K2379" s="120"/>
      <c r="L2379" s="120"/>
      <c r="M2379" s="120"/>
      <c r="N2379" s="1"/>
      <c r="O2379" s="1"/>
      <c r="P2379" s="1"/>
      <c r="Q2379" s="1"/>
      <c r="R2379" s="1"/>
      <c r="S2379" s="1"/>
      <c r="T2379" s="1"/>
      <c r="U2379" s="1"/>
      <c r="V2379" s="1"/>
      <c r="W2379" s="1"/>
      <c r="X2379" s="1"/>
    </row>
    <row r="2380" spans="1:24">
      <c r="A2380" s="119"/>
      <c r="B2380" s="136"/>
      <c r="C2380" s="78"/>
      <c r="D2380" s="99"/>
      <c r="E2380" s="1"/>
      <c r="F2380" s="1"/>
      <c r="G2380" s="1"/>
      <c r="H2380" s="1"/>
      <c r="I2380" s="1"/>
      <c r="J2380" s="1"/>
      <c r="K2380" s="120"/>
      <c r="L2380" s="120"/>
      <c r="M2380" s="120"/>
      <c r="N2380" s="1"/>
      <c r="O2380" s="1"/>
      <c r="P2380" s="1"/>
      <c r="Q2380" s="1"/>
      <c r="R2380" s="1"/>
      <c r="S2380" s="1"/>
      <c r="T2380" s="1"/>
      <c r="U2380" s="1"/>
      <c r="V2380" s="1"/>
      <c r="W2380" s="1"/>
      <c r="X2380" s="1"/>
    </row>
    <row r="2381" spans="1:24">
      <c r="A2381" s="119"/>
      <c r="B2381" s="136"/>
      <c r="C2381" s="78"/>
      <c r="D2381" s="99"/>
      <c r="E2381" s="1"/>
      <c r="F2381" s="1"/>
      <c r="G2381" s="1"/>
      <c r="H2381" s="1"/>
      <c r="I2381" s="1"/>
      <c r="J2381" s="1"/>
      <c r="K2381" s="120"/>
      <c r="L2381" s="120"/>
      <c r="M2381" s="120"/>
      <c r="N2381" s="1"/>
      <c r="O2381" s="1"/>
      <c r="P2381" s="1"/>
      <c r="Q2381" s="1"/>
      <c r="R2381" s="1"/>
      <c r="S2381" s="1"/>
      <c r="T2381" s="1"/>
      <c r="U2381" s="1"/>
      <c r="V2381" s="1"/>
      <c r="W2381" s="1"/>
      <c r="X2381" s="1"/>
    </row>
    <row r="2382" spans="1:24">
      <c r="A2382" s="119"/>
      <c r="B2382" s="136"/>
      <c r="C2382" s="78"/>
      <c r="D2382" s="99"/>
      <c r="E2382" s="1"/>
      <c r="F2382" s="1"/>
      <c r="G2382" s="1"/>
      <c r="H2382" s="1"/>
      <c r="I2382" s="1"/>
      <c r="J2382" s="1"/>
      <c r="K2382" s="120"/>
      <c r="L2382" s="120"/>
      <c r="M2382" s="120"/>
      <c r="N2382" s="1"/>
      <c r="O2382" s="1"/>
      <c r="P2382" s="1"/>
      <c r="Q2382" s="1"/>
      <c r="R2382" s="1"/>
      <c r="S2382" s="1"/>
      <c r="T2382" s="1"/>
      <c r="U2382" s="1"/>
      <c r="V2382" s="1"/>
      <c r="W2382" s="1"/>
      <c r="X2382" s="1"/>
    </row>
    <row r="2383" spans="1:24">
      <c r="A2383" s="119"/>
      <c r="B2383" s="136"/>
      <c r="C2383" s="78"/>
      <c r="D2383" s="99"/>
      <c r="E2383" s="1"/>
      <c r="F2383" s="1"/>
      <c r="G2383" s="1"/>
      <c r="H2383" s="1"/>
      <c r="I2383" s="1"/>
      <c r="J2383" s="1"/>
      <c r="K2383" s="120"/>
      <c r="L2383" s="120"/>
      <c r="M2383" s="120"/>
      <c r="N2383" s="1"/>
      <c r="O2383" s="1"/>
      <c r="P2383" s="1"/>
      <c r="Q2383" s="1"/>
      <c r="R2383" s="1"/>
      <c r="S2383" s="1"/>
      <c r="T2383" s="1"/>
      <c r="U2383" s="1"/>
      <c r="V2383" s="1"/>
      <c r="W2383" s="1"/>
      <c r="X2383" s="1"/>
    </row>
    <row r="2384" spans="1:24">
      <c r="A2384" s="119"/>
      <c r="B2384" s="136"/>
      <c r="C2384" s="78"/>
      <c r="D2384" s="99"/>
      <c r="E2384" s="1"/>
      <c r="F2384" s="1"/>
      <c r="G2384" s="1"/>
      <c r="H2384" s="1"/>
      <c r="I2384" s="1"/>
      <c r="J2384" s="1"/>
      <c r="K2384" s="120"/>
      <c r="L2384" s="120"/>
      <c r="M2384" s="120"/>
      <c r="N2384" s="1"/>
      <c r="O2384" s="1"/>
      <c r="P2384" s="1"/>
      <c r="Q2384" s="1"/>
      <c r="R2384" s="1"/>
      <c r="S2384" s="1"/>
      <c r="T2384" s="1"/>
      <c r="U2384" s="1"/>
      <c r="V2384" s="1"/>
      <c r="W2384" s="1"/>
      <c r="X2384" s="1"/>
    </row>
    <row r="2385" spans="1:24">
      <c r="A2385" s="119"/>
      <c r="B2385" s="136"/>
      <c r="C2385" s="78"/>
      <c r="D2385" s="99"/>
      <c r="E2385" s="1"/>
      <c r="F2385" s="1"/>
      <c r="G2385" s="1"/>
      <c r="H2385" s="1"/>
      <c r="I2385" s="1"/>
      <c r="J2385" s="1"/>
      <c r="K2385" s="120"/>
      <c r="L2385" s="120"/>
      <c r="M2385" s="120"/>
      <c r="N2385" s="1"/>
      <c r="O2385" s="1"/>
      <c r="P2385" s="1"/>
      <c r="Q2385" s="1"/>
      <c r="R2385" s="1"/>
      <c r="S2385" s="1"/>
      <c r="T2385" s="1"/>
      <c r="U2385" s="1"/>
      <c r="V2385" s="1"/>
      <c r="W2385" s="1"/>
      <c r="X2385" s="1"/>
    </row>
    <row r="2386" spans="1:24">
      <c r="A2386" s="119"/>
      <c r="B2386" s="136"/>
      <c r="C2386" s="78"/>
      <c r="D2386" s="99"/>
      <c r="E2386" s="1"/>
      <c r="F2386" s="1"/>
      <c r="G2386" s="1"/>
      <c r="H2386" s="1"/>
      <c r="I2386" s="1"/>
      <c r="J2386" s="1"/>
      <c r="K2386" s="120"/>
      <c r="L2386" s="120"/>
      <c r="M2386" s="120"/>
      <c r="N2386" s="1"/>
      <c r="O2386" s="1"/>
      <c r="P2386" s="1"/>
      <c r="Q2386" s="1"/>
      <c r="R2386" s="1"/>
      <c r="S2386" s="1"/>
      <c r="T2386" s="1"/>
      <c r="U2386" s="1"/>
      <c r="V2386" s="1"/>
      <c r="W2386" s="1"/>
      <c r="X2386" s="1"/>
    </row>
    <row r="2387" spans="1:24">
      <c r="A2387" s="119"/>
      <c r="B2387" s="136"/>
      <c r="C2387" s="78"/>
      <c r="D2387" s="99"/>
      <c r="E2387" s="1"/>
      <c r="F2387" s="1"/>
      <c r="G2387" s="1"/>
      <c r="H2387" s="1"/>
      <c r="I2387" s="1"/>
      <c r="J2387" s="1"/>
      <c r="K2387" s="120"/>
      <c r="L2387" s="120"/>
      <c r="M2387" s="120"/>
      <c r="N2387" s="1"/>
      <c r="O2387" s="1"/>
      <c r="P2387" s="1"/>
      <c r="Q2387" s="1"/>
      <c r="R2387" s="1"/>
      <c r="S2387" s="1"/>
      <c r="T2387" s="1"/>
      <c r="U2387" s="1"/>
      <c r="V2387" s="1"/>
      <c r="W2387" s="1"/>
      <c r="X2387" s="1"/>
    </row>
    <row r="2388" spans="1:24">
      <c r="A2388" s="119"/>
      <c r="B2388" s="136"/>
      <c r="C2388" s="78"/>
      <c r="D2388" s="99"/>
      <c r="E2388" s="1"/>
      <c r="F2388" s="1"/>
      <c r="G2388" s="1"/>
      <c r="H2388" s="1"/>
      <c r="I2388" s="1"/>
      <c r="J2388" s="1"/>
      <c r="K2388" s="120"/>
      <c r="L2388" s="120"/>
      <c r="M2388" s="120"/>
      <c r="N2388" s="1"/>
      <c r="O2388" s="1"/>
      <c r="P2388" s="1"/>
      <c r="Q2388" s="1"/>
      <c r="R2388" s="1"/>
      <c r="S2388" s="1"/>
      <c r="T2388" s="1"/>
      <c r="U2388" s="1"/>
      <c r="V2388" s="1"/>
      <c r="W2388" s="1"/>
      <c r="X2388" s="1"/>
    </row>
    <row r="2389" spans="1:24">
      <c r="A2389" s="119"/>
      <c r="B2389" s="136"/>
      <c r="C2389" s="78"/>
      <c r="D2389" s="99"/>
      <c r="E2389" s="1"/>
      <c r="F2389" s="1"/>
      <c r="G2389" s="1"/>
      <c r="H2389" s="1"/>
      <c r="I2389" s="1"/>
      <c r="J2389" s="1"/>
      <c r="K2389" s="120"/>
      <c r="L2389" s="120"/>
      <c r="M2389" s="120"/>
      <c r="N2389" s="1"/>
      <c r="O2389" s="1"/>
      <c r="P2389" s="1"/>
      <c r="Q2389" s="1"/>
      <c r="R2389" s="1"/>
      <c r="S2389" s="1"/>
      <c r="T2389" s="1"/>
      <c r="U2389" s="1"/>
      <c r="V2389" s="1"/>
      <c r="W2389" s="1"/>
      <c r="X2389" s="1"/>
    </row>
    <row r="2390" spans="1:24">
      <c r="A2390" s="119"/>
      <c r="B2390" s="136"/>
      <c r="C2390" s="78"/>
      <c r="D2390" s="99"/>
      <c r="E2390" s="1"/>
      <c r="F2390" s="1"/>
      <c r="G2390" s="1"/>
      <c r="H2390" s="1"/>
      <c r="I2390" s="1"/>
      <c r="J2390" s="1"/>
      <c r="K2390" s="120"/>
      <c r="L2390" s="120"/>
      <c r="M2390" s="120"/>
      <c r="N2390" s="1"/>
      <c r="O2390" s="1"/>
      <c r="P2390" s="1"/>
      <c r="Q2390" s="1"/>
      <c r="R2390" s="1"/>
      <c r="S2390" s="1"/>
      <c r="T2390" s="1"/>
      <c r="U2390" s="1"/>
      <c r="V2390" s="1"/>
      <c r="W2390" s="1"/>
      <c r="X2390" s="1"/>
    </row>
    <row r="2391" spans="1:24">
      <c r="A2391" s="119"/>
      <c r="B2391" s="136"/>
      <c r="C2391" s="78"/>
      <c r="D2391" s="99"/>
      <c r="E2391" s="1"/>
      <c r="F2391" s="1"/>
      <c r="G2391" s="1"/>
      <c r="H2391" s="1"/>
      <c r="I2391" s="1"/>
      <c r="J2391" s="1"/>
      <c r="K2391" s="120"/>
      <c r="L2391" s="120"/>
      <c r="M2391" s="120"/>
      <c r="N2391" s="1"/>
      <c r="O2391" s="1"/>
      <c r="P2391" s="1"/>
      <c r="Q2391" s="1"/>
      <c r="R2391" s="1"/>
      <c r="S2391" s="1"/>
      <c r="T2391" s="1"/>
      <c r="U2391" s="1"/>
      <c r="V2391" s="1"/>
      <c r="W2391" s="1"/>
      <c r="X2391" s="1"/>
    </row>
    <row r="2392" spans="1:24">
      <c r="A2392" s="119"/>
      <c r="B2392" s="136"/>
      <c r="C2392" s="78"/>
      <c r="D2392" s="99"/>
      <c r="E2392" s="1"/>
      <c r="F2392" s="1"/>
      <c r="G2392" s="1"/>
      <c r="H2392" s="1"/>
      <c r="I2392" s="1"/>
      <c r="J2392" s="1"/>
      <c r="K2392" s="120"/>
      <c r="L2392" s="120"/>
      <c r="M2392" s="120"/>
      <c r="N2392" s="1"/>
      <c r="O2392" s="1"/>
      <c r="P2392" s="1"/>
      <c r="Q2392" s="1"/>
      <c r="R2392" s="1"/>
      <c r="S2392" s="1"/>
      <c r="T2392" s="1"/>
      <c r="U2392" s="1"/>
      <c r="V2392" s="1"/>
      <c r="W2392" s="1"/>
      <c r="X2392" s="1"/>
    </row>
    <row r="2393" spans="1:24">
      <c r="A2393" s="119"/>
      <c r="B2393" s="136"/>
      <c r="C2393" s="78"/>
      <c r="D2393" s="99"/>
      <c r="E2393" s="1"/>
      <c r="F2393" s="1"/>
      <c r="G2393" s="1"/>
      <c r="H2393" s="1"/>
      <c r="I2393" s="1"/>
      <c r="J2393" s="1"/>
      <c r="K2393" s="120"/>
      <c r="L2393" s="120"/>
      <c r="M2393" s="120"/>
      <c r="N2393" s="1"/>
      <c r="O2393" s="1"/>
      <c r="P2393" s="1"/>
      <c r="Q2393" s="1"/>
      <c r="R2393" s="1"/>
      <c r="S2393" s="1"/>
      <c r="T2393" s="1"/>
      <c r="U2393" s="1"/>
      <c r="V2393" s="1"/>
      <c r="W2393" s="1"/>
      <c r="X2393" s="1"/>
    </row>
    <row r="2394" spans="1:24">
      <c r="A2394" s="119"/>
      <c r="B2394" s="136"/>
      <c r="C2394" s="78"/>
      <c r="D2394" s="99"/>
      <c r="E2394" s="1"/>
      <c r="F2394" s="1"/>
      <c r="G2394" s="1"/>
      <c r="H2394" s="1"/>
      <c r="I2394" s="1"/>
      <c r="J2394" s="1"/>
      <c r="K2394" s="120"/>
      <c r="L2394" s="120"/>
      <c r="M2394" s="120"/>
      <c r="N2394" s="1"/>
      <c r="O2394" s="1"/>
      <c r="P2394" s="1"/>
      <c r="Q2394" s="1"/>
      <c r="R2394" s="1"/>
      <c r="S2394" s="1"/>
      <c r="T2394" s="1"/>
      <c r="U2394" s="1"/>
      <c r="V2394" s="1"/>
      <c r="W2394" s="1"/>
      <c r="X2394" s="1"/>
    </row>
    <row r="2395" spans="1:24">
      <c r="A2395" s="119"/>
      <c r="B2395" s="136"/>
      <c r="C2395" s="78"/>
      <c r="D2395" s="99"/>
      <c r="E2395" s="1"/>
      <c r="F2395" s="1"/>
      <c r="G2395" s="1"/>
      <c r="H2395" s="1"/>
      <c r="I2395" s="1"/>
      <c r="J2395" s="1"/>
      <c r="K2395" s="120"/>
      <c r="L2395" s="120"/>
      <c r="M2395" s="120"/>
      <c r="N2395" s="1"/>
      <c r="O2395" s="1"/>
      <c r="P2395" s="1"/>
      <c r="Q2395" s="1"/>
      <c r="R2395" s="1"/>
      <c r="S2395" s="1"/>
      <c r="T2395" s="1"/>
      <c r="U2395" s="1"/>
      <c r="V2395" s="1"/>
      <c r="W2395" s="1"/>
      <c r="X2395" s="1"/>
    </row>
    <row r="2396" spans="1:24">
      <c r="A2396" s="119"/>
      <c r="B2396" s="136"/>
      <c r="C2396" s="78"/>
      <c r="D2396" s="99"/>
      <c r="E2396" s="1"/>
      <c r="F2396" s="1"/>
      <c r="G2396" s="1"/>
      <c r="H2396" s="1"/>
      <c r="I2396" s="1"/>
      <c r="J2396" s="1"/>
      <c r="K2396" s="120"/>
      <c r="L2396" s="120"/>
      <c r="M2396" s="120"/>
      <c r="N2396" s="1"/>
      <c r="O2396" s="1"/>
      <c r="P2396" s="1"/>
      <c r="Q2396" s="1"/>
      <c r="R2396" s="1"/>
      <c r="S2396" s="1"/>
      <c r="T2396" s="1"/>
      <c r="U2396" s="1"/>
      <c r="V2396" s="1"/>
      <c r="W2396" s="1"/>
      <c r="X2396" s="1"/>
    </row>
    <row r="2397" spans="1:24">
      <c r="A2397" s="119"/>
      <c r="B2397" s="136"/>
      <c r="C2397" s="78"/>
      <c r="D2397" s="99"/>
      <c r="E2397" s="1"/>
      <c r="F2397" s="1"/>
      <c r="G2397" s="1"/>
      <c r="H2397" s="1"/>
      <c r="I2397" s="1"/>
      <c r="J2397" s="1"/>
      <c r="K2397" s="120"/>
      <c r="L2397" s="120"/>
      <c r="M2397" s="120"/>
      <c r="N2397" s="1"/>
      <c r="O2397" s="1"/>
      <c r="P2397" s="1"/>
      <c r="Q2397" s="1"/>
      <c r="R2397" s="1"/>
      <c r="S2397" s="1"/>
      <c r="T2397" s="1"/>
      <c r="U2397" s="1"/>
      <c r="V2397" s="1"/>
      <c r="W2397" s="1"/>
      <c r="X2397" s="1"/>
    </row>
    <row r="2398" spans="1:24">
      <c r="A2398" s="119"/>
      <c r="B2398" s="136"/>
      <c r="C2398" s="78"/>
      <c r="D2398" s="99"/>
      <c r="E2398" s="1"/>
      <c r="F2398" s="1"/>
      <c r="G2398" s="1"/>
      <c r="H2398" s="1"/>
      <c r="I2398" s="1"/>
      <c r="J2398" s="1"/>
      <c r="K2398" s="120"/>
      <c r="L2398" s="120"/>
      <c r="M2398" s="120"/>
      <c r="N2398" s="1"/>
      <c r="O2398" s="1"/>
      <c r="P2398" s="1"/>
      <c r="Q2398" s="1"/>
      <c r="R2398" s="1"/>
      <c r="S2398" s="1"/>
      <c r="T2398" s="1"/>
      <c r="U2398" s="1"/>
      <c r="V2398" s="1"/>
      <c r="W2398" s="1"/>
      <c r="X2398" s="1"/>
    </row>
    <row r="2399" spans="1:24">
      <c r="A2399" s="119"/>
      <c r="B2399" s="136"/>
      <c r="C2399" s="78"/>
      <c r="D2399" s="99"/>
      <c r="E2399" s="1"/>
      <c r="F2399" s="1"/>
      <c r="G2399" s="1"/>
      <c r="H2399" s="1"/>
      <c r="I2399" s="1"/>
      <c r="J2399" s="1"/>
      <c r="K2399" s="120"/>
      <c r="L2399" s="120"/>
      <c r="M2399" s="120"/>
      <c r="N2399" s="1"/>
      <c r="O2399" s="1"/>
      <c r="P2399" s="1"/>
      <c r="Q2399" s="1"/>
      <c r="R2399" s="1"/>
      <c r="S2399" s="1"/>
      <c r="T2399" s="1"/>
      <c r="U2399" s="1"/>
      <c r="V2399" s="1"/>
      <c r="W2399" s="1"/>
      <c r="X2399" s="1"/>
    </row>
    <row r="2400" spans="1:24">
      <c r="A2400" s="119"/>
      <c r="B2400" s="136"/>
      <c r="C2400" s="78"/>
      <c r="D2400" s="99"/>
      <c r="E2400" s="1"/>
      <c r="F2400" s="1"/>
      <c r="G2400" s="1"/>
      <c r="H2400" s="1"/>
      <c r="I2400" s="1"/>
      <c r="J2400" s="1"/>
      <c r="K2400" s="120"/>
      <c r="L2400" s="120"/>
      <c r="M2400" s="120"/>
      <c r="N2400" s="1"/>
      <c r="O2400" s="1"/>
      <c r="P2400" s="1"/>
      <c r="Q2400" s="1"/>
      <c r="R2400" s="1"/>
      <c r="S2400" s="1"/>
      <c r="T2400" s="1"/>
      <c r="U2400" s="1"/>
      <c r="V2400" s="1"/>
      <c r="W2400" s="1"/>
      <c r="X2400" s="1"/>
    </row>
    <row r="2401" spans="1:24">
      <c r="A2401" s="119"/>
      <c r="B2401" s="136"/>
      <c r="C2401" s="78"/>
      <c r="D2401" s="99"/>
      <c r="E2401" s="1"/>
      <c r="F2401" s="1"/>
      <c r="G2401" s="1"/>
      <c r="H2401" s="1"/>
      <c r="I2401" s="1"/>
      <c r="J2401" s="1"/>
      <c r="K2401" s="120"/>
      <c r="L2401" s="120"/>
      <c r="M2401" s="120"/>
      <c r="N2401" s="1"/>
      <c r="O2401" s="1"/>
      <c r="P2401" s="1"/>
      <c r="Q2401" s="1"/>
      <c r="R2401" s="1"/>
      <c r="S2401" s="1"/>
      <c r="T2401" s="1"/>
      <c r="U2401" s="1"/>
      <c r="V2401" s="1"/>
      <c r="W2401" s="1"/>
      <c r="X2401" s="1"/>
    </row>
    <row r="2402" spans="1:24">
      <c r="A2402" s="119"/>
      <c r="B2402" s="136"/>
      <c r="C2402" s="78"/>
      <c r="D2402" s="99"/>
      <c r="E2402" s="1"/>
      <c r="F2402" s="1"/>
      <c r="G2402" s="1"/>
      <c r="H2402" s="1"/>
      <c r="I2402" s="1"/>
      <c r="J2402" s="1"/>
      <c r="K2402" s="120"/>
      <c r="L2402" s="120"/>
      <c r="M2402" s="120"/>
      <c r="N2402" s="1"/>
      <c r="O2402" s="1"/>
      <c r="P2402" s="1"/>
      <c r="Q2402" s="1"/>
      <c r="R2402" s="1"/>
      <c r="S2402" s="1"/>
      <c r="T2402" s="1"/>
      <c r="U2402" s="1"/>
      <c r="V2402" s="1"/>
      <c r="W2402" s="1"/>
      <c r="X2402" s="1"/>
    </row>
    <row r="2403" spans="1:24">
      <c r="A2403" s="119"/>
      <c r="B2403" s="136"/>
      <c r="C2403" s="78"/>
      <c r="D2403" s="99"/>
      <c r="E2403" s="1"/>
      <c r="F2403" s="1"/>
      <c r="G2403" s="1"/>
      <c r="H2403" s="1"/>
      <c r="I2403" s="1"/>
      <c r="J2403" s="1"/>
      <c r="K2403" s="120"/>
      <c r="L2403" s="120"/>
      <c r="M2403" s="120"/>
      <c r="N2403" s="1"/>
      <c r="O2403" s="1"/>
      <c r="P2403" s="1"/>
      <c r="Q2403" s="1"/>
      <c r="R2403" s="1"/>
      <c r="S2403" s="1"/>
      <c r="T2403" s="1"/>
      <c r="U2403" s="1"/>
      <c r="V2403" s="1"/>
      <c r="W2403" s="1"/>
      <c r="X2403" s="1"/>
    </row>
    <row r="2404" spans="1:24">
      <c r="A2404" s="119"/>
      <c r="B2404" s="136"/>
      <c r="C2404" s="78"/>
      <c r="D2404" s="99"/>
      <c r="E2404" s="1"/>
      <c r="F2404" s="1"/>
      <c r="G2404" s="1"/>
      <c r="H2404" s="1"/>
      <c r="I2404" s="1"/>
      <c r="J2404" s="1"/>
      <c r="K2404" s="120"/>
      <c r="L2404" s="120"/>
      <c r="M2404" s="120"/>
      <c r="N2404" s="1"/>
      <c r="O2404" s="1"/>
      <c r="P2404" s="1"/>
      <c r="Q2404" s="1"/>
      <c r="R2404" s="1"/>
      <c r="S2404" s="1"/>
      <c r="T2404" s="1"/>
      <c r="U2404" s="1"/>
      <c r="V2404" s="1"/>
      <c r="W2404" s="1"/>
      <c r="X2404" s="1"/>
    </row>
    <row r="2405" spans="1:24">
      <c r="A2405" s="119"/>
      <c r="B2405" s="136"/>
      <c r="C2405" s="78"/>
      <c r="D2405" s="99"/>
      <c r="E2405" s="1"/>
      <c r="F2405" s="1"/>
      <c r="G2405" s="1"/>
      <c r="H2405" s="1"/>
      <c r="I2405" s="1"/>
      <c r="J2405" s="1"/>
      <c r="K2405" s="120"/>
      <c r="L2405" s="120"/>
      <c r="M2405" s="120"/>
      <c r="N2405" s="1"/>
      <c r="O2405" s="1"/>
      <c r="P2405" s="1"/>
      <c r="Q2405" s="1"/>
      <c r="R2405" s="1"/>
      <c r="S2405" s="1"/>
      <c r="T2405" s="1"/>
      <c r="U2405" s="1"/>
      <c r="V2405" s="1"/>
      <c r="W2405" s="1"/>
      <c r="X2405" s="1"/>
    </row>
    <row r="2406" spans="1:24">
      <c r="A2406" s="119"/>
      <c r="B2406" s="136"/>
      <c r="C2406" s="78"/>
      <c r="D2406" s="99"/>
      <c r="E2406" s="1"/>
      <c r="F2406" s="1"/>
      <c r="G2406" s="1"/>
      <c r="H2406" s="1"/>
      <c r="I2406" s="1"/>
      <c r="J2406" s="1"/>
      <c r="K2406" s="120"/>
      <c r="L2406" s="120"/>
      <c r="M2406" s="120"/>
      <c r="N2406" s="1"/>
      <c r="O2406" s="1"/>
      <c r="P2406" s="1"/>
      <c r="Q2406" s="1"/>
      <c r="R2406" s="1"/>
      <c r="S2406" s="1"/>
      <c r="T2406" s="1"/>
      <c r="U2406" s="1"/>
      <c r="V2406" s="1"/>
      <c r="W2406" s="1"/>
      <c r="X2406" s="1"/>
    </row>
    <row r="2407" spans="1:24">
      <c r="A2407" s="119"/>
      <c r="B2407" s="136"/>
      <c r="C2407" s="78"/>
      <c r="D2407" s="99"/>
      <c r="E2407" s="1"/>
      <c r="F2407" s="1"/>
      <c r="G2407" s="1"/>
      <c r="H2407" s="1"/>
      <c r="I2407" s="1"/>
      <c r="J2407" s="1"/>
      <c r="K2407" s="120"/>
      <c r="L2407" s="120"/>
      <c r="M2407" s="120"/>
      <c r="N2407" s="1"/>
      <c r="O2407" s="1"/>
      <c r="P2407" s="1"/>
      <c r="Q2407" s="1"/>
      <c r="R2407" s="1"/>
      <c r="S2407" s="1"/>
      <c r="T2407" s="1"/>
      <c r="U2407" s="1"/>
      <c r="V2407" s="1"/>
      <c r="W2407" s="1"/>
      <c r="X2407" s="1"/>
    </row>
    <row r="2408" spans="1:24">
      <c r="A2408" s="119"/>
      <c r="B2408" s="136"/>
      <c r="C2408" s="78"/>
      <c r="D2408" s="99"/>
      <c r="E2408" s="1"/>
      <c r="F2408" s="1"/>
      <c r="G2408" s="1"/>
      <c r="H2408" s="1"/>
      <c r="I2408" s="1"/>
      <c r="J2408" s="1"/>
      <c r="K2408" s="120"/>
      <c r="L2408" s="120"/>
      <c r="M2408" s="120"/>
      <c r="N2408" s="1"/>
      <c r="O2408" s="1"/>
      <c r="P2408" s="1"/>
      <c r="Q2408" s="1"/>
      <c r="R2408" s="1"/>
      <c r="S2408" s="1"/>
      <c r="T2408" s="1"/>
      <c r="U2408" s="1"/>
      <c r="V2408" s="1"/>
      <c r="W2408" s="1"/>
      <c r="X2408" s="1"/>
    </row>
    <row r="2409" spans="1:24">
      <c r="A2409" s="119"/>
      <c r="B2409" s="136"/>
      <c r="C2409" s="78"/>
      <c r="D2409" s="99"/>
      <c r="E2409" s="1"/>
      <c r="F2409" s="1"/>
      <c r="G2409" s="1"/>
      <c r="H2409" s="1"/>
      <c r="I2409" s="1"/>
      <c r="J2409" s="1"/>
      <c r="K2409" s="120"/>
      <c r="L2409" s="120"/>
      <c r="M2409" s="120"/>
      <c r="N2409" s="1"/>
      <c r="O2409" s="1"/>
      <c r="P2409" s="1"/>
      <c r="Q2409" s="1"/>
      <c r="R2409" s="1"/>
      <c r="S2409" s="1"/>
      <c r="T2409" s="1"/>
      <c r="U2409" s="1"/>
      <c r="V2409" s="1"/>
      <c r="W2409" s="1"/>
      <c r="X2409" s="1"/>
    </row>
    <row r="2410" spans="1:24">
      <c r="A2410" s="119"/>
      <c r="B2410" s="136"/>
      <c r="C2410" s="78"/>
      <c r="D2410" s="99"/>
      <c r="E2410" s="1"/>
      <c r="F2410" s="1"/>
      <c r="G2410" s="1"/>
      <c r="H2410" s="1"/>
      <c r="I2410" s="1"/>
      <c r="J2410" s="1"/>
      <c r="K2410" s="120"/>
      <c r="L2410" s="120"/>
      <c r="M2410" s="120"/>
      <c r="N2410" s="1"/>
      <c r="O2410" s="1"/>
      <c r="P2410" s="1"/>
      <c r="Q2410" s="1"/>
      <c r="R2410" s="1"/>
      <c r="S2410" s="1"/>
      <c r="T2410" s="1"/>
      <c r="U2410" s="1"/>
      <c r="V2410" s="1"/>
      <c r="W2410" s="1"/>
      <c r="X2410" s="1"/>
    </row>
    <row r="2411" spans="1:24">
      <c r="A2411" s="119"/>
      <c r="B2411" s="136"/>
      <c r="C2411" s="78"/>
      <c r="D2411" s="99"/>
      <c r="E2411" s="1"/>
      <c r="F2411" s="1"/>
      <c r="G2411" s="1"/>
      <c r="H2411" s="1"/>
      <c r="I2411" s="1"/>
      <c r="J2411" s="1"/>
      <c r="K2411" s="120"/>
      <c r="L2411" s="120"/>
      <c r="M2411" s="120"/>
      <c r="N2411" s="1"/>
      <c r="O2411" s="1"/>
      <c r="P2411" s="1"/>
      <c r="Q2411" s="1"/>
      <c r="R2411" s="1"/>
      <c r="S2411" s="1"/>
      <c r="T2411" s="1"/>
      <c r="U2411" s="1"/>
      <c r="V2411" s="1"/>
      <c r="W2411" s="1"/>
      <c r="X2411" s="1"/>
    </row>
    <row r="2412" spans="1:24">
      <c r="A2412" s="119"/>
      <c r="B2412" s="136"/>
      <c r="C2412" s="78"/>
      <c r="D2412" s="99"/>
      <c r="E2412" s="1"/>
      <c r="F2412" s="1"/>
      <c r="G2412" s="1"/>
      <c r="H2412" s="1"/>
      <c r="I2412" s="1"/>
      <c r="J2412" s="1"/>
      <c r="K2412" s="120"/>
      <c r="L2412" s="120"/>
      <c r="M2412" s="120"/>
      <c r="N2412" s="1"/>
      <c r="O2412" s="1"/>
      <c r="P2412" s="1"/>
      <c r="Q2412" s="1"/>
      <c r="R2412" s="1"/>
      <c r="S2412" s="1"/>
      <c r="T2412" s="1"/>
      <c r="U2412" s="1"/>
      <c r="V2412" s="1"/>
      <c r="W2412" s="1"/>
      <c r="X2412" s="1"/>
    </row>
    <row r="2413" spans="1:24">
      <c r="A2413" s="119"/>
      <c r="B2413" s="136"/>
      <c r="C2413" s="78"/>
      <c r="D2413" s="99"/>
      <c r="E2413" s="1"/>
      <c r="F2413" s="1"/>
      <c r="G2413" s="1"/>
      <c r="H2413" s="1"/>
      <c r="I2413" s="1"/>
      <c r="J2413" s="1"/>
      <c r="K2413" s="120"/>
      <c r="L2413" s="120"/>
      <c r="M2413" s="120"/>
      <c r="N2413" s="1"/>
      <c r="O2413" s="1"/>
      <c r="P2413" s="1"/>
      <c r="Q2413" s="1"/>
      <c r="R2413" s="1"/>
      <c r="S2413" s="1"/>
      <c r="T2413" s="1"/>
      <c r="U2413" s="1"/>
      <c r="V2413" s="1"/>
      <c r="W2413" s="1"/>
      <c r="X2413" s="1"/>
    </row>
    <row r="2414" spans="1:24">
      <c r="A2414" s="119"/>
      <c r="B2414" s="136"/>
      <c r="C2414" s="78"/>
      <c r="D2414" s="99"/>
      <c r="E2414" s="1"/>
      <c r="F2414" s="1"/>
      <c r="G2414" s="1"/>
      <c r="H2414" s="1"/>
      <c r="I2414" s="1"/>
      <c r="J2414" s="1"/>
      <c r="K2414" s="120"/>
      <c r="L2414" s="120"/>
      <c r="M2414" s="120"/>
      <c r="N2414" s="1"/>
      <c r="O2414" s="1"/>
      <c r="P2414" s="1"/>
      <c r="Q2414" s="1"/>
      <c r="R2414" s="1"/>
      <c r="S2414" s="1"/>
      <c r="T2414" s="1"/>
      <c r="U2414" s="1"/>
      <c r="V2414" s="1"/>
      <c r="W2414" s="1"/>
      <c r="X2414" s="1"/>
    </row>
    <row r="2415" spans="1:24">
      <c r="A2415" s="119"/>
      <c r="B2415" s="136"/>
      <c r="C2415" s="78"/>
      <c r="D2415" s="99"/>
      <c r="E2415" s="1"/>
      <c r="F2415" s="1"/>
      <c r="G2415" s="1"/>
      <c r="H2415" s="1"/>
      <c r="I2415" s="1"/>
      <c r="J2415" s="1"/>
      <c r="K2415" s="120"/>
      <c r="L2415" s="120"/>
      <c r="M2415" s="120"/>
      <c r="N2415" s="1"/>
      <c r="O2415" s="1"/>
      <c r="P2415" s="1"/>
      <c r="Q2415" s="1"/>
      <c r="R2415" s="1"/>
      <c r="S2415" s="1"/>
      <c r="T2415" s="1"/>
      <c r="U2415" s="1"/>
      <c r="V2415" s="1"/>
      <c r="W2415" s="1"/>
      <c r="X2415" s="1"/>
    </row>
    <row r="2416" spans="1:24">
      <c r="A2416" s="119"/>
      <c r="B2416" s="136"/>
      <c r="C2416" s="78"/>
      <c r="D2416" s="99"/>
      <c r="E2416" s="1"/>
      <c r="F2416" s="1"/>
      <c r="G2416" s="1"/>
      <c r="H2416" s="1"/>
      <c r="I2416" s="1"/>
      <c r="J2416" s="1"/>
      <c r="K2416" s="120"/>
      <c r="L2416" s="120"/>
      <c r="M2416" s="120"/>
      <c r="N2416" s="1"/>
      <c r="O2416" s="1"/>
      <c r="P2416" s="1"/>
      <c r="Q2416" s="1"/>
      <c r="R2416" s="1"/>
      <c r="S2416" s="1"/>
      <c r="T2416" s="1"/>
      <c r="U2416" s="1"/>
      <c r="V2416" s="1"/>
      <c r="W2416" s="1"/>
      <c r="X2416" s="1"/>
    </row>
    <row r="2417" spans="1:24">
      <c r="A2417" s="119"/>
      <c r="B2417" s="136"/>
      <c r="C2417" s="78"/>
      <c r="D2417" s="99"/>
      <c r="E2417" s="1"/>
      <c r="F2417" s="1"/>
      <c r="G2417" s="1"/>
      <c r="H2417" s="1"/>
      <c r="I2417" s="1"/>
      <c r="J2417" s="1"/>
      <c r="K2417" s="120"/>
      <c r="L2417" s="120"/>
      <c r="M2417" s="120"/>
      <c r="N2417" s="1"/>
      <c r="O2417" s="1"/>
      <c r="P2417" s="1"/>
      <c r="Q2417" s="1"/>
      <c r="R2417" s="1"/>
      <c r="S2417" s="1"/>
      <c r="T2417" s="1"/>
      <c r="U2417" s="1"/>
      <c r="V2417" s="1"/>
      <c r="W2417" s="1"/>
      <c r="X2417" s="1"/>
    </row>
    <row r="2418" spans="1:24">
      <c r="A2418" s="119"/>
      <c r="B2418" s="136"/>
      <c r="C2418" s="78"/>
      <c r="D2418" s="99"/>
      <c r="E2418" s="1"/>
      <c r="F2418" s="1"/>
      <c r="G2418" s="1"/>
      <c r="H2418" s="1"/>
      <c r="I2418" s="1"/>
      <c r="J2418" s="1"/>
      <c r="K2418" s="120"/>
      <c r="L2418" s="120"/>
      <c r="M2418" s="120"/>
      <c r="N2418" s="1"/>
      <c r="O2418" s="1"/>
      <c r="P2418" s="1"/>
      <c r="Q2418" s="1"/>
      <c r="R2418" s="1"/>
      <c r="S2418" s="1"/>
      <c r="T2418" s="1"/>
      <c r="U2418" s="1"/>
      <c r="V2418" s="1"/>
      <c r="W2418" s="1"/>
      <c r="X2418" s="1"/>
    </row>
    <row r="2419" spans="1:24">
      <c r="A2419" s="119"/>
      <c r="B2419" s="136"/>
      <c r="C2419" s="78"/>
      <c r="D2419" s="99"/>
      <c r="E2419" s="1"/>
      <c r="F2419" s="1"/>
      <c r="G2419" s="1"/>
      <c r="H2419" s="1"/>
      <c r="I2419" s="1"/>
      <c r="J2419" s="1"/>
      <c r="K2419" s="120"/>
      <c r="L2419" s="120"/>
      <c r="M2419" s="120"/>
      <c r="N2419" s="1"/>
      <c r="O2419" s="1"/>
      <c r="P2419" s="1"/>
      <c r="Q2419" s="1"/>
      <c r="R2419" s="1"/>
      <c r="S2419" s="1"/>
      <c r="T2419" s="1"/>
      <c r="U2419" s="1"/>
      <c r="V2419" s="1"/>
      <c r="W2419" s="1"/>
      <c r="X2419" s="1"/>
    </row>
    <row r="2420" spans="1:24">
      <c r="A2420" s="119"/>
      <c r="B2420" s="136"/>
      <c r="C2420" s="78"/>
      <c r="D2420" s="99"/>
      <c r="E2420" s="1"/>
      <c r="F2420" s="1"/>
      <c r="G2420" s="1"/>
      <c r="H2420" s="1"/>
      <c r="I2420" s="1"/>
      <c r="J2420" s="1"/>
      <c r="K2420" s="120"/>
      <c r="L2420" s="120"/>
      <c r="M2420" s="120"/>
      <c r="N2420" s="1"/>
      <c r="O2420" s="1"/>
      <c r="P2420" s="1"/>
      <c r="Q2420" s="1"/>
      <c r="R2420" s="1"/>
      <c r="S2420" s="1"/>
      <c r="T2420" s="1"/>
      <c r="U2420" s="1"/>
      <c r="V2420" s="1"/>
      <c r="W2420" s="1"/>
      <c r="X2420" s="1"/>
    </row>
    <row r="2421" spans="1:24">
      <c r="A2421" s="119"/>
      <c r="B2421" s="136"/>
      <c r="C2421" s="78"/>
      <c r="D2421" s="99"/>
      <c r="E2421" s="1"/>
      <c r="F2421" s="1"/>
      <c r="G2421" s="1"/>
      <c r="H2421" s="1"/>
      <c r="I2421" s="1"/>
      <c r="J2421" s="1"/>
      <c r="K2421" s="120"/>
      <c r="L2421" s="120"/>
      <c r="M2421" s="120"/>
      <c r="N2421" s="1"/>
      <c r="O2421" s="1"/>
      <c r="P2421" s="1"/>
      <c r="Q2421" s="1"/>
      <c r="R2421" s="1"/>
      <c r="S2421" s="1"/>
      <c r="T2421" s="1"/>
      <c r="U2421" s="1"/>
      <c r="V2421" s="1"/>
      <c r="W2421" s="1"/>
      <c r="X2421" s="1"/>
    </row>
    <row r="2422" spans="1:24">
      <c r="A2422" s="119"/>
      <c r="B2422" s="136"/>
      <c r="C2422" s="78"/>
      <c r="D2422" s="99"/>
      <c r="E2422" s="1"/>
      <c r="F2422" s="1"/>
      <c r="G2422" s="1"/>
      <c r="H2422" s="1"/>
      <c r="I2422" s="1"/>
      <c r="J2422" s="1"/>
      <c r="K2422" s="120"/>
      <c r="L2422" s="120"/>
      <c r="M2422" s="120"/>
      <c r="N2422" s="1"/>
      <c r="O2422" s="1"/>
      <c r="P2422" s="1"/>
      <c r="Q2422" s="1"/>
      <c r="R2422" s="1"/>
      <c r="S2422" s="1"/>
      <c r="T2422" s="1"/>
      <c r="U2422" s="1"/>
      <c r="V2422" s="1"/>
      <c r="W2422" s="1"/>
      <c r="X2422" s="1"/>
    </row>
    <row r="2423" spans="1:24">
      <c r="A2423" s="119"/>
      <c r="B2423" s="136"/>
      <c r="C2423" s="78"/>
      <c r="D2423" s="99"/>
      <c r="E2423" s="1"/>
      <c r="F2423" s="1"/>
      <c r="G2423" s="1"/>
      <c r="H2423" s="1"/>
      <c r="I2423" s="1"/>
      <c r="J2423" s="1"/>
      <c r="K2423" s="120"/>
      <c r="L2423" s="120"/>
      <c r="M2423" s="120"/>
      <c r="N2423" s="1"/>
      <c r="O2423" s="1"/>
      <c r="P2423" s="1"/>
      <c r="Q2423" s="1"/>
      <c r="R2423" s="1"/>
      <c r="S2423" s="1"/>
      <c r="T2423" s="1"/>
      <c r="U2423" s="1"/>
      <c r="V2423" s="1"/>
      <c r="W2423" s="1"/>
      <c r="X2423" s="1"/>
    </row>
    <row r="2424" spans="1:24">
      <c r="A2424" s="119"/>
      <c r="B2424" s="136"/>
      <c r="C2424" s="78"/>
      <c r="D2424" s="99"/>
      <c r="E2424" s="1"/>
      <c r="F2424" s="1"/>
      <c r="G2424" s="1"/>
      <c r="H2424" s="1"/>
      <c r="I2424" s="1"/>
      <c r="J2424" s="1"/>
      <c r="K2424" s="120"/>
      <c r="L2424" s="120"/>
      <c r="M2424" s="120"/>
      <c r="N2424" s="1"/>
      <c r="O2424" s="1"/>
      <c r="P2424" s="1"/>
      <c r="Q2424" s="1"/>
      <c r="R2424" s="1"/>
      <c r="S2424" s="1"/>
      <c r="T2424" s="1"/>
      <c r="U2424" s="1"/>
      <c r="V2424" s="1"/>
      <c r="W2424" s="1"/>
      <c r="X2424" s="1"/>
    </row>
    <row r="2425" spans="1:24">
      <c r="A2425" s="119"/>
      <c r="B2425" s="136"/>
      <c r="C2425" s="78"/>
      <c r="D2425" s="99"/>
      <c r="E2425" s="1"/>
      <c r="F2425" s="1"/>
      <c r="G2425" s="1"/>
      <c r="H2425" s="1"/>
      <c r="I2425" s="1"/>
      <c r="J2425" s="1"/>
      <c r="K2425" s="120"/>
      <c r="L2425" s="120"/>
      <c r="M2425" s="120"/>
      <c r="N2425" s="1"/>
      <c r="O2425" s="1"/>
      <c r="P2425" s="1"/>
      <c r="Q2425" s="1"/>
      <c r="R2425" s="1"/>
      <c r="S2425" s="1"/>
      <c r="T2425" s="1"/>
      <c r="U2425" s="1"/>
      <c r="V2425" s="1"/>
      <c r="W2425" s="1"/>
      <c r="X2425" s="1"/>
    </row>
    <row r="2426" spans="1:24">
      <c r="A2426" s="119"/>
      <c r="B2426" s="136"/>
      <c r="C2426" s="78"/>
      <c r="D2426" s="99"/>
      <c r="E2426" s="1"/>
      <c r="F2426" s="1"/>
      <c r="G2426" s="1"/>
      <c r="H2426" s="1"/>
      <c r="I2426" s="1"/>
      <c r="J2426" s="1"/>
      <c r="K2426" s="120"/>
      <c r="L2426" s="120"/>
      <c r="M2426" s="120"/>
      <c r="N2426" s="1"/>
      <c r="O2426" s="1"/>
      <c r="P2426" s="1"/>
      <c r="Q2426" s="1"/>
      <c r="R2426" s="1"/>
      <c r="S2426" s="1"/>
      <c r="T2426" s="1"/>
      <c r="U2426" s="1"/>
      <c r="V2426" s="1"/>
      <c r="W2426" s="1"/>
      <c r="X2426" s="1"/>
    </row>
    <row r="2427" spans="1:24">
      <c r="A2427" s="119"/>
      <c r="B2427" s="136"/>
      <c r="C2427" s="78"/>
      <c r="D2427" s="99"/>
      <c r="E2427" s="1"/>
      <c r="F2427" s="1"/>
      <c r="G2427" s="1"/>
      <c r="H2427" s="1"/>
      <c r="I2427" s="1"/>
      <c r="J2427" s="1"/>
      <c r="K2427" s="120"/>
      <c r="L2427" s="120"/>
      <c r="M2427" s="120"/>
      <c r="N2427" s="1"/>
      <c r="O2427" s="1"/>
      <c r="P2427" s="1"/>
      <c r="Q2427" s="1"/>
      <c r="R2427" s="1"/>
      <c r="S2427" s="1"/>
      <c r="T2427" s="1"/>
      <c r="U2427" s="1"/>
      <c r="V2427" s="1"/>
      <c r="W2427" s="1"/>
      <c r="X2427" s="1"/>
    </row>
    <row r="2428" spans="1:24">
      <c r="A2428" s="119"/>
      <c r="B2428" s="136"/>
      <c r="C2428" s="78"/>
      <c r="D2428" s="99"/>
      <c r="E2428" s="1"/>
      <c r="F2428" s="1"/>
      <c r="G2428" s="1"/>
      <c r="H2428" s="1"/>
      <c r="I2428" s="1"/>
      <c r="J2428" s="1"/>
      <c r="K2428" s="120"/>
      <c r="L2428" s="120"/>
      <c r="M2428" s="120"/>
      <c r="N2428" s="1"/>
      <c r="O2428" s="1"/>
      <c r="P2428" s="1"/>
      <c r="Q2428" s="1"/>
      <c r="R2428" s="1"/>
      <c r="S2428" s="1"/>
      <c r="T2428" s="1"/>
      <c r="U2428" s="1"/>
      <c r="V2428" s="1"/>
      <c r="W2428" s="1"/>
      <c r="X2428" s="1"/>
    </row>
    <row r="2429" spans="1:24">
      <c r="A2429" s="119"/>
      <c r="B2429" s="136"/>
      <c r="C2429" s="78"/>
      <c r="D2429" s="99"/>
      <c r="E2429" s="1"/>
      <c r="F2429" s="1"/>
      <c r="G2429" s="1"/>
      <c r="H2429" s="1"/>
      <c r="I2429" s="1"/>
      <c r="J2429" s="1"/>
      <c r="K2429" s="120"/>
      <c r="L2429" s="120"/>
      <c r="M2429" s="120"/>
      <c r="N2429" s="1"/>
      <c r="O2429" s="1"/>
      <c r="P2429" s="1"/>
      <c r="Q2429" s="1"/>
      <c r="R2429" s="1"/>
      <c r="S2429" s="1"/>
      <c r="T2429" s="1"/>
      <c r="U2429" s="1"/>
      <c r="V2429" s="1"/>
      <c r="W2429" s="1"/>
      <c r="X2429" s="1"/>
    </row>
    <row r="2430" spans="1:24">
      <c r="A2430" s="119"/>
      <c r="B2430" s="136"/>
      <c r="C2430" s="78"/>
      <c r="D2430" s="99"/>
      <c r="E2430" s="1"/>
      <c r="F2430" s="1"/>
      <c r="G2430" s="1"/>
      <c r="H2430" s="1"/>
      <c r="I2430" s="1"/>
      <c r="J2430" s="1"/>
      <c r="K2430" s="120"/>
      <c r="L2430" s="120"/>
      <c r="M2430" s="120"/>
      <c r="N2430" s="1"/>
      <c r="O2430" s="1"/>
      <c r="P2430" s="1"/>
      <c r="Q2430" s="1"/>
      <c r="R2430" s="1"/>
      <c r="S2430" s="1"/>
      <c r="T2430" s="1"/>
      <c r="U2430" s="1"/>
      <c r="V2430" s="1"/>
      <c r="W2430" s="1"/>
      <c r="X2430" s="1"/>
    </row>
    <row r="2431" spans="1:24">
      <c r="A2431" s="119"/>
      <c r="B2431" s="136"/>
      <c r="C2431" s="78"/>
      <c r="D2431" s="99"/>
      <c r="E2431" s="1"/>
      <c r="F2431" s="1"/>
      <c r="G2431" s="1"/>
      <c r="H2431" s="1"/>
      <c r="I2431" s="1"/>
      <c r="J2431" s="1"/>
      <c r="K2431" s="120"/>
      <c r="L2431" s="120"/>
      <c r="M2431" s="120"/>
      <c r="N2431" s="1"/>
      <c r="O2431" s="1"/>
      <c r="P2431" s="1"/>
      <c r="Q2431" s="1"/>
      <c r="R2431" s="1"/>
      <c r="S2431" s="1"/>
      <c r="T2431" s="1"/>
      <c r="U2431" s="1"/>
      <c r="V2431" s="1"/>
      <c r="W2431" s="1"/>
      <c r="X2431" s="1"/>
    </row>
    <row r="2432" spans="1:24">
      <c r="A2432" s="119"/>
      <c r="B2432" s="136"/>
      <c r="C2432" s="78"/>
      <c r="D2432" s="99"/>
      <c r="E2432" s="1"/>
      <c r="F2432" s="1"/>
      <c r="G2432" s="1"/>
      <c r="H2432" s="1"/>
      <c r="I2432" s="1"/>
      <c r="J2432" s="1"/>
      <c r="K2432" s="120"/>
      <c r="L2432" s="120"/>
      <c r="M2432" s="120"/>
      <c r="N2432" s="1"/>
      <c r="O2432" s="1"/>
      <c r="P2432" s="1"/>
      <c r="Q2432" s="1"/>
      <c r="R2432" s="1"/>
      <c r="S2432" s="1"/>
      <c r="T2432" s="1"/>
      <c r="U2432" s="1"/>
      <c r="V2432" s="1"/>
      <c r="W2432" s="1"/>
      <c r="X2432" s="1"/>
    </row>
    <row r="2433" spans="1:24">
      <c r="A2433" s="119"/>
      <c r="B2433" s="136"/>
      <c r="C2433" s="78"/>
      <c r="D2433" s="99"/>
      <c r="E2433" s="1"/>
      <c r="F2433" s="1"/>
      <c r="G2433" s="1"/>
      <c r="H2433" s="1"/>
      <c r="I2433" s="1"/>
      <c r="J2433" s="1"/>
      <c r="K2433" s="120"/>
      <c r="L2433" s="120"/>
      <c r="M2433" s="120"/>
      <c r="N2433" s="1"/>
      <c r="O2433" s="1"/>
      <c r="P2433" s="1"/>
      <c r="Q2433" s="1"/>
      <c r="R2433" s="1"/>
      <c r="S2433" s="1"/>
      <c r="T2433" s="1"/>
      <c r="U2433" s="1"/>
      <c r="V2433" s="1"/>
      <c r="W2433" s="1"/>
      <c r="X2433" s="1"/>
    </row>
    <row r="2434" spans="1:24">
      <c r="A2434" s="119"/>
      <c r="B2434" s="136"/>
      <c r="C2434" s="78"/>
      <c r="D2434" s="99"/>
      <c r="E2434" s="1"/>
      <c r="F2434" s="1"/>
      <c r="G2434" s="1"/>
      <c r="H2434" s="1"/>
      <c r="I2434" s="1"/>
      <c r="J2434" s="1"/>
      <c r="K2434" s="120"/>
      <c r="L2434" s="120"/>
      <c r="M2434" s="120"/>
      <c r="N2434" s="1"/>
      <c r="O2434" s="1"/>
      <c r="P2434" s="1"/>
      <c r="Q2434" s="1"/>
      <c r="R2434" s="1"/>
      <c r="S2434" s="1"/>
      <c r="T2434" s="1"/>
      <c r="U2434" s="1"/>
      <c r="V2434" s="1"/>
      <c r="W2434" s="1"/>
      <c r="X2434" s="1"/>
    </row>
    <row r="2435" spans="1:24">
      <c r="A2435" s="119"/>
      <c r="B2435" s="136"/>
      <c r="C2435" s="78"/>
      <c r="D2435" s="99"/>
      <c r="E2435" s="1"/>
      <c r="F2435" s="1"/>
      <c r="G2435" s="1"/>
      <c r="H2435" s="1"/>
      <c r="I2435" s="1"/>
      <c r="J2435" s="1"/>
      <c r="K2435" s="120"/>
      <c r="L2435" s="120"/>
      <c r="M2435" s="120"/>
      <c r="N2435" s="1"/>
      <c r="O2435" s="1"/>
      <c r="P2435" s="1"/>
      <c r="Q2435" s="1"/>
      <c r="R2435" s="1"/>
      <c r="S2435" s="1"/>
      <c r="T2435" s="1"/>
      <c r="U2435" s="1"/>
      <c r="V2435" s="1"/>
      <c r="W2435" s="1"/>
      <c r="X2435" s="1"/>
    </row>
    <row r="2436" spans="1:24">
      <c r="A2436" s="119"/>
      <c r="B2436" s="136"/>
      <c r="C2436" s="78"/>
      <c r="D2436" s="99"/>
      <c r="E2436" s="1"/>
      <c r="F2436" s="1"/>
      <c r="G2436" s="1"/>
      <c r="H2436" s="1"/>
      <c r="I2436" s="1"/>
      <c r="J2436" s="1"/>
      <c r="K2436" s="120"/>
      <c r="L2436" s="120"/>
      <c r="M2436" s="120"/>
      <c r="N2436" s="1"/>
      <c r="O2436" s="1"/>
      <c r="P2436" s="1"/>
      <c r="Q2436" s="1"/>
      <c r="R2436" s="1"/>
      <c r="S2436" s="1"/>
      <c r="T2436" s="1"/>
      <c r="U2436" s="1"/>
      <c r="V2436" s="1"/>
      <c r="W2436" s="1"/>
      <c r="X2436" s="1"/>
    </row>
    <row r="2437" spans="1:24">
      <c r="A2437" s="119"/>
      <c r="B2437" s="136"/>
      <c r="C2437" s="78"/>
      <c r="D2437" s="99"/>
      <c r="E2437" s="1"/>
      <c r="F2437" s="1"/>
      <c r="G2437" s="1"/>
      <c r="H2437" s="1"/>
      <c r="I2437" s="1"/>
      <c r="J2437" s="1"/>
      <c r="K2437" s="120"/>
      <c r="L2437" s="120"/>
      <c r="M2437" s="120"/>
      <c r="N2437" s="1"/>
      <c r="O2437" s="1"/>
      <c r="P2437" s="1"/>
      <c r="Q2437" s="1"/>
      <c r="R2437" s="1"/>
      <c r="S2437" s="1"/>
      <c r="T2437" s="1"/>
      <c r="U2437" s="1"/>
      <c r="V2437" s="1"/>
      <c r="W2437" s="1"/>
      <c r="X2437" s="1"/>
    </row>
    <row r="2438" spans="1:24">
      <c r="A2438" s="119"/>
      <c r="B2438" s="136"/>
      <c r="C2438" s="78"/>
      <c r="D2438" s="99"/>
      <c r="E2438" s="1"/>
      <c r="F2438" s="1"/>
      <c r="G2438" s="1"/>
      <c r="H2438" s="1"/>
      <c r="I2438" s="1"/>
      <c r="J2438" s="1"/>
      <c r="K2438" s="120"/>
      <c r="L2438" s="120"/>
      <c r="M2438" s="120"/>
      <c r="N2438" s="1"/>
      <c r="O2438" s="1"/>
      <c r="P2438" s="1"/>
      <c r="Q2438" s="1"/>
      <c r="R2438" s="1"/>
      <c r="S2438" s="1"/>
      <c r="T2438" s="1"/>
      <c r="U2438" s="1"/>
      <c r="V2438" s="1"/>
      <c r="W2438" s="1"/>
      <c r="X2438" s="1"/>
    </row>
    <row r="2439" spans="1:24">
      <c r="A2439" s="119"/>
      <c r="B2439" s="136"/>
      <c r="C2439" s="78"/>
      <c r="D2439" s="99"/>
      <c r="E2439" s="1"/>
      <c r="F2439" s="1"/>
      <c r="G2439" s="1"/>
      <c r="H2439" s="1"/>
      <c r="I2439" s="1"/>
      <c r="J2439" s="1"/>
      <c r="K2439" s="120"/>
      <c r="L2439" s="120"/>
      <c r="M2439" s="120"/>
      <c r="N2439" s="1"/>
      <c r="O2439" s="1"/>
      <c r="P2439" s="1"/>
      <c r="Q2439" s="1"/>
      <c r="R2439" s="1"/>
      <c r="S2439" s="1"/>
      <c r="T2439" s="1"/>
      <c r="U2439" s="1"/>
      <c r="V2439" s="1"/>
      <c r="W2439" s="1"/>
      <c r="X2439" s="1"/>
    </row>
    <row r="2440" spans="1:24">
      <c r="A2440" s="119"/>
      <c r="B2440" s="136"/>
      <c r="C2440" s="78"/>
      <c r="D2440" s="99"/>
      <c r="E2440" s="1"/>
      <c r="F2440" s="1"/>
      <c r="G2440" s="1"/>
      <c r="H2440" s="1"/>
      <c r="I2440" s="1"/>
      <c r="J2440" s="1"/>
      <c r="K2440" s="120"/>
      <c r="L2440" s="120"/>
      <c r="M2440" s="120"/>
      <c r="N2440" s="1"/>
      <c r="O2440" s="1"/>
      <c r="P2440" s="1"/>
      <c r="Q2440" s="1"/>
      <c r="R2440" s="1"/>
      <c r="S2440" s="1"/>
      <c r="T2440" s="1"/>
      <c r="U2440" s="1"/>
      <c r="V2440" s="1"/>
      <c r="W2440" s="1"/>
      <c r="X2440" s="1"/>
    </row>
    <row r="2441" spans="1:24">
      <c r="A2441" s="119"/>
      <c r="B2441" s="136"/>
      <c r="C2441" s="78"/>
      <c r="D2441" s="99"/>
      <c r="E2441" s="1"/>
      <c r="F2441" s="1"/>
      <c r="G2441" s="1"/>
      <c r="H2441" s="1"/>
      <c r="I2441" s="1"/>
      <c r="J2441" s="1"/>
      <c r="K2441" s="120"/>
      <c r="L2441" s="120"/>
      <c r="M2441" s="120"/>
      <c r="N2441" s="1"/>
      <c r="O2441" s="1"/>
      <c r="P2441" s="1"/>
      <c r="Q2441" s="1"/>
      <c r="R2441" s="1"/>
      <c r="S2441" s="1"/>
      <c r="T2441" s="1"/>
      <c r="U2441" s="1"/>
      <c r="V2441" s="1"/>
      <c r="W2441" s="1"/>
      <c r="X2441" s="1"/>
    </row>
    <row r="2442" spans="1:24">
      <c r="A2442" s="119"/>
      <c r="B2442" s="136"/>
      <c r="C2442" s="78"/>
      <c r="D2442" s="99"/>
      <c r="E2442" s="1"/>
      <c r="F2442" s="1"/>
      <c r="G2442" s="1"/>
      <c r="H2442" s="1"/>
      <c r="I2442" s="1"/>
      <c r="J2442" s="1"/>
      <c r="K2442" s="120"/>
      <c r="L2442" s="120"/>
      <c r="M2442" s="120"/>
      <c r="N2442" s="1"/>
      <c r="O2442" s="1"/>
      <c r="P2442" s="1"/>
      <c r="Q2442" s="1"/>
      <c r="R2442" s="1"/>
      <c r="S2442" s="1"/>
      <c r="T2442" s="1"/>
      <c r="U2442" s="1"/>
      <c r="V2442" s="1"/>
      <c r="W2442" s="1"/>
      <c r="X2442" s="1"/>
    </row>
    <row r="2443" spans="1:24">
      <c r="A2443" s="119"/>
      <c r="B2443" s="136"/>
      <c r="C2443" s="78"/>
      <c r="D2443" s="99"/>
      <c r="E2443" s="1"/>
      <c r="F2443" s="1"/>
      <c r="G2443" s="1"/>
      <c r="H2443" s="1"/>
      <c r="I2443" s="1"/>
      <c r="J2443" s="1"/>
      <c r="K2443" s="120"/>
      <c r="L2443" s="120"/>
      <c r="M2443" s="120"/>
      <c r="N2443" s="1"/>
      <c r="O2443" s="1"/>
      <c r="P2443" s="1"/>
      <c r="Q2443" s="1"/>
      <c r="R2443" s="1"/>
      <c r="S2443" s="1"/>
      <c r="T2443" s="1"/>
      <c r="U2443" s="1"/>
      <c r="V2443" s="1"/>
      <c r="W2443" s="1"/>
      <c r="X2443" s="1"/>
    </row>
    <row r="2444" spans="1:24">
      <c r="A2444" s="119"/>
      <c r="B2444" s="136"/>
      <c r="C2444" s="78"/>
      <c r="D2444" s="99"/>
      <c r="E2444" s="1"/>
      <c r="F2444" s="1"/>
      <c r="G2444" s="1"/>
      <c r="H2444" s="1"/>
      <c r="I2444" s="1"/>
      <c r="J2444" s="1"/>
      <c r="K2444" s="120"/>
      <c r="L2444" s="120"/>
      <c r="M2444" s="120"/>
      <c r="N2444" s="1"/>
      <c r="O2444" s="1"/>
      <c r="P2444" s="1"/>
      <c r="Q2444" s="1"/>
      <c r="R2444" s="1"/>
      <c r="S2444" s="1"/>
      <c r="T2444" s="1"/>
      <c r="U2444" s="1"/>
      <c r="V2444" s="1"/>
      <c r="W2444" s="1"/>
      <c r="X2444" s="1"/>
    </row>
    <row r="2445" spans="1:24">
      <c r="A2445" s="119"/>
      <c r="B2445" s="136"/>
      <c r="C2445" s="78"/>
      <c r="D2445" s="99"/>
      <c r="E2445" s="1"/>
      <c r="F2445" s="1"/>
      <c r="G2445" s="1"/>
      <c r="H2445" s="1"/>
      <c r="I2445" s="1"/>
      <c r="J2445" s="1"/>
      <c r="K2445" s="120"/>
      <c r="L2445" s="120"/>
      <c r="M2445" s="120"/>
      <c r="N2445" s="1"/>
      <c r="O2445" s="1"/>
      <c r="P2445" s="1"/>
      <c r="Q2445" s="1"/>
      <c r="R2445" s="1"/>
      <c r="S2445" s="1"/>
      <c r="T2445" s="1"/>
      <c r="U2445" s="1"/>
      <c r="V2445" s="1"/>
      <c r="W2445" s="1"/>
      <c r="X2445" s="1"/>
    </row>
    <row r="2446" spans="1:24">
      <c r="A2446" s="119"/>
      <c r="B2446" s="136"/>
      <c r="C2446" s="78"/>
      <c r="D2446" s="99"/>
      <c r="E2446" s="1"/>
      <c r="F2446" s="1"/>
      <c r="G2446" s="1"/>
      <c r="H2446" s="1"/>
      <c r="I2446" s="1"/>
      <c r="J2446" s="1"/>
      <c r="K2446" s="120"/>
      <c r="L2446" s="120"/>
      <c r="M2446" s="120"/>
      <c r="N2446" s="1"/>
      <c r="O2446" s="1"/>
      <c r="P2446" s="1"/>
      <c r="Q2446" s="1"/>
      <c r="R2446" s="1"/>
      <c r="S2446" s="1"/>
      <c r="T2446" s="1"/>
      <c r="U2446" s="1"/>
      <c r="V2446" s="1"/>
      <c r="W2446" s="1"/>
      <c r="X2446" s="1"/>
    </row>
    <row r="2447" spans="1:24">
      <c r="A2447" s="119"/>
      <c r="B2447" s="136"/>
      <c r="C2447" s="78"/>
      <c r="D2447" s="99"/>
      <c r="E2447" s="1"/>
      <c r="F2447" s="1"/>
      <c r="G2447" s="1"/>
      <c r="H2447" s="1"/>
      <c r="I2447" s="1"/>
      <c r="J2447" s="1"/>
      <c r="K2447" s="120"/>
      <c r="L2447" s="120"/>
      <c r="M2447" s="120"/>
      <c r="N2447" s="1"/>
      <c r="O2447" s="1"/>
      <c r="P2447" s="1"/>
      <c r="Q2447" s="1"/>
      <c r="R2447" s="1"/>
      <c r="S2447" s="1"/>
      <c r="T2447" s="1"/>
      <c r="U2447" s="1"/>
      <c r="V2447" s="1"/>
      <c r="W2447" s="1"/>
      <c r="X2447" s="1"/>
    </row>
    <row r="2448" spans="1:24">
      <c r="A2448" s="119"/>
      <c r="B2448" s="136"/>
      <c r="C2448" s="78"/>
      <c r="D2448" s="99"/>
      <c r="E2448" s="1"/>
      <c r="F2448" s="1"/>
      <c r="G2448" s="1"/>
      <c r="H2448" s="1"/>
      <c r="I2448" s="1"/>
      <c r="J2448" s="1"/>
      <c r="K2448" s="120"/>
      <c r="L2448" s="120"/>
      <c r="M2448" s="120"/>
      <c r="N2448" s="1"/>
      <c r="O2448" s="1"/>
      <c r="P2448" s="1"/>
      <c r="Q2448" s="1"/>
      <c r="R2448" s="1"/>
      <c r="S2448" s="1"/>
      <c r="T2448" s="1"/>
      <c r="U2448" s="1"/>
      <c r="V2448" s="1"/>
      <c r="W2448" s="1"/>
      <c r="X2448" s="1"/>
    </row>
    <row r="2449" spans="1:24">
      <c r="A2449" s="119"/>
      <c r="B2449" s="136"/>
      <c r="C2449" s="78"/>
      <c r="D2449" s="99"/>
      <c r="E2449" s="1"/>
      <c r="F2449" s="1"/>
      <c r="G2449" s="1"/>
      <c r="H2449" s="1"/>
      <c r="I2449" s="1"/>
      <c r="J2449" s="1"/>
      <c r="K2449" s="120"/>
      <c r="L2449" s="120"/>
      <c r="M2449" s="120"/>
      <c r="N2449" s="1"/>
      <c r="O2449" s="1"/>
      <c r="P2449" s="1"/>
      <c r="Q2449" s="1"/>
      <c r="R2449" s="1"/>
      <c r="S2449" s="1"/>
      <c r="T2449" s="1"/>
      <c r="U2449" s="1"/>
      <c r="V2449" s="1"/>
      <c r="W2449" s="1"/>
      <c r="X2449" s="1"/>
    </row>
    <row r="2450" spans="1:24">
      <c r="A2450" s="119"/>
      <c r="B2450" s="136"/>
      <c r="C2450" s="78"/>
      <c r="D2450" s="99"/>
      <c r="E2450" s="1"/>
      <c r="F2450" s="1"/>
      <c r="G2450" s="1"/>
      <c r="H2450" s="1"/>
      <c r="I2450" s="1"/>
      <c r="J2450" s="1"/>
      <c r="K2450" s="120"/>
      <c r="L2450" s="120"/>
      <c r="M2450" s="120"/>
      <c r="N2450" s="1"/>
      <c r="O2450" s="1"/>
      <c r="P2450" s="1"/>
      <c r="Q2450" s="1"/>
      <c r="R2450" s="1"/>
      <c r="S2450" s="1"/>
      <c r="T2450" s="1"/>
      <c r="U2450" s="1"/>
      <c r="V2450" s="1"/>
      <c r="W2450" s="1"/>
      <c r="X2450" s="1"/>
    </row>
    <row r="2451" spans="1:24">
      <c r="A2451" s="119"/>
      <c r="B2451" s="136"/>
      <c r="C2451" s="78"/>
      <c r="D2451" s="99"/>
      <c r="E2451" s="1"/>
      <c r="F2451" s="1"/>
      <c r="G2451" s="1"/>
      <c r="H2451" s="1"/>
      <c r="I2451" s="1"/>
      <c r="J2451" s="1"/>
      <c r="K2451" s="120"/>
      <c r="L2451" s="120"/>
      <c r="M2451" s="120"/>
      <c r="N2451" s="1"/>
      <c r="O2451" s="1"/>
      <c r="P2451" s="1"/>
      <c r="Q2451" s="1"/>
      <c r="R2451" s="1"/>
      <c r="S2451" s="1"/>
      <c r="T2451" s="1"/>
      <c r="U2451" s="1"/>
      <c r="V2451" s="1"/>
      <c r="W2451" s="1"/>
      <c r="X2451" s="1"/>
    </row>
    <row r="2452" spans="1:24">
      <c r="A2452" s="119"/>
      <c r="B2452" s="136"/>
      <c r="C2452" s="78"/>
      <c r="D2452" s="99"/>
      <c r="E2452" s="1"/>
      <c r="F2452" s="1"/>
      <c r="G2452" s="1"/>
      <c r="H2452" s="1"/>
      <c r="I2452" s="1"/>
      <c r="J2452" s="1"/>
      <c r="K2452" s="120"/>
      <c r="L2452" s="120"/>
      <c r="M2452" s="120"/>
      <c r="N2452" s="1"/>
      <c r="O2452" s="1"/>
      <c r="P2452" s="1"/>
      <c r="Q2452" s="1"/>
      <c r="R2452" s="1"/>
      <c r="S2452" s="1"/>
      <c r="T2452" s="1"/>
      <c r="U2452" s="1"/>
      <c r="V2452" s="1"/>
      <c r="W2452" s="1"/>
      <c r="X2452" s="1"/>
    </row>
    <row r="2453" spans="1:24">
      <c r="A2453" s="119"/>
      <c r="B2453" s="136"/>
      <c r="C2453" s="78"/>
      <c r="D2453" s="99"/>
      <c r="E2453" s="1"/>
      <c r="F2453" s="1"/>
      <c r="G2453" s="1"/>
      <c r="H2453" s="1"/>
      <c r="I2453" s="1"/>
      <c r="J2453" s="1"/>
      <c r="K2453" s="120"/>
      <c r="L2453" s="120"/>
      <c r="M2453" s="120"/>
      <c r="N2453" s="1"/>
      <c r="O2453" s="1"/>
      <c r="P2453" s="1"/>
      <c r="Q2453" s="1"/>
      <c r="R2453" s="1"/>
      <c r="S2453" s="1"/>
      <c r="T2453" s="1"/>
      <c r="U2453" s="1"/>
      <c r="V2453" s="1"/>
      <c r="W2453" s="1"/>
      <c r="X2453" s="1"/>
    </row>
    <row r="2454" spans="1:24">
      <c r="A2454" s="119"/>
      <c r="B2454" s="136"/>
      <c r="C2454" s="78"/>
      <c r="D2454" s="99"/>
      <c r="E2454" s="1"/>
      <c r="F2454" s="1"/>
      <c r="G2454" s="1"/>
      <c r="H2454" s="1"/>
      <c r="I2454" s="1"/>
      <c r="J2454" s="1"/>
      <c r="K2454" s="120"/>
      <c r="L2454" s="120"/>
      <c r="M2454" s="120"/>
      <c r="N2454" s="1"/>
      <c r="O2454" s="1"/>
      <c r="P2454" s="1"/>
      <c r="Q2454" s="1"/>
      <c r="R2454" s="1"/>
      <c r="S2454" s="1"/>
      <c r="T2454" s="1"/>
      <c r="U2454" s="1"/>
      <c r="V2454" s="1"/>
      <c r="W2454" s="1"/>
      <c r="X2454" s="1"/>
    </row>
    <row r="2455" spans="1:24">
      <c r="A2455" s="119"/>
      <c r="B2455" s="136"/>
      <c r="C2455" s="78"/>
      <c r="D2455" s="99"/>
      <c r="E2455" s="1"/>
      <c r="F2455" s="1"/>
      <c r="G2455" s="1"/>
      <c r="H2455" s="1"/>
      <c r="I2455" s="1"/>
      <c r="J2455" s="1"/>
      <c r="K2455" s="120"/>
      <c r="L2455" s="120"/>
      <c r="M2455" s="120"/>
      <c r="N2455" s="1"/>
      <c r="O2455" s="1"/>
      <c r="P2455" s="1"/>
      <c r="Q2455" s="1"/>
      <c r="R2455" s="1"/>
      <c r="S2455" s="1"/>
      <c r="T2455" s="1"/>
      <c r="U2455" s="1"/>
      <c r="V2455" s="1"/>
      <c r="W2455" s="1"/>
      <c r="X2455" s="1"/>
    </row>
    <row r="2456" spans="1:24">
      <c r="A2456" s="119"/>
      <c r="B2456" s="136"/>
      <c r="C2456" s="78"/>
      <c r="D2456" s="99"/>
      <c r="E2456" s="1"/>
      <c r="F2456" s="1"/>
      <c r="G2456" s="1"/>
      <c r="H2456" s="1"/>
      <c r="I2456" s="1"/>
      <c r="J2456" s="1"/>
      <c r="K2456" s="120"/>
      <c r="L2456" s="120"/>
      <c r="M2456" s="120"/>
      <c r="N2456" s="1"/>
      <c r="O2456" s="1"/>
      <c r="P2456" s="1"/>
      <c r="Q2456" s="1"/>
      <c r="R2456" s="1"/>
      <c r="S2456" s="1"/>
      <c r="T2456" s="1"/>
      <c r="U2456" s="1"/>
      <c r="V2456" s="1"/>
      <c r="W2456" s="1"/>
      <c r="X2456" s="1"/>
    </row>
    <row r="2457" spans="1:24">
      <c r="A2457" s="119"/>
      <c r="B2457" s="136"/>
      <c r="C2457" s="78"/>
      <c r="D2457" s="99"/>
      <c r="E2457" s="1"/>
      <c r="F2457" s="1"/>
      <c r="G2457" s="1"/>
      <c r="H2457" s="1"/>
      <c r="I2457" s="1"/>
      <c r="J2457" s="1"/>
      <c r="K2457" s="120"/>
      <c r="L2457" s="120"/>
      <c r="M2457" s="120"/>
      <c r="N2457" s="1"/>
      <c r="O2457" s="1"/>
      <c r="P2457" s="1"/>
      <c r="Q2457" s="1"/>
      <c r="R2457" s="1"/>
      <c r="S2457" s="1"/>
      <c r="T2457" s="1"/>
      <c r="U2457" s="1"/>
      <c r="V2457" s="1"/>
      <c r="W2457" s="1"/>
      <c r="X2457" s="1"/>
    </row>
    <row r="2458" spans="1:24">
      <c r="A2458" s="119"/>
      <c r="B2458" s="136"/>
      <c r="C2458" s="78"/>
      <c r="D2458" s="99"/>
      <c r="E2458" s="1"/>
      <c r="F2458" s="1"/>
      <c r="G2458" s="1"/>
      <c r="H2458" s="1"/>
      <c r="I2458" s="1"/>
      <c r="J2458" s="1"/>
      <c r="K2458" s="120"/>
      <c r="L2458" s="120"/>
      <c r="M2458" s="120"/>
      <c r="N2458" s="1"/>
      <c r="O2458" s="1"/>
      <c r="P2458" s="1"/>
      <c r="Q2458" s="1"/>
      <c r="R2458" s="1"/>
      <c r="S2458" s="1"/>
      <c r="T2458" s="1"/>
      <c r="U2458" s="1"/>
      <c r="V2458" s="1"/>
      <c r="W2458" s="1"/>
      <c r="X2458" s="1"/>
    </row>
    <row r="2459" spans="1:24">
      <c r="A2459" s="119"/>
      <c r="B2459" s="136"/>
      <c r="C2459" s="78"/>
      <c r="D2459" s="99"/>
      <c r="E2459" s="1"/>
      <c r="F2459" s="1"/>
      <c r="G2459" s="1"/>
      <c r="H2459" s="1"/>
      <c r="I2459" s="1"/>
      <c r="J2459" s="1"/>
      <c r="K2459" s="120"/>
      <c r="L2459" s="120"/>
      <c r="M2459" s="120"/>
      <c r="N2459" s="1"/>
      <c r="O2459" s="1"/>
      <c r="P2459" s="1"/>
      <c r="Q2459" s="1"/>
      <c r="R2459" s="1"/>
      <c r="S2459" s="1"/>
      <c r="T2459" s="1"/>
      <c r="U2459" s="1"/>
      <c r="V2459" s="1"/>
      <c r="W2459" s="1"/>
      <c r="X2459" s="1"/>
    </row>
    <row r="2460" spans="1:24">
      <c r="A2460" s="119"/>
      <c r="B2460" s="136"/>
      <c r="C2460" s="78"/>
      <c r="D2460" s="99"/>
      <c r="E2460" s="1"/>
      <c r="F2460" s="1"/>
      <c r="G2460" s="1"/>
      <c r="H2460" s="1"/>
      <c r="I2460" s="1"/>
      <c r="J2460" s="1"/>
      <c r="K2460" s="120"/>
      <c r="L2460" s="120"/>
      <c r="M2460" s="120"/>
      <c r="N2460" s="1"/>
      <c r="O2460" s="1"/>
      <c r="P2460" s="1"/>
      <c r="Q2460" s="1"/>
      <c r="R2460" s="1"/>
      <c r="S2460" s="1"/>
      <c r="T2460" s="1"/>
      <c r="U2460" s="1"/>
      <c r="V2460" s="1"/>
      <c r="W2460" s="1"/>
      <c r="X2460" s="1"/>
    </row>
    <row r="2461" spans="1:24">
      <c r="A2461" s="119"/>
      <c r="B2461" s="136"/>
      <c r="C2461" s="78"/>
      <c r="D2461" s="99"/>
      <c r="E2461" s="1"/>
      <c r="F2461" s="1"/>
      <c r="G2461" s="1"/>
      <c r="H2461" s="1"/>
      <c r="I2461" s="1"/>
      <c r="J2461" s="1"/>
      <c r="K2461" s="120"/>
      <c r="L2461" s="120"/>
      <c r="M2461" s="120"/>
      <c r="N2461" s="1"/>
      <c r="O2461" s="1"/>
      <c r="P2461" s="1"/>
      <c r="Q2461" s="1"/>
      <c r="R2461" s="1"/>
      <c r="S2461" s="1"/>
      <c r="T2461" s="1"/>
      <c r="U2461" s="1"/>
      <c r="V2461" s="1"/>
      <c r="W2461" s="1"/>
      <c r="X2461" s="1"/>
    </row>
    <row r="2462" spans="1:24">
      <c r="A2462" s="119"/>
      <c r="B2462" s="136"/>
      <c r="C2462" s="78"/>
      <c r="D2462" s="99"/>
      <c r="E2462" s="1"/>
      <c r="F2462" s="1"/>
      <c r="G2462" s="1"/>
      <c r="H2462" s="1"/>
      <c r="I2462" s="1"/>
      <c r="J2462" s="1"/>
      <c r="K2462" s="120"/>
      <c r="L2462" s="120"/>
      <c r="M2462" s="120"/>
      <c r="N2462" s="1"/>
      <c r="O2462" s="1"/>
      <c r="P2462" s="1"/>
      <c r="Q2462" s="1"/>
      <c r="R2462" s="1"/>
      <c r="S2462" s="1"/>
      <c r="T2462" s="1"/>
      <c r="U2462" s="1"/>
      <c r="V2462" s="1"/>
      <c r="W2462" s="1"/>
      <c r="X2462" s="1"/>
    </row>
    <row r="2463" spans="1:24">
      <c r="A2463" s="119"/>
      <c r="B2463" s="136"/>
      <c r="C2463" s="78"/>
      <c r="D2463" s="99"/>
      <c r="E2463" s="1"/>
      <c r="F2463" s="1"/>
      <c r="G2463" s="1"/>
      <c r="H2463" s="1"/>
      <c r="I2463" s="1"/>
      <c r="J2463" s="1"/>
      <c r="K2463" s="120"/>
      <c r="L2463" s="120"/>
      <c r="M2463" s="120"/>
      <c r="N2463" s="1"/>
      <c r="O2463" s="1"/>
      <c r="P2463" s="1"/>
      <c r="Q2463" s="1"/>
      <c r="R2463" s="1"/>
      <c r="S2463" s="1"/>
      <c r="T2463" s="1"/>
      <c r="U2463" s="1"/>
      <c r="V2463" s="1"/>
      <c r="W2463" s="1"/>
      <c r="X2463" s="1"/>
    </row>
    <row r="2464" spans="1:24">
      <c r="A2464" s="119"/>
      <c r="B2464" s="136"/>
      <c r="C2464" s="78"/>
      <c r="D2464" s="99"/>
      <c r="E2464" s="1"/>
      <c r="F2464" s="1"/>
      <c r="G2464" s="1"/>
      <c r="H2464" s="1"/>
      <c r="I2464" s="1"/>
      <c r="J2464" s="1"/>
      <c r="K2464" s="120"/>
      <c r="L2464" s="120"/>
      <c r="M2464" s="120"/>
      <c r="N2464" s="1"/>
      <c r="O2464" s="1"/>
      <c r="P2464" s="1"/>
      <c r="Q2464" s="1"/>
      <c r="R2464" s="1"/>
      <c r="S2464" s="1"/>
      <c r="T2464" s="1"/>
      <c r="U2464" s="1"/>
      <c r="V2464" s="1"/>
      <c r="W2464" s="1"/>
      <c r="X2464" s="1"/>
    </row>
    <row r="2465" spans="1:24">
      <c r="A2465" s="119"/>
      <c r="B2465" s="136"/>
      <c r="C2465" s="78"/>
      <c r="D2465" s="99"/>
      <c r="E2465" s="1"/>
      <c r="F2465" s="1"/>
      <c r="G2465" s="1"/>
      <c r="H2465" s="1"/>
      <c r="I2465" s="1"/>
      <c r="J2465" s="1"/>
      <c r="K2465" s="120"/>
      <c r="L2465" s="120"/>
      <c r="M2465" s="120"/>
      <c r="N2465" s="1"/>
      <c r="O2465" s="1"/>
      <c r="P2465" s="1"/>
      <c r="Q2465" s="1"/>
      <c r="R2465" s="1"/>
      <c r="S2465" s="1"/>
      <c r="T2465" s="1"/>
      <c r="U2465" s="1"/>
      <c r="V2465" s="1"/>
      <c r="W2465" s="1"/>
      <c r="X2465" s="1"/>
    </row>
    <row r="2466" spans="1:24">
      <c r="A2466" s="119"/>
      <c r="B2466" s="136"/>
      <c r="C2466" s="78"/>
      <c r="D2466" s="99"/>
      <c r="E2466" s="1"/>
      <c r="F2466" s="1"/>
      <c r="G2466" s="1"/>
      <c r="H2466" s="1"/>
      <c r="I2466" s="1"/>
      <c r="J2466" s="1"/>
      <c r="K2466" s="120"/>
      <c r="L2466" s="120"/>
      <c r="M2466" s="120"/>
      <c r="N2466" s="1"/>
      <c r="O2466" s="1"/>
      <c r="P2466" s="1"/>
      <c r="Q2466" s="1"/>
      <c r="R2466" s="1"/>
      <c r="S2466" s="1"/>
      <c r="T2466" s="1"/>
      <c r="U2466" s="1"/>
      <c r="V2466" s="1"/>
      <c r="W2466" s="1"/>
      <c r="X2466" s="1"/>
    </row>
    <row r="2467" spans="1:24">
      <c r="A2467" s="119"/>
      <c r="B2467" s="136"/>
      <c r="C2467" s="78"/>
      <c r="D2467" s="99"/>
      <c r="E2467" s="1"/>
      <c r="F2467" s="1"/>
      <c r="G2467" s="1"/>
      <c r="H2467" s="1"/>
      <c r="I2467" s="1"/>
      <c r="J2467" s="1"/>
      <c r="K2467" s="120"/>
      <c r="L2467" s="120"/>
      <c r="M2467" s="120"/>
      <c r="N2467" s="1"/>
      <c r="O2467" s="1"/>
      <c r="P2467" s="1"/>
      <c r="Q2467" s="1"/>
      <c r="R2467" s="1"/>
      <c r="S2467" s="1"/>
      <c r="T2467" s="1"/>
      <c r="U2467" s="1"/>
      <c r="V2467" s="1"/>
      <c r="W2467" s="1"/>
      <c r="X2467" s="1"/>
    </row>
    <row r="2468" spans="1:24">
      <c r="A2468" s="119"/>
      <c r="B2468" s="136"/>
      <c r="C2468" s="78"/>
      <c r="D2468" s="99"/>
      <c r="E2468" s="1"/>
      <c r="F2468" s="1"/>
      <c r="G2468" s="1"/>
      <c r="H2468" s="1"/>
      <c r="I2468" s="1"/>
      <c r="J2468" s="1"/>
      <c r="K2468" s="120"/>
      <c r="L2468" s="120"/>
      <c r="M2468" s="120"/>
      <c r="N2468" s="1"/>
      <c r="O2468" s="1"/>
      <c r="P2468" s="1"/>
      <c r="Q2468" s="1"/>
      <c r="R2468" s="1"/>
      <c r="S2468" s="1"/>
      <c r="T2468" s="1"/>
      <c r="U2468" s="1"/>
      <c r="V2468" s="1"/>
      <c r="W2468" s="1"/>
      <c r="X2468" s="1"/>
    </row>
    <row r="2469" spans="1:24">
      <c r="A2469" s="119"/>
      <c r="B2469" s="136"/>
      <c r="C2469" s="78"/>
      <c r="D2469" s="99"/>
      <c r="E2469" s="1"/>
      <c r="F2469" s="1"/>
      <c r="G2469" s="1"/>
      <c r="H2469" s="1"/>
      <c r="I2469" s="1"/>
      <c r="J2469" s="1"/>
      <c r="K2469" s="120"/>
      <c r="L2469" s="120"/>
      <c r="M2469" s="120"/>
      <c r="N2469" s="1"/>
      <c r="O2469" s="1"/>
      <c r="P2469" s="1"/>
      <c r="Q2469" s="1"/>
      <c r="R2469" s="1"/>
      <c r="S2469" s="1"/>
      <c r="T2469" s="1"/>
      <c r="U2469" s="1"/>
      <c r="V2469" s="1"/>
      <c r="W2469" s="1"/>
      <c r="X2469" s="1"/>
    </row>
    <row r="2470" spans="1:24">
      <c r="A2470" s="119"/>
      <c r="B2470" s="136"/>
      <c r="C2470" s="78"/>
      <c r="D2470" s="99"/>
      <c r="E2470" s="1"/>
      <c r="F2470" s="1"/>
      <c r="G2470" s="1"/>
      <c r="H2470" s="1"/>
      <c r="I2470" s="1"/>
      <c r="J2470" s="1"/>
      <c r="K2470" s="120"/>
      <c r="L2470" s="120"/>
      <c r="M2470" s="120"/>
      <c r="N2470" s="1"/>
      <c r="O2470" s="1"/>
      <c r="P2470" s="1"/>
      <c r="Q2470" s="1"/>
      <c r="R2470" s="1"/>
      <c r="S2470" s="1"/>
      <c r="T2470" s="1"/>
      <c r="U2470" s="1"/>
      <c r="V2470" s="1"/>
      <c r="W2470" s="1"/>
      <c r="X2470" s="1"/>
    </row>
    <row r="2471" spans="1:24">
      <c r="A2471" s="119"/>
      <c r="B2471" s="136"/>
      <c r="C2471" s="78"/>
      <c r="D2471" s="99"/>
      <c r="E2471" s="1"/>
      <c r="F2471" s="1"/>
      <c r="G2471" s="1"/>
      <c r="H2471" s="1"/>
      <c r="I2471" s="1"/>
      <c r="J2471" s="1"/>
      <c r="K2471" s="120"/>
      <c r="L2471" s="120"/>
      <c r="M2471" s="120"/>
      <c r="N2471" s="1"/>
      <c r="O2471" s="1"/>
      <c r="P2471" s="1"/>
      <c r="Q2471" s="1"/>
      <c r="R2471" s="1"/>
      <c r="S2471" s="1"/>
      <c r="T2471" s="1"/>
      <c r="U2471" s="1"/>
      <c r="V2471" s="1"/>
      <c r="W2471" s="1"/>
      <c r="X2471" s="1"/>
    </row>
    <row r="2472" spans="1:24">
      <c r="A2472" s="119"/>
      <c r="B2472" s="136"/>
      <c r="C2472" s="78"/>
      <c r="D2472" s="99"/>
      <c r="E2472" s="1"/>
      <c r="F2472" s="1"/>
      <c r="G2472" s="1"/>
      <c r="H2472" s="1"/>
      <c r="I2472" s="1"/>
      <c r="J2472" s="1"/>
      <c r="K2472" s="120"/>
      <c r="L2472" s="120"/>
      <c r="M2472" s="120"/>
      <c r="N2472" s="1"/>
      <c r="O2472" s="1"/>
      <c r="P2472" s="1"/>
      <c r="Q2472" s="1"/>
      <c r="R2472" s="1"/>
      <c r="S2472" s="1"/>
      <c r="T2472" s="1"/>
      <c r="U2472" s="1"/>
      <c r="V2472" s="1"/>
      <c r="W2472" s="1"/>
      <c r="X2472" s="1"/>
    </row>
    <row r="2473" spans="1:24">
      <c r="A2473" s="119"/>
      <c r="B2473" s="136"/>
      <c r="C2473" s="78"/>
      <c r="D2473" s="99"/>
      <c r="E2473" s="1"/>
      <c r="F2473" s="1"/>
      <c r="G2473" s="1"/>
      <c r="H2473" s="1"/>
      <c r="I2473" s="1"/>
      <c r="J2473" s="1"/>
      <c r="K2473" s="120"/>
      <c r="L2473" s="120"/>
      <c r="M2473" s="120"/>
      <c r="N2473" s="1"/>
      <c r="O2473" s="1"/>
      <c r="P2473" s="1"/>
      <c r="Q2473" s="1"/>
      <c r="R2473" s="1"/>
      <c r="S2473" s="1"/>
      <c r="T2473" s="1"/>
      <c r="U2473" s="1"/>
      <c r="V2473" s="1"/>
      <c r="W2473" s="1"/>
      <c r="X2473" s="1"/>
    </row>
    <row r="2474" spans="1:24">
      <c r="A2474" s="119"/>
      <c r="B2474" s="136"/>
      <c r="C2474" s="78"/>
      <c r="D2474" s="99"/>
      <c r="E2474" s="1"/>
      <c r="F2474" s="1"/>
      <c r="G2474" s="1"/>
      <c r="H2474" s="1"/>
      <c r="I2474" s="1"/>
      <c r="J2474" s="1"/>
      <c r="K2474" s="120"/>
      <c r="L2474" s="120"/>
      <c r="M2474" s="120"/>
      <c r="N2474" s="1"/>
      <c r="O2474" s="1"/>
      <c r="P2474" s="1"/>
      <c r="Q2474" s="1"/>
      <c r="R2474" s="1"/>
      <c r="S2474" s="1"/>
      <c r="T2474" s="1"/>
      <c r="U2474" s="1"/>
      <c r="V2474" s="1"/>
      <c r="W2474" s="1"/>
      <c r="X2474" s="1"/>
    </row>
    <row r="2475" spans="1:24">
      <c r="A2475" s="119"/>
      <c r="B2475" s="136"/>
      <c r="C2475" s="78"/>
      <c r="D2475" s="99"/>
      <c r="E2475" s="1"/>
      <c r="F2475" s="1"/>
      <c r="G2475" s="1"/>
      <c r="H2475" s="1"/>
      <c r="I2475" s="1"/>
      <c r="J2475" s="1"/>
      <c r="K2475" s="120"/>
      <c r="L2475" s="120"/>
      <c r="M2475" s="120"/>
      <c r="N2475" s="1"/>
      <c r="O2475" s="1"/>
      <c r="P2475" s="1"/>
      <c r="Q2475" s="1"/>
      <c r="R2475" s="1"/>
      <c r="S2475" s="1"/>
      <c r="T2475" s="1"/>
      <c r="U2475" s="1"/>
      <c r="V2475" s="1"/>
      <c r="W2475" s="1"/>
      <c r="X2475" s="1"/>
    </row>
    <row r="2476" spans="1:24">
      <c r="A2476" s="119"/>
      <c r="B2476" s="136"/>
      <c r="C2476" s="78"/>
      <c r="D2476" s="99"/>
      <c r="E2476" s="1"/>
      <c r="F2476" s="1"/>
      <c r="G2476" s="1"/>
      <c r="H2476" s="1"/>
      <c r="I2476" s="1"/>
      <c r="J2476" s="1"/>
      <c r="K2476" s="120"/>
      <c r="L2476" s="120"/>
      <c r="M2476" s="120"/>
      <c r="N2476" s="1"/>
      <c r="O2476" s="1"/>
      <c r="P2476" s="1"/>
      <c r="Q2476" s="1"/>
      <c r="R2476" s="1"/>
      <c r="S2476" s="1"/>
      <c r="T2476" s="1"/>
      <c r="U2476" s="1"/>
      <c r="V2476" s="1"/>
      <c r="W2476" s="1"/>
      <c r="X2476" s="1"/>
    </row>
    <row r="2477" spans="1:24">
      <c r="A2477" s="119"/>
      <c r="B2477" s="136"/>
      <c r="C2477" s="78"/>
      <c r="D2477" s="99"/>
      <c r="E2477" s="1"/>
      <c r="F2477" s="1"/>
      <c r="G2477" s="1"/>
      <c r="H2477" s="1"/>
      <c r="I2477" s="1"/>
      <c r="J2477" s="1"/>
      <c r="K2477" s="120"/>
      <c r="L2477" s="120"/>
      <c r="M2477" s="120"/>
      <c r="N2477" s="1"/>
      <c r="O2477" s="1"/>
      <c r="P2477" s="1"/>
      <c r="Q2477" s="1"/>
      <c r="R2477" s="1"/>
      <c r="S2477" s="1"/>
      <c r="T2477" s="1"/>
      <c r="U2477" s="1"/>
      <c r="V2477" s="1"/>
      <c r="W2477" s="1"/>
      <c r="X2477" s="1"/>
    </row>
    <row r="2478" spans="1:24">
      <c r="A2478" s="119"/>
      <c r="B2478" s="136"/>
      <c r="C2478" s="78"/>
      <c r="D2478" s="99"/>
      <c r="E2478" s="1"/>
      <c r="F2478" s="1"/>
      <c r="G2478" s="1"/>
      <c r="H2478" s="1"/>
      <c r="I2478" s="1"/>
      <c r="J2478" s="1"/>
      <c r="K2478" s="120"/>
      <c r="L2478" s="120"/>
      <c r="M2478" s="120"/>
      <c r="N2478" s="1"/>
      <c r="O2478" s="1"/>
      <c r="P2478" s="1"/>
      <c r="Q2478" s="1"/>
      <c r="R2478" s="1"/>
      <c r="S2478" s="1"/>
      <c r="T2478" s="1"/>
      <c r="U2478" s="1"/>
      <c r="V2478" s="1"/>
      <c r="W2478" s="1"/>
      <c r="X2478" s="1"/>
    </row>
    <row r="2479" spans="1:24">
      <c r="A2479" s="119"/>
      <c r="B2479" s="136"/>
      <c r="C2479" s="78"/>
      <c r="D2479" s="99"/>
      <c r="E2479" s="1"/>
      <c r="F2479" s="1"/>
      <c r="G2479" s="1"/>
      <c r="H2479" s="1"/>
      <c r="I2479" s="1"/>
      <c r="J2479" s="1"/>
      <c r="K2479" s="120"/>
      <c r="L2479" s="120"/>
      <c r="M2479" s="120"/>
      <c r="N2479" s="1"/>
      <c r="O2479" s="1"/>
      <c r="P2479" s="1"/>
      <c r="Q2479" s="1"/>
      <c r="R2479" s="1"/>
      <c r="S2479" s="1"/>
      <c r="T2479" s="1"/>
      <c r="U2479" s="1"/>
      <c r="V2479" s="1"/>
      <c r="W2479" s="1"/>
      <c r="X2479" s="1"/>
    </row>
    <row r="2480" spans="1:24">
      <c r="A2480" s="119"/>
      <c r="B2480" s="136"/>
      <c r="C2480" s="78"/>
      <c r="D2480" s="99"/>
      <c r="E2480" s="1"/>
      <c r="F2480" s="1"/>
      <c r="G2480" s="1"/>
      <c r="H2480" s="1"/>
      <c r="I2480" s="1"/>
      <c r="J2480" s="1"/>
      <c r="K2480" s="120"/>
      <c r="L2480" s="120"/>
      <c r="M2480" s="120"/>
      <c r="N2480" s="1"/>
      <c r="O2480" s="1"/>
      <c r="P2480" s="1"/>
      <c r="Q2480" s="1"/>
      <c r="R2480" s="1"/>
      <c r="S2480" s="1"/>
      <c r="T2480" s="1"/>
      <c r="U2480" s="1"/>
      <c r="V2480" s="1"/>
      <c r="W2480" s="1"/>
      <c r="X2480" s="1"/>
    </row>
    <row r="2481" spans="1:24">
      <c r="A2481" s="119"/>
      <c r="B2481" s="136"/>
      <c r="C2481" s="78"/>
      <c r="D2481" s="99"/>
      <c r="E2481" s="1"/>
      <c r="F2481" s="1"/>
      <c r="G2481" s="1"/>
      <c r="H2481" s="1"/>
      <c r="I2481" s="1"/>
      <c r="J2481" s="1"/>
      <c r="K2481" s="120"/>
      <c r="L2481" s="120"/>
      <c r="M2481" s="120"/>
      <c r="N2481" s="1"/>
      <c r="O2481" s="1"/>
      <c r="P2481" s="1"/>
      <c r="Q2481" s="1"/>
      <c r="R2481" s="1"/>
      <c r="S2481" s="1"/>
      <c r="T2481" s="1"/>
      <c r="U2481" s="1"/>
      <c r="V2481" s="1"/>
      <c r="W2481" s="1"/>
      <c r="X2481" s="1"/>
    </row>
    <row r="2482" spans="1:24">
      <c r="A2482" s="119"/>
      <c r="B2482" s="136"/>
      <c r="C2482" s="78"/>
      <c r="D2482" s="99"/>
      <c r="E2482" s="1"/>
      <c r="F2482" s="1"/>
      <c r="G2482" s="1"/>
      <c r="H2482" s="1"/>
      <c r="I2482" s="1"/>
      <c r="J2482" s="1"/>
      <c r="K2482" s="120"/>
      <c r="L2482" s="120"/>
      <c r="M2482" s="120"/>
      <c r="N2482" s="1"/>
      <c r="O2482" s="1"/>
      <c r="P2482" s="1"/>
      <c r="Q2482" s="1"/>
      <c r="R2482" s="1"/>
      <c r="S2482" s="1"/>
      <c r="T2482" s="1"/>
      <c r="U2482" s="1"/>
      <c r="V2482" s="1"/>
      <c r="W2482" s="1"/>
      <c r="X2482" s="1"/>
    </row>
    <row r="2483" spans="1:24">
      <c r="A2483" s="119"/>
      <c r="B2483" s="136"/>
      <c r="C2483" s="78"/>
      <c r="D2483" s="99"/>
      <c r="E2483" s="1"/>
      <c r="F2483" s="1"/>
      <c r="G2483" s="1"/>
      <c r="H2483" s="1"/>
      <c r="I2483" s="1"/>
      <c r="J2483" s="1"/>
      <c r="K2483" s="120"/>
      <c r="L2483" s="120"/>
      <c r="M2483" s="120"/>
      <c r="N2483" s="1"/>
      <c r="O2483" s="1"/>
      <c r="P2483" s="1"/>
      <c r="Q2483" s="1"/>
      <c r="R2483" s="1"/>
      <c r="S2483" s="1"/>
      <c r="T2483" s="1"/>
      <c r="U2483" s="1"/>
      <c r="V2483" s="1"/>
      <c r="W2483" s="1"/>
      <c r="X2483" s="1"/>
    </row>
    <row r="2484" spans="1:24">
      <c r="A2484" s="119"/>
      <c r="B2484" s="136"/>
      <c r="C2484" s="78"/>
      <c r="D2484" s="99"/>
      <c r="E2484" s="1"/>
      <c r="F2484" s="1"/>
      <c r="G2484" s="1"/>
      <c r="H2484" s="1"/>
      <c r="I2484" s="1"/>
      <c r="J2484" s="1"/>
      <c r="K2484" s="120"/>
      <c r="L2484" s="120"/>
      <c r="M2484" s="120"/>
      <c r="N2484" s="1"/>
      <c r="O2484" s="1"/>
      <c r="P2484" s="1"/>
      <c r="Q2484" s="1"/>
      <c r="R2484" s="1"/>
      <c r="S2484" s="1"/>
      <c r="T2484" s="1"/>
      <c r="U2484" s="1"/>
      <c r="V2484" s="1"/>
      <c r="W2484" s="1"/>
      <c r="X2484" s="1"/>
    </row>
    <row r="2485" spans="1:24">
      <c r="A2485" s="119"/>
      <c r="B2485" s="136"/>
      <c r="C2485" s="78"/>
      <c r="D2485" s="99"/>
      <c r="E2485" s="1"/>
      <c r="F2485" s="1"/>
      <c r="G2485" s="1"/>
      <c r="H2485" s="1"/>
      <c r="I2485" s="1"/>
      <c r="J2485" s="1"/>
      <c r="K2485" s="120"/>
      <c r="L2485" s="120"/>
      <c r="M2485" s="120"/>
      <c r="N2485" s="1"/>
      <c r="O2485" s="1"/>
      <c r="P2485" s="1"/>
      <c r="Q2485" s="1"/>
      <c r="R2485" s="1"/>
      <c r="S2485" s="1"/>
      <c r="T2485" s="1"/>
      <c r="U2485" s="1"/>
      <c r="V2485" s="1"/>
      <c r="W2485" s="1"/>
      <c r="X2485" s="1"/>
    </row>
    <row r="2486" spans="1:24">
      <c r="A2486" s="119"/>
      <c r="B2486" s="136"/>
      <c r="C2486" s="78"/>
      <c r="D2486" s="99"/>
      <c r="E2486" s="1"/>
      <c r="F2486" s="1"/>
      <c r="G2486" s="1"/>
      <c r="H2486" s="1"/>
      <c r="I2486" s="1"/>
      <c r="J2486" s="1"/>
      <c r="K2486" s="120"/>
      <c r="L2486" s="120"/>
      <c r="M2486" s="120"/>
      <c r="N2486" s="1"/>
      <c r="O2486" s="1"/>
      <c r="P2486" s="1"/>
      <c r="Q2486" s="1"/>
      <c r="R2486" s="1"/>
      <c r="S2486" s="1"/>
      <c r="T2486" s="1"/>
      <c r="U2486" s="1"/>
      <c r="V2486" s="1"/>
      <c r="W2486" s="1"/>
      <c r="X2486" s="1"/>
    </row>
    <row r="2487" spans="1:24">
      <c r="A2487" s="119"/>
      <c r="B2487" s="136"/>
      <c r="C2487" s="78"/>
      <c r="D2487" s="99"/>
      <c r="E2487" s="1"/>
      <c r="F2487" s="1"/>
      <c r="G2487" s="1"/>
      <c r="H2487" s="1"/>
      <c r="I2487" s="1"/>
      <c r="J2487" s="1"/>
      <c r="K2487" s="120"/>
      <c r="L2487" s="120"/>
      <c r="M2487" s="120"/>
      <c r="N2487" s="1"/>
      <c r="O2487" s="1"/>
      <c r="P2487" s="1"/>
      <c r="Q2487" s="1"/>
      <c r="R2487" s="1"/>
      <c r="S2487" s="1"/>
      <c r="T2487" s="1"/>
      <c r="U2487" s="1"/>
      <c r="V2487" s="1"/>
      <c r="W2487" s="1"/>
      <c r="X2487" s="1"/>
    </row>
    <row r="2488" spans="1:24">
      <c r="A2488" s="119"/>
      <c r="B2488" s="136"/>
      <c r="C2488" s="78"/>
      <c r="D2488" s="99"/>
      <c r="E2488" s="1"/>
      <c r="F2488" s="1"/>
      <c r="G2488" s="1"/>
      <c r="H2488" s="1"/>
      <c r="I2488" s="1"/>
      <c r="J2488" s="1"/>
      <c r="K2488" s="120"/>
      <c r="L2488" s="120"/>
      <c r="M2488" s="120"/>
      <c r="N2488" s="1"/>
      <c r="O2488" s="1"/>
      <c r="P2488" s="1"/>
      <c r="Q2488" s="1"/>
      <c r="R2488" s="1"/>
      <c r="S2488" s="1"/>
      <c r="T2488" s="1"/>
      <c r="U2488" s="1"/>
      <c r="V2488" s="1"/>
      <c r="W2488" s="1"/>
      <c r="X2488" s="1"/>
    </row>
    <row r="2489" spans="1:24">
      <c r="A2489" s="119"/>
      <c r="B2489" s="136"/>
      <c r="C2489" s="78"/>
      <c r="D2489" s="99"/>
      <c r="E2489" s="1"/>
      <c r="F2489" s="1"/>
      <c r="G2489" s="1"/>
      <c r="H2489" s="1"/>
      <c r="I2489" s="1"/>
      <c r="J2489" s="1"/>
      <c r="K2489" s="120"/>
      <c r="L2489" s="120"/>
      <c r="M2489" s="120"/>
      <c r="N2489" s="1"/>
      <c r="O2489" s="1"/>
      <c r="P2489" s="1"/>
      <c r="Q2489" s="1"/>
      <c r="R2489" s="1"/>
      <c r="S2489" s="1"/>
      <c r="T2489" s="1"/>
      <c r="U2489" s="1"/>
      <c r="V2489" s="1"/>
      <c r="W2489" s="1"/>
      <c r="X2489" s="1"/>
    </row>
    <row r="2490" spans="1:24">
      <c r="A2490" s="119"/>
      <c r="B2490" s="136"/>
      <c r="C2490" s="78"/>
      <c r="D2490" s="99"/>
      <c r="E2490" s="1"/>
      <c r="F2490" s="1"/>
      <c r="G2490" s="1"/>
      <c r="H2490" s="1"/>
      <c r="I2490" s="1"/>
      <c r="J2490" s="1"/>
      <c r="K2490" s="120"/>
      <c r="L2490" s="120"/>
      <c r="M2490" s="120"/>
      <c r="N2490" s="1"/>
      <c r="O2490" s="1"/>
      <c r="P2490" s="1"/>
      <c r="Q2490" s="1"/>
      <c r="R2490" s="1"/>
      <c r="S2490" s="1"/>
      <c r="T2490" s="1"/>
      <c r="U2490" s="1"/>
      <c r="V2490" s="1"/>
      <c r="W2490" s="1"/>
      <c r="X2490" s="1"/>
    </row>
    <row r="2491" spans="1:24">
      <c r="A2491" s="119"/>
      <c r="B2491" s="136"/>
      <c r="C2491" s="78"/>
      <c r="D2491" s="99"/>
      <c r="E2491" s="1"/>
      <c r="F2491" s="1"/>
      <c r="G2491" s="1"/>
      <c r="H2491" s="1"/>
      <c r="I2491" s="1"/>
      <c r="J2491" s="1"/>
      <c r="K2491" s="120"/>
      <c r="L2491" s="120"/>
      <c r="M2491" s="120"/>
      <c r="N2491" s="1"/>
      <c r="O2491" s="1"/>
      <c r="P2491" s="1"/>
      <c r="Q2491" s="1"/>
      <c r="R2491" s="1"/>
      <c r="S2491" s="1"/>
      <c r="T2491" s="1"/>
      <c r="U2491" s="1"/>
      <c r="V2491" s="1"/>
      <c r="W2491" s="1"/>
      <c r="X2491" s="1"/>
    </row>
    <row r="2492" spans="1:24">
      <c r="A2492" s="119"/>
      <c r="B2492" s="136"/>
      <c r="C2492" s="78"/>
      <c r="D2492" s="99"/>
      <c r="E2492" s="1"/>
      <c r="F2492" s="1"/>
      <c r="G2492" s="1"/>
      <c r="H2492" s="1"/>
      <c r="I2492" s="1"/>
      <c r="J2492" s="1"/>
      <c r="K2492" s="120"/>
      <c r="L2492" s="120"/>
      <c r="M2492" s="120"/>
      <c r="N2492" s="1"/>
      <c r="O2492" s="1"/>
      <c r="P2492" s="1"/>
      <c r="Q2492" s="1"/>
      <c r="R2492" s="1"/>
      <c r="S2492" s="1"/>
      <c r="T2492" s="1"/>
      <c r="U2492" s="1"/>
      <c r="V2492" s="1"/>
      <c r="W2492" s="1"/>
      <c r="X2492" s="1"/>
    </row>
    <row r="2493" spans="1:24">
      <c r="A2493" s="119"/>
      <c r="B2493" s="136"/>
      <c r="C2493" s="78"/>
      <c r="D2493" s="99"/>
      <c r="E2493" s="1"/>
      <c r="F2493" s="1"/>
      <c r="G2493" s="1"/>
      <c r="H2493" s="1"/>
      <c r="I2493" s="1"/>
      <c r="J2493" s="1"/>
      <c r="K2493" s="120"/>
      <c r="L2493" s="120"/>
      <c r="M2493" s="120"/>
      <c r="N2493" s="1"/>
      <c r="O2493" s="1"/>
      <c r="P2493" s="1"/>
      <c r="Q2493" s="1"/>
      <c r="R2493" s="1"/>
      <c r="S2493" s="1"/>
      <c r="T2493" s="1"/>
      <c r="U2493" s="1"/>
      <c r="V2493" s="1"/>
      <c r="W2493" s="1"/>
      <c r="X2493" s="1"/>
    </row>
    <row r="2494" spans="1:24">
      <c r="A2494" s="119"/>
      <c r="B2494" s="136"/>
      <c r="C2494" s="78"/>
      <c r="D2494" s="99"/>
      <c r="E2494" s="1"/>
      <c r="F2494" s="1"/>
      <c r="G2494" s="1"/>
      <c r="H2494" s="1"/>
      <c r="I2494" s="1"/>
      <c r="J2494" s="1"/>
      <c r="K2494" s="120"/>
      <c r="L2494" s="120"/>
      <c r="M2494" s="120"/>
      <c r="N2494" s="1"/>
      <c r="O2494" s="1"/>
      <c r="P2494" s="1"/>
      <c r="Q2494" s="1"/>
      <c r="R2494" s="1"/>
      <c r="S2494" s="1"/>
      <c r="T2494" s="1"/>
      <c r="U2494" s="1"/>
      <c r="V2494" s="1"/>
      <c r="W2494" s="1"/>
      <c r="X2494" s="1"/>
    </row>
    <row r="2495" spans="1:24">
      <c r="A2495" s="119"/>
      <c r="B2495" s="136"/>
      <c r="C2495" s="78"/>
      <c r="D2495" s="99"/>
      <c r="E2495" s="1"/>
      <c r="F2495" s="1"/>
      <c r="G2495" s="1"/>
      <c r="H2495" s="1"/>
      <c r="I2495" s="1"/>
      <c r="J2495" s="1"/>
      <c r="K2495" s="120"/>
      <c r="L2495" s="120"/>
      <c r="M2495" s="120"/>
      <c r="N2495" s="1"/>
      <c r="O2495" s="1"/>
      <c r="P2495" s="1"/>
      <c r="Q2495" s="1"/>
      <c r="R2495" s="1"/>
      <c r="S2495" s="1"/>
      <c r="T2495" s="1"/>
      <c r="U2495" s="1"/>
      <c r="V2495" s="1"/>
      <c r="W2495" s="1"/>
      <c r="X2495" s="1"/>
    </row>
    <row r="2496" spans="1:24">
      <c r="A2496" s="119"/>
      <c r="B2496" s="136"/>
      <c r="C2496" s="78"/>
      <c r="D2496" s="99"/>
      <c r="E2496" s="1"/>
      <c r="F2496" s="1"/>
      <c r="G2496" s="1"/>
      <c r="H2496" s="1"/>
      <c r="I2496" s="1"/>
      <c r="J2496" s="1"/>
      <c r="K2496" s="120"/>
      <c r="L2496" s="120"/>
      <c r="M2496" s="120"/>
      <c r="N2496" s="1"/>
      <c r="O2496" s="1"/>
      <c r="P2496" s="1"/>
      <c r="Q2496" s="1"/>
      <c r="R2496" s="1"/>
      <c r="S2496" s="1"/>
      <c r="T2496" s="1"/>
      <c r="U2496" s="1"/>
      <c r="V2496" s="1"/>
      <c r="W2496" s="1"/>
      <c r="X2496" s="1"/>
    </row>
    <row r="2497" spans="1:24">
      <c r="A2497" s="119"/>
      <c r="B2497" s="136"/>
      <c r="C2497" s="78"/>
      <c r="D2497" s="99"/>
      <c r="E2497" s="1"/>
      <c r="F2497" s="1"/>
      <c r="G2497" s="1"/>
      <c r="H2497" s="1"/>
      <c r="I2497" s="1"/>
      <c r="J2497" s="1"/>
      <c r="K2497" s="120"/>
      <c r="L2497" s="120"/>
      <c r="M2497" s="120"/>
      <c r="N2497" s="1"/>
      <c r="O2497" s="1"/>
      <c r="P2497" s="1"/>
      <c r="Q2497" s="1"/>
      <c r="R2497" s="1"/>
      <c r="S2497" s="1"/>
      <c r="T2497" s="1"/>
      <c r="U2497" s="1"/>
      <c r="V2497" s="1"/>
      <c r="W2497" s="1"/>
      <c r="X2497" s="1"/>
    </row>
    <row r="2498" spans="1:24">
      <c r="A2498" s="119"/>
      <c r="B2498" s="136"/>
      <c r="C2498" s="78"/>
      <c r="D2498" s="99"/>
      <c r="E2498" s="1"/>
      <c r="F2498" s="1"/>
      <c r="G2498" s="1"/>
      <c r="H2498" s="1"/>
      <c r="I2498" s="1"/>
      <c r="J2498" s="1"/>
      <c r="K2498" s="120"/>
      <c r="L2498" s="120"/>
      <c r="M2498" s="120"/>
      <c r="N2498" s="1"/>
      <c r="O2498" s="1"/>
      <c r="P2498" s="1"/>
      <c r="Q2498" s="1"/>
      <c r="R2498" s="1"/>
      <c r="S2498" s="1"/>
      <c r="T2498" s="1"/>
      <c r="U2498" s="1"/>
      <c r="V2498" s="1"/>
      <c r="W2498" s="1"/>
      <c r="X2498" s="1"/>
    </row>
    <row r="2499" spans="1:24">
      <c r="A2499" s="119"/>
      <c r="B2499" s="136"/>
      <c r="C2499" s="78"/>
      <c r="D2499" s="99"/>
      <c r="E2499" s="1"/>
      <c r="F2499" s="1"/>
      <c r="G2499" s="1"/>
      <c r="H2499" s="1"/>
      <c r="I2499" s="1"/>
      <c r="J2499" s="1"/>
      <c r="K2499" s="120"/>
      <c r="L2499" s="120"/>
      <c r="M2499" s="120"/>
      <c r="N2499" s="1"/>
      <c r="O2499" s="1"/>
      <c r="P2499" s="1"/>
      <c r="Q2499" s="1"/>
      <c r="R2499" s="1"/>
      <c r="S2499" s="1"/>
      <c r="T2499" s="1"/>
      <c r="U2499" s="1"/>
      <c r="V2499" s="1"/>
      <c r="W2499" s="1"/>
      <c r="X2499" s="1"/>
    </row>
    <row r="2500" spans="1:24">
      <c r="A2500" s="119"/>
      <c r="B2500" s="136"/>
      <c r="C2500" s="78"/>
      <c r="D2500" s="99"/>
      <c r="E2500" s="1"/>
      <c r="F2500" s="1"/>
      <c r="G2500" s="1"/>
      <c r="H2500" s="1"/>
      <c r="I2500" s="1"/>
      <c r="J2500" s="1"/>
      <c r="K2500" s="120"/>
      <c r="L2500" s="120"/>
      <c r="M2500" s="120"/>
      <c r="N2500" s="1"/>
      <c r="O2500" s="1"/>
      <c r="P2500" s="1"/>
      <c r="Q2500" s="1"/>
      <c r="R2500" s="1"/>
      <c r="S2500" s="1"/>
      <c r="T2500" s="1"/>
      <c r="U2500" s="1"/>
      <c r="V2500" s="1"/>
      <c r="W2500" s="1"/>
      <c r="X2500" s="1"/>
    </row>
    <row r="2501" spans="1:24">
      <c r="A2501" s="119"/>
      <c r="B2501" s="136"/>
      <c r="C2501" s="78"/>
      <c r="D2501" s="99"/>
      <c r="E2501" s="1"/>
      <c r="F2501" s="1"/>
      <c r="G2501" s="1"/>
      <c r="H2501" s="1"/>
      <c r="I2501" s="1"/>
      <c r="J2501" s="1"/>
      <c r="K2501" s="120"/>
      <c r="L2501" s="120"/>
      <c r="M2501" s="120"/>
      <c r="N2501" s="1"/>
      <c r="O2501" s="1"/>
      <c r="P2501" s="1"/>
      <c r="Q2501" s="1"/>
      <c r="R2501" s="1"/>
      <c r="S2501" s="1"/>
      <c r="T2501" s="1"/>
      <c r="U2501" s="1"/>
      <c r="V2501" s="1"/>
      <c r="W2501" s="1"/>
      <c r="X2501" s="1"/>
    </row>
    <row r="2502" spans="1:24">
      <c r="A2502" s="119"/>
      <c r="B2502" s="136"/>
      <c r="C2502" s="78"/>
      <c r="D2502" s="99"/>
      <c r="E2502" s="1"/>
      <c r="F2502" s="1"/>
      <c r="G2502" s="1"/>
      <c r="H2502" s="1"/>
      <c r="I2502" s="1"/>
      <c r="J2502" s="1"/>
      <c r="K2502" s="120"/>
      <c r="L2502" s="120"/>
      <c r="M2502" s="120"/>
      <c r="N2502" s="1"/>
      <c r="O2502" s="1"/>
      <c r="P2502" s="1"/>
      <c r="Q2502" s="1"/>
      <c r="R2502" s="1"/>
      <c r="S2502" s="1"/>
      <c r="T2502" s="1"/>
      <c r="U2502" s="1"/>
      <c r="V2502" s="1"/>
      <c r="W2502" s="1"/>
      <c r="X2502" s="1"/>
    </row>
    <row r="2503" spans="1:24">
      <c r="A2503" s="119"/>
      <c r="B2503" s="136"/>
      <c r="C2503" s="78"/>
      <c r="D2503" s="99"/>
      <c r="E2503" s="1"/>
      <c r="F2503" s="1"/>
      <c r="G2503" s="1"/>
      <c r="H2503" s="1"/>
      <c r="I2503" s="1"/>
      <c r="J2503" s="1"/>
      <c r="K2503" s="120"/>
      <c r="L2503" s="120"/>
      <c r="M2503" s="120"/>
      <c r="N2503" s="1"/>
      <c r="O2503" s="1"/>
      <c r="P2503" s="1"/>
      <c r="Q2503" s="1"/>
      <c r="R2503" s="1"/>
      <c r="S2503" s="1"/>
      <c r="T2503" s="1"/>
      <c r="U2503" s="1"/>
      <c r="V2503" s="1"/>
      <c r="W2503" s="1"/>
      <c r="X2503" s="1"/>
    </row>
    <row r="2504" spans="1:24">
      <c r="A2504" s="119"/>
      <c r="B2504" s="136"/>
      <c r="C2504" s="78"/>
      <c r="D2504" s="99"/>
      <c r="E2504" s="1"/>
      <c r="F2504" s="1"/>
      <c r="G2504" s="1"/>
      <c r="H2504" s="1"/>
      <c r="I2504" s="1"/>
      <c r="J2504" s="1"/>
      <c r="K2504" s="120"/>
      <c r="L2504" s="120"/>
      <c r="M2504" s="120"/>
      <c r="N2504" s="1"/>
      <c r="O2504" s="1"/>
      <c r="P2504" s="1"/>
      <c r="Q2504" s="1"/>
      <c r="R2504" s="1"/>
      <c r="S2504" s="1"/>
      <c r="T2504" s="1"/>
      <c r="U2504" s="1"/>
      <c r="V2504" s="1"/>
      <c r="W2504" s="1"/>
      <c r="X2504" s="1"/>
    </row>
    <row r="2505" spans="1:24">
      <c r="A2505" s="119"/>
      <c r="B2505" s="136"/>
      <c r="C2505" s="78"/>
      <c r="D2505" s="99"/>
      <c r="E2505" s="1"/>
      <c r="F2505" s="1"/>
      <c r="G2505" s="1"/>
      <c r="H2505" s="1"/>
      <c r="I2505" s="1"/>
      <c r="J2505" s="1"/>
      <c r="K2505" s="120"/>
      <c r="L2505" s="120"/>
      <c r="M2505" s="120"/>
      <c r="N2505" s="1"/>
      <c r="O2505" s="1"/>
      <c r="P2505" s="1"/>
      <c r="Q2505" s="1"/>
      <c r="R2505" s="1"/>
      <c r="S2505" s="1"/>
      <c r="T2505" s="1"/>
      <c r="U2505" s="1"/>
      <c r="V2505" s="1"/>
      <c r="W2505" s="1"/>
      <c r="X2505" s="1"/>
    </row>
    <row r="2506" spans="1:24">
      <c r="A2506" s="119"/>
      <c r="B2506" s="136"/>
      <c r="C2506" s="78"/>
      <c r="D2506" s="99"/>
      <c r="E2506" s="1"/>
      <c r="F2506" s="1"/>
      <c r="G2506" s="1"/>
      <c r="H2506" s="1"/>
      <c r="I2506" s="1"/>
      <c r="J2506" s="1"/>
      <c r="K2506" s="120"/>
      <c r="L2506" s="120"/>
      <c r="M2506" s="120"/>
      <c r="N2506" s="1"/>
      <c r="O2506" s="1"/>
      <c r="P2506" s="1"/>
      <c r="Q2506" s="1"/>
      <c r="R2506" s="1"/>
      <c r="S2506" s="1"/>
      <c r="T2506" s="1"/>
      <c r="U2506" s="1"/>
      <c r="V2506" s="1"/>
      <c r="W2506" s="1"/>
      <c r="X2506" s="1"/>
    </row>
    <row r="2507" spans="1:24">
      <c r="A2507" s="119"/>
      <c r="B2507" s="136"/>
      <c r="C2507" s="78"/>
      <c r="D2507" s="99"/>
      <c r="E2507" s="1"/>
      <c r="F2507" s="1"/>
      <c r="G2507" s="1"/>
      <c r="H2507" s="1"/>
      <c r="I2507" s="1"/>
      <c r="J2507" s="1"/>
      <c r="K2507" s="120"/>
      <c r="L2507" s="120"/>
      <c r="M2507" s="120"/>
      <c r="N2507" s="1"/>
      <c r="O2507" s="1"/>
      <c r="P2507" s="1"/>
      <c r="Q2507" s="1"/>
      <c r="R2507" s="1"/>
      <c r="S2507" s="1"/>
      <c r="T2507" s="1"/>
      <c r="U2507" s="1"/>
      <c r="V2507" s="1"/>
      <c r="W2507" s="1"/>
      <c r="X2507" s="1"/>
    </row>
    <row r="2508" spans="1:24">
      <c r="A2508" s="119"/>
      <c r="B2508" s="136"/>
      <c r="C2508" s="78"/>
      <c r="D2508" s="99"/>
      <c r="E2508" s="1"/>
      <c r="F2508" s="1"/>
      <c r="G2508" s="1"/>
      <c r="H2508" s="1"/>
      <c r="I2508" s="1"/>
      <c r="J2508" s="1"/>
      <c r="K2508" s="120"/>
      <c r="L2508" s="120"/>
      <c r="M2508" s="120"/>
      <c r="N2508" s="1"/>
      <c r="O2508" s="1"/>
      <c r="P2508" s="1"/>
      <c r="Q2508" s="1"/>
      <c r="R2508" s="1"/>
      <c r="S2508" s="1"/>
      <c r="T2508" s="1"/>
      <c r="U2508" s="1"/>
      <c r="V2508" s="1"/>
      <c r="W2508" s="1"/>
      <c r="X2508" s="1"/>
    </row>
    <row r="2509" spans="1:24">
      <c r="A2509" s="119"/>
      <c r="B2509" s="136"/>
      <c r="C2509" s="78"/>
      <c r="D2509" s="99"/>
      <c r="E2509" s="1"/>
      <c r="F2509" s="1"/>
      <c r="G2509" s="1"/>
      <c r="H2509" s="1"/>
      <c r="I2509" s="1"/>
      <c r="J2509" s="1"/>
      <c r="K2509" s="120"/>
      <c r="L2509" s="120"/>
      <c r="M2509" s="120"/>
      <c r="N2509" s="1"/>
      <c r="O2509" s="1"/>
      <c r="P2509" s="1"/>
      <c r="Q2509" s="1"/>
      <c r="R2509" s="1"/>
      <c r="S2509" s="1"/>
      <c r="T2509" s="1"/>
      <c r="U2509" s="1"/>
      <c r="V2509" s="1"/>
      <c r="W2509" s="1"/>
      <c r="X2509" s="1"/>
    </row>
    <row r="2510" spans="1:24">
      <c r="A2510" s="119"/>
      <c r="B2510" s="136"/>
      <c r="C2510" s="78"/>
      <c r="D2510" s="99"/>
      <c r="E2510" s="1"/>
      <c r="F2510" s="1"/>
      <c r="G2510" s="1"/>
      <c r="H2510" s="1"/>
      <c r="I2510" s="1"/>
      <c r="J2510" s="1"/>
      <c r="K2510" s="120"/>
      <c r="L2510" s="120"/>
      <c r="M2510" s="120"/>
      <c r="N2510" s="1"/>
      <c r="O2510" s="1"/>
      <c r="P2510" s="1"/>
      <c r="Q2510" s="1"/>
      <c r="R2510" s="1"/>
      <c r="S2510" s="1"/>
      <c r="T2510" s="1"/>
      <c r="U2510" s="1"/>
      <c r="V2510" s="1"/>
      <c r="W2510" s="1"/>
      <c r="X2510" s="1"/>
    </row>
    <row r="2511" spans="1:24">
      <c r="A2511" s="119"/>
      <c r="B2511" s="136"/>
      <c r="C2511" s="78"/>
      <c r="D2511" s="99"/>
      <c r="E2511" s="1"/>
      <c r="F2511" s="1"/>
      <c r="G2511" s="1"/>
      <c r="H2511" s="1"/>
      <c r="I2511" s="1"/>
      <c r="J2511" s="1"/>
      <c r="K2511" s="120"/>
      <c r="L2511" s="120"/>
      <c r="M2511" s="120"/>
      <c r="N2511" s="1"/>
      <c r="O2511" s="1"/>
      <c r="P2511" s="1"/>
      <c r="Q2511" s="1"/>
      <c r="R2511" s="1"/>
      <c r="S2511" s="1"/>
      <c r="T2511" s="1"/>
      <c r="U2511" s="1"/>
      <c r="V2511" s="1"/>
      <c r="W2511" s="1"/>
      <c r="X2511" s="1"/>
    </row>
    <row r="2512" spans="1:24">
      <c r="A2512" s="119"/>
      <c r="B2512" s="136"/>
      <c r="C2512" s="78"/>
      <c r="D2512" s="99"/>
      <c r="E2512" s="1"/>
      <c r="F2512" s="1"/>
      <c r="G2512" s="1"/>
      <c r="H2512" s="1"/>
      <c r="I2512" s="1"/>
      <c r="J2512" s="1"/>
      <c r="K2512" s="120"/>
      <c r="L2512" s="120"/>
      <c r="M2512" s="120"/>
      <c r="N2512" s="1"/>
      <c r="O2512" s="1"/>
      <c r="P2512" s="1"/>
      <c r="Q2512" s="1"/>
      <c r="R2512" s="1"/>
      <c r="S2512" s="1"/>
      <c r="T2512" s="1"/>
      <c r="U2512" s="1"/>
      <c r="V2512" s="1"/>
      <c r="W2512" s="1"/>
      <c r="X2512" s="1"/>
    </row>
    <row r="2513" spans="1:24">
      <c r="A2513" s="119"/>
      <c r="B2513" s="136"/>
      <c r="C2513" s="78"/>
      <c r="D2513" s="99"/>
      <c r="E2513" s="1"/>
      <c r="F2513" s="1"/>
      <c r="G2513" s="1"/>
      <c r="H2513" s="1"/>
      <c r="I2513" s="1"/>
      <c r="J2513" s="1"/>
      <c r="K2513" s="120"/>
      <c r="L2513" s="120"/>
      <c r="M2513" s="120"/>
      <c r="N2513" s="1"/>
      <c r="O2513" s="1"/>
      <c r="P2513" s="1"/>
      <c r="Q2513" s="1"/>
      <c r="R2513" s="1"/>
      <c r="S2513" s="1"/>
      <c r="T2513" s="1"/>
      <c r="U2513" s="1"/>
      <c r="V2513" s="1"/>
      <c r="W2513" s="1"/>
      <c r="X2513" s="1"/>
    </row>
    <row r="2514" spans="1:24">
      <c r="A2514" s="119"/>
      <c r="B2514" s="136"/>
      <c r="C2514" s="78"/>
      <c r="D2514" s="99"/>
      <c r="E2514" s="1"/>
      <c r="F2514" s="1"/>
      <c r="G2514" s="1"/>
      <c r="H2514" s="1"/>
      <c r="I2514" s="1"/>
      <c r="J2514" s="1"/>
      <c r="K2514" s="120"/>
      <c r="L2514" s="120"/>
      <c r="M2514" s="120"/>
      <c r="N2514" s="1"/>
      <c r="O2514" s="1"/>
      <c r="P2514" s="1"/>
      <c r="Q2514" s="1"/>
      <c r="R2514" s="1"/>
      <c r="S2514" s="1"/>
      <c r="T2514" s="1"/>
      <c r="U2514" s="1"/>
      <c r="V2514" s="1"/>
      <c r="W2514" s="1"/>
      <c r="X2514" s="1"/>
    </row>
    <row r="2515" spans="1:24">
      <c r="A2515" s="119"/>
      <c r="B2515" s="136"/>
      <c r="C2515" s="78"/>
      <c r="D2515" s="99"/>
      <c r="E2515" s="1"/>
      <c r="F2515" s="1"/>
      <c r="G2515" s="1"/>
      <c r="H2515" s="1"/>
      <c r="I2515" s="1"/>
      <c r="J2515" s="1"/>
      <c r="K2515" s="120"/>
      <c r="L2515" s="120"/>
      <c r="M2515" s="120"/>
      <c r="N2515" s="1"/>
      <c r="O2515" s="1"/>
      <c r="P2515" s="1"/>
      <c r="Q2515" s="1"/>
      <c r="R2515" s="1"/>
      <c r="S2515" s="1"/>
      <c r="T2515" s="1"/>
      <c r="U2515" s="1"/>
      <c r="V2515" s="1"/>
      <c r="W2515" s="1"/>
      <c r="X2515" s="1"/>
    </row>
    <row r="2516" spans="1:24">
      <c r="A2516" s="119"/>
      <c r="B2516" s="136"/>
      <c r="C2516" s="78"/>
      <c r="D2516" s="99"/>
      <c r="E2516" s="1"/>
      <c r="F2516" s="1"/>
      <c r="G2516" s="1"/>
      <c r="H2516" s="1"/>
      <c r="I2516" s="1"/>
      <c r="J2516" s="1"/>
      <c r="K2516" s="120"/>
      <c r="L2516" s="120"/>
      <c r="M2516" s="120"/>
      <c r="N2516" s="1"/>
      <c r="O2516" s="1"/>
      <c r="P2516" s="1"/>
      <c r="Q2516" s="1"/>
      <c r="R2516" s="1"/>
      <c r="S2516" s="1"/>
      <c r="T2516" s="1"/>
      <c r="U2516" s="1"/>
      <c r="V2516" s="1"/>
      <c r="W2516" s="1"/>
      <c r="X2516" s="1"/>
    </row>
    <row r="2517" spans="1:24">
      <c r="A2517" s="119"/>
      <c r="B2517" s="136"/>
      <c r="C2517" s="78"/>
      <c r="D2517" s="99"/>
      <c r="E2517" s="1"/>
      <c r="F2517" s="1"/>
      <c r="G2517" s="1"/>
      <c r="H2517" s="1"/>
      <c r="I2517" s="1"/>
      <c r="J2517" s="1"/>
      <c r="K2517" s="120"/>
      <c r="L2517" s="120"/>
      <c r="M2517" s="120"/>
      <c r="N2517" s="1"/>
      <c r="O2517" s="1"/>
      <c r="P2517" s="1"/>
      <c r="Q2517" s="1"/>
      <c r="R2517" s="1"/>
      <c r="S2517" s="1"/>
      <c r="T2517" s="1"/>
      <c r="U2517" s="1"/>
      <c r="V2517" s="1"/>
      <c r="W2517" s="1"/>
      <c r="X2517" s="1"/>
    </row>
    <row r="2518" spans="1:24">
      <c r="A2518" s="119"/>
      <c r="B2518" s="136"/>
      <c r="C2518" s="78"/>
      <c r="D2518" s="99"/>
      <c r="E2518" s="1"/>
      <c r="F2518" s="1"/>
      <c r="G2518" s="1"/>
      <c r="H2518" s="1"/>
      <c r="I2518" s="1"/>
      <c r="J2518" s="1"/>
      <c r="K2518" s="120"/>
      <c r="L2518" s="120"/>
      <c r="M2518" s="120"/>
      <c r="N2518" s="1"/>
      <c r="O2518" s="1"/>
      <c r="P2518" s="1"/>
      <c r="Q2518" s="1"/>
      <c r="R2518" s="1"/>
      <c r="S2518" s="1"/>
      <c r="T2518" s="1"/>
      <c r="U2518" s="1"/>
      <c r="V2518" s="1"/>
      <c r="W2518" s="1"/>
      <c r="X2518" s="1"/>
    </row>
    <row r="2519" spans="1:24">
      <c r="A2519" s="119"/>
      <c r="B2519" s="136"/>
      <c r="C2519" s="78"/>
      <c r="D2519" s="99"/>
      <c r="E2519" s="1"/>
      <c r="F2519" s="1"/>
      <c r="G2519" s="1"/>
      <c r="H2519" s="1"/>
      <c r="I2519" s="1"/>
      <c r="J2519" s="1"/>
      <c r="K2519" s="120"/>
      <c r="L2519" s="120"/>
      <c r="M2519" s="120"/>
      <c r="N2519" s="1"/>
      <c r="O2519" s="1"/>
      <c r="P2519" s="1"/>
      <c r="Q2519" s="1"/>
      <c r="R2519" s="1"/>
      <c r="S2519" s="1"/>
      <c r="T2519" s="1"/>
      <c r="U2519" s="1"/>
      <c r="V2519" s="1"/>
      <c r="W2519" s="1"/>
      <c r="X2519" s="1"/>
    </row>
    <row r="2520" spans="1:24">
      <c r="A2520" s="119"/>
      <c r="B2520" s="136"/>
      <c r="C2520" s="78"/>
      <c r="D2520" s="99"/>
      <c r="E2520" s="1"/>
      <c r="F2520" s="1"/>
      <c r="G2520" s="1"/>
      <c r="H2520" s="1"/>
      <c r="I2520" s="1"/>
      <c r="J2520" s="1"/>
      <c r="K2520" s="120"/>
      <c r="L2520" s="120"/>
      <c r="M2520" s="120"/>
      <c r="N2520" s="1"/>
      <c r="O2520" s="1"/>
      <c r="P2520" s="1"/>
      <c r="Q2520" s="1"/>
      <c r="R2520" s="1"/>
      <c r="S2520" s="1"/>
      <c r="T2520" s="1"/>
      <c r="U2520" s="1"/>
      <c r="V2520" s="1"/>
      <c r="W2520" s="1"/>
      <c r="X2520" s="1"/>
    </row>
    <row r="2521" spans="1:24">
      <c r="A2521" s="119"/>
      <c r="B2521" s="136"/>
      <c r="C2521" s="78"/>
      <c r="D2521" s="99"/>
      <c r="E2521" s="1"/>
      <c r="F2521" s="1"/>
      <c r="G2521" s="1"/>
      <c r="H2521" s="1"/>
      <c r="I2521" s="1"/>
      <c r="J2521" s="1"/>
      <c r="K2521" s="120"/>
      <c r="L2521" s="120"/>
      <c r="M2521" s="120"/>
      <c r="N2521" s="1"/>
      <c r="O2521" s="1"/>
      <c r="P2521" s="1"/>
      <c r="Q2521" s="1"/>
      <c r="R2521" s="1"/>
      <c r="S2521" s="1"/>
      <c r="T2521" s="1"/>
      <c r="U2521" s="1"/>
      <c r="V2521" s="1"/>
      <c r="W2521" s="1"/>
      <c r="X2521" s="1"/>
    </row>
    <row r="2522" spans="1:24">
      <c r="A2522" s="119"/>
      <c r="B2522" s="136"/>
      <c r="C2522" s="78"/>
      <c r="D2522" s="99"/>
      <c r="E2522" s="1"/>
      <c r="F2522" s="1"/>
      <c r="G2522" s="1"/>
      <c r="H2522" s="1"/>
      <c r="I2522" s="1"/>
      <c r="J2522" s="1"/>
      <c r="K2522" s="120"/>
      <c r="L2522" s="120"/>
      <c r="M2522" s="120"/>
      <c r="N2522" s="1"/>
      <c r="O2522" s="1"/>
      <c r="P2522" s="1"/>
      <c r="Q2522" s="1"/>
      <c r="R2522" s="1"/>
      <c r="S2522" s="1"/>
      <c r="T2522" s="1"/>
      <c r="U2522" s="1"/>
      <c r="V2522" s="1"/>
      <c r="W2522" s="1"/>
      <c r="X2522" s="1"/>
    </row>
    <row r="2523" spans="1:24">
      <c r="A2523" s="119"/>
      <c r="B2523" s="136"/>
      <c r="C2523" s="78"/>
      <c r="D2523" s="99"/>
      <c r="E2523" s="1"/>
      <c r="F2523" s="1"/>
      <c r="G2523" s="1"/>
      <c r="H2523" s="1"/>
      <c r="I2523" s="1"/>
      <c r="J2523" s="1"/>
      <c r="K2523" s="120"/>
      <c r="L2523" s="120"/>
      <c r="M2523" s="120"/>
      <c r="N2523" s="1"/>
      <c r="O2523" s="1"/>
      <c r="P2523" s="1"/>
      <c r="Q2523" s="1"/>
      <c r="R2523" s="1"/>
      <c r="S2523" s="1"/>
      <c r="T2523" s="1"/>
      <c r="U2523" s="1"/>
      <c r="V2523" s="1"/>
      <c r="W2523" s="1"/>
      <c r="X2523" s="1"/>
    </row>
    <row r="2524" spans="1:24">
      <c r="A2524" s="119"/>
      <c r="B2524" s="136"/>
      <c r="C2524" s="78"/>
      <c r="D2524" s="99"/>
      <c r="E2524" s="1"/>
      <c r="F2524" s="1"/>
      <c r="G2524" s="1"/>
      <c r="H2524" s="1"/>
      <c r="I2524" s="1"/>
      <c r="J2524" s="1"/>
      <c r="K2524" s="120"/>
      <c r="L2524" s="120"/>
      <c r="M2524" s="120"/>
      <c r="N2524" s="1"/>
      <c r="O2524" s="1"/>
      <c r="P2524" s="1"/>
      <c r="Q2524" s="1"/>
      <c r="R2524" s="1"/>
      <c r="S2524" s="1"/>
      <c r="T2524" s="1"/>
      <c r="U2524" s="1"/>
      <c r="V2524" s="1"/>
      <c r="W2524" s="1"/>
      <c r="X2524" s="1"/>
    </row>
    <row r="2525" spans="1:24">
      <c r="A2525" s="119"/>
      <c r="B2525" s="136"/>
      <c r="C2525" s="78"/>
      <c r="D2525" s="99"/>
      <c r="E2525" s="1"/>
      <c r="F2525" s="1"/>
      <c r="G2525" s="1"/>
      <c r="H2525" s="1"/>
      <c r="I2525" s="1"/>
      <c r="J2525" s="1"/>
      <c r="K2525" s="120"/>
      <c r="L2525" s="120"/>
      <c r="M2525" s="120"/>
      <c r="N2525" s="1"/>
      <c r="O2525" s="1"/>
      <c r="P2525" s="1"/>
      <c r="Q2525" s="1"/>
      <c r="R2525" s="1"/>
      <c r="S2525" s="1"/>
      <c r="T2525" s="1"/>
      <c r="U2525" s="1"/>
      <c r="V2525" s="1"/>
      <c r="W2525" s="1"/>
      <c r="X2525" s="1"/>
    </row>
    <row r="2526" spans="1:24">
      <c r="A2526" s="119"/>
      <c r="B2526" s="136"/>
      <c r="C2526" s="78"/>
      <c r="D2526" s="99"/>
      <c r="E2526" s="1"/>
      <c r="F2526" s="1"/>
      <c r="G2526" s="1"/>
      <c r="H2526" s="1"/>
      <c r="I2526" s="1"/>
      <c r="J2526" s="1"/>
      <c r="K2526" s="120"/>
      <c r="L2526" s="120"/>
      <c r="M2526" s="120"/>
      <c r="N2526" s="1"/>
      <c r="O2526" s="1"/>
      <c r="P2526" s="1"/>
      <c r="Q2526" s="1"/>
      <c r="R2526" s="1"/>
      <c r="S2526" s="1"/>
      <c r="T2526" s="1"/>
      <c r="U2526" s="1"/>
      <c r="V2526" s="1"/>
      <c r="W2526" s="1"/>
      <c r="X2526" s="1"/>
    </row>
    <row r="2527" spans="1:24">
      <c r="A2527" s="119"/>
      <c r="B2527" s="136"/>
      <c r="C2527" s="78"/>
      <c r="D2527" s="99"/>
      <c r="E2527" s="1"/>
      <c r="F2527" s="1"/>
      <c r="G2527" s="1"/>
      <c r="H2527" s="1"/>
      <c r="I2527" s="1"/>
      <c r="J2527" s="1"/>
      <c r="K2527" s="120"/>
      <c r="L2527" s="120"/>
      <c r="M2527" s="120"/>
      <c r="N2527" s="1"/>
      <c r="O2527" s="1"/>
      <c r="P2527" s="1"/>
      <c r="Q2527" s="1"/>
      <c r="R2527" s="1"/>
      <c r="S2527" s="1"/>
      <c r="T2527" s="1"/>
      <c r="U2527" s="1"/>
      <c r="V2527" s="1"/>
      <c r="W2527" s="1"/>
      <c r="X2527" s="1"/>
    </row>
    <row r="2528" spans="1:24">
      <c r="A2528" s="119"/>
      <c r="B2528" s="136"/>
      <c r="C2528" s="78"/>
      <c r="D2528" s="99"/>
      <c r="E2528" s="1"/>
      <c r="F2528" s="1"/>
      <c r="G2528" s="1"/>
      <c r="H2528" s="1"/>
      <c r="I2528" s="1"/>
      <c r="J2528" s="1"/>
      <c r="K2528" s="120"/>
      <c r="L2528" s="120"/>
      <c r="M2528" s="120"/>
      <c r="N2528" s="1"/>
      <c r="O2528" s="1"/>
      <c r="P2528" s="1"/>
      <c r="Q2528" s="1"/>
      <c r="R2528" s="1"/>
      <c r="S2528" s="1"/>
      <c r="T2528" s="1"/>
      <c r="U2528" s="1"/>
      <c r="V2528" s="1"/>
      <c r="W2528" s="1"/>
      <c r="X2528" s="1"/>
    </row>
    <row r="2529" spans="1:24">
      <c r="A2529" s="119"/>
      <c r="B2529" s="136"/>
      <c r="C2529" s="78"/>
      <c r="D2529" s="99"/>
      <c r="E2529" s="1"/>
      <c r="F2529" s="1"/>
      <c r="G2529" s="1"/>
      <c r="H2529" s="1"/>
      <c r="I2529" s="1"/>
      <c r="J2529" s="1"/>
      <c r="K2529" s="120"/>
      <c r="L2529" s="120"/>
      <c r="M2529" s="120"/>
      <c r="N2529" s="1"/>
      <c r="O2529" s="1"/>
      <c r="P2529" s="1"/>
      <c r="Q2529" s="1"/>
      <c r="R2529" s="1"/>
      <c r="S2529" s="1"/>
      <c r="T2529" s="1"/>
      <c r="U2529" s="1"/>
      <c r="V2529" s="1"/>
      <c r="W2529" s="1"/>
      <c r="X2529" s="1"/>
    </row>
    <row r="2530" spans="1:24">
      <c r="A2530" s="119"/>
      <c r="B2530" s="136"/>
      <c r="C2530" s="78"/>
      <c r="D2530" s="99"/>
      <c r="E2530" s="1"/>
      <c r="F2530" s="1"/>
      <c r="G2530" s="1"/>
      <c r="H2530" s="1"/>
      <c r="I2530" s="1"/>
      <c r="J2530" s="1"/>
      <c r="K2530" s="120"/>
      <c r="L2530" s="120"/>
      <c r="M2530" s="120"/>
      <c r="N2530" s="1"/>
      <c r="O2530" s="1"/>
      <c r="P2530" s="1"/>
      <c r="Q2530" s="1"/>
      <c r="R2530" s="1"/>
      <c r="S2530" s="1"/>
      <c r="T2530" s="1"/>
      <c r="U2530" s="1"/>
      <c r="V2530" s="1"/>
      <c r="W2530" s="1"/>
      <c r="X2530" s="1"/>
    </row>
    <row r="2531" spans="1:24">
      <c r="A2531" s="119"/>
      <c r="B2531" s="136"/>
      <c r="C2531" s="78"/>
      <c r="D2531" s="99"/>
      <c r="E2531" s="1"/>
      <c r="F2531" s="1"/>
      <c r="G2531" s="1"/>
      <c r="H2531" s="1"/>
      <c r="I2531" s="1"/>
      <c r="J2531" s="1"/>
      <c r="K2531" s="120"/>
      <c r="L2531" s="120"/>
      <c r="M2531" s="120"/>
      <c r="N2531" s="1"/>
      <c r="O2531" s="1"/>
      <c r="P2531" s="1"/>
      <c r="Q2531" s="1"/>
      <c r="R2531" s="1"/>
      <c r="S2531" s="1"/>
      <c r="T2531" s="1"/>
      <c r="U2531" s="1"/>
      <c r="V2531" s="1"/>
      <c r="W2531" s="1"/>
      <c r="X2531" s="1"/>
    </row>
    <row r="2532" spans="1:24">
      <c r="A2532" s="119"/>
      <c r="B2532" s="136"/>
      <c r="C2532" s="78"/>
      <c r="D2532" s="99"/>
      <c r="E2532" s="1"/>
      <c r="F2532" s="1"/>
      <c r="G2532" s="1"/>
      <c r="H2532" s="1"/>
      <c r="I2532" s="1"/>
      <c r="J2532" s="1"/>
      <c r="K2532" s="120"/>
      <c r="L2532" s="120"/>
      <c r="M2532" s="120"/>
      <c r="N2532" s="1"/>
      <c r="O2532" s="1"/>
      <c r="P2532" s="1"/>
      <c r="Q2532" s="1"/>
      <c r="R2532" s="1"/>
      <c r="S2532" s="1"/>
      <c r="T2532" s="1"/>
      <c r="U2532" s="1"/>
      <c r="V2532" s="1"/>
      <c r="W2532" s="1"/>
      <c r="X2532" s="1"/>
    </row>
    <row r="2533" spans="1:24">
      <c r="A2533" s="119"/>
      <c r="B2533" s="136"/>
      <c r="C2533" s="78"/>
      <c r="D2533" s="99"/>
      <c r="E2533" s="1"/>
      <c r="F2533" s="1"/>
      <c r="G2533" s="1"/>
      <c r="H2533" s="1"/>
      <c r="I2533" s="1"/>
      <c r="J2533" s="1"/>
      <c r="K2533" s="120"/>
      <c r="L2533" s="120"/>
      <c r="M2533" s="120"/>
      <c r="N2533" s="1"/>
      <c r="O2533" s="1"/>
      <c r="P2533" s="1"/>
      <c r="Q2533" s="1"/>
      <c r="R2533" s="1"/>
      <c r="S2533" s="1"/>
      <c r="T2533" s="1"/>
      <c r="U2533" s="1"/>
      <c r="V2533" s="1"/>
      <c r="W2533" s="1"/>
      <c r="X2533" s="1"/>
    </row>
    <row r="2534" spans="1:24">
      <c r="A2534" s="119"/>
      <c r="B2534" s="136"/>
      <c r="C2534" s="78"/>
      <c r="D2534" s="99"/>
      <c r="E2534" s="1"/>
      <c r="F2534" s="1"/>
      <c r="G2534" s="1"/>
      <c r="H2534" s="1"/>
      <c r="I2534" s="1"/>
      <c r="J2534" s="1"/>
      <c r="K2534" s="120"/>
      <c r="L2534" s="120"/>
      <c r="M2534" s="120"/>
      <c r="N2534" s="1"/>
      <c r="O2534" s="1"/>
      <c r="P2534" s="1"/>
      <c r="Q2534" s="1"/>
      <c r="R2534" s="1"/>
      <c r="S2534" s="1"/>
      <c r="T2534" s="1"/>
      <c r="U2534" s="1"/>
      <c r="V2534" s="1"/>
      <c r="W2534" s="1"/>
      <c r="X2534" s="1"/>
    </row>
    <row r="2535" spans="1:24">
      <c r="A2535" s="119"/>
      <c r="B2535" s="136"/>
      <c r="C2535" s="78"/>
      <c r="D2535" s="99"/>
      <c r="E2535" s="1"/>
      <c r="F2535" s="1"/>
      <c r="G2535" s="1"/>
      <c r="H2535" s="1"/>
      <c r="I2535" s="1"/>
      <c r="J2535" s="1"/>
      <c r="K2535" s="120"/>
      <c r="L2535" s="120"/>
      <c r="M2535" s="120"/>
      <c r="N2535" s="1"/>
      <c r="O2535" s="1"/>
      <c r="P2535" s="1"/>
      <c r="Q2535" s="1"/>
      <c r="R2535" s="1"/>
      <c r="S2535" s="1"/>
      <c r="T2535" s="1"/>
      <c r="U2535" s="1"/>
      <c r="V2535" s="1"/>
      <c r="W2535" s="1"/>
      <c r="X2535" s="1"/>
    </row>
    <row r="2536" spans="1:24">
      <c r="A2536" s="119"/>
      <c r="B2536" s="136"/>
      <c r="C2536" s="78"/>
      <c r="D2536" s="99"/>
      <c r="E2536" s="1"/>
      <c r="F2536" s="1"/>
      <c r="G2536" s="1"/>
      <c r="H2536" s="1"/>
      <c r="I2536" s="1"/>
      <c r="J2536" s="1"/>
      <c r="K2536" s="120"/>
      <c r="L2536" s="120"/>
      <c r="M2536" s="120"/>
      <c r="N2536" s="1"/>
      <c r="O2536" s="1"/>
      <c r="P2536" s="1"/>
      <c r="Q2536" s="1"/>
      <c r="R2536" s="1"/>
      <c r="S2536" s="1"/>
      <c r="T2536" s="1"/>
      <c r="U2536" s="1"/>
      <c r="V2536" s="1"/>
      <c r="W2536" s="1"/>
      <c r="X2536" s="1"/>
    </row>
    <row r="2537" spans="1:24">
      <c r="A2537" s="119"/>
      <c r="B2537" s="136"/>
      <c r="C2537" s="78"/>
      <c r="D2537" s="99"/>
      <c r="E2537" s="1"/>
      <c r="F2537" s="1"/>
      <c r="G2537" s="1"/>
      <c r="H2537" s="1"/>
      <c r="I2537" s="1"/>
      <c r="J2537" s="1"/>
      <c r="K2537" s="120"/>
      <c r="L2537" s="120"/>
      <c r="M2537" s="120"/>
      <c r="N2537" s="1"/>
      <c r="O2537" s="1"/>
      <c r="P2537" s="1"/>
      <c r="Q2537" s="1"/>
      <c r="R2537" s="1"/>
      <c r="S2537" s="1"/>
      <c r="T2537" s="1"/>
      <c r="U2537" s="1"/>
      <c r="V2537" s="1"/>
      <c r="W2537" s="1"/>
      <c r="X2537" s="1"/>
    </row>
    <row r="2538" spans="1:24">
      <c r="A2538" s="119"/>
      <c r="B2538" s="136"/>
      <c r="C2538" s="78"/>
      <c r="D2538" s="99"/>
      <c r="E2538" s="1"/>
      <c r="F2538" s="1"/>
      <c r="G2538" s="1"/>
      <c r="H2538" s="1"/>
      <c r="I2538" s="1"/>
      <c r="J2538" s="1"/>
      <c r="K2538" s="120"/>
      <c r="L2538" s="120"/>
      <c r="M2538" s="120"/>
      <c r="N2538" s="1"/>
      <c r="O2538" s="1"/>
      <c r="P2538" s="1"/>
      <c r="Q2538" s="1"/>
      <c r="R2538" s="1"/>
      <c r="S2538" s="1"/>
      <c r="T2538" s="1"/>
      <c r="U2538" s="1"/>
      <c r="V2538" s="1"/>
      <c r="W2538" s="1"/>
      <c r="X2538" s="1"/>
    </row>
    <row r="2539" spans="1:24">
      <c r="A2539" s="119"/>
      <c r="B2539" s="136"/>
      <c r="C2539" s="78"/>
      <c r="D2539" s="99"/>
      <c r="E2539" s="1"/>
      <c r="F2539" s="1"/>
      <c r="G2539" s="1"/>
      <c r="H2539" s="1"/>
      <c r="I2539" s="1"/>
      <c r="J2539" s="1"/>
      <c r="K2539" s="120"/>
      <c r="L2539" s="120"/>
      <c r="M2539" s="120"/>
      <c r="N2539" s="1"/>
      <c r="O2539" s="1"/>
      <c r="P2539" s="1"/>
      <c r="Q2539" s="1"/>
      <c r="R2539" s="1"/>
      <c r="S2539" s="1"/>
      <c r="T2539" s="1"/>
      <c r="U2539" s="1"/>
      <c r="V2539" s="1"/>
      <c r="W2539" s="1"/>
      <c r="X2539" s="1"/>
    </row>
    <row r="2540" spans="1:24">
      <c r="A2540" s="119"/>
      <c r="B2540" s="136"/>
      <c r="C2540" s="78"/>
      <c r="D2540" s="99"/>
      <c r="E2540" s="1"/>
      <c r="F2540" s="1"/>
      <c r="G2540" s="1"/>
      <c r="H2540" s="1"/>
      <c r="I2540" s="1"/>
      <c r="J2540" s="1"/>
      <c r="K2540" s="120"/>
      <c r="L2540" s="120"/>
      <c r="M2540" s="120"/>
      <c r="N2540" s="1"/>
      <c r="O2540" s="1"/>
      <c r="P2540" s="1"/>
      <c r="Q2540" s="1"/>
      <c r="R2540" s="1"/>
      <c r="S2540" s="1"/>
      <c r="T2540" s="1"/>
      <c r="U2540" s="1"/>
      <c r="V2540" s="1"/>
      <c r="W2540" s="1"/>
      <c r="X2540" s="1"/>
    </row>
    <row r="2541" spans="1:24">
      <c r="A2541" s="119"/>
      <c r="B2541" s="136"/>
      <c r="C2541" s="78"/>
      <c r="D2541" s="99"/>
      <c r="E2541" s="1"/>
      <c r="F2541" s="1"/>
      <c r="G2541" s="1"/>
      <c r="H2541" s="1"/>
      <c r="I2541" s="1"/>
      <c r="J2541" s="1"/>
      <c r="K2541" s="120"/>
      <c r="L2541" s="120"/>
      <c r="M2541" s="120"/>
      <c r="N2541" s="1"/>
      <c r="O2541" s="1"/>
      <c r="P2541" s="1"/>
      <c r="Q2541" s="1"/>
      <c r="R2541" s="1"/>
      <c r="S2541" s="1"/>
      <c r="T2541" s="1"/>
      <c r="U2541" s="1"/>
      <c r="V2541" s="1"/>
      <c r="W2541" s="1"/>
      <c r="X2541" s="1"/>
    </row>
    <row r="2542" spans="1:24">
      <c r="A2542" s="119"/>
      <c r="B2542" s="136"/>
      <c r="C2542" s="78"/>
      <c r="D2542" s="99"/>
      <c r="E2542" s="1"/>
      <c r="F2542" s="1"/>
      <c r="G2542" s="1"/>
      <c r="H2542" s="1"/>
      <c r="I2542" s="1"/>
      <c r="J2542" s="1"/>
      <c r="K2542" s="120"/>
      <c r="L2542" s="120"/>
      <c r="M2542" s="120"/>
      <c r="N2542" s="1"/>
      <c r="O2542" s="1"/>
      <c r="P2542" s="1"/>
      <c r="Q2542" s="1"/>
      <c r="R2542" s="1"/>
      <c r="S2542" s="1"/>
      <c r="T2542" s="1"/>
      <c r="U2542" s="1"/>
      <c r="V2542" s="1"/>
      <c r="W2542" s="1"/>
      <c r="X2542" s="1"/>
    </row>
    <row r="2543" spans="1:24">
      <c r="A2543" s="119"/>
      <c r="B2543" s="136"/>
      <c r="C2543" s="78"/>
      <c r="D2543" s="99"/>
      <c r="E2543" s="1"/>
      <c r="F2543" s="1"/>
      <c r="G2543" s="1"/>
      <c r="H2543" s="1"/>
      <c r="I2543" s="1"/>
      <c r="J2543" s="1"/>
      <c r="K2543" s="120"/>
      <c r="L2543" s="120"/>
      <c r="M2543" s="120"/>
      <c r="N2543" s="1"/>
      <c r="O2543" s="1"/>
      <c r="P2543" s="1"/>
      <c r="Q2543" s="1"/>
      <c r="R2543" s="1"/>
      <c r="S2543" s="1"/>
      <c r="T2543" s="1"/>
      <c r="U2543" s="1"/>
      <c r="V2543" s="1"/>
      <c r="W2543" s="1"/>
      <c r="X2543" s="1"/>
    </row>
    <row r="2544" spans="1:24">
      <c r="A2544" s="119"/>
      <c r="B2544" s="136"/>
      <c r="C2544" s="78"/>
      <c r="D2544" s="99"/>
      <c r="E2544" s="1"/>
      <c r="F2544" s="1"/>
      <c r="G2544" s="1"/>
      <c r="H2544" s="1"/>
      <c r="I2544" s="1"/>
      <c r="J2544" s="1"/>
      <c r="K2544" s="120"/>
      <c r="L2544" s="120"/>
      <c r="M2544" s="120"/>
      <c r="N2544" s="1"/>
      <c r="O2544" s="1"/>
      <c r="P2544" s="1"/>
      <c r="Q2544" s="1"/>
      <c r="R2544" s="1"/>
      <c r="S2544" s="1"/>
      <c r="T2544" s="1"/>
      <c r="U2544" s="1"/>
      <c r="V2544" s="1"/>
      <c r="W2544" s="1"/>
      <c r="X2544" s="1"/>
    </row>
    <row r="2545" spans="1:24">
      <c r="A2545" s="119"/>
      <c r="B2545" s="136"/>
      <c r="C2545" s="78"/>
      <c r="D2545" s="99"/>
      <c r="E2545" s="1"/>
      <c r="F2545" s="1"/>
      <c r="G2545" s="1"/>
      <c r="H2545" s="1"/>
      <c r="I2545" s="1"/>
      <c r="J2545" s="1"/>
      <c r="K2545" s="120"/>
      <c r="L2545" s="120"/>
      <c r="M2545" s="120"/>
      <c r="N2545" s="1"/>
      <c r="O2545" s="1"/>
      <c r="P2545" s="1"/>
      <c r="Q2545" s="1"/>
      <c r="R2545" s="1"/>
      <c r="S2545" s="1"/>
      <c r="T2545" s="1"/>
      <c r="U2545" s="1"/>
      <c r="V2545" s="1"/>
      <c r="W2545" s="1"/>
      <c r="X2545" s="1"/>
    </row>
    <row r="2546" spans="1:24">
      <c r="A2546" s="119"/>
      <c r="B2546" s="136"/>
      <c r="C2546" s="78"/>
      <c r="D2546" s="99"/>
      <c r="E2546" s="1"/>
      <c r="F2546" s="1"/>
      <c r="G2546" s="1"/>
      <c r="H2546" s="1"/>
      <c r="I2546" s="1"/>
      <c r="J2546" s="1"/>
      <c r="K2546" s="120"/>
      <c r="L2546" s="120"/>
      <c r="M2546" s="120"/>
      <c r="N2546" s="1"/>
      <c r="O2546" s="1"/>
      <c r="P2546" s="1"/>
      <c r="Q2546" s="1"/>
      <c r="R2546" s="1"/>
      <c r="S2546" s="1"/>
      <c r="T2546" s="1"/>
      <c r="U2546" s="1"/>
      <c r="V2546" s="1"/>
      <c r="W2546" s="1"/>
      <c r="X2546" s="1"/>
    </row>
    <row r="2547" spans="1:24">
      <c r="A2547" s="119"/>
      <c r="B2547" s="136"/>
      <c r="C2547" s="78"/>
      <c r="D2547" s="99"/>
      <c r="E2547" s="1"/>
      <c r="F2547" s="1"/>
      <c r="G2547" s="1"/>
      <c r="H2547" s="1"/>
      <c r="I2547" s="1"/>
      <c r="J2547" s="1"/>
      <c r="K2547" s="120"/>
      <c r="L2547" s="120"/>
      <c r="M2547" s="120"/>
      <c r="N2547" s="1"/>
      <c r="O2547" s="1"/>
      <c r="P2547" s="1"/>
      <c r="Q2547" s="1"/>
      <c r="R2547" s="1"/>
      <c r="S2547" s="1"/>
      <c r="T2547" s="1"/>
      <c r="U2547" s="1"/>
      <c r="V2547" s="1"/>
      <c r="W2547" s="1"/>
      <c r="X2547" s="1"/>
    </row>
    <row r="2548" spans="1:24">
      <c r="A2548" s="119"/>
      <c r="B2548" s="136"/>
      <c r="C2548" s="78"/>
      <c r="D2548" s="99"/>
      <c r="E2548" s="1"/>
      <c r="F2548" s="1"/>
      <c r="G2548" s="1"/>
      <c r="H2548" s="1"/>
      <c r="I2548" s="1"/>
      <c r="J2548" s="1"/>
      <c r="K2548" s="120"/>
      <c r="L2548" s="120"/>
      <c r="M2548" s="120"/>
      <c r="N2548" s="1"/>
      <c r="O2548" s="1"/>
      <c r="P2548" s="1"/>
      <c r="Q2548" s="1"/>
      <c r="R2548" s="1"/>
      <c r="S2548" s="1"/>
      <c r="T2548" s="1"/>
      <c r="U2548" s="1"/>
      <c r="V2548" s="1"/>
      <c r="W2548" s="1"/>
      <c r="X2548" s="1"/>
    </row>
    <row r="2549" spans="1:24">
      <c r="A2549" s="119"/>
      <c r="B2549" s="136"/>
      <c r="C2549" s="78"/>
      <c r="D2549" s="99"/>
      <c r="E2549" s="1"/>
      <c r="F2549" s="1"/>
      <c r="G2549" s="1"/>
      <c r="H2549" s="1"/>
      <c r="I2549" s="1"/>
      <c r="J2549" s="1"/>
      <c r="K2549" s="120"/>
      <c r="L2549" s="120"/>
      <c r="M2549" s="120"/>
      <c r="N2549" s="1"/>
      <c r="O2549" s="1"/>
      <c r="P2549" s="1"/>
      <c r="Q2549" s="1"/>
      <c r="R2549" s="1"/>
      <c r="S2549" s="1"/>
      <c r="T2549" s="1"/>
      <c r="U2549" s="1"/>
      <c r="V2549" s="1"/>
      <c r="W2549" s="1"/>
      <c r="X2549" s="1"/>
    </row>
    <row r="2550" spans="1:24">
      <c r="A2550" s="119"/>
      <c r="B2550" s="136"/>
      <c r="C2550" s="78"/>
      <c r="D2550" s="99"/>
      <c r="E2550" s="1"/>
      <c r="F2550" s="1"/>
      <c r="G2550" s="1"/>
      <c r="H2550" s="1"/>
      <c r="I2550" s="1"/>
      <c r="J2550" s="1"/>
      <c r="K2550" s="120"/>
      <c r="L2550" s="120"/>
      <c r="M2550" s="120"/>
      <c r="N2550" s="1"/>
      <c r="O2550" s="1"/>
      <c r="P2550" s="1"/>
      <c r="Q2550" s="1"/>
      <c r="R2550" s="1"/>
      <c r="S2550" s="1"/>
      <c r="T2550" s="1"/>
      <c r="U2550" s="1"/>
      <c r="V2550" s="1"/>
      <c r="W2550" s="1"/>
      <c r="X2550" s="1"/>
    </row>
    <row r="2551" spans="1:24">
      <c r="A2551" s="119"/>
      <c r="B2551" s="136"/>
      <c r="C2551" s="78"/>
      <c r="D2551" s="99"/>
      <c r="E2551" s="1"/>
      <c r="F2551" s="1"/>
      <c r="G2551" s="1"/>
      <c r="H2551" s="1"/>
      <c r="I2551" s="1"/>
      <c r="J2551" s="1"/>
      <c r="K2551" s="120"/>
      <c r="L2551" s="120"/>
      <c r="M2551" s="120"/>
      <c r="N2551" s="1"/>
      <c r="O2551" s="1"/>
      <c r="P2551" s="1"/>
      <c r="Q2551" s="1"/>
      <c r="R2551" s="1"/>
      <c r="S2551" s="1"/>
      <c r="T2551" s="1"/>
      <c r="U2551" s="1"/>
      <c r="V2551" s="1"/>
      <c r="W2551" s="1"/>
      <c r="X2551" s="1"/>
    </row>
    <row r="2552" spans="1:24">
      <c r="A2552" s="119"/>
      <c r="B2552" s="136"/>
      <c r="C2552" s="78"/>
      <c r="D2552" s="99"/>
      <c r="E2552" s="1"/>
      <c r="F2552" s="1"/>
      <c r="G2552" s="1"/>
      <c r="H2552" s="1"/>
      <c r="I2552" s="1"/>
      <c r="J2552" s="1"/>
      <c r="K2552" s="120"/>
      <c r="L2552" s="120"/>
      <c r="M2552" s="120"/>
      <c r="N2552" s="1"/>
      <c r="O2552" s="1"/>
      <c r="P2552" s="1"/>
      <c r="Q2552" s="1"/>
      <c r="R2552" s="1"/>
      <c r="S2552" s="1"/>
      <c r="T2552" s="1"/>
      <c r="U2552" s="1"/>
      <c r="V2552" s="1"/>
      <c r="W2552" s="1"/>
      <c r="X2552" s="1"/>
    </row>
    <row r="2553" spans="1:24">
      <c r="A2553" s="119"/>
      <c r="B2553" s="136"/>
      <c r="C2553" s="78"/>
      <c r="D2553" s="99"/>
      <c r="E2553" s="1"/>
      <c r="F2553" s="1"/>
      <c r="G2553" s="1"/>
      <c r="H2553" s="1"/>
      <c r="I2553" s="1"/>
      <c r="J2553" s="1"/>
      <c r="K2553" s="120"/>
      <c r="L2553" s="120"/>
      <c r="M2553" s="120"/>
      <c r="N2553" s="1"/>
      <c r="O2553" s="1"/>
      <c r="P2553" s="1"/>
      <c r="Q2553" s="1"/>
      <c r="R2553" s="1"/>
      <c r="S2553" s="1"/>
      <c r="T2553" s="1"/>
      <c r="U2553" s="1"/>
      <c r="V2553" s="1"/>
      <c r="W2553" s="1"/>
      <c r="X2553" s="1"/>
    </row>
    <row r="2554" spans="1:24">
      <c r="A2554" s="119"/>
      <c r="B2554" s="136"/>
      <c r="C2554" s="78"/>
      <c r="D2554" s="99"/>
      <c r="E2554" s="1"/>
      <c r="F2554" s="1"/>
      <c r="G2554" s="1"/>
      <c r="H2554" s="1"/>
      <c r="I2554" s="1"/>
      <c r="J2554" s="1"/>
      <c r="K2554" s="120"/>
      <c r="L2554" s="120"/>
      <c r="M2554" s="120"/>
      <c r="N2554" s="1"/>
      <c r="O2554" s="1"/>
      <c r="P2554" s="1"/>
      <c r="Q2554" s="1"/>
      <c r="R2554" s="1"/>
      <c r="S2554" s="1"/>
      <c r="T2554" s="1"/>
      <c r="U2554" s="1"/>
      <c r="V2554" s="1"/>
      <c r="W2554" s="1"/>
      <c r="X2554" s="1"/>
    </row>
    <row r="2555" spans="1:24">
      <c r="A2555" s="119"/>
      <c r="B2555" s="136"/>
      <c r="C2555" s="78"/>
      <c r="D2555" s="99"/>
      <c r="E2555" s="1"/>
      <c r="F2555" s="1"/>
      <c r="G2555" s="1"/>
      <c r="H2555" s="1"/>
      <c r="I2555" s="1"/>
      <c r="J2555" s="1"/>
      <c r="K2555" s="120"/>
      <c r="L2555" s="120"/>
      <c r="M2555" s="120"/>
      <c r="N2555" s="1"/>
      <c r="O2555" s="1"/>
      <c r="P2555" s="1"/>
      <c r="Q2555" s="1"/>
      <c r="R2555" s="1"/>
      <c r="S2555" s="1"/>
      <c r="T2555" s="1"/>
      <c r="U2555" s="1"/>
      <c r="V2555" s="1"/>
      <c r="W2555" s="1"/>
      <c r="X2555" s="1"/>
    </row>
    <row r="2556" spans="1:24">
      <c r="A2556" s="119"/>
      <c r="B2556" s="136"/>
      <c r="C2556" s="78"/>
      <c r="D2556" s="99"/>
      <c r="E2556" s="1"/>
      <c r="F2556" s="1"/>
      <c r="G2556" s="1"/>
      <c r="H2556" s="1"/>
      <c r="I2556" s="1"/>
      <c r="J2556" s="1"/>
      <c r="K2556" s="120"/>
      <c r="L2556" s="120"/>
      <c r="M2556" s="120"/>
      <c r="N2556" s="1"/>
      <c r="O2556" s="1"/>
      <c r="P2556" s="1"/>
      <c r="Q2556" s="1"/>
      <c r="R2556" s="1"/>
      <c r="S2556" s="1"/>
      <c r="T2556" s="1"/>
      <c r="U2556" s="1"/>
      <c r="V2556" s="1"/>
      <c r="W2556" s="1"/>
      <c r="X2556" s="1"/>
    </row>
    <row r="2557" spans="1:24">
      <c r="A2557" s="119"/>
      <c r="B2557" s="136"/>
      <c r="C2557" s="78"/>
      <c r="D2557" s="99"/>
      <c r="E2557" s="1"/>
      <c r="F2557" s="1"/>
      <c r="G2557" s="1"/>
      <c r="H2557" s="1"/>
      <c r="I2557" s="1"/>
      <c r="J2557" s="1"/>
      <c r="K2557" s="120"/>
      <c r="L2557" s="120"/>
      <c r="M2557" s="120"/>
      <c r="N2557" s="1"/>
      <c r="O2557" s="1"/>
      <c r="P2557" s="1"/>
      <c r="Q2557" s="1"/>
      <c r="R2557" s="1"/>
      <c r="S2557" s="1"/>
      <c r="T2557" s="1"/>
      <c r="U2557" s="1"/>
      <c r="V2557" s="1"/>
      <c r="W2557" s="1"/>
      <c r="X2557" s="1"/>
    </row>
    <row r="2558" spans="1:24">
      <c r="A2558" s="119"/>
      <c r="B2558" s="136"/>
      <c r="C2558" s="78"/>
      <c r="D2558" s="99"/>
      <c r="E2558" s="1"/>
      <c r="F2558" s="1"/>
      <c r="G2558" s="1"/>
      <c r="H2558" s="1"/>
      <c r="I2558" s="1"/>
      <c r="J2558" s="1"/>
      <c r="K2558" s="120"/>
      <c r="L2558" s="120"/>
      <c r="M2558" s="120"/>
      <c r="N2558" s="1"/>
      <c r="O2558" s="1"/>
      <c r="P2558" s="1"/>
      <c r="Q2558" s="1"/>
      <c r="R2558" s="1"/>
      <c r="S2558" s="1"/>
      <c r="T2558" s="1"/>
      <c r="U2558" s="1"/>
      <c r="V2558" s="1"/>
      <c r="W2558" s="1"/>
      <c r="X2558" s="1"/>
    </row>
    <row r="2559" spans="1:24">
      <c r="A2559" s="119"/>
      <c r="B2559" s="136"/>
      <c r="C2559" s="78"/>
      <c r="D2559" s="99"/>
      <c r="E2559" s="1"/>
      <c r="F2559" s="1"/>
      <c r="G2559" s="1"/>
      <c r="H2559" s="1"/>
      <c r="I2559" s="1"/>
      <c r="J2559" s="1"/>
      <c r="K2559" s="120"/>
      <c r="L2559" s="120"/>
      <c r="M2559" s="120"/>
      <c r="N2559" s="1"/>
      <c r="O2559" s="1"/>
      <c r="P2559" s="1"/>
      <c r="Q2559" s="1"/>
      <c r="R2559" s="1"/>
      <c r="S2559" s="1"/>
      <c r="T2559" s="1"/>
      <c r="U2559" s="1"/>
      <c r="V2559" s="1"/>
      <c r="W2559" s="1"/>
      <c r="X2559" s="1"/>
    </row>
    <row r="2560" spans="1:24">
      <c r="A2560" s="119"/>
      <c r="B2560" s="136"/>
      <c r="C2560" s="78"/>
      <c r="D2560" s="99"/>
      <c r="E2560" s="1"/>
      <c r="F2560" s="1"/>
      <c r="G2560" s="1"/>
      <c r="H2560" s="1"/>
      <c r="I2560" s="1"/>
      <c r="J2560" s="1"/>
      <c r="K2560" s="120"/>
      <c r="L2560" s="120"/>
      <c r="M2560" s="120"/>
      <c r="N2560" s="1"/>
      <c r="O2560" s="1"/>
      <c r="P2560" s="1"/>
      <c r="Q2560" s="1"/>
      <c r="R2560" s="1"/>
      <c r="S2560" s="1"/>
      <c r="T2560" s="1"/>
      <c r="U2560" s="1"/>
      <c r="V2560" s="1"/>
      <c r="W2560" s="1"/>
      <c r="X2560" s="1"/>
    </row>
    <row r="2561" spans="1:24">
      <c r="A2561" s="119"/>
      <c r="B2561" s="136"/>
      <c r="C2561" s="78"/>
      <c r="D2561" s="99"/>
      <c r="E2561" s="1"/>
      <c r="F2561" s="1"/>
      <c r="G2561" s="1"/>
      <c r="H2561" s="1"/>
      <c r="I2561" s="1"/>
      <c r="J2561" s="1"/>
      <c r="K2561" s="120"/>
      <c r="L2561" s="120"/>
      <c r="M2561" s="120"/>
      <c r="N2561" s="1"/>
      <c r="O2561" s="1"/>
      <c r="P2561" s="1"/>
      <c r="Q2561" s="1"/>
      <c r="R2561" s="1"/>
      <c r="S2561" s="1"/>
      <c r="T2561" s="1"/>
      <c r="U2561" s="1"/>
      <c r="V2561" s="1"/>
      <c r="W2561" s="1"/>
      <c r="X2561" s="1"/>
    </row>
    <row r="2562" spans="1:24">
      <c r="A2562" s="119"/>
      <c r="B2562" s="136"/>
      <c r="C2562" s="78"/>
      <c r="D2562" s="99"/>
      <c r="E2562" s="1"/>
      <c r="F2562" s="1"/>
      <c r="G2562" s="1"/>
      <c r="H2562" s="1"/>
      <c r="I2562" s="1"/>
      <c r="J2562" s="1"/>
      <c r="K2562" s="120"/>
      <c r="L2562" s="120"/>
      <c r="M2562" s="120"/>
      <c r="N2562" s="1"/>
      <c r="O2562" s="1"/>
      <c r="P2562" s="1"/>
      <c r="Q2562" s="1"/>
      <c r="R2562" s="1"/>
      <c r="S2562" s="1"/>
      <c r="T2562" s="1"/>
      <c r="U2562" s="1"/>
      <c r="V2562" s="1"/>
      <c r="W2562" s="1"/>
      <c r="X2562" s="1"/>
    </row>
    <row r="2563" spans="1:24">
      <c r="A2563" s="119"/>
      <c r="B2563" s="136"/>
      <c r="C2563" s="78"/>
      <c r="D2563" s="99"/>
      <c r="E2563" s="1"/>
      <c r="F2563" s="1"/>
      <c r="G2563" s="1"/>
      <c r="H2563" s="1"/>
      <c r="I2563" s="1"/>
      <c r="J2563" s="1"/>
      <c r="K2563" s="120"/>
      <c r="L2563" s="120"/>
      <c r="M2563" s="120"/>
      <c r="N2563" s="1"/>
      <c r="O2563" s="1"/>
      <c r="P2563" s="1"/>
      <c r="Q2563" s="1"/>
      <c r="R2563" s="1"/>
      <c r="S2563" s="1"/>
      <c r="T2563" s="1"/>
      <c r="U2563" s="1"/>
      <c r="V2563" s="1"/>
      <c r="W2563" s="1"/>
      <c r="X2563" s="1"/>
    </row>
    <row r="2564" spans="1:24">
      <c r="A2564" s="119"/>
      <c r="B2564" s="136"/>
      <c r="C2564" s="78"/>
      <c r="D2564" s="99"/>
      <c r="E2564" s="1"/>
      <c r="F2564" s="1"/>
      <c r="G2564" s="1"/>
      <c r="H2564" s="1"/>
      <c r="I2564" s="1"/>
      <c r="J2564" s="1"/>
      <c r="K2564" s="120"/>
      <c r="L2564" s="120"/>
      <c r="M2564" s="120"/>
      <c r="N2564" s="1"/>
      <c r="O2564" s="1"/>
      <c r="P2564" s="1"/>
      <c r="Q2564" s="1"/>
      <c r="R2564" s="1"/>
      <c r="S2564" s="1"/>
      <c r="T2564" s="1"/>
      <c r="U2564" s="1"/>
      <c r="V2564" s="1"/>
      <c r="W2564" s="1"/>
      <c r="X2564" s="1"/>
    </row>
    <row r="2565" spans="1:24">
      <c r="A2565" s="119"/>
      <c r="B2565" s="136"/>
      <c r="C2565" s="78"/>
      <c r="D2565" s="99"/>
      <c r="E2565" s="1"/>
      <c r="F2565" s="1"/>
      <c r="G2565" s="1"/>
      <c r="H2565" s="1"/>
      <c r="I2565" s="1"/>
      <c r="J2565" s="1"/>
      <c r="K2565" s="120"/>
      <c r="L2565" s="120"/>
      <c r="M2565" s="120"/>
      <c r="N2565" s="1"/>
      <c r="O2565" s="1"/>
      <c r="P2565" s="1"/>
      <c r="Q2565" s="1"/>
      <c r="R2565" s="1"/>
      <c r="S2565" s="1"/>
      <c r="T2565" s="1"/>
      <c r="U2565" s="1"/>
      <c r="V2565" s="1"/>
      <c r="W2565" s="1"/>
      <c r="X2565" s="1"/>
    </row>
    <row r="2566" spans="1:24">
      <c r="A2566" s="119"/>
      <c r="B2566" s="136"/>
      <c r="C2566" s="78"/>
      <c r="D2566" s="99"/>
      <c r="E2566" s="1"/>
      <c r="F2566" s="1"/>
      <c r="G2566" s="1"/>
      <c r="H2566" s="1"/>
      <c r="I2566" s="1"/>
      <c r="J2566" s="1"/>
      <c r="K2566" s="120"/>
      <c r="L2566" s="120"/>
      <c r="M2566" s="120"/>
      <c r="N2566" s="1"/>
      <c r="O2566" s="1"/>
      <c r="P2566" s="1"/>
      <c r="Q2566" s="1"/>
      <c r="R2566" s="1"/>
      <c r="S2566" s="1"/>
      <c r="T2566" s="1"/>
      <c r="U2566" s="1"/>
      <c r="V2566" s="1"/>
      <c r="W2566" s="1"/>
      <c r="X2566" s="1"/>
    </row>
    <row r="2567" spans="1:24">
      <c r="A2567" s="119"/>
      <c r="B2567" s="136"/>
      <c r="C2567" s="78"/>
      <c r="D2567" s="99"/>
      <c r="E2567" s="1"/>
      <c r="F2567" s="1"/>
      <c r="G2567" s="1"/>
      <c r="H2567" s="1"/>
      <c r="I2567" s="1"/>
      <c r="J2567" s="1"/>
      <c r="K2567" s="120"/>
      <c r="L2567" s="120"/>
      <c r="M2567" s="120"/>
      <c r="N2567" s="1"/>
      <c r="O2567" s="1"/>
      <c r="P2567" s="1"/>
      <c r="Q2567" s="1"/>
      <c r="R2567" s="1"/>
      <c r="S2567" s="1"/>
      <c r="T2567" s="1"/>
      <c r="U2567" s="1"/>
      <c r="V2567" s="1"/>
      <c r="W2567" s="1"/>
      <c r="X2567" s="1"/>
    </row>
    <row r="2568" spans="1:24">
      <c r="A2568" s="119"/>
      <c r="B2568" s="136"/>
      <c r="C2568" s="78"/>
      <c r="D2568" s="99"/>
      <c r="E2568" s="1"/>
      <c r="F2568" s="1"/>
      <c r="G2568" s="1"/>
      <c r="H2568" s="1"/>
      <c r="I2568" s="1"/>
      <c r="J2568" s="1"/>
      <c r="K2568" s="120"/>
      <c r="L2568" s="120"/>
      <c r="M2568" s="120"/>
      <c r="N2568" s="1"/>
      <c r="O2568" s="1"/>
      <c r="P2568" s="1"/>
      <c r="Q2568" s="1"/>
      <c r="R2568" s="1"/>
      <c r="S2568" s="1"/>
      <c r="T2568" s="1"/>
      <c r="U2568" s="1"/>
      <c r="V2568" s="1"/>
      <c r="W2568" s="1"/>
      <c r="X2568" s="1"/>
    </row>
    <row r="2569" spans="1:24">
      <c r="A2569" s="119"/>
      <c r="B2569" s="136"/>
      <c r="C2569" s="78"/>
      <c r="D2569" s="99"/>
      <c r="E2569" s="1"/>
      <c r="F2569" s="1"/>
      <c r="G2569" s="1"/>
      <c r="H2569" s="1"/>
      <c r="I2569" s="1"/>
      <c r="J2569" s="1"/>
      <c r="K2569" s="120"/>
      <c r="L2569" s="120"/>
      <c r="M2569" s="120"/>
      <c r="N2569" s="1"/>
      <c r="O2569" s="1"/>
      <c r="P2569" s="1"/>
      <c r="Q2569" s="1"/>
      <c r="R2569" s="1"/>
      <c r="S2569" s="1"/>
      <c r="T2569" s="1"/>
      <c r="U2569" s="1"/>
      <c r="V2569" s="1"/>
      <c r="W2569" s="1"/>
      <c r="X2569" s="1"/>
    </row>
    <row r="2570" spans="1:24">
      <c r="A2570" s="119"/>
      <c r="B2570" s="136"/>
      <c r="C2570" s="78"/>
      <c r="D2570" s="99"/>
      <c r="E2570" s="1"/>
      <c r="F2570" s="1"/>
      <c r="G2570" s="1"/>
      <c r="H2570" s="1"/>
      <c r="I2570" s="1"/>
      <c r="J2570" s="1"/>
      <c r="K2570" s="120"/>
      <c r="L2570" s="120"/>
      <c r="M2570" s="120"/>
      <c r="N2570" s="1"/>
      <c r="O2570" s="1"/>
      <c r="P2570" s="1"/>
      <c r="Q2570" s="1"/>
      <c r="R2570" s="1"/>
      <c r="S2570" s="1"/>
      <c r="T2570" s="1"/>
      <c r="U2570" s="1"/>
      <c r="V2570" s="1"/>
      <c r="W2570" s="1"/>
      <c r="X2570" s="1"/>
    </row>
    <row r="2571" spans="1:24">
      <c r="A2571" s="119"/>
      <c r="B2571" s="136"/>
      <c r="C2571" s="78"/>
      <c r="D2571" s="99"/>
      <c r="E2571" s="1"/>
      <c r="F2571" s="1"/>
      <c r="G2571" s="1"/>
      <c r="H2571" s="1"/>
      <c r="I2571" s="1"/>
      <c r="J2571" s="1"/>
      <c r="K2571" s="120"/>
      <c r="L2571" s="120"/>
      <c r="M2571" s="120"/>
      <c r="N2571" s="1"/>
      <c r="O2571" s="1"/>
      <c r="P2571" s="1"/>
      <c r="Q2571" s="1"/>
      <c r="R2571" s="1"/>
      <c r="S2571" s="1"/>
      <c r="T2571" s="1"/>
      <c r="U2571" s="1"/>
      <c r="V2571" s="1"/>
      <c r="W2571" s="1"/>
      <c r="X2571" s="1"/>
    </row>
    <row r="2572" spans="1:24">
      <c r="A2572" s="119"/>
      <c r="B2572" s="136"/>
      <c r="C2572" s="78"/>
      <c r="D2572" s="99"/>
      <c r="E2572" s="1"/>
      <c r="F2572" s="1"/>
      <c r="G2572" s="1"/>
      <c r="H2572" s="1"/>
      <c r="I2572" s="1"/>
      <c r="J2572" s="1"/>
      <c r="K2572" s="120"/>
      <c r="L2572" s="120"/>
      <c r="M2572" s="120"/>
      <c r="N2572" s="1"/>
      <c r="O2572" s="1"/>
      <c r="P2572" s="1"/>
      <c r="Q2572" s="1"/>
      <c r="R2572" s="1"/>
      <c r="S2572" s="1"/>
      <c r="T2572" s="1"/>
      <c r="U2572" s="1"/>
      <c r="V2572" s="1"/>
      <c r="W2572" s="1"/>
      <c r="X2572" s="1"/>
    </row>
    <row r="2573" spans="1:24">
      <c r="A2573" s="119"/>
      <c r="B2573" s="136"/>
      <c r="C2573" s="78"/>
      <c r="D2573" s="99"/>
      <c r="E2573" s="1"/>
      <c r="F2573" s="1"/>
      <c r="G2573" s="1"/>
      <c r="H2573" s="1"/>
      <c r="I2573" s="1"/>
      <c r="J2573" s="1"/>
      <c r="K2573" s="120"/>
      <c r="L2573" s="120"/>
      <c r="M2573" s="120"/>
      <c r="N2573" s="1"/>
      <c r="O2573" s="1"/>
      <c r="P2573" s="1"/>
      <c r="Q2573" s="1"/>
      <c r="R2573" s="1"/>
      <c r="S2573" s="1"/>
      <c r="T2573" s="1"/>
      <c r="U2573" s="1"/>
      <c r="V2573" s="1"/>
      <c r="W2573" s="1"/>
      <c r="X2573" s="1"/>
    </row>
    <row r="2574" spans="1:24">
      <c r="A2574" s="119"/>
      <c r="B2574" s="136"/>
      <c r="C2574" s="78"/>
      <c r="D2574" s="99"/>
      <c r="E2574" s="1"/>
      <c r="F2574" s="1"/>
      <c r="G2574" s="1"/>
      <c r="H2574" s="1"/>
      <c r="I2574" s="1"/>
      <c r="J2574" s="1"/>
      <c r="K2574" s="120"/>
      <c r="L2574" s="120"/>
      <c r="M2574" s="120"/>
      <c r="N2574" s="1"/>
      <c r="O2574" s="1"/>
      <c r="P2574" s="1"/>
      <c r="Q2574" s="1"/>
      <c r="R2574" s="1"/>
      <c r="S2574" s="1"/>
      <c r="T2574" s="1"/>
      <c r="U2574" s="1"/>
      <c r="V2574" s="1"/>
      <c r="W2574" s="1"/>
      <c r="X2574" s="1"/>
    </row>
    <row r="2575" spans="1:24">
      <c r="A2575" s="119"/>
      <c r="B2575" s="136"/>
      <c r="C2575" s="78"/>
      <c r="D2575" s="99"/>
      <c r="E2575" s="1"/>
      <c r="F2575" s="1"/>
      <c r="G2575" s="1"/>
      <c r="H2575" s="1"/>
      <c r="I2575" s="1"/>
      <c r="J2575" s="1"/>
      <c r="K2575" s="120"/>
      <c r="L2575" s="120"/>
      <c r="M2575" s="120"/>
      <c r="N2575" s="1"/>
      <c r="O2575" s="1"/>
      <c r="P2575" s="1"/>
      <c r="Q2575" s="1"/>
      <c r="R2575" s="1"/>
      <c r="S2575" s="1"/>
      <c r="T2575" s="1"/>
      <c r="U2575" s="1"/>
      <c r="V2575" s="1"/>
      <c r="W2575" s="1"/>
      <c r="X2575" s="1"/>
    </row>
    <row r="2576" spans="1:24">
      <c r="A2576" s="119"/>
      <c r="B2576" s="136"/>
      <c r="C2576" s="78"/>
      <c r="D2576" s="99"/>
      <c r="E2576" s="1"/>
      <c r="F2576" s="1"/>
      <c r="G2576" s="1"/>
      <c r="H2576" s="1"/>
      <c r="I2576" s="1"/>
      <c r="J2576" s="1"/>
      <c r="K2576" s="120"/>
      <c r="L2576" s="120"/>
      <c r="M2576" s="120"/>
      <c r="N2576" s="1"/>
      <c r="O2576" s="1"/>
      <c r="P2576" s="1"/>
      <c r="Q2576" s="1"/>
      <c r="R2576" s="1"/>
      <c r="S2576" s="1"/>
      <c r="T2576" s="1"/>
      <c r="U2576" s="1"/>
      <c r="V2576" s="1"/>
      <c r="W2576" s="1"/>
      <c r="X2576" s="1"/>
    </row>
    <row r="2577" spans="1:24">
      <c r="A2577" s="119"/>
      <c r="B2577" s="136"/>
      <c r="C2577" s="78"/>
      <c r="D2577" s="99"/>
      <c r="E2577" s="1"/>
      <c r="F2577" s="1"/>
      <c r="G2577" s="1"/>
      <c r="H2577" s="1"/>
      <c r="I2577" s="1"/>
      <c r="J2577" s="1"/>
      <c r="K2577" s="120"/>
      <c r="L2577" s="120"/>
      <c r="M2577" s="120"/>
      <c r="N2577" s="1"/>
      <c r="O2577" s="1"/>
      <c r="P2577" s="1"/>
      <c r="Q2577" s="1"/>
      <c r="R2577" s="1"/>
      <c r="S2577" s="1"/>
      <c r="T2577" s="1"/>
      <c r="U2577" s="1"/>
      <c r="V2577" s="1"/>
      <c r="W2577" s="1"/>
      <c r="X2577" s="1"/>
    </row>
    <row r="2578" spans="1:24">
      <c r="A2578" s="119"/>
      <c r="B2578" s="136"/>
      <c r="C2578" s="78"/>
      <c r="D2578" s="99"/>
      <c r="E2578" s="1"/>
      <c r="F2578" s="1"/>
      <c r="G2578" s="1"/>
      <c r="H2578" s="1"/>
      <c r="I2578" s="1"/>
      <c r="J2578" s="1"/>
      <c r="K2578" s="120"/>
      <c r="L2578" s="120"/>
      <c r="M2578" s="120"/>
      <c r="N2578" s="1"/>
      <c r="O2578" s="1"/>
      <c r="P2578" s="1"/>
      <c r="Q2578" s="1"/>
      <c r="R2578" s="1"/>
      <c r="S2578" s="1"/>
      <c r="T2578" s="1"/>
      <c r="U2578" s="1"/>
      <c r="V2578" s="1"/>
      <c r="W2578" s="1"/>
      <c r="X2578" s="1"/>
    </row>
    <row r="2579" spans="1:24">
      <c r="A2579" s="119"/>
      <c r="B2579" s="136"/>
      <c r="C2579" s="78"/>
      <c r="D2579" s="99"/>
      <c r="E2579" s="1"/>
      <c r="F2579" s="1"/>
      <c r="G2579" s="1"/>
      <c r="H2579" s="1"/>
      <c r="I2579" s="1"/>
      <c r="J2579" s="1"/>
      <c r="K2579" s="120"/>
      <c r="L2579" s="120"/>
      <c r="M2579" s="120"/>
      <c r="N2579" s="1"/>
      <c r="O2579" s="1"/>
      <c r="P2579" s="1"/>
      <c r="Q2579" s="1"/>
      <c r="R2579" s="1"/>
      <c r="S2579" s="1"/>
      <c r="T2579" s="1"/>
      <c r="U2579" s="1"/>
      <c r="V2579" s="1"/>
      <c r="W2579" s="1"/>
      <c r="X2579" s="1"/>
    </row>
    <row r="2580" spans="1:24">
      <c r="A2580" s="119"/>
      <c r="B2580" s="136"/>
      <c r="C2580" s="78"/>
      <c r="D2580" s="99"/>
      <c r="E2580" s="1"/>
      <c r="F2580" s="1"/>
      <c r="G2580" s="1"/>
      <c r="H2580" s="1"/>
      <c r="I2580" s="1"/>
      <c r="J2580" s="1"/>
      <c r="K2580" s="120"/>
      <c r="L2580" s="120"/>
      <c r="M2580" s="120"/>
      <c r="N2580" s="1"/>
      <c r="O2580" s="1"/>
      <c r="P2580" s="1"/>
      <c r="Q2580" s="1"/>
      <c r="R2580" s="1"/>
      <c r="S2580" s="1"/>
      <c r="T2580" s="1"/>
      <c r="U2580" s="1"/>
      <c r="V2580" s="1"/>
      <c r="W2580" s="1"/>
      <c r="X2580" s="1"/>
    </row>
    <row r="2581" spans="1:24">
      <c r="A2581" s="119"/>
      <c r="B2581" s="136"/>
      <c r="C2581" s="78"/>
      <c r="D2581" s="99"/>
      <c r="E2581" s="1"/>
      <c r="F2581" s="1"/>
      <c r="G2581" s="1"/>
      <c r="H2581" s="1"/>
      <c r="I2581" s="1"/>
      <c r="J2581" s="1"/>
      <c r="K2581" s="120"/>
      <c r="L2581" s="120"/>
      <c r="M2581" s="120"/>
      <c r="N2581" s="1"/>
      <c r="O2581" s="1"/>
      <c r="P2581" s="1"/>
      <c r="Q2581" s="1"/>
      <c r="R2581" s="1"/>
      <c r="S2581" s="1"/>
      <c r="T2581" s="1"/>
      <c r="U2581" s="1"/>
      <c r="V2581" s="1"/>
      <c r="W2581" s="1"/>
      <c r="X2581" s="1"/>
    </row>
    <row r="2582" spans="1:24">
      <c r="A2582" s="119"/>
      <c r="B2582" s="136"/>
      <c r="C2582" s="78"/>
      <c r="D2582" s="99"/>
      <c r="E2582" s="1"/>
      <c r="F2582" s="1"/>
      <c r="G2582" s="1"/>
      <c r="H2582" s="1"/>
      <c r="I2582" s="1"/>
      <c r="J2582" s="1"/>
      <c r="K2582" s="120"/>
      <c r="L2582" s="120"/>
      <c r="M2582" s="120"/>
      <c r="N2582" s="1"/>
      <c r="O2582" s="1"/>
      <c r="P2582" s="1"/>
      <c r="Q2582" s="1"/>
      <c r="R2582" s="1"/>
      <c r="S2582" s="1"/>
      <c r="T2582" s="1"/>
      <c r="U2582" s="1"/>
      <c r="V2582" s="1"/>
      <c r="W2582" s="1"/>
      <c r="X2582" s="1"/>
    </row>
    <row r="2583" spans="1:24">
      <c r="A2583" s="119"/>
      <c r="B2583" s="136"/>
      <c r="C2583" s="78"/>
      <c r="D2583" s="99"/>
      <c r="E2583" s="1"/>
      <c r="F2583" s="1"/>
      <c r="G2583" s="1"/>
      <c r="H2583" s="1"/>
      <c r="I2583" s="1"/>
      <c r="J2583" s="1"/>
      <c r="K2583" s="120"/>
      <c r="L2583" s="120"/>
      <c r="M2583" s="120"/>
      <c r="N2583" s="1"/>
      <c r="O2583" s="1"/>
      <c r="P2583" s="1"/>
      <c r="Q2583" s="1"/>
      <c r="R2583" s="1"/>
      <c r="S2583" s="1"/>
      <c r="T2583" s="1"/>
      <c r="U2583" s="1"/>
      <c r="V2583" s="1"/>
      <c r="W2583" s="1"/>
      <c r="X2583" s="1"/>
    </row>
    <row r="2584" spans="1:24">
      <c r="A2584" s="119"/>
      <c r="B2584" s="136"/>
      <c r="C2584" s="78"/>
      <c r="D2584" s="99"/>
      <c r="E2584" s="1"/>
      <c r="F2584" s="1"/>
      <c r="G2584" s="1"/>
      <c r="H2584" s="1"/>
      <c r="I2584" s="1"/>
      <c r="J2584" s="1"/>
      <c r="K2584" s="120"/>
      <c r="L2584" s="120"/>
      <c r="M2584" s="120"/>
      <c r="N2584" s="1"/>
      <c r="O2584" s="1"/>
      <c r="P2584" s="1"/>
      <c r="Q2584" s="1"/>
      <c r="R2584" s="1"/>
      <c r="S2584" s="1"/>
      <c r="T2584" s="1"/>
      <c r="U2584" s="1"/>
      <c r="V2584" s="1"/>
      <c r="W2584" s="1"/>
      <c r="X2584" s="1"/>
    </row>
    <row r="2585" spans="1:24">
      <c r="A2585" s="119"/>
      <c r="B2585" s="136"/>
      <c r="C2585" s="78"/>
      <c r="D2585" s="99"/>
      <c r="E2585" s="1"/>
      <c r="F2585" s="1"/>
      <c r="G2585" s="1"/>
      <c r="H2585" s="1"/>
      <c r="I2585" s="1"/>
      <c r="J2585" s="1"/>
      <c r="K2585" s="120"/>
      <c r="L2585" s="120"/>
      <c r="M2585" s="120"/>
      <c r="N2585" s="1"/>
      <c r="O2585" s="1"/>
      <c r="P2585" s="1"/>
      <c r="Q2585" s="1"/>
      <c r="R2585" s="1"/>
      <c r="S2585" s="1"/>
      <c r="T2585" s="1"/>
      <c r="U2585" s="1"/>
      <c r="V2585" s="1"/>
      <c r="W2585" s="1"/>
      <c r="X2585" s="1"/>
    </row>
    <row r="2586" spans="1:24">
      <c r="A2586" s="119"/>
      <c r="B2586" s="136"/>
      <c r="C2586" s="78"/>
      <c r="D2586" s="99"/>
      <c r="E2586" s="1"/>
      <c r="F2586" s="1"/>
      <c r="G2586" s="1"/>
      <c r="H2586" s="1"/>
      <c r="I2586" s="1"/>
      <c r="J2586" s="1"/>
      <c r="K2586" s="120"/>
      <c r="L2586" s="120"/>
      <c r="M2586" s="120"/>
      <c r="N2586" s="1"/>
      <c r="O2586" s="1"/>
      <c r="P2586" s="1"/>
      <c r="Q2586" s="1"/>
      <c r="R2586" s="1"/>
      <c r="S2586" s="1"/>
      <c r="T2586" s="1"/>
      <c r="U2586" s="1"/>
      <c r="V2586" s="1"/>
      <c r="W2586" s="1"/>
      <c r="X2586" s="1"/>
    </row>
    <row r="2587" spans="1:24">
      <c r="A2587" s="119"/>
      <c r="B2587" s="136"/>
      <c r="C2587" s="78"/>
      <c r="D2587" s="99"/>
      <c r="E2587" s="1"/>
      <c r="F2587" s="1"/>
      <c r="G2587" s="1"/>
      <c r="H2587" s="1"/>
      <c r="I2587" s="1"/>
      <c r="J2587" s="1"/>
      <c r="K2587" s="120"/>
      <c r="L2587" s="120"/>
      <c r="M2587" s="120"/>
      <c r="N2587" s="1"/>
      <c r="O2587" s="1"/>
      <c r="P2587" s="1"/>
      <c r="Q2587" s="1"/>
      <c r="R2587" s="1"/>
      <c r="S2587" s="1"/>
      <c r="T2587" s="1"/>
      <c r="U2587" s="1"/>
      <c r="V2587" s="1"/>
      <c r="W2587" s="1"/>
      <c r="X2587" s="1"/>
    </row>
    <row r="2588" spans="1:24">
      <c r="A2588" s="119"/>
      <c r="B2588" s="136"/>
      <c r="C2588" s="78"/>
      <c r="D2588" s="99"/>
      <c r="E2588" s="1"/>
      <c r="F2588" s="1"/>
      <c r="G2588" s="1"/>
      <c r="H2588" s="1"/>
      <c r="I2588" s="1"/>
      <c r="J2588" s="1"/>
      <c r="K2588" s="120"/>
      <c r="L2588" s="120"/>
      <c r="M2588" s="120"/>
      <c r="N2588" s="1"/>
      <c r="O2588" s="1"/>
      <c r="P2588" s="1"/>
      <c r="Q2588" s="1"/>
      <c r="R2588" s="1"/>
      <c r="S2588" s="1"/>
      <c r="T2588" s="1"/>
      <c r="U2588" s="1"/>
      <c r="V2588" s="1"/>
      <c r="W2588" s="1"/>
      <c r="X2588" s="1"/>
    </row>
    <row r="2589" spans="1:24">
      <c r="A2589" s="119"/>
      <c r="B2589" s="136"/>
      <c r="C2589" s="78"/>
      <c r="D2589" s="99"/>
      <c r="E2589" s="1"/>
      <c r="F2589" s="1"/>
      <c r="G2589" s="1"/>
      <c r="H2589" s="1"/>
      <c r="I2589" s="1"/>
      <c r="J2589" s="1"/>
      <c r="K2589" s="120"/>
      <c r="L2589" s="120"/>
      <c r="M2589" s="120"/>
      <c r="N2589" s="1"/>
      <c r="O2589" s="1"/>
      <c r="P2589" s="1"/>
      <c r="Q2589" s="1"/>
      <c r="R2589" s="1"/>
      <c r="S2589" s="1"/>
      <c r="T2589" s="1"/>
      <c r="U2589" s="1"/>
      <c r="V2589" s="1"/>
      <c r="W2589" s="1"/>
      <c r="X2589" s="1"/>
    </row>
    <row r="2590" spans="1:24">
      <c r="A2590" s="119"/>
      <c r="B2590" s="136"/>
      <c r="C2590" s="78"/>
      <c r="D2590" s="99"/>
      <c r="E2590" s="1"/>
      <c r="F2590" s="1"/>
      <c r="G2590" s="1"/>
      <c r="H2590" s="1"/>
      <c r="I2590" s="1"/>
      <c r="J2590" s="1"/>
      <c r="K2590" s="120"/>
      <c r="L2590" s="120"/>
      <c r="M2590" s="120"/>
      <c r="N2590" s="1"/>
      <c r="O2590" s="1"/>
      <c r="P2590" s="1"/>
      <c r="Q2590" s="1"/>
      <c r="R2590" s="1"/>
      <c r="S2590" s="1"/>
      <c r="T2590" s="1"/>
      <c r="U2590" s="1"/>
      <c r="V2590" s="1"/>
      <c r="W2590" s="1"/>
      <c r="X2590" s="1"/>
    </row>
    <row r="2591" spans="1:24">
      <c r="A2591" s="119"/>
      <c r="B2591" s="136"/>
      <c r="C2591" s="78"/>
      <c r="D2591" s="99"/>
      <c r="E2591" s="1"/>
      <c r="F2591" s="1"/>
      <c r="G2591" s="1"/>
      <c r="H2591" s="1"/>
      <c r="I2591" s="1"/>
      <c r="J2591" s="1"/>
      <c r="K2591" s="120"/>
      <c r="L2591" s="120"/>
      <c r="M2591" s="120"/>
      <c r="N2591" s="1"/>
      <c r="O2591" s="1"/>
      <c r="P2591" s="1"/>
      <c r="Q2591" s="1"/>
      <c r="R2591" s="1"/>
      <c r="S2591" s="1"/>
      <c r="T2591" s="1"/>
      <c r="U2591" s="1"/>
      <c r="V2591" s="1"/>
      <c r="W2591" s="1"/>
      <c r="X2591" s="1"/>
    </row>
    <row r="2592" spans="1:24">
      <c r="A2592" s="119"/>
      <c r="B2592" s="136"/>
      <c r="C2592" s="78"/>
      <c r="D2592" s="99"/>
      <c r="E2592" s="1"/>
      <c r="F2592" s="1"/>
      <c r="G2592" s="1"/>
      <c r="H2592" s="1"/>
      <c r="I2592" s="1"/>
      <c r="J2592" s="1"/>
      <c r="K2592" s="120"/>
      <c r="L2592" s="120"/>
      <c r="M2592" s="120"/>
      <c r="N2592" s="1"/>
      <c r="O2592" s="1"/>
      <c r="P2592" s="1"/>
      <c r="Q2592" s="1"/>
      <c r="R2592" s="1"/>
      <c r="S2592" s="1"/>
      <c r="T2592" s="1"/>
      <c r="U2592" s="1"/>
      <c r="V2592" s="1"/>
      <c r="W2592" s="1"/>
      <c r="X2592" s="1"/>
    </row>
    <row r="2593" spans="1:24">
      <c r="A2593" s="119"/>
      <c r="B2593" s="136"/>
      <c r="C2593" s="78"/>
      <c r="D2593" s="99"/>
      <c r="E2593" s="1"/>
      <c r="F2593" s="1"/>
      <c r="G2593" s="1"/>
      <c r="H2593" s="1"/>
      <c r="I2593" s="1"/>
      <c r="J2593" s="1"/>
      <c r="K2593" s="120"/>
      <c r="L2593" s="120"/>
      <c r="M2593" s="120"/>
      <c r="N2593" s="1"/>
      <c r="O2593" s="1"/>
      <c r="P2593" s="1"/>
      <c r="Q2593" s="1"/>
      <c r="R2593" s="1"/>
      <c r="S2593" s="1"/>
      <c r="T2593" s="1"/>
      <c r="U2593" s="1"/>
      <c r="V2593" s="1"/>
      <c r="W2593" s="1"/>
      <c r="X2593" s="1"/>
    </row>
    <row r="2594" spans="1:24">
      <c r="A2594" s="119"/>
      <c r="B2594" s="136"/>
      <c r="C2594" s="78"/>
      <c r="D2594" s="99"/>
      <c r="E2594" s="1"/>
      <c r="F2594" s="1"/>
      <c r="G2594" s="1"/>
      <c r="H2594" s="1"/>
      <c r="I2594" s="1"/>
      <c r="J2594" s="1"/>
      <c r="K2594" s="120"/>
      <c r="L2594" s="120"/>
      <c r="M2594" s="120"/>
      <c r="N2594" s="1"/>
      <c r="O2594" s="1"/>
      <c r="P2594" s="1"/>
      <c r="Q2594" s="1"/>
      <c r="R2594" s="1"/>
      <c r="S2594" s="1"/>
      <c r="T2594" s="1"/>
      <c r="U2594" s="1"/>
      <c r="V2594" s="1"/>
      <c r="W2594" s="1"/>
      <c r="X2594" s="1"/>
    </row>
    <row r="2595" spans="1:24">
      <c r="A2595" s="119"/>
      <c r="B2595" s="136"/>
      <c r="C2595" s="78"/>
      <c r="D2595" s="99"/>
      <c r="E2595" s="1"/>
      <c r="F2595" s="1"/>
      <c r="G2595" s="1"/>
      <c r="H2595" s="1"/>
      <c r="I2595" s="1"/>
      <c r="J2595" s="1"/>
      <c r="K2595" s="120"/>
      <c r="L2595" s="120"/>
      <c r="M2595" s="120"/>
      <c r="N2595" s="1"/>
      <c r="O2595" s="1"/>
      <c r="P2595" s="1"/>
      <c r="Q2595" s="1"/>
      <c r="R2595" s="1"/>
      <c r="S2595" s="1"/>
      <c r="T2595" s="1"/>
      <c r="U2595" s="1"/>
      <c r="V2595" s="1"/>
      <c r="W2595" s="1"/>
      <c r="X2595" s="1"/>
    </row>
    <row r="2596" spans="1:24">
      <c r="A2596" s="119"/>
      <c r="B2596" s="136"/>
      <c r="C2596" s="78"/>
      <c r="D2596" s="99"/>
      <c r="E2596" s="1"/>
      <c r="F2596" s="1"/>
      <c r="G2596" s="1"/>
      <c r="H2596" s="1"/>
      <c r="I2596" s="1"/>
      <c r="J2596" s="1"/>
      <c r="K2596" s="120"/>
      <c r="L2596" s="120"/>
      <c r="M2596" s="120"/>
      <c r="N2596" s="1"/>
      <c r="O2596" s="1"/>
      <c r="P2596" s="1"/>
      <c r="Q2596" s="1"/>
      <c r="R2596" s="1"/>
      <c r="S2596" s="1"/>
      <c r="T2596" s="1"/>
      <c r="U2596" s="1"/>
      <c r="V2596" s="1"/>
      <c r="W2596" s="1"/>
      <c r="X2596" s="1"/>
    </row>
    <row r="2597" spans="1:24">
      <c r="A2597" s="119"/>
      <c r="B2597" s="136"/>
      <c r="C2597" s="78"/>
      <c r="D2597" s="99"/>
      <c r="E2597" s="1"/>
      <c r="F2597" s="1"/>
      <c r="G2597" s="1"/>
      <c r="H2597" s="1"/>
      <c r="I2597" s="1"/>
      <c r="J2597" s="1"/>
      <c r="K2597" s="120"/>
      <c r="L2597" s="120"/>
      <c r="M2597" s="120"/>
      <c r="N2597" s="1"/>
      <c r="O2597" s="1"/>
      <c r="P2597" s="1"/>
      <c r="Q2597" s="1"/>
      <c r="R2597" s="1"/>
      <c r="S2597" s="1"/>
      <c r="T2597" s="1"/>
      <c r="U2597" s="1"/>
      <c r="V2597" s="1"/>
      <c r="W2597" s="1"/>
      <c r="X2597" s="1"/>
    </row>
    <row r="2598" spans="1:24">
      <c r="A2598" s="119"/>
      <c r="B2598" s="136"/>
      <c r="C2598" s="78"/>
      <c r="D2598" s="99"/>
      <c r="E2598" s="1"/>
      <c r="F2598" s="1"/>
      <c r="G2598" s="1"/>
      <c r="H2598" s="1"/>
      <c r="I2598" s="1"/>
      <c r="J2598" s="1"/>
      <c r="K2598" s="120"/>
      <c r="L2598" s="120"/>
      <c r="M2598" s="120"/>
      <c r="N2598" s="1"/>
      <c r="O2598" s="1"/>
      <c r="P2598" s="1"/>
      <c r="Q2598" s="1"/>
      <c r="R2598" s="1"/>
      <c r="S2598" s="1"/>
      <c r="T2598" s="1"/>
      <c r="U2598" s="1"/>
      <c r="V2598" s="1"/>
      <c r="W2598" s="1"/>
      <c r="X2598" s="1"/>
    </row>
    <row r="2599" spans="1:24">
      <c r="A2599" s="119"/>
      <c r="B2599" s="136"/>
      <c r="C2599" s="78"/>
      <c r="D2599" s="99"/>
      <c r="E2599" s="1"/>
      <c r="F2599" s="1"/>
      <c r="G2599" s="1"/>
      <c r="H2599" s="1"/>
      <c r="I2599" s="1"/>
      <c r="J2599" s="1"/>
      <c r="K2599" s="120"/>
      <c r="L2599" s="120"/>
      <c r="M2599" s="120"/>
      <c r="N2599" s="1"/>
      <c r="O2599" s="1"/>
      <c r="P2599" s="1"/>
      <c r="Q2599" s="1"/>
      <c r="R2599" s="1"/>
      <c r="S2599" s="1"/>
      <c r="T2599" s="1"/>
      <c r="U2599" s="1"/>
      <c r="V2599" s="1"/>
      <c r="W2599" s="1"/>
      <c r="X2599" s="1"/>
    </row>
    <row r="2600" spans="1:24">
      <c r="A2600" s="119"/>
      <c r="B2600" s="136"/>
      <c r="C2600" s="78"/>
      <c r="D2600" s="99"/>
      <c r="E2600" s="1"/>
      <c r="F2600" s="1"/>
      <c r="G2600" s="1"/>
      <c r="H2600" s="1"/>
      <c r="I2600" s="1"/>
      <c r="J2600" s="1"/>
      <c r="K2600" s="120"/>
      <c r="L2600" s="120"/>
      <c r="M2600" s="120"/>
      <c r="N2600" s="1"/>
      <c r="O2600" s="1"/>
      <c r="P2600" s="1"/>
      <c r="Q2600" s="1"/>
      <c r="R2600" s="1"/>
      <c r="S2600" s="1"/>
      <c r="T2600" s="1"/>
      <c r="U2600" s="1"/>
      <c r="V2600" s="1"/>
      <c r="W2600" s="1"/>
      <c r="X2600" s="1"/>
    </row>
    <row r="2601" spans="1:24">
      <c r="A2601" s="119"/>
      <c r="B2601" s="136"/>
      <c r="C2601" s="78"/>
      <c r="D2601" s="99"/>
      <c r="E2601" s="1"/>
      <c r="F2601" s="1"/>
      <c r="G2601" s="1"/>
      <c r="H2601" s="1"/>
      <c r="I2601" s="1"/>
      <c r="J2601" s="1"/>
      <c r="K2601" s="120"/>
      <c r="L2601" s="120"/>
      <c r="M2601" s="120"/>
      <c r="N2601" s="1"/>
      <c r="O2601" s="1"/>
      <c r="P2601" s="1"/>
      <c r="Q2601" s="1"/>
      <c r="R2601" s="1"/>
      <c r="S2601" s="1"/>
      <c r="T2601" s="1"/>
      <c r="U2601" s="1"/>
      <c r="V2601" s="1"/>
      <c r="W2601" s="1"/>
      <c r="X2601" s="1"/>
    </row>
    <row r="2602" spans="1:24">
      <c r="A2602" s="119"/>
      <c r="B2602" s="136"/>
      <c r="C2602" s="78"/>
      <c r="D2602" s="99"/>
      <c r="E2602" s="1"/>
      <c r="F2602" s="1"/>
      <c r="G2602" s="1"/>
      <c r="H2602" s="1"/>
      <c r="I2602" s="1"/>
      <c r="J2602" s="1"/>
      <c r="K2602" s="120"/>
      <c r="L2602" s="120"/>
      <c r="M2602" s="120"/>
      <c r="N2602" s="1"/>
      <c r="O2602" s="1"/>
      <c r="P2602" s="1"/>
      <c r="Q2602" s="1"/>
      <c r="R2602" s="1"/>
      <c r="S2602" s="1"/>
      <c r="T2602" s="1"/>
      <c r="U2602" s="1"/>
      <c r="V2602" s="1"/>
      <c r="W2602" s="1"/>
      <c r="X2602" s="1"/>
    </row>
    <row r="2603" spans="1:24">
      <c r="A2603" s="119"/>
      <c r="B2603" s="136"/>
      <c r="C2603" s="78"/>
      <c r="D2603" s="99"/>
      <c r="E2603" s="1"/>
      <c r="F2603" s="1"/>
      <c r="G2603" s="1"/>
      <c r="H2603" s="1"/>
      <c r="I2603" s="1"/>
      <c r="J2603" s="1"/>
      <c r="K2603" s="120"/>
      <c r="L2603" s="120"/>
      <c r="M2603" s="120"/>
      <c r="N2603" s="1"/>
      <c r="O2603" s="1"/>
      <c r="P2603" s="1"/>
      <c r="Q2603" s="1"/>
      <c r="R2603" s="1"/>
      <c r="S2603" s="1"/>
      <c r="T2603" s="1"/>
      <c r="U2603" s="1"/>
      <c r="V2603" s="1"/>
      <c r="W2603" s="1"/>
      <c r="X2603" s="1"/>
    </row>
    <row r="2604" spans="1:24">
      <c r="A2604" s="119"/>
      <c r="B2604" s="136"/>
      <c r="C2604" s="78"/>
      <c r="D2604" s="99"/>
      <c r="E2604" s="1"/>
      <c r="F2604" s="1"/>
      <c r="G2604" s="1"/>
      <c r="H2604" s="1"/>
      <c r="I2604" s="1"/>
      <c r="J2604" s="1"/>
      <c r="K2604" s="120"/>
      <c r="L2604" s="120"/>
      <c r="M2604" s="120"/>
      <c r="N2604" s="1"/>
      <c r="O2604" s="1"/>
      <c r="P2604" s="1"/>
      <c r="Q2604" s="1"/>
      <c r="R2604" s="1"/>
      <c r="S2604" s="1"/>
      <c r="T2604" s="1"/>
      <c r="U2604" s="1"/>
      <c r="V2604" s="1"/>
      <c r="W2604" s="1"/>
      <c r="X2604" s="1"/>
    </row>
    <row r="2605" spans="1:24">
      <c r="A2605" s="119"/>
      <c r="B2605" s="136"/>
      <c r="C2605" s="78"/>
      <c r="D2605" s="99"/>
      <c r="E2605" s="1"/>
      <c r="F2605" s="1"/>
      <c r="G2605" s="1"/>
      <c r="H2605" s="1"/>
      <c r="I2605" s="1"/>
      <c r="J2605" s="1"/>
      <c r="K2605" s="120"/>
      <c r="L2605" s="120"/>
      <c r="M2605" s="120"/>
      <c r="N2605" s="1"/>
      <c r="O2605" s="1"/>
      <c r="P2605" s="1"/>
      <c r="Q2605" s="1"/>
      <c r="R2605" s="1"/>
      <c r="S2605" s="1"/>
      <c r="T2605" s="1"/>
      <c r="U2605" s="1"/>
      <c r="V2605" s="1"/>
      <c r="W2605" s="1"/>
      <c r="X2605" s="1"/>
    </row>
    <row r="2606" spans="1:24">
      <c r="A2606" s="119"/>
      <c r="B2606" s="136"/>
      <c r="C2606" s="78"/>
      <c r="D2606" s="99"/>
      <c r="E2606" s="1"/>
      <c r="F2606" s="1"/>
      <c r="G2606" s="1"/>
      <c r="H2606" s="1"/>
      <c r="I2606" s="1"/>
      <c r="J2606" s="1"/>
      <c r="K2606" s="120"/>
      <c r="L2606" s="120"/>
      <c r="M2606" s="120"/>
      <c r="N2606" s="1"/>
      <c r="O2606" s="1"/>
      <c r="P2606" s="1"/>
      <c r="Q2606" s="1"/>
      <c r="R2606" s="1"/>
      <c r="S2606" s="1"/>
      <c r="T2606" s="1"/>
      <c r="U2606" s="1"/>
      <c r="V2606" s="1"/>
      <c r="W2606" s="1"/>
      <c r="X2606" s="1"/>
    </row>
    <row r="2607" spans="1:24">
      <c r="A2607" s="119"/>
      <c r="B2607" s="136"/>
      <c r="C2607" s="78"/>
      <c r="D2607" s="99"/>
      <c r="E2607" s="1"/>
      <c r="F2607" s="1"/>
      <c r="G2607" s="1"/>
      <c r="H2607" s="1"/>
      <c r="I2607" s="1"/>
      <c r="J2607" s="1"/>
      <c r="K2607" s="120"/>
      <c r="L2607" s="120"/>
      <c r="M2607" s="120"/>
      <c r="N2607" s="1"/>
      <c r="O2607" s="1"/>
      <c r="P2607" s="1"/>
      <c r="Q2607" s="1"/>
      <c r="R2607" s="1"/>
      <c r="S2607" s="1"/>
      <c r="T2607" s="1"/>
      <c r="U2607" s="1"/>
      <c r="V2607" s="1"/>
      <c r="W2607" s="1"/>
      <c r="X2607" s="1"/>
    </row>
    <row r="2608" spans="1:24">
      <c r="A2608" s="119"/>
      <c r="B2608" s="136"/>
      <c r="C2608" s="78"/>
      <c r="D2608" s="99"/>
      <c r="E2608" s="1"/>
      <c r="F2608" s="1"/>
      <c r="G2608" s="1"/>
      <c r="H2608" s="1"/>
      <c r="I2608" s="1"/>
      <c r="J2608" s="1"/>
      <c r="K2608" s="120"/>
      <c r="L2608" s="120"/>
      <c r="M2608" s="120"/>
      <c r="N2608" s="1"/>
      <c r="O2608" s="1"/>
      <c r="P2608" s="1"/>
      <c r="Q2608" s="1"/>
      <c r="R2608" s="1"/>
      <c r="S2608" s="1"/>
      <c r="T2608" s="1"/>
      <c r="U2608" s="1"/>
      <c r="V2608" s="1"/>
      <c r="W2608" s="1"/>
      <c r="X2608" s="1"/>
    </row>
    <row r="2609" spans="1:24">
      <c r="A2609" s="119"/>
      <c r="B2609" s="136"/>
      <c r="C2609" s="78"/>
      <c r="D2609" s="99"/>
      <c r="E2609" s="1"/>
      <c r="F2609" s="1"/>
      <c r="G2609" s="1"/>
      <c r="H2609" s="1"/>
      <c r="I2609" s="1"/>
      <c r="J2609" s="1"/>
      <c r="K2609" s="120"/>
      <c r="L2609" s="120"/>
      <c r="M2609" s="120"/>
      <c r="N2609" s="1"/>
      <c r="O2609" s="1"/>
      <c r="P2609" s="1"/>
      <c r="Q2609" s="1"/>
      <c r="R2609" s="1"/>
      <c r="S2609" s="1"/>
      <c r="T2609" s="1"/>
      <c r="U2609" s="1"/>
      <c r="V2609" s="1"/>
      <c r="W2609" s="1"/>
      <c r="X2609" s="1"/>
    </row>
    <row r="2610" spans="1:24">
      <c r="A2610" s="119"/>
      <c r="B2610" s="136"/>
      <c r="C2610" s="78"/>
      <c r="D2610" s="99"/>
      <c r="E2610" s="1"/>
      <c r="F2610" s="1"/>
      <c r="G2610" s="1"/>
      <c r="H2610" s="1"/>
      <c r="I2610" s="1"/>
      <c r="J2610" s="1"/>
      <c r="K2610" s="120"/>
      <c r="L2610" s="120"/>
      <c r="M2610" s="120"/>
      <c r="N2610" s="1"/>
      <c r="O2610" s="1"/>
      <c r="P2610" s="1"/>
      <c r="Q2610" s="1"/>
      <c r="R2610" s="1"/>
      <c r="S2610" s="1"/>
      <c r="T2610" s="1"/>
      <c r="U2610" s="1"/>
      <c r="V2610" s="1"/>
      <c r="W2610" s="1"/>
      <c r="X2610" s="1"/>
    </row>
    <row r="2611" spans="1:24">
      <c r="A2611" s="119"/>
      <c r="B2611" s="136"/>
      <c r="C2611" s="78"/>
      <c r="D2611" s="99"/>
      <c r="E2611" s="1"/>
      <c r="F2611" s="1"/>
      <c r="G2611" s="1"/>
      <c r="H2611" s="1"/>
      <c r="I2611" s="1"/>
      <c r="J2611" s="1"/>
      <c r="K2611" s="120"/>
      <c r="L2611" s="120"/>
      <c r="M2611" s="120"/>
      <c r="N2611" s="1"/>
      <c r="O2611" s="1"/>
      <c r="P2611" s="1"/>
      <c r="Q2611" s="1"/>
      <c r="R2611" s="1"/>
      <c r="S2611" s="1"/>
      <c r="T2611" s="1"/>
      <c r="U2611" s="1"/>
      <c r="V2611" s="1"/>
      <c r="W2611" s="1"/>
      <c r="X2611" s="1"/>
    </row>
    <row r="2612" spans="1:24">
      <c r="A2612" s="119"/>
      <c r="B2612" s="136"/>
      <c r="C2612" s="78"/>
      <c r="D2612" s="99"/>
      <c r="E2612" s="1"/>
      <c r="F2612" s="1"/>
      <c r="G2612" s="1"/>
      <c r="H2612" s="1"/>
      <c r="I2612" s="1"/>
      <c r="J2612" s="1"/>
      <c r="K2612" s="120"/>
      <c r="L2612" s="120"/>
      <c r="M2612" s="120"/>
      <c r="N2612" s="1"/>
      <c r="O2612" s="1"/>
      <c r="P2612" s="1"/>
      <c r="Q2612" s="1"/>
      <c r="R2612" s="1"/>
      <c r="S2612" s="1"/>
      <c r="T2612" s="1"/>
      <c r="U2612" s="1"/>
      <c r="V2612" s="1"/>
      <c r="W2612" s="1"/>
      <c r="X2612" s="1"/>
    </row>
    <row r="2613" spans="1:24">
      <c r="A2613" s="119"/>
      <c r="B2613" s="136"/>
      <c r="C2613" s="78"/>
      <c r="D2613" s="99"/>
      <c r="E2613" s="1"/>
      <c r="F2613" s="1"/>
      <c r="G2613" s="1"/>
      <c r="H2613" s="1"/>
      <c r="I2613" s="1"/>
      <c r="J2613" s="1"/>
      <c r="K2613" s="120"/>
      <c r="L2613" s="120"/>
      <c r="M2613" s="120"/>
      <c r="N2613" s="1"/>
      <c r="O2613" s="1"/>
      <c r="P2613" s="1"/>
      <c r="Q2613" s="1"/>
      <c r="R2613" s="1"/>
      <c r="S2613" s="1"/>
      <c r="T2613" s="1"/>
      <c r="U2613" s="1"/>
      <c r="V2613" s="1"/>
      <c r="W2613" s="1"/>
      <c r="X2613" s="1"/>
    </row>
    <row r="2614" spans="1:24">
      <c r="A2614" s="119"/>
      <c r="B2614" s="136"/>
      <c r="C2614" s="78"/>
      <c r="D2614" s="99"/>
      <c r="E2614" s="1"/>
      <c r="F2614" s="1"/>
      <c r="G2614" s="1"/>
      <c r="H2614" s="1"/>
      <c r="I2614" s="1"/>
      <c r="J2614" s="1"/>
      <c r="K2614" s="120"/>
      <c r="L2614" s="120"/>
      <c r="M2614" s="120"/>
      <c r="N2614" s="1"/>
      <c r="O2614" s="1"/>
      <c r="P2614" s="1"/>
      <c r="Q2614" s="1"/>
      <c r="R2614" s="1"/>
      <c r="S2614" s="1"/>
      <c r="T2614" s="1"/>
      <c r="U2614" s="1"/>
      <c r="V2614" s="1"/>
      <c r="W2614" s="1"/>
      <c r="X2614" s="1"/>
    </row>
    <row r="2615" spans="1:24">
      <c r="A2615" s="119"/>
      <c r="B2615" s="136"/>
      <c r="C2615" s="78"/>
      <c r="D2615" s="99"/>
      <c r="E2615" s="1"/>
      <c r="F2615" s="1"/>
      <c r="G2615" s="1"/>
      <c r="H2615" s="1"/>
      <c r="I2615" s="1"/>
      <c r="J2615" s="1"/>
      <c r="K2615" s="120"/>
      <c r="L2615" s="120"/>
      <c r="M2615" s="120"/>
      <c r="N2615" s="1"/>
      <c r="O2615" s="1"/>
      <c r="P2615" s="1"/>
      <c r="Q2615" s="1"/>
      <c r="R2615" s="1"/>
      <c r="S2615" s="1"/>
      <c r="T2615" s="1"/>
      <c r="U2615" s="1"/>
      <c r="V2615" s="1"/>
      <c r="W2615" s="1"/>
      <c r="X2615" s="1"/>
    </row>
    <row r="2616" spans="1:24">
      <c r="A2616" s="119"/>
      <c r="B2616" s="136"/>
      <c r="C2616" s="78"/>
      <c r="D2616" s="99"/>
      <c r="E2616" s="1"/>
      <c r="F2616" s="1"/>
      <c r="G2616" s="1"/>
      <c r="H2616" s="1"/>
      <c r="I2616" s="1"/>
      <c r="J2616" s="1"/>
      <c r="K2616" s="120"/>
      <c r="L2616" s="120"/>
      <c r="M2616" s="120"/>
      <c r="N2616" s="1"/>
      <c r="O2616" s="1"/>
      <c r="P2616" s="1"/>
      <c r="Q2616" s="1"/>
      <c r="R2616" s="1"/>
      <c r="S2616" s="1"/>
      <c r="T2616" s="1"/>
      <c r="U2616" s="1"/>
      <c r="V2616" s="1"/>
      <c r="W2616" s="1"/>
      <c r="X2616" s="1"/>
    </row>
    <row r="2617" spans="1:24">
      <c r="A2617" s="119"/>
      <c r="B2617" s="136"/>
      <c r="C2617" s="78"/>
      <c r="D2617" s="99"/>
      <c r="E2617" s="1"/>
      <c r="F2617" s="1"/>
      <c r="G2617" s="1"/>
      <c r="H2617" s="1"/>
      <c r="I2617" s="1"/>
      <c r="J2617" s="1"/>
      <c r="K2617" s="120"/>
      <c r="L2617" s="120"/>
      <c r="M2617" s="120"/>
      <c r="N2617" s="1"/>
      <c r="O2617" s="1"/>
      <c r="P2617" s="1"/>
      <c r="Q2617" s="1"/>
      <c r="R2617" s="1"/>
      <c r="S2617" s="1"/>
      <c r="T2617" s="1"/>
      <c r="U2617" s="1"/>
      <c r="V2617" s="1"/>
      <c r="W2617" s="1"/>
      <c r="X2617" s="1"/>
    </row>
    <row r="2618" spans="1:24">
      <c r="A2618" s="119"/>
      <c r="B2618" s="136"/>
      <c r="C2618" s="78"/>
      <c r="D2618" s="99"/>
      <c r="E2618" s="1"/>
      <c r="F2618" s="1"/>
      <c r="G2618" s="1"/>
      <c r="H2618" s="1"/>
      <c r="I2618" s="1"/>
      <c r="J2618" s="1"/>
      <c r="K2618" s="120"/>
      <c r="L2618" s="120"/>
      <c r="M2618" s="120"/>
      <c r="N2618" s="1"/>
      <c r="O2618" s="1"/>
      <c r="P2618" s="1"/>
      <c r="Q2618" s="1"/>
      <c r="R2618" s="1"/>
      <c r="S2618" s="1"/>
      <c r="T2618" s="1"/>
      <c r="U2618" s="1"/>
      <c r="V2618" s="1"/>
      <c r="W2618" s="1"/>
      <c r="X2618" s="1"/>
    </row>
    <row r="2619" spans="1:24">
      <c r="A2619" s="119"/>
      <c r="B2619" s="136"/>
      <c r="C2619" s="78"/>
      <c r="D2619" s="99"/>
      <c r="E2619" s="1"/>
      <c r="F2619" s="1"/>
      <c r="G2619" s="1"/>
      <c r="H2619" s="1"/>
      <c r="I2619" s="1"/>
      <c r="J2619" s="1"/>
      <c r="K2619" s="120"/>
      <c r="L2619" s="120"/>
      <c r="M2619" s="120"/>
      <c r="N2619" s="1"/>
      <c r="O2619" s="1"/>
      <c r="P2619" s="1"/>
      <c r="Q2619" s="1"/>
      <c r="R2619" s="1"/>
      <c r="S2619" s="1"/>
      <c r="T2619" s="1"/>
      <c r="U2619" s="1"/>
      <c r="V2619" s="1"/>
      <c r="W2619" s="1"/>
      <c r="X2619" s="1"/>
    </row>
    <row r="2620" spans="1:24">
      <c r="A2620" s="119"/>
      <c r="B2620" s="136"/>
      <c r="C2620" s="78"/>
      <c r="D2620" s="99"/>
      <c r="E2620" s="1"/>
      <c r="F2620" s="1"/>
      <c r="G2620" s="1"/>
      <c r="H2620" s="1"/>
      <c r="I2620" s="1"/>
      <c r="J2620" s="1"/>
      <c r="K2620" s="120"/>
      <c r="L2620" s="120"/>
      <c r="M2620" s="120"/>
      <c r="N2620" s="1"/>
      <c r="O2620" s="1"/>
      <c r="P2620" s="1"/>
      <c r="Q2620" s="1"/>
      <c r="R2620" s="1"/>
      <c r="S2620" s="1"/>
      <c r="T2620" s="1"/>
      <c r="U2620" s="1"/>
      <c r="V2620" s="1"/>
      <c r="W2620" s="1"/>
      <c r="X2620" s="1"/>
    </row>
    <row r="2621" spans="1:24">
      <c r="A2621" s="119"/>
      <c r="B2621" s="136"/>
      <c r="C2621" s="78"/>
      <c r="D2621" s="99"/>
      <c r="E2621" s="1"/>
      <c r="F2621" s="1"/>
      <c r="G2621" s="1"/>
      <c r="H2621" s="1"/>
      <c r="I2621" s="1"/>
      <c r="J2621" s="1"/>
      <c r="K2621" s="120"/>
      <c r="L2621" s="120"/>
      <c r="M2621" s="120"/>
      <c r="N2621" s="1"/>
      <c r="O2621" s="1"/>
      <c r="P2621" s="1"/>
      <c r="Q2621" s="1"/>
      <c r="R2621" s="1"/>
      <c r="S2621" s="1"/>
      <c r="T2621" s="1"/>
      <c r="U2621" s="1"/>
      <c r="V2621" s="1"/>
      <c r="W2621" s="1"/>
      <c r="X2621" s="1"/>
    </row>
    <row r="2622" spans="1:24">
      <c r="A2622" s="119"/>
      <c r="B2622" s="136"/>
      <c r="C2622" s="78"/>
      <c r="D2622" s="99"/>
      <c r="E2622" s="1"/>
      <c r="F2622" s="1"/>
      <c r="G2622" s="1"/>
      <c r="H2622" s="1"/>
      <c r="I2622" s="1"/>
      <c r="J2622" s="1"/>
      <c r="K2622" s="120"/>
      <c r="L2622" s="120"/>
      <c r="M2622" s="120"/>
      <c r="N2622" s="1"/>
      <c r="O2622" s="1"/>
      <c r="P2622" s="1"/>
      <c r="Q2622" s="1"/>
      <c r="R2622" s="1"/>
      <c r="S2622" s="1"/>
      <c r="T2622" s="1"/>
      <c r="U2622" s="1"/>
      <c r="V2622" s="1"/>
      <c r="W2622" s="1"/>
      <c r="X2622" s="1"/>
    </row>
    <row r="2623" spans="1:24">
      <c r="A2623" s="119"/>
      <c r="B2623" s="136"/>
      <c r="C2623" s="78"/>
      <c r="D2623" s="99"/>
      <c r="E2623" s="1"/>
      <c r="F2623" s="1"/>
      <c r="G2623" s="1"/>
      <c r="H2623" s="1"/>
      <c r="I2623" s="1"/>
      <c r="J2623" s="1"/>
      <c r="K2623" s="120"/>
      <c r="L2623" s="120"/>
      <c r="M2623" s="120"/>
      <c r="N2623" s="1"/>
      <c r="O2623" s="1"/>
      <c r="P2623" s="1"/>
      <c r="Q2623" s="1"/>
      <c r="R2623" s="1"/>
      <c r="S2623" s="1"/>
      <c r="T2623" s="1"/>
      <c r="U2623" s="1"/>
      <c r="V2623" s="1"/>
      <c r="W2623" s="1"/>
      <c r="X2623" s="1"/>
    </row>
    <row r="2624" spans="1:24">
      <c r="A2624" s="119"/>
      <c r="B2624" s="136"/>
      <c r="C2624" s="78"/>
      <c r="D2624" s="99"/>
      <c r="E2624" s="1"/>
      <c r="F2624" s="1"/>
      <c r="G2624" s="1"/>
      <c r="H2624" s="1"/>
      <c r="I2624" s="1"/>
      <c r="J2624" s="1"/>
      <c r="K2624" s="120"/>
      <c r="L2624" s="120"/>
      <c r="M2624" s="120"/>
      <c r="N2624" s="1"/>
      <c r="O2624" s="1"/>
      <c r="P2624" s="1"/>
      <c r="Q2624" s="1"/>
      <c r="R2624" s="1"/>
      <c r="S2624" s="1"/>
      <c r="T2624" s="1"/>
      <c r="U2624" s="1"/>
      <c r="V2624" s="1"/>
      <c r="W2624" s="1"/>
      <c r="X2624" s="1"/>
    </row>
    <row r="2625" spans="1:24">
      <c r="A2625" s="119"/>
      <c r="B2625" s="136"/>
      <c r="C2625" s="78"/>
      <c r="D2625" s="99"/>
      <c r="E2625" s="1"/>
      <c r="F2625" s="1"/>
      <c r="G2625" s="1"/>
      <c r="H2625" s="1"/>
      <c r="I2625" s="1"/>
      <c r="J2625" s="1"/>
      <c r="K2625" s="120"/>
      <c r="L2625" s="120"/>
      <c r="M2625" s="120"/>
      <c r="N2625" s="1"/>
      <c r="O2625" s="1"/>
      <c r="P2625" s="1"/>
      <c r="Q2625" s="1"/>
      <c r="R2625" s="1"/>
      <c r="S2625" s="1"/>
      <c r="T2625" s="1"/>
      <c r="U2625" s="1"/>
      <c r="V2625" s="1"/>
      <c r="W2625" s="1"/>
      <c r="X2625" s="1"/>
    </row>
    <row r="2626" spans="1:24">
      <c r="A2626" s="119"/>
      <c r="B2626" s="136"/>
      <c r="C2626" s="78"/>
      <c r="D2626" s="99"/>
      <c r="E2626" s="1"/>
      <c r="F2626" s="1"/>
      <c r="G2626" s="1"/>
      <c r="H2626" s="1"/>
      <c r="I2626" s="1"/>
      <c r="J2626" s="1"/>
      <c r="K2626" s="120"/>
      <c r="L2626" s="120"/>
      <c r="M2626" s="120"/>
      <c r="N2626" s="1"/>
      <c r="O2626" s="1"/>
      <c r="P2626" s="1"/>
      <c r="Q2626" s="1"/>
      <c r="R2626" s="1"/>
      <c r="S2626" s="1"/>
      <c r="T2626" s="1"/>
      <c r="U2626" s="1"/>
      <c r="V2626" s="1"/>
      <c r="W2626" s="1"/>
      <c r="X2626" s="1"/>
    </row>
    <row r="2627" spans="1:24">
      <c r="A2627" s="119"/>
      <c r="B2627" s="136"/>
      <c r="C2627" s="78"/>
      <c r="D2627" s="99"/>
      <c r="E2627" s="1"/>
      <c r="F2627" s="1"/>
      <c r="G2627" s="1"/>
      <c r="H2627" s="1"/>
      <c r="I2627" s="1"/>
      <c r="J2627" s="1"/>
      <c r="K2627" s="120"/>
      <c r="L2627" s="120"/>
      <c r="M2627" s="120"/>
      <c r="N2627" s="1"/>
      <c r="O2627" s="1"/>
      <c r="P2627" s="1"/>
      <c r="Q2627" s="1"/>
      <c r="R2627" s="1"/>
      <c r="S2627" s="1"/>
      <c r="T2627" s="1"/>
      <c r="U2627" s="1"/>
      <c r="V2627" s="1"/>
      <c r="W2627" s="1"/>
      <c r="X2627" s="1"/>
    </row>
    <row r="2628" spans="1:24">
      <c r="A2628" s="119"/>
      <c r="B2628" s="136"/>
      <c r="C2628" s="78"/>
      <c r="D2628" s="99"/>
      <c r="E2628" s="1"/>
      <c r="F2628" s="1"/>
      <c r="G2628" s="1"/>
      <c r="H2628" s="1"/>
      <c r="I2628" s="1"/>
      <c r="J2628" s="1"/>
      <c r="K2628" s="120"/>
      <c r="L2628" s="120"/>
      <c r="M2628" s="120"/>
      <c r="N2628" s="1"/>
      <c r="O2628" s="1"/>
      <c r="P2628" s="1"/>
      <c r="Q2628" s="1"/>
      <c r="R2628" s="1"/>
      <c r="S2628" s="1"/>
      <c r="T2628" s="1"/>
      <c r="U2628" s="1"/>
      <c r="V2628" s="1"/>
      <c r="W2628" s="1"/>
      <c r="X2628" s="1"/>
    </row>
    <row r="2629" spans="1:24">
      <c r="A2629" s="119"/>
      <c r="B2629" s="136"/>
      <c r="C2629" s="78"/>
      <c r="D2629" s="99"/>
      <c r="E2629" s="1"/>
      <c r="F2629" s="1"/>
      <c r="G2629" s="1"/>
      <c r="H2629" s="1"/>
      <c r="I2629" s="1"/>
      <c r="J2629" s="1"/>
      <c r="K2629" s="120"/>
      <c r="L2629" s="120"/>
      <c r="M2629" s="120"/>
      <c r="N2629" s="1"/>
      <c r="O2629" s="1"/>
      <c r="P2629" s="1"/>
      <c r="Q2629" s="1"/>
      <c r="R2629" s="1"/>
      <c r="S2629" s="1"/>
      <c r="T2629" s="1"/>
      <c r="U2629" s="1"/>
      <c r="V2629" s="1"/>
      <c r="W2629" s="1"/>
      <c r="X2629" s="1"/>
    </row>
    <row r="2630" spans="1:24">
      <c r="A2630" s="119"/>
      <c r="B2630" s="136"/>
      <c r="C2630" s="78"/>
      <c r="D2630" s="99"/>
      <c r="E2630" s="1"/>
      <c r="F2630" s="1"/>
      <c r="G2630" s="1"/>
      <c r="H2630" s="1"/>
      <c r="I2630" s="1"/>
      <c r="J2630" s="1"/>
      <c r="K2630" s="120"/>
      <c r="L2630" s="120"/>
      <c r="M2630" s="120"/>
      <c r="N2630" s="1"/>
      <c r="O2630" s="1"/>
      <c r="P2630" s="1"/>
      <c r="Q2630" s="1"/>
      <c r="R2630" s="1"/>
      <c r="S2630" s="1"/>
      <c r="T2630" s="1"/>
      <c r="U2630" s="1"/>
      <c r="V2630" s="1"/>
      <c r="W2630" s="1"/>
      <c r="X2630" s="1"/>
    </row>
    <row r="2631" spans="1:24">
      <c r="A2631" s="119"/>
      <c r="B2631" s="136"/>
      <c r="C2631" s="78"/>
      <c r="D2631" s="99"/>
      <c r="E2631" s="1"/>
      <c r="F2631" s="1"/>
      <c r="G2631" s="1"/>
      <c r="H2631" s="1"/>
      <c r="I2631" s="1"/>
      <c r="J2631" s="1"/>
      <c r="K2631" s="120"/>
      <c r="L2631" s="120"/>
      <c r="M2631" s="120"/>
      <c r="N2631" s="1"/>
      <c r="O2631" s="1"/>
      <c r="P2631" s="1"/>
      <c r="Q2631" s="1"/>
      <c r="R2631" s="1"/>
      <c r="S2631" s="1"/>
      <c r="T2631" s="1"/>
      <c r="U2631" s="1"/>
      <c r="V2631" s="1"/>
      <c r="W2631" s="1"/>
      <c r="X2631" s="1"/>
    </row>
    <row r="2632" spans="1:24">
      <c r="A2632" s="119"/>
      <c r="B2632" s="136"/>
      <c r="C2632" s="78"/>
      <c r="D2632" s="99"/>
      <c r="E2632" s="1"/>
      <c r="F2632" s="1"/>
      <c r="G2632" s="1"/>
      <c r="H2632" s="1"/>
      <c r="I2632" s="1"/>
      <c r="J2632" s="1"/>
      <c r="K2632" s="120"/>
      <c r="L2632" s="120"/>
      <c r="M2632" s="120"/>
      <c r="N2632" s="1"/>
      <c r="O2632" s="1"/>
      <c r="P2632" s="1"/>
      <c r="Q2632" s="1"/>
      <c r="R2632" s="1"/>
      <c r="S2632" s="1"/>
      <c r="T2632" s="1"/>
      <c r="U2632" s="1"/>
      <c r="V2632" s="1"/>
      <c r="W2632" s="1"/>
      <c r="X2632" s="1"/>
    </row>
    <row r="2633" spans="1:24">
      <c r="A2633" s="119"/>
      <c r="B2633" s="136"/>
      <c r="C2633" s="78"/>
      <c r="D2633" s="99"/>
      <c r="E2633" s="1"/>
      <c r="F2633" s="1"/>
      <c r="G2633" s="1"/>
      <c r="H2633" s="1"/>
      <c r="I2633" s="1"/>
      <c r="J2633" s="1"/>
      <c r="K2633" s="120"/>
      <c r="L2633" s="120"/>
      <c r="M2633" s="120"/>
      <c r="N2633" s="1"/>
      <c r="O2633" s="1"/>
      <c r="P2633" s="1"/>
      <c r="Q2633" s="1"/>
      <c r="R2633" s="1"/>
      <c r="S2633" s="1"/>
      <c r="T2633" s="1"/>
      <c r="U2633" s="1"/>
      <c r="V2633" s="1"/>
      <c r="W2633" s="1"/>
      <c r="X2633" s="1"/>
    </row>
    <row r="2634" spans="1:24">
      <c r="A2634" s="119"/>
      <c r="B2634" s="136"/>
      <c r="C2634" s="78"/>
      <c r="D2634" s="99"/>
      <c r="E2634" s="1"/>
      <c r="F2634" s="1"/>
      <c r="G2634" s="1"/>
      <c r="H2634" s="1"/>
      <c r="I2634" s="1"/>
      <c r="J2634" s="1"/>
      <c r="K2634" s="120"/>
      <c r="L2634" s="120"/>
      <c r="M2634" s="120"/>
      <c r="N2634" s="1"/>
      <c r="O2634" s="1"/>
      <c r="P2634" s="1"/>
      <c r="Q2634" s="1"/>
      <c r="R2634" s="1"/>
      <c r="S2634" s="1"/>
      <c r="T2634" s="1"/>
      <c r="U2634" s="1"/>
      <c r="V2634" s="1"/>
      <c r="W2634" s="1"/>
      <c r="X2634" s="1"/>
    </row>
    <row r="2635" spans="1:24">
      <c r="A2635" s="119"/>
      <c r="B2635" s="136"/>
      <c r="C2635" s="78"/>
      <c r="D2635" s="99"/>
      <c r="E2635" s="1"/>
      <c r="F2635" s="1"/>
      <c r="G2635" s="1"/>
      <c r="H2635" s="1"/>
      <c r="I2635" s="1"/>
      <c r="J2635" s="1"/>
      <c r="K2635" s="120"/>
      <c r="L2635" s="120"/>
      <c r="M2635" s="120"/>
      <c r="N2635" s="1"/>
      <c r="O2635" s="1"/>
      <c r="P2635" s="1"/>
      <c r="Q2635" s="1"/>
      <c r="R2635" s="1"/>
      <c r="S2635" s="1"/>
      <c r="T2635" s="1"/>
      <c r="U2635" s="1"/>
      <c r="V2635" s="1"/>
      <c r="W2635" s="1"/>
      <c r="X2635" s="1"/>
    </row>
    <row r="2636" spans="1:24">
      <c r="A2636" s="119"/>
      <c r="B2636" s="136"/>
      <c r="C2636" s="78"/>
      <c r="D2636" s="99"/>
      <c r="E2636" s="1"/>
      <c r="F2636" s="1"/>
      <c r="G2636" s="1"/>
      <c r="H2636" s="1"/>
      <c r="I2636" s="1"/>
      <c r="J2636" s="1"/>
      <c r="K2636" s="120"/>
      <c r="L2636" s="120"/>
      <c r="M2636" s="120"/>
      <c r="N2636" s="1"/>
      <c r="O2636" s="1"/>
      <c r="P2636" s="1"/>
      <c r="Q2636" s="1"/>
      <c r="R2636" s="1"/>
      <c r="S2636" s="1"/>
      <c r="T2636" s="1"/>
      <c r="U2636" s="1"/>
      <c r="V2636" s="1"/>
      <c r="W2636" s="1"/>
      <c r="X2636" s="1"/>
    </row>
    <row r="2637" spans="1:24">
      <c r="A2637" s="119"/>
      <c r="B2637" s="136"/>
      <c r="C2637" s="78"/>
      <c r="D2637" s="99"/>
      <c r="E2637" s="1"/>
      <c r="F2637" s="1"/>
      <c r="G2637" s="1"/>
      <c r="H2637" s="1"/>
      <c r="I2637" s="1"/>
      <c r="J2637" s="1"/>
      <c r="K2637" s="120"/>
      <c r="L2637" s="120"/>
      <c r="M2637" s="120"/>
      <c r="N2637" s="1"/>
      <c r="O2637" s="1"/>
      <c r="P2637" s="1"/>
      <c r="Q2637" s="1"/>
      <c r="R2637" s="1"/>
      <c r="S2637" s="1"/>
      <c r="T2637" s="1"/>
      <c r="U2637" s="1"/>
      <c r="V2637" s="1"/>
      <c r="W2637" s="1"/>
      <c r="X2637" s="1"/>
    </row>
    <row r="2638" spans="1:24">
      <c r="A2638" s="119"/>
      <c r="B2638" s="136"/>
      <c r="C2638" s="78"/>
      <c r="D2638" s="99"/>
      <c r="E2638" s="1"/>
      <c r="F2638" s="1"/>
      <c r="G2638" s="1"/>
      <c r="H2638" s="1"/>
      <c r="I2638" s="1"/>
      <c r="J2638" s="1"/>
      <c r="K2638" s="120"/>
      <c r="L2638" s="120"/>
      <c r="M2638" s="120"/>
      <c r="N2638" s="1"/>
      <c r="O2638" s="1"/>
      <c r="P2638" s="1"/>
      <c r="Q2638" s="1"/>
      <c r="R2638" s="1"/>
      <c r="S2638" s="1"/>
      <c r="T2638" s="1"/>
      <c r="U2638" s="1"/>
      <c r="V2638" s="1"/>
      <c r="W2638" s="1"/>
      <c r="X2638" s="1"/>
    </row>
    <row r="2639" spans="1:24">
      <c r="A2639" s="119"/>
      <c r="B2639" s="136"/>
      <c r="C2639" s="78"/>
      <c r="D2639" s="99"/>
      <c r="E2639" s="1"/>
      <c r="F2639" s="1"/>
      <c r="G2639" s="1"/>
      <c r="H2639" s="1"/>
      <c r="I2639" s="1"/>
      <c r="J2639" s="1"/>
      <c r="K2639" s="120"/>
      <c r="L2639" s="120"/>
      <c r="M2639" s="120"/>
      <c r="N2639" s="1"/>
      <c r="O2639" s="1"/>
      <c r="P2639" s="1"/>
      <c r="Q2639" s="1"/>
      <c r="R2639" s="1"/>
      <c r="S2639" s="1"/>
      <c r="T2639" s="1"/>
      <c r="U2639" s="1"/>
      <c r="V2639" s="1"/>
      <c r="W2639" s="1"/>
      <c r="X2639" s="1"/>
    </row>
    <row r="2640" spans="1:24">
      <c r="A2640" s="119"/>
      <c r="B2640" s="136"/>
      <c r="C2640" s="78"/>
      <c r="D2640" s="99"/>
      <c r="E2640" s="1"/>
      <c r="F2640" s="1"/>
      <c r="G2640" s="1"/>
      <c r="H2640" s="1"/>
      <c r="I2640" s="1"/>
      <c r="J2640" s="1"/>
      <c r="K2640" s="120"/>
      <c r="L2640" s="120"/>
      <c r="M2640" s="120"/>
      <c r="N2640" s="1"/>
      <c r="O2640" s="1"/>
      <c r="P2640" s="1"/>
      <c r="Q2640" s="1"/>
      <c r="R2640" s="1"/>
      <c r="S2640" s="1"/>
      <c r="T2640" s="1"/>
      <c r="U2640" s="1"/>
      <c r="V2640" s="1"/>
      <c r="W2640" s="1"/>
      <c r="X2640" s="1"/>
    </row>
    <row r="2641" spans="1:24">
      <c r="A2641" s="119"/>
      <c r="B2641" s="136"/>
      <c r="C2641" s="78"/>
      <c r="D2641" s="99"/>
      <c r="E2641" s="1"/>
      <c r="F2641" s="1"/>
      <c r="G2641" s="1"/>
      <c r="H2641" s="1"/>
      <c r="I2641" s="1"/>
      <c r="J2641" s="1"/>
      <c r="K2641" s="120"/>
      <c r="L2641" s="120"/>
      <c r="M2641" s="120"/>
      <c r="N2641" s="1"/>
      <c r="O2641" s="1"/>
      <c r="P2641" s="1"/>
      <c r="Q2641" s="1"/>
      <c r="R2641" s="1"/>
      <c r="S2641" s="1"/>
      <c r="T2641" s="1"/>
      <c r="U2641" s="1"/>
      <c r="V2641" s="1"/>
      <c r="W2641" s="1"/>
      <c r="X2641" s="1"/>
    </row>
    <row r="2642" spans="1:24">
      <c r="A2642" s="119"/>
      <c r="B2642" s="136"/>
      <c r="C2642" s="78"/>
      <c r="D2642" s="99"/>
      <c r="E2642" s="1"/>
      <c r="F2642" s="1"/>
      <c r="G2642" s="1"/>
      <c r="H2642" s="1"/>
      <c r="I2642" s="1"/>
      <c r="J2642" s="1"/>
      <c r="K2642" s="120"/>
      <c r="L2642" s="120"/>
      <c r="M2642" s="120"/>
      <c r="N2642" s="1"/>
      <c r="O2642" s="1"/>
      <c r="P2642" s="1"/>
      <c r="Q2642" s="1"/>
      <c r="R2642" s="1"/>
      <c r="S2642" s="1"/>
      <c r="T2642" s="1"/>
      <c r="U2642" s="1"/>
      <c r="V2642" s="1"/>
      <c r="W2642" s="1"/>
      <c r="X2642" s="1"/>
    </row>
    <row r="2643" spans="1:24">
      <c r="A2643" s="119"/>
      <c r="B2643" s="136"/>
      <c r="C2643" s="78"/>
      <c r="D2643" s="99"/>
      <c r="E2643" s="1"/>
      <c r="F2643" s="1"/>
      <c r="G2643" s="1"/>
      <c r="H2643" s="1"/>
      <c r="I2643" s="1"/>
      <c r="J2643" s="1"/>
      <c r="K2643" s="120"/>
      <c r="L2643" s="120"/>
      <c r="M2643" s="120"/>
      <c r="N2643" s="1"/>
      <c r="O2643" s="1"/>
      <c r="P2643" s="1"/>
      <c r="Q2643" s="1"/>
      <c r="R2643" s="1"/>
      <c r="S2643" s="1"/>
      <c r="T2643" s="1"/>
      <c r="U2643" s="1"/>
      <c r="V2643" s="1"/>
      <c r="W2643" s="1"/>
      <c r="X2643" s="1"/>
    </row>
    <row r="2644" spans="1:24">
      <c r="A2644" s="119"/>
      <c r="B2644" s="136"/>
      <c r="C2644" s="78"/>
      <c r="D2644" s="99"/>
      <c r="E2644" s="1"/>
      <c r="F2644" s="1"/>
      <c r="G2644" s="1"/>
      <c r="H2644" s="1"/>
      <c r="I2644" s="1"/>
      <c r="J2644" s="1"/>
      <c r="K2644" s="120"/>
      <c r="L2644" s="120"/>
      <c r="M2644" s="120"/>
      <c r="N2644" s="1"/>
      <c r="O2644" s="1"/>
      <c r="P2644" s="1"/>
      <c r="Q2644" s="1"/>
      <c r="R2644" s="1"/>
      <c r="S2644" s="1"/>
      <c r="T2644" s="1"/>
      <c r="U2644" s="1"/>
      <c r="V2644" s="1"/>
      <c r="W2644" s="1"/>
      <c r="X2644" s="1"/>
    </row>
    <row r="2645" spans="1:24">
      <c r="A2645" s="119"/>
      <c r="B2645" s="136"/>
      <c r="C2645" s="78"/>
      <c r="D2645" s="99"/>
      <c r="E2645" s="1"/>
      <c r="F2645" s="1"/>
      <c r="G2645" s="1"/>
      <c r="H2645" s="1"/>
      <c r="I2645" s="1"/>
      <c r="J2645" s="1"/>
      <c r="K2645" s="120"/>
      <c r="L2645" s="120"/>
      <c r="M2645" s="120"/>
      <c r="N2645" s="1"/>
      <c r="O2645" s="1"/>
      <c r="P2645" s="1"/>
      <c r="Q2645" s="1"/>
      <c r="R2645" s="1"/>
      <c r="S2645" s="1"/>
      <c r="T2645" s="1"/>
      <c r="U2645" s="1"/>
      <c r="V2645" s="1"/>
      <c r="W2645" s="1"/>
      <c r="X2645" s="1"/>
    </row>
    <row r="2646" spans="1:24">
      <c r="A2646" s="119"/>
      <c r="B2646" s="136"/>
      <c r="C2646" s="78"/>
      <c r="D2646" s="99"/>
      <c r="E2646" s="1"/>
      <c r="F2646" s="1"/>
      <c r="G2646" s="1"/>
      <c r="H2646" s="1"/>
      <c r="I2646" s="1"/>
      <c r="J2646" s="1"/>
      <c r="K2646" s="120"/>
      <c r="L2646" s="120"/>
      <c r="M2646" s="120"/>
      <c r="N2646" s="1"/>
      <c r="O2646" s="1"/>
      <c r="P2646" s="1"/>
      <c r="Q2646" s="1"/>
      <c r="R2646" s="1"/>
      <c r="S2646" s="1"/>
      <c r="T2646" s="1"/>
      <c r="U2646" s="1"/>
      <c r="V2646" s="1"/>
      <c r="W2646" s="1"/>
      <c r="X2646" s="1"/>
    </row>
    <row r="2647" spans="1:24">
      <c r="A2647" s="119"/>
      <c r="B2647" s="136"/>
      <c r="C2647" s="78"/>
      <c r="D2647" s="99"/>
      <c r="E2647" s="1"/>
      <c r="F2647" s="1"/>
      <c r="G2647" s="1"/>
      <c r="H2647" s="1"/>
      <c r="I2647" s="1"/>
      <c r="J2647" s="1"/>
      <c r="K2647" s="120"/>
      <c r="L2647" s="120"/>
      <c r="M2647" s="120"/>
      <c r="N2647" s="1"/>
      <c r="O2647" s="1"/>
      <c r="P2647" s="1"/>
      <c r="Q2647" s="1"/>
      <c r="R2647" s="1"/>
      <c r="S2647" s="1"/>
      <c r="T2647" s="1"/>
      <c r="U2647" s="1"/>
      <c r="V2647" s="1"/>
      <c r="W2647" s="1"/>
      <c r="X2647" s="1"/>
    </row>
    <row r="2648" spans="1:24">
      <c r="A2648" s="119"/>
      <c r="B2648" s="136"/>
      <c r="C2648" s="78"/>
      <c r="D2648" s="99"/>
      <c r="E2648" s="1"/>
      <c r="F2648" s="1"/>
      <c r="G2648" s="1"/>
      <c r="H2648" s="1"/>
      <c r="I2648" s="1"/>
      <c r="J2648" s="1"/>
      <c r="K2648" s="120"/>
      <c r="L2648" s="120"/>
      <c r="M2648" s="120"/>
      <c r="N2648" s="1"/>
      <c r="O2648" s="1"/>
      <c r="P2648" s="1"/>
      <c r="Q2648" s="1"/>
      <c r="R2648" s="1"/>
      <c r="S2648" s="1"/>
      <c r="T2648" s="1"/>
      <c r="U2648" s="1"/>
      <c r="V2648" s="1"/>
      <c r="W2648" s="1"/>
      <c r="X2648" s="1"/>
    </row>
    <row r="2649" spans="1:24">
      <c r="A2649" s="119"/>
      <c r="B2649" s="136"/>
      <c r="C2649" s="78"/>
      <c r="D2649" s="99"/>
      <c r="E2649" s="1"/>
      <c r="F2649" s="1"/>
      <c r="G2649" s="1"/>
      <c r="H2649" s="1"/>
      <c r="I2649" s="1"/>
      <c r="J2649" s="1"/>
      <c r="K2649" s="120"/>
      <c r="L2649" s="120"/>
      <c r="M2649" s="120"/>
      <c r="N2649" s="1"/>
      <c r="O2649" s="1"/>
      <c r="P2649" s="1"/>
      <c r="Q2649" s="1"/>
      <c r="R2649" s="1"/>
      <c r="S2649" s="1"/>
      <c r="T2649" s="1"/>
      <c r="U2649" s="1"/>
      <c r="V2649" s="1"/>
      <c r="W2649" s="1"/>
      <c r="X2649" s="1"/>
    </row>
    <row r="2650" spans="1:24">
      <c r="A2650" s="119"/>
      <c r="B2650" s="136"/>
      <c r="C2650" s="78"/>
      <c r="D2650" s="99"/>
      <c r="E2650" s="1"/>
      <c r="F2650" s="1"/>
      <c r="G2650" s="1"/>
      <c r="H2650" s="1"/>
      <c r="I2650" s="1"/>
      <c r="J2650" s="1"/>
      <c r="K2650" s="120"/>
      <c r="L2650" s="120"/>
      <c r="M2650" s="120"/>
      <c r="N2650" s="1"/>
      <c r="O2650" s="1"/>
      <c r="P2650" s="1"/>
      <c r="Q2650" s="1"/>
      <c r="R2650" s="1"/>
      <c r="S2650" s="1"/>
      <c r="T2650" s="1"/>
      <c r="U2650" s="1"/>
      <c r="V2650" s="1"/>
      <c r="W2650" s="1"/>
      <c r="X2650" s="1"/>
    </row>
    <row r="2651" spans="1:24">
      <c r="A2651" s="119"/>
      <c r="B2651" s="136"/>
      <c r="C2651" s="78"/>
      <c r="D2651" s="99"/>
      <c r="E2651" s="1"/>
      <c r="F2651" s="1"/>
      <c r="G2651" s="1"/>
      <c r="H2651" s="1"/>
      <c r="I2651" s="1"/>
      <c r="J2651" s="1"/>
      <c r="K2651" s="120"/>
      <c r="L2651" s="120"/>
      <c r="M2651" s="120"/>
      <c r="N2651" s="1"/>
      <c r="O2651" s="1"/>
      <c r="P2651" s="1"/>
      <c r="Q2651" s="1"/>
      <c r="R2651" s="1"/>
      <c r="S2651" s="1"/>
      <c r="T2651" s="1"/>
      <c r="U2651" s="1"/>
      <c r="V2651" s="1"/>
      <c r="W2651" s="1"/>
      <c r="X2651" s="1"/>
    </row>
    <row r="2652" spans="1:24">
      <c r="A2652" s="119"/>
      <c r="B2652" s="136"/>
      <c r="C2652" s="78"/>
      <c r="D2652" s="99"/>
      <c r="E2652" s="1"/>
      <c r="F2652" s="1"/>
      <c r="G2652" s="1"/>
      <c r="H2652" s="1"/>
      <c r="I2652" s="1"/>
      <c r="J2652" s="1"/>
      <c r="K2652" s="120"/>
      <c r="L2652" s="120"/>
      <c r="M2652" s="120"/>
      <c r="N2652" s="1"/>
      <c r="O2652" s="1"/>
      <c r="P2652" s="1"/>
      <c r="Q2652" s="1"/>
      <c r="R2652" s="1"/>
      <c r="S2652" s="1"/>
      <c r="T2652" s="1"/>
      <c r="U2652" s="1"/>
      <c r="V2652" s="1"/>
      <c r="W2652" s="1"/>
      <c r="X2652" s="1"/>
    </row>
    <row r="2653" spans="1:24">
      <c r="A2653" s="119"/>
      <c r="B2653" s="136"/>
      <c r="C2653" s="78"/>
      <c r="D2653" s="99"/>
      <c r="E2653" s="1"/>
      <c r="F2653" s="1"/>
      <c r="G2653" s="1"/>
      <c r="H2653" s="1"/>
      <c r="I2653" s="1"/>
      <c r="J2653" s="1"/>
      <c r="K2653" s="120"/>
      <c r="L2653" s="120"/>
      <c r="M2653" s="120"/>
      <c r="N2653" s="1"/>
      <c r="O2653" s="1"/>
      <c r="P2653" s="1"/>
      <c r="Q2653" s="1"/>
      <c r="R2653" s="1"/>
      <c r="S2653" s="1"/>
      <c r="T2653" s="1"/>
      <c r="U2653" s="1"/>
      <c r="V2653" s="1"/>
      <c r="W2653" s="1"/>
      <c r="X2653" s="1"/>
    </row>
    <row r="2654" spans="1:24">
      <c r="A2654" s="119"/>
      <c r="B2654" s="136"/>
      <c r="C2654" s="78"/>
      <c r="D2654" s="99"/>
      <c r="E2654" s="1"/>
      <c r="F2654" s="1"/>
      <c r="G2654" s="1"/>
      <c r="H2654" s="1"/>
      <c r="I2654" s="1"/>
      <c r="J2654" s="1"/>
      <c r="K2654" s="120"/>
      <c r="L2654" s="120"/>
      <c r="M2654" s="120"/>
      <c r="N2654" s="1"/>
      <c r="O2654" s="1"/>
      <c r="P2654" s="1"/>
      <c r="Q2654" s="1"/>
      <c r="R2654" s="1"/>
      <c r="S2654" s="1"/>
      <c r="T2654" s="1"/>
      <c r="U2654" s="1"/>
      <c r="V2654" s="1"/>
      <c r="W2654" s="1"/>
      <c r="X2654" s="1"/>
    </row>
    <row r="2655" spans="1:24">
      <c r="A2655" s="119"/>
      <c r="B2655" s="136"/>
      <c r="C2655" s="78"/>
      <c r="D2655" s="99"/>
      <c r="E2655" s="1"/>
      <c r="F2655" s="1"/>
      <c r="G2655" s="1"/>
      <c r="H2655" s="1"/>
      <c r="I2655" s="1"/>
      <c r="J2655" s="1"/>
      <c r="K2655" s="120"/>
      <c r="L2655" s="120"/>
      <c r="M2655" s="120"/>
      <c r="N2655" s="1"/>
      <c r="O2655" s="1"/>
      <c r="P2655" s="1"/>
      <c r="Q2655" s="1"/>
      <c r="R2655" s="1"/>
      <c r="S2655" s="1"/>
      <c r="T2655" s="1"/>
      <c r="U2655" s="1"/>
      <c r="V2655" s="1"/>
      <c r="W2655" s="1"/>
      <c r="X2655" s="1"/>
    </row>
    <row r="2656" spans="1:24">
      <c r="A2656" s="119"/>
      <c r="B2656" s="136"/>
      <c r="C2656" s="78"/>
      <c r="D2656" s="99"/>
      <c r="E2656" s="1"/>
      <c r="F2656" s="1"/>
      <c r="G2656" s="1"/>
      <c r="H2656" s="1"/>
      <c r="I2656" s="1"/>
      <c r="J2656" s="1"/>
      <c r="K2656" s="120"/>
      <c r="L2656" s="120"/>
      <c r="M2656" s="120"/>
      <c r="N2656" s="1"/>
      <c r="O2656" s="1"/>
      <c r="P2656" s="1"/>
      <c r="Q2656" s="1"/>
      <c r="R2656" s="1"/>
      <c r="S2656" s="1"/>
      <c r="T2656" s="1"/>
      <c r="U2656" s="1"/>
      <c r="V2656" s="1"/>
      <c r="W2656" s="1"/>
      <c r="X2656" s="1"/>
    </row>
    <row r="2657" spans="1:24">
      <c r="A2657" s="119"/>
      <c r="B2657" s="136"/>
      <c r="C2657" s="78"/>
      <c r="D2657" s="99"/>
      <c r="E2657" s="1"/>
      <c r="F2657" s="1"/>
      <c r="G2657" s="1"/>
      <c r="H2657" s="1"/>
      <c r="I2657" s="1"/>
      <c r="J2657" s="1"/>
      <c r="K2657" s="120"/>
      <c r="L2657" s="120"/>
      <c r="M2657" s="120"/>
      <c r="N2657" s="1"/>
      <c r="O2657" s="1"/>
      <c r="P2657" s="1"/>
      <c r="Q2657" s="1"/>
      <c r="R2657" s="1"/>
      <c r="S2657" s="1"/>
      <c r="T2657" s="1"/>
      <c r="U2657" s="1"/>
      <c r="V2657" s="1"/>
      <c r="W2657" s="1"/>
      <c r="X2657" s="1"/>
    </row>
    <row r="2658" spans="1:24">
      <c r="A2658" s="119"/>
      <c r="B2658" s="136"/>
      <c r="C2658" s="78"/>
      <c r="D2658" s="99"/>
      <c r="E2658" s="1"/>
      <c r="F2658" s="1"/>
      <c r="G2658" s="1"/>
      <c r="H2658" s="1"/>
      <c r="I2658" s="1"/>
      <c r="J2658" s="1"/>
      <c r="K2658" s="120"/>
      <c r="L2658" s="120"/>
      <c r="M2658" s="120"/>
      <c r="N2658" s="1"/>
      <c r="O2658" s="1"/>
      <c r="P2658" s="1"/>
      <c r="Q2658" s="1"/>
      <c r="R2658" s="1"/>
      <c r="S2658" s="1"/>
      <c r="T2658" s="1"/>
      <c r="U2658" s="1"/>
      <c r="V2658" s="1"/>
      <c r="W2658" s="1"/>
      <c r="X2658" s="1"/>
    </row>
    <row r="2659" spans="1:24">
      <c r="A2659" s="119"/>
      <c r="B2659" s="136"/>
      <c r="C2659" s="78"/>
      <c r="D2659" s="99"/>
      <c r="E2659" s="1"/>
      <c r="F2659" s="1"/>
      <c r="G2659" s="1"/>
      <c r="H2659" s="1"/>
      <c r="I2659" s="1"/>
      <c r="J2659" s="1"/>
      <c r="K2659" s="120"/>
      <c r="L2659" s="120"/>
      <c r="M2659" s="120"/>
      <c r="N2659" s="1"/>
      <c r="O2659" s="1"/>
      <c r="P2659" s="1"/>
      <c r="Q2659" s="1"/>
      <c r="R2659" s="1"/>
      <c r="S2659" s="1"/>
      <c r="T2659" s="1"/>
      <c r="U2659" s="1"/>
      <c r="V2659" s="1"/>
      <c r="W2659" s="1"/>
      <c r="X2659" s="1"/>
    </row>
    <row r="2660" spans="1:24">
      <c r="A2660" s="119"/>
      <c r="B2660" s="136"/>
      <c r="C2660" s="78"/>
      <c r="D2660" s="99"/>
      <c r="E2660" s="1"/>
      <c r="F2660" s="1"/>
      <c r="G2660" s="1"/>
      <c r="H2660" s="1"/>
      <c r="I2660" s="1"/>
      <c r="J2660" s="1"/>
      <c r="K2660" s="120"/>
      <c r="L2660" s="120"/>
      <c r="M2660" s="120"/>
      <c r="N2660" s="1"/>
      <c r="O2660" s="1"/>
      <c r="P2660" s="1"/>
      <c r="Q2660" s="1"/>
      <c r="R2660" s="1"/>
      <c r="S2660" s="1"/>
      <c r="T2660" s="1"/>
      <c r="U2660" s="1"/>
      <c r="V2660" s="1"/>
      <c r="W2660" s="1"/>
      <c r="X2660" s="1"/>
    </row>
    <row r="2661" spans="1:24">
      <c r="A2661" s="119"/>
      <c r="B2661" s="136"/>
      <c r="C2661" s="78"/>
      <c r="D2661" s="99"/>
      <c r="E2661" s="1"/>
      <c r="F2661" s="1"/>
      <c r="G2661" s="1"/>
      <c r="H2661" s="1"/>
      <c r="I2661" s="1"/>
      <c r="J2661" s="1"/>
      <c r="K2661" s="120"/>
      <c r="L2661" s="120"/>
      <c r="M2661" s="120"/>
      <c r="N2661" s="1"/>
      <c r="O2661" s="1"/>
      <c r="P2661" s="1"/>
      <c r="Q2661" s="1"/>
      <c r="R2661" s="1"/>
      <c r="S2661" s="1"/>
      <c r="T2661" s="1"/>
      <c r="U2661" s="1"/>
      <c r="V2661" s="1"/>
      <c r="W2661" s="1"/>
      <c r="X2661" s="1"/>
    </row>
    <row r="2662" spans="1:24">
      <c r="A2662" s="119"/>
      <c r="B2662" s="136"/>
      <c r="C2662" s="78"/>
      <c r="D2662" s="99"/>
      <c r="E2662" s="1"/>
      <c r="F2662" s="1"/>
      <c r="G2662" s="1"/>
      <c r="H2662" s="1"/>
      <c r="I2662" s="1"/>
      <c r="J2662" s="1"/>
      <c r="K2662" s="120"/>
      <c r="L2662" s="120"/>
      <c r="M2662" s="120"/>
      <c r="N2662" s="1"/>
      <c r="O2662" s="1"/>
      <c r="P2662" s="1"/>
      <c r="Q2662" s="1"/>
      <c r="R2662" s="1"/>
      <c r="S2662" s="1"/>
      <c r="T2662" s="1"/>
      <c r="U2662" s="1"/>
      <c r="V2662" s="1"/>
      <c r="W2662" s="1"/>
      <c r="X2662" s="1"/>
    </row>
    <row r="2663" spans="1:24">
      <c r="A2663" s="119"/>
      <c r="B2663" s="136"/>
      <c r="C2663" s="78"/>
      <c r="D2663" s="99"/>
      <c r="E2663" s="1"/>
      <c r="F2663" s="1"/>
      <c r="G2663" s="1"/>
      <c r="H2663" s="1"/>
      <c r="I2663" s="1"/>
      <c r="J2663" s="1"/>
      <c r="K2663" s="120"/>
      <c r="L2663" s="120"/>
      <c r="M2663" s="120"/>
      <c r="N2663" s="1"/>
      <c r="O2663" s="1"/>
      <c r="P2663" s="1"/>
      <c r="Q2663" s="1"/>
      <c r="R2663" s="1"/>
      <c r="S2663" s="1"/>
      <c r="T2663" s="1"/>
      <c r="U2663" s="1"/>
      <c r="V2663" s="1"/>
      <c r="W2663" s="1"/>
      <c r="X2663" s="1"/>
    </row>
    <row r="2664" spans="1:24">
      <c r="A2664" s="119"/>
      <c r="B2664" s="136"/>
      <c r="C2664" s="78"/>
      <c r="D2664" s="99"/>
      <c r="E2664" s="1"/>
      <c r="F2664" s="1"/>
      <c r="G2664" s="1"/>
      <c r="H2664" s="1"/>
      <c r="I2664" s="1"/>
      <c r="J2664" s="1"/>
      <c r="K2664" s="120"/>
      <c r="L2664" s="120"/>
      <c r="M2664" s="120"/>
      <c r="N2664" s="1"/>
      <c r="O2664" s="1"/>
      <c r="P2664" s="1"/>
      <c r="Q2664" s="1"/>
      <c r="R2664" s="1"/>
      <c r="S2664" s="1"/>
      <c r="T2664" s="1"/>
      <c r="U2664" s="1"/>
      <c r="V2664" s="1"/>
      <c r="W2664" s="1"/>
      <c r="X2664" s="1"/>
    </row>
    <row r="2665" spans="1:24">
      <c r="A2665" s="119"/>
      <c r="B2665" s="136"/>
      <c r="C2665" s="78"/>
      <c r="D2665" s="99"/>
      <c r="E2665" s="1"/>
      <c r="F2665" s="1"/>
      <c r="G2665" s="1"/>
      <c r="H2665" s="1"/>
      <c r="I2665" s="1"/>
      <c r="J2665" s="1"/>
      <c r="K2665" s="120"/>
      <c r="L2665" s="120"/>
      <c r="M2665" s="120"/>
      <c r="N2665" s="1"/>
      <c r="O2665" s="1"/>
      <c r="P2665" s="1"/>
      <c r="Q2665" s="1"/>
      <c r="R2665" s="1"/>
      <c r="S2665" s="1"/>
      <c r="T2665" s="1"/>
      <c r="U2665" s="1"/>
      <c r="V2665" s="1"/>
      <c r="W2665" s="1"/>
      <c r="X2665" s="1"/>
    </row>
    <row r="2666" spans="1:24">
      <c r="A2666" s="119"/>
      <c r="B2666" s="136"/>
      <c r="C2666" s="78"/>
      <c r="D2666" s="99"/>
      <c r="E2666" s="1"/>
      <c r="F2666" s="1"/>
      <c r="G2666" s="1"/>
      <c r="H2666" s="1"/>
      <c r="I2666" s="1"/>
      <c r="J2666" s="1"/>
      <c r="K2666" s="120"/>
      <c r="L2666" s="120"/>
      <c r="M2666" s="120"/>
      <c r="N2666" s="1"/>
      <c r="O2666" s="1"/>
      <c r="P2666" s="1"/>
      <c r="Q2666" s="1"/>
      <c r="R2666" s="1"/>
      <c r="S2666" s="1"/>
      <c r="T2666" s="1"/>
      <c r="U2666" s="1"/>
      <c r="V2666" s="1"/>
      <c r="W2666" s="1"/>
      <c r="X2666" s="1"/>
    </row>
    <row r="2667" spans="1:24">
      <c r="A2667" s="119"/>
      <c r="B2667" s="136"/>
      <c r="C2667" s="78"/>
      <c r="D2667" s="99"/>
      <c r="E2667" s="1"/>
      <c r="F2667" s="1"/>
      <c r="G2667" s="1"/>
      <c r="H2667" s="1"/>
      <c r="I2667" s="1"/>
      <c r="J2667" s="1"/>
      <c r="K2667" s="120"/>
      <c r="L2667" s="120"/>
      <c r="M2667" s="120"/>
      <c r="N2667" s="1"/>
      <c r="O2667" s="1"/>
      <c r="P2667" s="1"/>
      <c r="Q2667" s="1"/>
      <c r="R2667" s="1"/>
      <c r="S2667" s="1"/>
      <c r="T2667" s="1"/>
      <c r="U2667" s="1"/>
      <c r="V2667" s="1"/>
      <c r="W2667" s="1"/>
      <c r="X2667" s="1"/>
    </row>
    <row r="2668" spans="1:24">
      <c r="A2668" s="119"/>
      <c r="B2668" s="136"/>
      <c r="C2668" s="78"/>
      <c r="D2668" s="99"/>
      <c r="E2668" s="1"/>
      <c r="F2668" s="1"/>
      <c r="G2668" s="1"/>
      <c r="H2668" s="1"/>
      <c r="I2668" s="1"/>
      <c r="J2668" s="1"/>
      <c r="K2668" s="120"/>
      <c r="L2668" s="120"/>
      <c r="M2668" s="120"/>
      <c r="N2668" s="1"/>
      <c r="O2668" s="1"/>
      <c r="P2668" s="1"/>
      <c r="Q2668" s="1"/>
      <c r="R2668" s="1"/>
      <c r="S2668" s="1"/>
      <c r="T2668" s="1"/>
      <c r="U2668" s="1"/>
      <c r="V2668" s="1"/>
      <c r="W2668" s="1"/>
      <c r="X2668" s="1"/>
    </row>
    <row r="2669" spans="1:24">
      <c r="A2669" s="119"/>
      <c r="B2669" s="136"/>
      <c r="C2669" s="78"/>
      <c r="D2669" s="99"/>
      <c r="E2669" s="1"/>
      <c r="F2669" s="1"/>
      <c r="G2669" s="1"/>
      <c r="H2669" s="1"/>
      <c r="I2669" s="1"/>
      <c r="J2669" s="1"/>
      <c r="K2669" s="120"/>
      <c r="L2669" s="120"/>
      <c r="M2669" s="120"/>
      <c r="N2669" s="1"/>
      <c r="O2669" s="1"/>
      <c r="P2669" s="1"/>
      <c r="Q2669" s="1"/>
      <c r="R2669" s="1"/>
      <c r="S2669" s="1"/>
      <c r="T2669" s="1"/>
      <c r="U2669" s="1"/>
      <c r="V2669" s="1"/>
      <c r="W2669" s="1"/>
      <c r="X2669" s="1"/>
    </row>
    <row r="2670" spans="1:24">
      <c r="A2670" s="119"/>
      <c r="B2670" s="136"/>
      <c r="C2670" s="78"/>
      <c r="D2670" s="99"/>
      <c r="E2670" s="1"/>
      <c r="F2670" s="1"/>
      <c r="G2670" s="1"/>
      <c r="H2670" s="1"/>
      <c r="I2670" s="1"/>
      <c r="J2670" s="1"/>
      <c r="K2670" s="120"/>
      <c r="L2670" s="120"/>
      <c r="M2670" s="120"/>
      <c r="N2670" s="1"/>
      <c r="O2670" s="1"/>
      <c r="P2670" s="1"/>
      <c r="Q2670" s="1"/>
      <c r="R2670" s="1"/>
      <c r="S2670" s="1"/>
      <c r="T2670" s="1"/>
      <c r="U2670" s="1"/>
      <c r="V2670" s="1"/>
      <c r="W2670" s="1"/>
      <c r="X2670" s="1"/>
    </row>
    <row r="2671" spans="1:24">
      <c r="A2671" s="119"/>
      <c r="B2671" s="136"/>
      <c r="C2671" s="78"/>
      <c r="D2671" s="99"/>
      <c r="E2671" s="1"/>
      <c r="F2671" s="1"/>
      <c r="G2671" s="1"/>
      <c r="H2671" s="1"/>
      <c r="I2671" s="1"/>
      <c r="J2671" s="1"/>
      <c r="K2671" s="120"/>
      <c r="L2671" s="120"/>
      <c r="M2671" s="120"/>
      <c r="N2671" s="1"/>
      <c r="O2671" s="1"/>
      <c r="P2671" s="1"/>
      <c r="Q2671" s="1"/>
      <c r="R2671" s="1"/>
      <c r="S2671" s="1"/>
      <c r="T2671" s="1"/>
      <c r="U2671" s="1"/>
      <c r="V2671" s="1"/>
      <c r="W2671" s="1"/>
      <c r="X2671" s="1"/>
    </row>
    <row r="2672" spans="1:24">
      <c r="A2672" s="119"/>
      <c r="B2672" s="136"/>
      <c r="C2672" s="78"/>
      <c r="D2672" s="99"/>
      <c r="E2672" s="1"/>
      <c r="F2672" s="1"/>
      <c r="G2672" s="1"/>
      <c r="H2672" s="1"/>
      <c r="I2672" s="1"/>
      <c r="J2672" s="1"/>
      <c r="K2672" s="120"/>
      <c r="L2672" s="120"/>
      <c r="M2672" s="120"/>
      <c r="N2672" s="1"/>
      <c r="O2672" s="1"/>
      <c r="P2672" s="1"/>
      <c r="Q2672" s="1"/>
      <c r="R2672" s="1"/>
      <c r="S2672" s="1"/>
      <c r="T2672" s="1"/>
      <c r="U2672" s="1"/>
      <c r="V2672" s="1"/>
      <c r="W2672" s="1"/>
      <c r="X2672" s="1"/>
    </row>
    <row r="2673" spans="1:24">
      <c r="A2673" s="119"/>
      <c r="B2673" s="136"/>
      <c r="C2673" s="78"/>
      <c r="D2673" s="99"/>
      <c r="E2673" s="1"/>
      <c r="F2673" s="1"/>
      <c r="G2673" s="1"/>
      <c r="H2673" s="1"/>
      <c r="I2673" s="1"/>
      <c r="J2673" s="1"/>
      <c r="K2673" s="120"/>
      <c r="L2673" s="120"/>
      <c r="M2673" s="120"/>
      <c r="N2673" s="1"/>
      <c r="O2673" s="1"/>
      <c r="P2673" s="1"/>
      <c r="Q2673" s="1"/>
      <c r="R2673" s="1"/>
      <c r="S2673" s="1"/>
      <c r="T2673" s="1"/>
      <c r="U2673" s="1"/>
      <c r="V2673" s="1"/>
      <c r="W2673" s="1"/>
      <c r="X2673" s="1"/>
    </row>
    <row r="2674" spans="1:24">
      <c r="A2674" s="119"/>
      <c r="B2674" s="136"/>
      <c r="C2674" s="78"/>
      <c r="D2674" s="99"/>
      <c r="E2674" s="1"/>
      <c r="F2674" s="1"/>
      <c r="G2674" s="1"/>
      <c r="H2674" s="1"/>
      <c r="I2674" s="1"/>
      <c r="J2674" s="1"/>
      <c r="K2674" s="120"/>
      <c r="L2674" s="120"/>
      <c r="M2674" s="120"/>
      <c r="N2674" s="1"/>
      <c r="O2674" s="1"/>
      <c r="P2674" s="1"/>
      <c r="Q2674" s="1"/>
      <c r="R2674" s="1"/>
      <c r="S2674" s="1"/>
      <c r="T2674" s="1"/>
      <c r="U2674" s="1"/>
      <c r="V2674" s="1"/>
      <c r="W2674" s="1"/>
      <c r="X2674" s="1"/>
    </row>
    <row r="2675" spans="1:24">
      <c r="A2675" s="119"/>
      <c r="B2675" s="136"/>
      <c r="C2675" s="78"/>
      <c r="D2675" s="99"/>
      <c r="E2675" s="1"/>
      <c r="F2675" s="1"/>
      <c r="G2675" s="1"/>
      <c r="H2675" s="1"/>
      <c r="I2675" s="1"/>
      <c r="J2675" s="1"/>
      <c r="K2675" s="120"/>
      <c r="L2675" s="120"/>
      <c r="M2675" s="120"/>
      <c r="N2675" s="1"/>
      <c r="O2675" s="1"/>
      <c r="P2675" s="1"/>
      <c r="Q2675" s="1"/>
      <c r="R2675" s="1"/>
      <c r="S2675" s="1"/>
      <c r="T2675" s="1"/>
      <c r="U2675" s="1"/>
      <c r="V2675" s="1"/>
      <c r="W2675" s="1"/>
      <c r="X2675" s="1"/>
    </row>
    <row r="2676" spans="1:24">
      <c r="A2676" s="119"/>
      <c r="B2676" s="136"/>
      <c r="C2676" s="78"/>
      <c r="D2676" s="99"/>
      <c r="E2676" s="1"/>
      <c r="F2676" s="1"/>
      <c r="G2676" s="1"/>
      <c r="H2676" s="1"/>
      <c r="I2676" s="1"/>
      <c r="J2676" s="1"/>
      <c r="K2676" s="120"/>
      <c r="L2676" s="120"/>
      <c r="M2676" s="120"/>
      <c r="N2676" s="1"/>
      <c r="O2676" s="1"/>
      <c r="P2676" s="1"/>
      <c r="Q2676" s="1"/>
      <c r="R2676" s="1"/>
      <c r="S2676" s="1"/>
      <c r="T2676" s="1"/>
      <c r="U2676" s="1"/>
      <c r="V2676" s="1"/>
      <c r="W2676" s="1"/>
      <c r="X2676" s="1"/>
    </row>
    <row r="2677" spans="1:24">
      <c r="A2677" s="119"/>
      <c r="B2677" s="136"/>
      <c r="C2677" s="78"/>
      <c r="D2677" s="99"/>
      <c r="E2677" s="1"/>
      <c r="F2677" s="1"/>
      <c r="G2677" s="1"/>
      <c r="H2677" s="1"/>
      <c r="I2677" s="1"/>
      <c r="J2677" s="1"/>
      <c r="K2677" s="120"/>
      <c r="L2677" s="120"/>
      <c r="M2677" s="120"/>
      <c r="N2677" s="1"/>
      <c r="O2677" s="1"/>
      <c r="P2677" s="1"/>
      <c r="Q2677" s="1"/>
      <c r="R2677" s="1"/>
      <c r="S2677" s="1"/>
      <c r="T2677" s="1"/>
      <c r="U2677" s="1"/>
      <c r="V2677" s="1"/>
      <c r="W2677" s="1"/>
      <c r="X2677" s="1"/>
    </row>
    <row r="2678" spans="1:24">
      <c r="A2678" s="119"/>
      <c r="B2678" s="136"/>
      <c r="C2678" s="78"/>
      <c r="D2678" s="99"/>
      <c r="E2678" s="1"/>
      <c r="F2678" s="1"/>
      <c r="G2678" s="1"/>
      <c r="H2678" s="1"/>
      <c r="I2678" s="1"/>
      <c r="J2678" s="1"/>
      <c r="K2678" s="120"/>
      <c r="L2678" s="120"/>
      <c r="M2678" s="120"/>
      <c r="N2678" s="1"/>
      <c r="O2678" s="1"/>
      <c r="P2678" s="1"/>
      <c r="Q2678" s="1"/>
      <c r="R2678" s="1"/>
      <c r="S2678" s="1"/>
      <c r="T2678" s="1"/>
      <c r="U2678" s="1"/>
      <c r="V2678" s="1"/>
      <c r="W2678" s="1"/>
      <c r="X2678" s="1"/>
    </row>
    <row r="2679" spans="1:24">
      <c r="A2679" s="119"/>
      <c r="B2679" s="136"/>
      <c r="C2679" s="78"/>
      <c r="D2679" s="99"/>
      <c r="E2679" s="1"/>
      <c r="F2679" s="1"/>
      <c r="G2679" s="1"/>
      <c r="H2679" s="1"/>
      <c r="I2679" s="1"/>
      <c r="J2679" s="1"/>
      <c r="K2679" s="120"/>
      <c r="L2679" s="120"/>
      <c r="M2679" s="120"/>
      <c r="N2679" s="1"/>
      <c r="O2679" s="1"/>
      <c r="P2679" s="1"/>
      <c r="Q2679" s="1"/>
      <c r="R2679" s="1"/>
      <c r="S2679" s="1"/>
      <c r="T2679" s="1"/>
      <c r="U2679" s="1"/>
      <c r="V2679" s="1"/>
      <c r="W2679" s="1"/>
      <c r="X2679" s="1"/>
    </row>
    <row r="2680" spans="1:24">
      <c r="A2680" s="119"/>
      <c r="B2680" s="136"/>
      <c r="C2680" s="78"/>
      <c r="D2680" s="99"/>
      <c r="E2680" s="1"/>
      <c r="F2680" s="1"/>
      <c r="G2680" s="1"/>
      <c r="H2680" s="1"/>
      <c r="I2680" s="1"/>
      <c r="J2680" s="1"/>
      <c r="K2680" s="120"/>
      <c r="L2680" s="120"/>
      <c r="M2680" s="120"/>
      <c r="N2680" s="1"/>
      <c r="O2680" s="1"/>
      <c r="P2680" s="1"/>
      <c r="Q2680" s="1"/>
      <c r="R2680" s="1"/>
      <c r="S2680" s="1"/>
      <c r="T2680" s="1"/>
      <c r="U2680" s="1"/>
      <c r="V2680" s="1"/>
      <c r="W2680" s="1"/>
      <c r="X2680" s="1"/>
    </row>
    <row r="2681" spans="1:24">
      <c r="A2681" s="119"/>
      <c r="B2681" s="136"/>
      <c r="C2681" s="78"/>
      <c r="D2681" s="99"/>
      <c r="E2681" s="1"/>
      <c r="F2681" s="1"/>
      <c r="G2681" s="1"/>
      <c r="H2681" s="1"/>
      <c r="I2681" s="1"/>
      <c r="J2681" s="1"/>
      <c r="K2681" s="120"/>
      <c r="L2681" s="120"/>
      <c r="M2681" s="120"/>
      <c r="N2681" s="1"/>
      <c r="O2681" s="1"/>
      <c r="P2681" s="1"/>
      <c r="Q2681" s="1"/>
      <c r="R2681" s="1"/>
      <c r="S2681" s="1"/>
      <c r="T2681" s="1"/>
      <c r="U2681" s="1"/>
      <c r="V2681" s="1"/>
      <c r="W2681" s="1"/>
      <c r="X2681" s="1"/>
    </row>
    <row r="2682" spans="1:24">
      <c r="A2682" s="119"/>
      <c r="B2682" s="136"/>
      <c r="C2682" s="78"/>
      <c r="D2682" s="99"/>
      <c r="E2682" s="1"/>
      <c r="F2682" s="1"/>
      <c r="G2682" s="1"/>
      <c r="H2682" s="1"/>
      <c r="I2682" s="1"/>
      <c r="J2682" s="1"/>
      <c r="K2682" s="120"/>
      <c r="L2682" s="120"/>
      <c r="M2682" s="120"/>
      <c r="N2682" s="1"/>
      <c r="O2682" s="1"/>
      <c r="P2682" s="1"/>
      <c r="Q2682" s="1"/>
      <c r="R2682" s="1"/>
      <c r="S2682" s="1"/>
      <c r="T2682" s="1"/>
      <c r="U2682" s="1"/>
      <c r="V2682" s="1"/>
      <c r="W2682" s="1"/>
      <c r="X2682" s="1"/>
    </row>
    <row r="2683" spans="1:24">
      <c r="A2683" s="119"/>
      <c r="B2683" s="136"/>
      <c r="C2683" s="78"/>
      <c r="D2683" s="99"/>
      <c r="E2683" s="1"/>
      <c r="F2683" s="1"/>
      <c r="G2683" s="1"/>
      <c r="H2683" s="1"/>
      <c r="I2683" s="1"/>
      <c r="J2683" s="1"/>
      <c r="K2683" s="120"/>
      <c r="L2683" s="120"/>
      <c r="M2683" s="120"/>
      <c r="N2683" s="1"/>
      <c r="O2683" s="1"/>
      <c r="P2683" s="1"/>
      <c r="Q2683" s="1"/>
      <c r="R2683" s="1"/>
      <c r="S2683" s="1"/>
      <c r="T2683" s="1"/>
      <c r="U2683" s="1"/>
      <c r="V2683" s="1"/>
      <c r="W2683" s="1"/>
      <c r="X2683" s="1"/>
    </row>
    <row r="2684" spans="1:24">
      <c r="A2684" s="119"/>
      <c r="B2684" s="136"/>
      <c r="C2684" s="78"/>
      <c r="D2684" s="99"/>
      <c r="E2684" s="1"/>
      <c r="F2684" s="1"/>
      <c r="G2684" s="1"/>
      <c r="H2684" s="1"/>
      <c r="I2684" s="1"/>
      <c r="J2684" s="1"/>
      <c r="K2684" s="120"/>
      <c r="L2684" s="120"/>
      <c r="M2684" s="120"/>
      <c r="N2684" s="1"/>
      <c r="O2684" s="1"/>
      <c r="P2684" s="1"/>
      <c r="Q2684" s="1"/>
      <c r="R2684" s="1"/>
      <c r="S2684" s="1"/>
      <c r="T2684" s="1"/>
      <c r="U2684" s="1"/>
      <c r="V2684" s="1"/>
      <c r="W2684" s="1"/>
      <c r="X2684" s="1"/>
    </row>
    <row r="2685" spans="1:24">
      <c r="A2685" s="119"/>
      <c r="B2685" s="136"/>
      <c r="C2685" s="78"/>
      <c r="D2685" s="99"/>
      <c r="E2685" s="1"/>
      <c r="F2685" s="1"/>
      <c r="G2685" s="1"/>
      <c r="H2685" s="1"/>
      <c r="I2685" s="1"/>
      <c r="J2685" s="1"/>
      <c r="K2685" s="120"/>
      <c r="L2685" s="120"/>
      <c r="M2685" s="120"/>
      <c r="N2685" s="1"/>
      <c r="O2685" s="1"/>
      <c r="P2685" s="1"/>
      <c r="Q2685" s="1"/>
      <c r="R2685" s="1"/>
      <c r="S2685" s="1"/>
      <c r="T2685" s="1"/>
      <c r="U2685" s="1"/>
      <c r="V2685" s="1"/>
      <c r="W2685" s="1"/>
      <c r="X2685" s="1"/>
    </row>
    <row r="2686" spans="1:24">
      <c r="A2686" s="119"/>
      <c r="B2686" s="136"/>
      <c r="C2686" s="78"/>
      <c r="D2686" s="99"/>
      <c r="E2686" s="1"/>
      <c r="F2686" s="1"/>
      <c r="G2686" s="1"/>
      <c r="H2686" s="1"/>
      <c r="I2686" s="1"/>
      <c r="J2686" s="1"/>
      <c r="K2686" s="120"/>
      <c r="L2686" s="120"/>
      <c r="M2686" s="120"/>
      <c r="N2686" s="1"/>
      <c r="O2686" s="1"/>
      <c r="P2686" s="1"/>
      <c r="Q2686" s="1"/>
      <c r="R2686" s="1"/>
      <c r="S2686" s="1"/>
      <c r="T2686" s="1"/>
      <c r="U2686" s="1"/>
      <c r="V2686" s="1"/>
      <c r="W2686" s="1"/>
      <c r="X2686" s="1"/>
    </row>
    <row r="2687" spans="1:24">
      <c r="A2687" s="119"/>
      <c r="B2687" s="136"/>
      <c r="C2687" s="78"/>
      <c r="D2687" s="99"/>
      <c r="E2687" s="1"/>
      <c r="F2687" s="1"/>
      <c r="G2687" s="1"/>
      <c r="H2687" s="1"/>
      <c r="I2687" s="1"/>
      <c r="J2687" s="1"/>
      <c r="K2687" s="120"/>
      <c r="L2687" s="120"/>
      <c r="M2687" s="120"/>
      <c r="N2687" s="1"/>
      <c r="O2687" s="1"/>
      <c r="P2687" s="1"/>
      <c r="Q2687" s="1"/>
      <c r="R2687" s="1"/>
      <c r="S2687" s="1"/>
      <c r="T2687" s="1"/>
      <c r="U2687" s="1"/>
      <c r="V2687" s="1"/>
      <c r="W2687" s="1"/>
      <c r="X2687" s="1"/>
    </row>
    <row r="2688" spans="1:24">
      <c r="A2688" s="119"/>
      <c r="B2688" s="136"/>
      <c r="C2688" s="78"/>
      <c r="D2688" s="99"/>
      <c r="E2688" s="1"/>
      <c r="F2688" s="1"/>
      <c r="G2688" s="1"/>
      <c r="H2688" s="1"/>
      <c r="I2688" s="1"/>
      <c r="J2688" s="1"/>
      <c r="K2688" s="120"/>
      <c r="L2688" s="120"/>
      <c r="M2688" s="120"/>
      <c r="N2688" s="1"/>
      <c r="O2688" s="1"/>
      <c r="P2688" s="1"/>
      <c r="Q2688" s="1"/>
      <c r="R2688" s="1"/>
      <c r="S2688" s="1"/>
      <c r="T2688" s="1"/>
      <c r="U2688" s="1"/>
      <c r="V2688" s="1"/>
      <c r="W2688" s="1"/>
      <c r="X2688" s="1"/>
    </row>
    <row r="2689" spans="1:24">
      <c r="A2689" s="119"/>
      <c r="B2689" s="136"/>
      <c r="C2689" s="78"/>
      <c r="D2689" s="99"/>
      <c r="E2689" s="1"/>
      <c r="F2689" s="1"/>
      <c r="G2689" s="1"/>
      <c r="H2689" s="1"/>
      <c r="I2689" s="1"/>
      <c r="J2689" s="1"/>
      <c r="K2689" s="120"/>
      <c r="L2689" s="120"/>
      <c r="M2689" s="120"/>
      <c r="N2689" s="1"/>
      <c r="O2689" s="1"/>
      <c r="P2689" s="1"/>
      <c r="Q2689" s="1"/>
      <c r="R2689" s="1"/>
      <c r="S2689" s="1"/>
      <c r="T2689" s="1"/>
      <c r="U2689" s="1"/>
      <c r="V2689" s="1"/>
      <c r="W2689" s="1"/>
      <c r="X2689" s="1"/>
    </row>
    <row r="2690" spans="1:24">
      <c r="A2690" s="119"/>
      <c r="B2690" s="136"/>
      <c r="C2690" s="78"/>
      <c r="D2690" s="99"/>
      <c r="E2690" s="1"/>
      <c r="F2690" s="1"/>
      <c r="G2690" s="1"/>
      <c r="H2690" s="1"/>
      <c r="I2690" s="1"/>
      <c r="J2690" s="1"/>
      <c r="K2690" s="120"/>
      <c r="L2690" s="120"/>
      <c r="M2690" s="120"/>
      <c r="N2690" s="1"/>
      <c r="O2690" s="1"/>
      <c r="P2690" s="1"/>
      <c r="Q2690" s="1"/>
      <c r="R2690" s="1"/>
      <c r="S2690" s="1"/>
      <c r="T2690" s="1"/>
      <c r="U2690" s="1"/>
      <c r="V2690" s="1"/>
      <c r="W2690" s="1"/>
      <c r="X2690" s="1"/>
    </row>
    <row r="2691" spans="1:24">
      <c r="A2691" s="119"/>
      <c r="B2691" s="136"/>
      <c r="C2691" s="78"/>
      <c r="D2691" s="99"/>
      <c r="E2691" s="1"/>
      <c r="F2691" s="1"/>
      <c r="G2691" s="1"/>
      <c r="H2691" s="1"/>
      <c r="I2691" s="1"/>
      <c r="J2691" s="1"/>
      <c r="K2691" s="120"/>
      <c r="L2691" s="120"/>
      <c r="M2691" s="120"/>
      <c r="N2691" s="1"/>
      <c r="O2691" s="1"/>
      <c r="P2691" s="1"/>
      <c r="Q2691" s="1"/>
      <c r="R2691" s="1"/>
      <c r="S2691" s="1"/>
      <c r="T2691" s="1"/>
      <c r="U2691" s="1"/>
      <c r="V2691" s="1"/>
      <c r="W2691" s="1"/>
      <c r="X2691" s="1"/>
    </row>
    <row r="2692" spans="1:24">
      <c r="A2692" s="119"/>
      <c r="B2692" s="136"/>
      <c r="C2692" s="78"/>
      <c r="D2692" s="99"/>
      <c r="E2692" s="1"/>
      <c r="F2692" s="1"/>
      <c r="G2692" s="1"/>
      <c r="H2692" s="1"/>
      <c r="I2692" s="1"/>
      <c r="J2692" s="1"/>
      <c r="K2692" s="120"/>
      <c r="L2692" s="120"/>
      <c r="M2692" s="120"/>
      <c r="N2692" s="1"/>
      <c r="O2692" s="1"/>
      <c r="P2692" s="1"/>
      <c r="Q2692" s="1"/>
      <c r="R2692" s="1"/>
      <c r="S2692" s="1"/>
      <c r="T2692" s="1"/>
      <c r="U2692" s="1"/>
      <c r="V2692" s="1"/>
      <c r="W2692" s="1"/>
      <c r="X2692" s="1"/>
    </row>
    <row r="2693" spans="1:24">
      <c r="A2693" s="119"/>
      <c r="B2693" s="136"/>
      <c r="C2693" s="78"/>
      <c r="D2693" s="99"/>
      <c r="E2693" s="1"/>
      <c r="F2693" s="1"/>
      <c r="G2693" s="1"/>
      <c r="H2693" s="1"/>
      <c r="I2693" s="1"/>
      <c r="J2693" s="1"/>
      <c r="K2693" s="120"/>
      <c r="L2693" s="120"/>
      <c r="M2693" s="120"/>
      <c r="N2693" s="1"/>
      <c r="O2693" s="1"/>
      <c r="P2693" s="1"/>
      <c r="Q2693" s="1"/>
      <c r="R2693" s="1"/>
      <c r="S2693" s="1"/>
      <c r="T2693" s="1"/>
      <c r="U2693" s="1"/>
      <c r="V2693" s="1"/>
      <c r="W2693" s="1"/>
      <c r="X2693" s="1"/>
    </row>
    <row r="2694" spans="1:24">
      <c r="A2694" s="119"/>
      <c r="B2694" s="136"/>
      <c r="C2694" s="78"/>
      <c r="D2694" s="99"/>
      <c r="E2694" s="1"/>
      <c r="F2694" s="1"/>
      <c r="G2694" s="1"/>
      <c r="H2694" s="1"/>
      <c r="I2694" s="1"/>
      <c r="J2694" s="1"/>
      <c r="K2694" s="120"/>
      <c r="L2694" s="120"/>
      <c r="M2694" s="120"/>
      <c r="N2694" s="1"/>
      <c r="O2694" s="1"/>
      <c r="P2694" s="1"/>
      <c r="Q2694" s="1"/>
      <c r="R2694" s="1"/>
      <c r="S2694" s="1"/>
      <c r="T2694" s="1"/>
      <c r="U2694" s="1"/>
      <c r="V2694" s="1"/>
      <c r="W2694" s="1"/>
      <c r="X2694" s="1"/>
    </row>
    <row r="2695" spans="1:24">
      <c r="A2695" s="119"/>
      <c r="B2695" s="136"/>
      <c r="C2695" s="78"/>
      <c r="D2695" s="99"/>
      <c r="E2695" s="1"/>
      <c r="F2695" s="1"/>
      <c r="G2695" s="1"/>
      <c r="H2695" s="1"/>
      <c r="I2695" s="1"/>
      <c r="J2695" s="1"/>
      <c r="K2695" s="120"/>
      <c r="L2695" s="120"/>
      <c r="M2695" s="120"/>
      <c r="N2695" s="1"/>
      <c r="O2695" s="1"/>
      <c r="P2695" s="1"/>
      <c r="Q2695" s="1"/>
      <c r="R2695" s="1"/>
      <c r="S2695" s="1"/>
      <c r="T2695" s="1"/>
      <c r="U2695" s="1"/>
      <c r="V2695" s="1"/>
      <c r="W2695" s="1"/>
      <c r="X2695" s="1"/>
    </row>
    <row r="2696" spans="1:24">
      <c r="A2696" s="119"/>
      <c r="B2696" s="136"/>
      <c r="C2696" s="78"/>
      <c r="D2696" s="99"/>
      <c r="E2696" s="1"/>
      <c r="F2696" s="1"/>
      <c r="G2696" s="1"/>
      <c r="H2696" s="1"/>
      <c r="I2696" s="1"/>
      <c r="J2696" s="1"/>
      <c r="K2696" s="120"/>
      <c r="L2696" s="120"/>
      <c r="M2696" s="120"/>
      <c r="N2696" s="1"/>
      <c r="O2696" s="1"/>
      <c r="P2696" s="1"/>
      <c r="Q2696" s="1"/>
      <c r="R2696" s="1"/>
      <c r="S2696" s="1"/>
      <c r="T2696" s="1"/>
      <c r="U2696" s="1"/>
      <c r="V2696" s="1"/>
      <c r="W2696" s="1"/>
      <c r="X2696" s="1"/>
    </row>
    <row r="2697" spans="1:24">
      <c r="A2697" s="119"/>
      <c r="B2697" s="136"/>
      <c r="C2697" s="78"/>
      <c r="D2697" s="99"/>
      <c r="E2697" s="1"/>
      <c r="F2697" s="1"/>
      <c r="G2697" s="1"/>
      <c r="H2697" s="1"/>
      <c r="I2697" s="1"/>
      <c r="J2697" s="1"/>
      <c r="K2697" s="120"/>
      <c r="L2697" s="120"/>
      <c r="M2697" s="120"/>
      <c r="N2697" s="1"/>
      <c r="O2697" s="1"/>
      <c r="P2697" s="1"/>
      <c r="Q2697" s="1"/>
      <c r="R2697" s="1"/>
      <c r="S2697" s="1"/>
      <c r="T2697" s="1"/>
      <c r="U2697" s="1"/>
      <c r="V2697" s="1"/>
      <c r="W2697" s="1"/>
      <c r="X2697" s="1"/>
    </row>
    <row r="2698" spans="1:24">
      <c r="A2698" s="119"/>
      <c r="B2698" s="136"/>
      <c r="C2698" s="78"/>
      <c r="D2698" s="99"/>
      <c r="E2698" s="1"/>
      <c r="F2698" s="1"/>
      <c r="G2698" s="1"/>
      <c r="H2698" s="1"/>
      <c r="I2698" s="1"/>
      <c r="J2698" s="1"/>
      <c r="K2698" s="120"/>
      <c r="L2698" s="120"/>
      <c r="M2698" s="120"/>
      <c r="N2698" s="1"/>
      <c r="O2698" s="1"/>
      <c r="P2698" s="1"/>
      <c r="Q2698" s="1"/>
      <c r="R2698" s="1"/>
      <c r="S2698" s="1"/>
      <c r="T2698" s="1"/>
      <c r="U2698" s="1"/>
      <c r="V2698" s="1"/>
      <c r="W2698" s="1"/>
      <c r="X2698" s="1"/>
    </row>
    <row r="2699" spans="1:24">
      <c r="A2699" s="119"/>
      <c r="B2699" s="136"/>
      <c r="C2699" s="78"/>
      <c r="D2699" s="99"/>
      <c r="E2699" s="1"/>
      <c r="F2699" s="1"/>
      <c r="G2699" s="1"/>
      <c r="H2699" s="1"/>
      <c r="I2699" s="1"/>
      <c r="J2699" s="1"/>
      <c r="K2699" s="120"/>
      <c r="L2699" s="120"/>
      <c r="M2699" s="120"/>
      <c r="N2699" s="1"/>
      <c r="O2699" s="1"/>
      <c r="P2699" s="1"/>
      <c r="Q2699" s="1"/>
      <c r="R2699" s="1"/>
      <c r="S2699" s="1"/>
      <c r="T2699" s="1"/>
      <c r="U2699" s="1"/>
      <c r="V2699" s="1"/>
      <c r="W2699" s="1"/>
      <c r="X2699" s="1"/>
    </row>
    <row r="2700" spans="1:24">
      <c r="A2700" s="119"/>
      <c r="B2700" s="136"/>
      <c r="C2700" s="78"/>
      <c r="D2700" s="99"/>
      <c r="E2700" s="1"/>
      <c r="F2700" s="1"/>
      <c r="G2700" s="1"/>
      <c r="H2700" s="1"/>
      <c r="I2700" s="1"/>
      <c r="J2700" s="1"/>
      <c r="K2700" s="120"/>
      <c r="L2700" s="120"/>
      <c r="M2700" s="120"/>
      <c r="N2700" s="1"/>
      <c r="O2700" s="1"/>
      <c r="P2700" s="1"/>
      <c r="Q2700" s="1"/>
      <c r="R2700" s="1"/>
      <c r="S2700" s="1"/>
      <c r="T2700" s="1"/>
      <c r="U2700" s="1"/>
      <c r="V2700" s="1"/>
      <c r="W2700" s="1"/>
      <c r="X2700" s="1"/>
    </row>
    <row r="2701" spans="1:24">
      <c r="A2701" s="119"/>
      <c r="B2701" s="136"/>
      <c r="C2701" s="78"/>
      <c r="D2701" s="99"/>
      <c r="E2701" s="1"/>
      <c r="F2701" s="1"/>
      <c r="G2701" s="1"/>
      <c r="H2701" s="1"/>
      <c r="I2701" s="1"/>
      <c r="J2701" s="1"/>
      <c r="K2701" s="120"/>
      <c r="L2701" s="120"/>
      <c r="M2701" s="120"/>
      <c r="N2701" s="1"/>
      <c r="O2701" s="1"/>
      <c r="P2701" s="1"/>
      <c r="Q2701" s="1"/>
      <c r="R2701" s="1"/>
      <c r="S2701" s="1"/>
      <c r="T2701" s="1"/>
      <c r="U2701" s="1"/>
      <c r="V2701" s="1"/>
      <c r="W2701" s="1"/>
      <c r="X2701" s="1"/>
    </row>
    <row r="2702" spans="1:24">
      <c r="A2702" s="119"/>
      <c r="B2702" s="136"/>
      <c r="C2702" s="78"/>
      <c r="D2702" s="99"/>
      <c r="E2702" s="1"/>
      <c r="F2702" s="1"/>
      <c r="G2702" s="1"/>
      <c r="H2702" s="1"/>
      <c r="I2702" s="1"/>
      <c r="J2702" s="1"/>
      <c r="K2702" s="120"/>
      <c r="L2702" s="120"/>
      <c r="M2702" s="120"/>
      <c r="N2702" s="1"/>
      <c r="O2702" s="1"/>
      <c r="P2702" s="1"/>
      <c r="Q2702" s="1"/>
      <c r="R2702" s="1"/>
      <c r="S2702" s="1"/>
      <c r="T2702" s="1"/>
      <c r="U2702" s="1"/>
      <c r="V2702" s="1"/>
      <c r="W2702" s="1"/>
      <c r="X2702" s="1"/>
    </row>
    <row r="2703" spans="1:24">
      <c r="A2703" s="119"/>
      <c r="B2703" s="136"/>
      <c r="C2703" s="78"/>
      <c r="D2703" s="99"/>
      <c r="E2703" s="1"/>
      <c r="F2703" s="1"/>
      <c r="G2703" s="1"/>
      <c r="H2703" s="1"/>
      <c r="I2703" s="1"/>
      <c r="J2703" s="1"/>
      <c r="K2703" s="120"/>
      <c r="L2703" s="120"/>
      <c r="M2703" s="120"/>
      <c r="N2703" s="1"/>
      <c r="O2703" s="1"/>
      <c r="P2703" s="1"/>
      <c r="Q2703" s="1"/>
      <c r="R2703" s="1"/>
      <c r="S2703" s="1"/>
      <c r="T2703" s="1"/>
      <c r="U2703" s="1"/>
      <c r="V2703" s="1"/>
      <c r="W2703" s="1"/>
      <c r="X2703" s="1"/>
    </row>
    <row r="2704" spans="1:24">
      <c r="A2704" s="119"/>
      <c r="B2704" s="136"/>
      <c r="C2704" s="78"/>
      <c r="D2704" s="99"/>
      <c r="E2704" s="1"/>
      <c r="F2704" s="1"/>
      <c r="G2704" s="1"/>
      <c r="H2704" s="1"/>
      <c r="I2704" s="1"/>
      <c r="J2704" s="1"/>
      <c r="K2704" s="120"/>
      <c r="L2704" s="120"/>
      <c r="M2704" s="120"/>
      <c r="N2704" s="1"/>
      <c r="O2704" s="1"/>
      <c r="P2704" s="1"/>
      <c r="Q2704" s="1"/>
      <c r="R2704" s="1"/>
      <c r="S2704" s="1"/>
      <c r="T2704" s="1"/>
      <c r="U2704" s="1"/>
      <c r="V2704" s="1"/>
      <c r="W2704" s="1"/>
      <c r="X2704" s="1"/>
    </row>
    <row r="2705" spans="1:24">
      <c r="A2705" s="119"/>
      <c r="B2705" s="136"/>
      <c r="C2705" s="78"/>
      <c r="D2705" s="99"/>
      <c r="E2705" s="1"/>
      <c r="F2705" s="1"/>
      <c r="G2705" s="1"/>
      <c r="H2705" s="1"/>
      <c r="I2705" s="1"/>
      <c r="J2705" s="1"/>
      <c r="K2705" s="120"/>
      <c r="L2705" s="120"/>
      <c r="M2705" s="120"/>
      <c r="N2705" s="1"/>
      <c r="O2705" s="1"/>
      <c r="P2705" s="1"/>
      <c r="Q2705" s="1"/>
      <c r="R2705" s="1"/>
      <c r="S2705" s="1"/>
      <c r="T2705" s="1"/>
      <c r="U2705" s="1"/>
      <c r="V2705" s="1"/>
      <c r="W2705" s="1"/>
      <c r="X2705" s="1"/>
    </row>
    <row r="2706" spans="1:24">
      <c r="A2706" s="119"/>
      <c r="B2706" s="136"/>
      <c r="C2706" s="78"/>
      <c r="D2706" s="99"/>
      <c r="E2706" s="1"/>
      <c r="F2706" s="1"/>
      <c r="G2706" s="1"/>
      <c r="H2706" s="1"/>
      <c r="I2706" s="1"/>
      <c r="J2706" s="1"/>
      <c r="K2706" s="120"/>
      <c r="L2706" s="120"/>
      <c r="M2706" s="120"/>
      <c r="N2706" s="1"/>
      <c r="O2706" s="1"/>
      <c r="P2706" s="1"/>
      <c r="Q2706" s="1"/>
      <c r="R2706" s="1"/>
      <c r="S2706" s="1"/>
      <c r="T2706" s="1"/>
      <c r="U2706" s="1"/>
      <c r="V2706" s="1"/>
      <c r="W2706" s="1"/>
      <c r="X2706" s="1"/>
    </row>
    <row r="2707" spans="1:24">
      <c r="A2707" s="119"/>
      <c r="B2707" s="136"/>
      <c r="C2707" s="78"/>
      <c r="D2707" s="99"/>
      <c r="E2707" s="1"/>
      <c r="F2707" s="1"/>
      <c r="G2707" s="1"/>
      <c r="H2707" s="1"/>
      <c r="I2707" s="1"/>
      <c r="J2707" s="1"/>
      <c r="K2707" s="120"/>
      <c r="L2707" s="120"/>
      <c r="M2707" s="120"/>
      <c r="N2707" s="1"/>
      <c r="O2707" s="1"/>
      <c r="P2707" s="1"/>
      <c r="Q2707" s="1"/>
      <c r="R2707" s="1"/>
      <c r="S2707" s="1"/>
      <c r="T2707" s="1"/>
      <c r="U2707" s="1"/>
      <c r="V2707" s="1"/>
      <c r="W2707" s="1"/>
      <c r="X2707" s="1"/>
    </row>
    <row r="2708" spans="1:24">
      <c r="A2708" s="119"/>
      <c r="B2708" s="136"/>
      <c r="C2708" s="78"/>
      <c r="D2708" s="99"/>
      <c r="E2708" s="1"/>
      <c r="F2708" s="1"/>
      <c r="G2708" s="1"/>
      <c r="H2708" s="1"/>
      <c r="I2708" s="1"/>
      <c r="J2708" s="1"/>
      <c r="K2708" s="120"/>
      <c r="L2708" s="120"/>
      <c r="M2708" s="120"/>
      <c r="N2708" s="1"/>
      <c r="O2708" s="1"/>
      <c r="P2708" s="1"/>
      <c r="Q2708" s="1"/>
      <c r="R2708" s="1"/>
      <c r="S2708" s="1"/>
      <c r="T2708" s="1"/>
      <c r="U2708" s="1"/>
      <c r="V2708" s="1"/>
      <c r="W2708" s="1"/>
      <c r="X2708" s="1"/>
    </row>
    <row r="2709" spans="1:24">
      <c r="A2709" s="119"/>
      <c r="B2709" s="136"/>
      <c r="C2709" s="78"/>
      <c r="D2709" s="99"/>
      <c r="E2709" s="1"/>
      <c r="F2709" s="1"/>
      <c r="G2709" s="1"/>
      <c r="H2709" s="1"/>
      <c r="I2709" s="1"/>
      <c r="J2709" s="1"/>
      <c r="K2709" s="120"/>
      <c r="L2709" s="120"/>
      <c r="M2709" s="120"/>
      <c r="N2709" s="1"/>
      <c r="O2709" s="1"/>
      <c r="P2709" s="1"/>
      <c r="Q2709" s="1"/>
      <c r="R2709" s="1"/>
      <c r="S2709" s="1"/>
      <c r="T2709" s="1"/>
      <c r="U2709" s="1"/>
      <c r="V2709" s="1"/>
      <c r="W2709" s="1"/>
      <c r="X2709" s="1"/>
    </row>
    <row r="2710" spans="1:24">
      <c r="A2710" s="119"/>
      <c r="B2710" s="136"/>
      <c r="C2710" s="78"/>
      <c r="D2710" s="99"/>
      <c r="E2710" s="1"/>
      <c r="F2710" s="1"/>
      <c r="G2710" s="1"/>
      <c r="H2710" s="1"/>
      <c r="I2710" s="1"/>
      <c r="J2710" s="1"/>
      <c r="K2710" s="120"/>
      <c r="L2710" s="120"/>
      <c r="M2710" s="120"/>
      <c r="N2710" s="1"/>
      <c r="O2710" s="1"/>
      <c r="P2710" s="1"/>
      <c r="Q2710" s="1"/>
      <c r="R2710" s="1"/>
      <c r="S2710" s="1"/>
      <c r="T2710" s="1"/>
      <c r="U2710" s="1"/>
      <c r="V2710" s="1"/>
      <c r="W2710" s="1"/>
      <c r="X2710" s="1"/>
    </row>
    <row r="2711" spans="1:24">
      <c r="A2711" s="119"/>
      <c r="B2711" s="136"/>
      <c r="C2711" s="78"/>
      <c r="D2711" s="99"/>
      <c r="E2711" s="1"/>
      <c r="F2711" s="1"/>
      <c r="G2711" s="1"/>
      <c r="H2711" s="1"/>
      <c r="I2711" s="1"/>
      <c r="J2711" s="1"/>
      <c r="K2711" s="120"/>
      <c r="L2711" s="120"/>
      <c r="M2711" s="120"/>
      <c r="N2711" s="1"/>
      <c r="O2711" s="1"/>
      <c r="P2711" s="1"/>
      <c r="Q2711" s="1"/>
      <c r="R2711" s="1"/>
      <c r="S2711" s="1"/>
      <c r="T2711" s="1"/>
      <c r="U2711" s="1"/>
      <c r="V2711" s="1"/>
      <c r="W2711" s="1"/>
      <c r="X2711" s="1"/>
    </row>
    <row r="2712" spans="1:24">
      <c r="A2712" s="119"/>
      <c r="B2712" s="136"/>
      <c r="C2712" s="78"/>
      <c r="D2712" s="99"/>
      <c r="E2712" s="1"/>
      <c r="F2712" s="1"/>
      <c r="G2712" s="1"/>
      <c r="H2712" s="1"/>
      <c r="I2712" s="1"/>
      <c r="J2712" s="1"/>
      <c r="K2712" s="120"/>
      <c r="L2712" s="120"/>
      <c r="M2712" s="120"/>
      <c r="N2712" s="1"/>
      <c r="O2712" s="1"/>
      <c r="P2712" s="1"/>
      <c r="Q2712" s="1"/>
      <c r="R2712" s="1"/>
      <c r="S2712" s="1"/>
      <c r="T2712" s="1"/>
      <c r="U2712" s="1"/>
      <c r="V2712" s="1"/>
      <c r="W2712" s="1"/>
      <c r="X2712" s="1"/>
    </row>
    <row r="2713" spans="1:24">
      <c r="A2713" s="119"/>
      <c r="B2713" s="136"/>
      <c r="C2713" s="78"/>
      <c r="D2713" s="99"/>
      <c r="E2713" s="1"/>
      <c r="F2713" s="1"/>
      <c r="G2713" s="1"/>
      <c r="H2713" s="1"/>
      <c r="I2713" s="1"/>
      <c r="J2713" s="1"/>
      <c r="K2713" s="120"/>
      <c r="L2713" s="120"/>
      <c r="M2713" s="120"/>
      <c r="N2713" s="1"/>
      <c r="O2713" s="1"/>
      <c r="P2713" s="1"/>
      <c r="Q2713" s="1"/>
      <c r="R2713" s="1"/>
      <c r="S2713" s="1"/>
      <c r="T2713" s="1"/>
      <c r="U2713" s="1"/>
      <c r="V2713" s="1"/>
      <c r="W2713" s="1"/>
      <c r="X2713" s="1"/>
    </row>
    <row r="2714" spans="1:24">
      <c r="A2714" s="119"/>
      <c r="B2714" s="136"/>
      <c r="C2714" s="78"/>
      <c r="D2714" s="99"/>
      <c r="E2714" s="1"/>
      <c r="F2714" s="1"/>
      <c r="G2714" s="1"/>
      <c r="H2714" s="1"/>
      <c r="I2714" s="1"/>
      <c r="J2714" s="1"/>
      <c r="K2714" s="120"/>
      <c r="L2714" s="120"/>
      <c r="M2714" s="120"/>
      <c r="N2714" s="1"/>
      <c r="O2714" s="1"/>
      <c r="P2714" s="1"/>
      <c r="Q2714" s="1"/>
      <c r="R2714" s="1"/>
      <c r="S2714" s="1"/>
      <c r="T2714" s="1"/>
      <c r="U2714" s="1"/>
      <c r="V2714" s="1"/>
      <c r="W2714" s="1"/>
      <c r="X2714" s="1"/>
    </row>
    <row r="2715" spans="1:24">
      <c r="A2715" s="119"/>
      <c r="B2715" s="136"/>
      <c r="C2715" s="78"/>
      <c r="D2715" s="99"/>
      <c r="E2715" s="1"/>
      <c r="F2715" s="1"/>
      <c r="G2715" s="1"/>
      <c r="H2715" s="1"/>
      <c r="I2715" s="1"/>
      <c r="J2715" s="1"/>
      <c r="K2715" s="120"/>
      <c r="L2715" s="120"/>
      <c r="M2715" s="120"/>
      <c r="N2715" s="1"/>
      <c r="O2715" s="1"/>
      <c r="P2715" s="1"/>
      <c r="Q2715" s="1"/>
      <c r="R2715" s="1"/>
      <c r="S2715" s="1"/>
      <c r="T2715" s="1"/>
      <c r="U2715" s="1"/>
      <c r="V2715" s="1"/>
      <c r="W2715" s="1"/>
      <c r="X2715" s="1"/>
    </row>
    <row r="2716" spans="1:24">
      <c r="A2716" s="119"/>
      <c r="B2716" s="136"/>
      <c r="C2716" s="78"/>
      <c r="D2716" s="99"/>
      <c r="E2716" s="1"/>
      <c r="F2716" s="1"/>
      <c r="G2716" s="1"/>
      <c r="H2716" s="1"/>
      <c r="I2716" s="1"/>
      <c r="J2716" s="1"/>
      <c r="K2716" s="120"/>
      <c r="L2716" s="120"/>
      <c r="M2716" s="120"/>
      <c r="N2716" s="1"/>
      <c r="O2716" s="1"/>
      <c r="P2716" s="1"/>
      <c r="Q2716" s="1"/>
      <c r="R2716" s="1"/>
      <c r="S2716" s="1"/>
      <c r="T2716" s="1"/>
      <c r="U2716" s="1"/>
      <c r="V2716" s="1"/>
      <c r="W2716" s="1"/>
      <c r="X2716" s="1"/>
    </row>
    <row r="2717" spans="1:24">
      <c r="A2717" s="119"/>
      <c r="B2717" s="136"/>
      <c r="C2717" s="78"/>
      <c r="D2717" s="99"/>
      <c r="E2717" s="1"/>
      <c r="F2717" s="1"/>
      <c r="G2717" s="1"/>
      <c r="H2717" s="1"/>
      <c r="I2717" s="1"/>
      <c r="J2717" s="1"/>
      <c r="K2717" s="120"/>
      <c r="L2717" s="120"/>
      <c r="M2717" s="120"/>
      <c r="N2717" s="1"/>
      <c r="O2717" s="1"/>
      <c r="P2717" s="1"/>
      <c r="Q2717" s="1"/>
      <c r="R2717" s="1"/>
      <c r="S2717" s="1"/>
      <c r="T2717" s="1"/>
      <c r="U2717" s="1"/>
      <c r="V2717" s="1"/>
      <c r="W2717" s="1"/>
      <c r="X2717" s="1"/>
    </row>
    <row r="2718" spans="1:24">
      <c r="A2718" s="119"/>
      <c r="B2718" s="136"/>
      <c r="C2718" s="78"/>
      <c r="D2718" s="99"/>
      <c r="E2718" s="1"/>
      <c r="F2718" s="1"/>
      <c r="G2718" s="1"/>
      <c r="H2718" s="1"/>
      <c r="I2718" s="1"/>
      <c r="J2718" s="1"/>
      <c r="K2718" s="120"/>
      <c r="L2718" s="120"/>
      <c r="M2718" s="120"/>
      <c r="N2718" s="1"/>
      <c r="O2718" s="1"/>
      <c r="P2718" s="1"/>
      <c r="Q2718" s="1"/>
      <c r="R2718" s="1"/>
      <c r="S2718" s="1"/>
      <c r="T2718" s="1"/>
      <c r="U2718" s="1"/>
      <c r="V2718" s="1"/>
      <c r="W2718" s="1"/>
      <c r="X2718" s="1"/>
    </row>
    <row r="2719" spans="1:24">
      <c r="A2719" s="119"/>
      <c r="B2719" s="136"/>
      <c r="C2719" s="78"/>
      <c r="D2719" s="99"/>
      <c r="E2719" s="1"/>
      <c r="F2719" s="1"/>
      <c r="G2719" s="1"/>
      <c r="H2719" s="1"/>
      <c r="I2719" s="1"/>
      <c r="J2719" s="1"/>
      <c r="K2719" s="120"/>
      <c r="L2719" s="120"/>
      <c r="M2719" s="120"/>
      <c r="N2719" s="1"/>
      <c r="O2719" s="1"/>
      <c r="P2719" s="1"/>
      <c r="Q2719" s="1"/>
      <c r="R2719" s="1"/>
      <c r="S2719" s="1"/>
      <c r="T2719" s="1"/>
      <c r="U2719" s="1"/>
      <c r="V2719" s="1"/>
      <c r="W2719" s="1"/>
      <c r="X2719" s="1"/>
    </row>
    <row r="2720" spans="1:24">
      <c r="A2720" s="119"/>
      <c r="B2720" s="136"/>
      <c r="C2720" s="78"/>
      <c r="D2720" s="99"/>
      <c r="E2720" s="1"/>
      <c r="F2720" s="1"/>
      <c r="G2720" s="1"/>
      <c r="H2720" s="1"/>
      <c r="I2720" s="1"/>
      <c r="J2720" s="1"/>
      <c r="K2720" s="120"/>
      <c r="L2720" s="120"/>
      <c r="M2720" s="120"/>
      <c r="N2720" s="1"/>
      <c r="O2720" s="1"/>
      <c r="P2720" s="1"/>
      <c r="Q2720" s="1"/>
      <c r="R2720" s="1"/>
      <c r="S2720" s="1"/>
      <c r="T2720" s="1"/>
      <c r="U2720" s="1"/>
      <c r="V2720" s="1"/>
      <c r="W2720" s="1"/>
      <c r="X2720" s="1"/>
    </row>
    <row r="2721" spans="1:24">
      <c r="A2721" s="119"/>
      <c r="B2721" s="136"/>
      <c r="C2721" s="78"/>
      <c r="D2721" s="99"/>
      <c r="E2721" s="1"/>
      <c r="F2721" s="1"/>
      <c r="G2721" s="1"/>
      <c r="H2721" s="1"/>
      <c r="I2721" s="1"/>
      <c r="J2721" s="1"/>
      <c r="K2721" s="120"/>
      <c r="L2721" s="120"/>
      <c r="M2721" s="120"/>
      <c r="N2721" s="1"/>
      <c r="O2721" s="1"/>
      <c r="P2721" s="1"/>
      <c r="Q2721" s="1"/>
      <c r="R2721" s="1"/>
      <c r="S2721" s="1"/>
      <c r="T2721" s="1"/>
      <c r="U2721" s="1"/>
      <c r="V2721" s="1"/>
      <c r="W2721" s="1"/>
      <c r="X2721" s="1"/>
    </row>
    <row r="2722" spans="1:24">
      <c r="A2722" s="119"/>
      <c r="B2722" s="136"/>
      <c r="C2722" s="78"/>
      <c r="D2722" s="99"/>
      <c r="E2722" s="1"/>
      <c r="F2722" s="1"/>
      <c r="G2722" s="1"/>
      <c r="H2722" s="1"/>
      <c r="I2722" s="1"/>
      <c r="J2722" s="1"/>
      <c r="K2722" s="120"/>
      <c r="L2722" s="120"/>
      <c r="M2722" s="120"/>
      <c r="N2722" s="1"/>
      <c r="O2722" s="1"/>
      <c r="P2722" s="1"/>
      <c r="Q2722" s="1"/>
      <c r="R2722" s="1"/>
      <c r="S2722" s="1"/>
      <c r="T2722" s="1"/>
      <c r="U2722" s="1"/>
      <c r="V2722" s="1"/>
      <c r="W2722" s="1"/>
      <c r="X2722" s="1"/>
    </row>
    <row r="2723" spans="1:24">
      <c r="A2723" s="119"/>
      <c r="B2723" s="136"/>
      <c r="C2723" s="78"/>
      <c r="D2723" s="99"/>
      <c r="E2723" s="1"/>
      <c r="F2723" s="1"/>
      <c r="G2723" s="1"/>
      <c r="H2723" s="1"/>
      <c r="I2723" s="1"/>
      <c r="J2723" s="1"/>
      <c r="K2723" s="120"/>
      <c r="L2723" s="120"/>
      <c r="M2723" s="120"/>
      <c r="N2723" s="1"/>
      <c r="O2723" s="1"/>
      <c r="P2723" s="1"/>
      <c r="Q2723" s="1"/>
      <c r="R2723" s="1"/>
      <c r="S2723" s="1"/>
      <c r="T2723" s="1"/>
      <c r="U2723" s="1"/>
      <c r="V2723" s="1"/>
      <c r="W2723" s="1"/>
      <c r="X2723" s="1"/>
    </row>
    <row r="2724" spans="1:24">
      <c r="A2724" s="119"/>
      <c r="B2724" s="136"/>
      <c r="C2724" s="78"/>
      <c r="D2724" s="99"/>
      <c r="E2724" s="1"/>
      <c r="F2724" s="1"/>
      <c r="G2724" s="1"/>
      <c r="H2724" s="1"/>
      <c r="I2724" s="1"/>
      <c r="J2724" s="1"/>
      <c r="K2724" s="120"/>
      <c r="L2724" s="120"/>
      <c r="M2724" s="120"/>
      <c r="N2724" s="1"/>
      <c r="O2724" s="1"/>
      <c r="P2724" s="1"/>
      <c r="Q2724" s="1"/>
      <c r="R2724" s="1"/>
      <c r="S2724" s="1"/>
      <c r="T2724" s="1"/>
      <c r="U2724" s="1"/>
      <c r="V2724" s="1"/>
      <c r="W2724" s="1"/>
      <c r="X2724" s="1"/>
    </row>
    <row r="2725" spans="1:24">
      <c r="A2725" s="119"/>
      <c r="B2725" s="136"/>
      <c r="C2725" s="78"/>
      <c r="D2725" s="99"/>
      <c r="E2725" s="1"/>
      <c r="F2725" s="1"/>
      <c r="G2725" s="1"/>
      <c r="H2725" s="1"/>
      <c r="I2725" s="1"/>
      <c r="J2725" s="1"/>
      <c r="K2725" s="120"/>
      <c r="L2725" s="120"/>
      <c r="M2725" s="120"/>
      <c r="N2725" s="1"/>
      <c r="O2725" s="1"/>
      <c r="P2725" s="1"/>
      <c r="Q2725" s="1"/>
      <c r="R2725" s="1"/>
      <c r="S2725" s="1"/>
      <c r="T2725" s="1"/>
      <c r="U2725" s="1"/>
      <c r="V2725" s="1"/>
      <c r="W2725" s="1"/>
      <c r="X2725" s="1"/>
    </row>
    <row r="2726" spans="1:24">
      <c r="A2726" s="119"/>
      <c r="B2726" s="136"/>
      <c r="C2726" s="78"/>
      <c r="D2726" s="99"/>
      <c r="E2726" s="1"/>
      <c r="F2726" s="1"/>
      <c r="G2726" s="1"/>
      <c r="H2726" s="1"/>
      <c r="I2726" s="1"/>
      <c r="J2726" s="1"/>
      <c r="K2726" s="120"/>
      <c r="L2726" s="120"/>
      <c r="M2726" s="120"/>
      <c r="N2726" s="1"/>
      <c r="O2726" s="1"/>
      <c r="P2726" s="1"/>
      <c r="Q2726" s="1"/>
      <c r="R2726" s="1"/>
      <c r="S2726" s="1"/>
      <c r="T2726" s="1"/>
      <c r="U2726" s="1"/>
      <c r="V2726" s="1"/>
      <c r="W2726" s="1"/>
      <c r="X2726" s="1"/>
    </row>
    <row r="2727" spans="1:24">
      <c r="A2727" s="119"/>
      <c r="B2727" s="136"/>
      <c r="C2727" s="78"/>
      <c r="D2727" s="99"/>
      <c r="E2727" s="1"/>
      <c r="F2727" s="1"/>
      <c r="G2727" s="1"/>
      <c r="H2727" s="1"/>
      <c r="I2727" s="1"/>
      <c r="J2727" s="1"/>
      <c r="K2727" s="120"/>
      <c r="L2727" s="120"/>
      <c r="M2727" s="120"/>
      <c r="N2727" s="1"/>
      <c r="O2727" s="1"/>
      <c r="P2727" s="1"/>
      <c r="Q2727" s="1"/>
      <c r="R2727" s="1"/>
      <c r="S2727" s="1"/>
      <c r="T2727" s="1"/>
      <c r="U2727" s="1"/>
      <c r="V2727" s="1"/>
      <c r="W2727" s="1"/>
      <c r="X2727" s="1"/>
    </row>
    <row r="2728" spans="1:24">
      <c r="A2728" s="119"/>
      <c r="B2728" s="136"/>
      <c r="C2728" s="78"/>
      <c r="D2728" s="99"/>
      <c r="E2728" s="1"/>
      <c r="F2728" s="1"/>
      <c r="G2728" s="1"/>
      <c r="H2728" s="1"/>
      <c r="I2728" s="1"/>
      <c r="J2728" s="1"/>
      <c r="K2728" s="120"/>
      <c r="L2728" s="120"/>
      <c r="M2728" s="120"/>
      <c r="N2728" s="1"/>
      <c r="O2728" s="1"/>
      <c r="P2728" s="1"/>
      <c r="Q2728" s="1"/>
      <c r="R2728" s="1"/>
      <c r="S2728" s="1"/>
      <c r="T2728" s="1"/>
      <c r="U2728" s="1"/>
      <c r="V2728" s="1"/>
      <c r="W2728" s="1"/>
      <c r="X2728" s="1"/>
    </row>
    <row r="2729" spans="1:24">
      <c r="A2729" s="119"/>
      <c r="B2729" s="136"/>
      <c r="C2729" s="78"/>
      <c r="D2729" s="99"/>
      <c r="E2729" s="1"/>
      <c r="F2729" s="1"/>
      <c r="G2729" s="1"/>
      <c r="H2729" s="1"/>
      <c r="I2729" s="1"/>
      <c r="J2729" s="1"/>
      <c r="K2729" s="120"/>
      <c r="L2729" s="120"/>
      <c r="M2729" s="120"/>
      <c r="N2729" s="1"/>
      <c r="O2729" s="1"/>
      <c r="P2729" s="1"/>
      <c r="Q2729" s="1"/>
      <c r="R2729" s="1"/>
      <c r="S2729" s="1"/>
      <c r="T2729" s="1"/>
      <c r="U2729" s="1"/>
      <c r="V2729" s="1"/>
      <c r="W2729" s="1"/>
      <c r="X2729" s="1"/>
    </row>
    <row r="2730" spans="1:24">
      <c r="A2730" s="119"/>
      <c r="B2730" s="136"/>
      <c r="C2730" s="78"/>
      <c r="D2730" s="99"/>
      <c r="E2730" s="1"/>
      <c r="F2730" s="1"/>
      <c r="G2730" s="1"/>
      <c r="H2730" s="1"/>
      <c r="I2730" s="1"/>
      <c r="J2730" s="1"/>
      <c r="K2730" s="120"/>
      <c r="L2730" s="120"/>
      <c r="M2730" s="120"/>
      <c r="N2730" s="1"/>
      <c r="O2730" s="1"/>
      <c r="P2730" s="1"/>
      <c r="Q2730" s="1"/>
      <c r="R2730" s="1"/>
      <c r="S2730" s="1"/>
      <c r="T2730" s="1"/>
      <c r="U2730" s="1"/>
      <c r="V2730" s="1"/>
      <c r="W2730" s="1"/>
      <c r="X2730" s="1"/>
    </row>
    <row r="2731" spans="1:24">
      <c r="A2731" s="119"/>
      <c r="B2731" s="136"/>
      <c r="C2731" s="78"/>
      <c r="D2731" s="99"/>
      <c r="E2731" s="1"/>
      <c r="F2731" s="1"/>
      <c r="G2731" s="1"/>
      <c r="H2731" s="1"/>
      <c r="I2731" s="1"/>
      <c r="J2731" s="1"/>
      <c r="K2731" s="120"/>
      <c r="L2731" s="120"/>
      <c r="M2731" s="120"/>
      <c r="N2731" s="1"/>
      <c r="O2731" s="1"/>
      <c r="P2731" s="1"/>
      <c r="Q2731" s="1"/>
      <c r="R2731" s="1"/>
      <c r="S2731" s="1"/>
      <c r="T2731" s="1"/>
      <c r="U2731" s="1"/>
      <c r="V2731" s="1"/>
      <c r="W2731" s="1"/>
      <c r="X2731" s="1"/>
    </row>
    <row r="2732" spans="1:24">
      <c r="A2732" s="119"/>
      <c r="B2732" s="136"/>
      <c r="C2732" s="78"/>
      <c r="D2732" s="99"/>
      <c r="E2732" s="1"/>
      <c r="F2732" s="1"/>
      <c r="G2732" s="1"/>
      <c r="H2732" s="1"/>
      <c r="I2732" s="1"/>
      <c r="J2732" s="1"/>
      <c r="K2732" s="120"/>
      <c r="L2732" s="120"/>
      <c r="M2732" s="120"/>
      <c r="N2732" s="1"/>
      <c r="O2732" s="1"/>
      <c r="P2732" s="1"/>
      <c r="Q2732" s="1"/>
      <c r="R2732" s="1"/>
      <c r="S2732" s="1"/>
      <c r="T2732" s="1"/>
      <c r="U2732" s="1"/>
      <c r="V2732" s="1"/>
      <c r="W2732" s="1"/>
      <c r="X2732" s="1"/>
    </row>
    <row r="2733" spans="1:24">
      <c r="A2733" s="119"/>
      <c r="B2733" s="136"/>
      <c r="C2733" s="78"/>
      <c r="D2733" s="99"/>
      <c r="E2733" s="1"/>
      <c r="F2733" s="1"/>
      <c r="G2733" s="1"/>
      <c r="H2733" s="1"/>
      <c r="I2733" s="1"/>
      <c r="J2733" s="1"/>
      <c r="K2733" s="120"/>
      <c r="L2733" s="120"/>
      <c r="M2733" s="120"/>
      <c r="N2733" s="1"/>
      <c r="O2733" s="1"/>
      <c r="P2733" s="1"/>
      <c r="Q2733" s="1"/>
      <c r="R2733" s="1"/>
      <c r="S2733" s="1"/>
      <c r="T2733" s="1"/>
      <c r="U2733" s="1"/>
      <c r="V2733" s="1"/>
      <c r="W2733" s="1"/>
      <c r="X2733" s="1"/>
    </row>
    <row r="2734" spans="1:24">
      <c r="A2734" s="119"/>
      <c r="B2734" s="136"/>
      <c r="C2734" s="78"/>
      <c r="D2734" s="99"/>
      <c r="E2734" s="1"/>
      <c r="F2734" s="1"/>
      <c r="G2734" s="1"/>
      <c r="H2734" s="1"/>
      <c r="I2734" s="1"/>
      <c r="J2734" s="1"/>
      <c r="K2734" s="120"/>
      <c r="L2734" s="120"/>
      <c r="M2734" s="120"/>
      <c r="N2734" s="1"/>
      <c r="O2734" s="1"/>
      <c r="P2734" s="1"/>
      <c r="Q2734" s="1"/>
      <c r="R2734" s="1"/>
      <c r="S2734" s="1"/>
      <c r="T2734" s="1"/>
      <c r="U2734" s="1"/>
      <c r="V2734" s="1"/>
      <c r="W2734" s="1"/>
      <c r="X2734" s="1"/>
    </row>
    <row r="2735" spans="1:24">
      <c r="A2735" s="119"/>
      <c r="B2735" s="136"/>
      <c r="C2735" s="78"/>
      <c r="D2735" s="99"/>
      <c r="E2735" s="1"/>
      <c r="F2735" s="1"/>
      <c r="G2735" s="1"/>
      <c r="H2735" s="1"/>
      <c r="I2735" s="1"/>
      <c r="J2735" s="1"/>
      <c r="K2735" s="120"/>
      <c r="L2735" s="120"/>
      <c r="M2735" s="120"/>
      <c r="N2735" s="1"/>
      <c r="O2735" s="1"/>
      <c r="P2735" s="1"/>
      <c r="Q2735" s="1"/>
      <c r="R2735" s="1"/>
      <c r="S2735" s="1"/>
      <c r="T2735" s="1"/>
      <c r="U2735" s="1"/>
      <c r="V2735" s="1"/>
      <c r="W2735" s="1"/>
      <c r="X2735" s="1"/>
    </row>
    <row r="2736" spans="1:24">
      <c r="A2736" s="119"/>
      <c r="B2736" s="136"/>
      <c r="C2736" s="78"/>
      <c r="D2736" s="99"/>
      <c r="E2736" s="1"/>
      <c r="F2736" s="1"/>
      <c r="G2736" s="1"/>
      <c r="H2736" s="1"/>
      <c r="I2736" s="1"/>
      <c r="J2736" s="1"/>
      <c r="K2736" s="120"/>
      <c r="L2736" s="120"/>
      <c r="M2736" s="120"/>
      <c r="N2736" s="1"/>
      <c r="O2736" s="1"/>
      <c r="P2736" s="1"/>
      <c r="Q2736" s="1"/>
      <c r="R2736" s="1"/>
      <c r="S2736" s="1"/>
      <c r="T2736" s="1"/>
      <c r="U2736" s="1"/>
      <c r="V2736" s="1"/>
      <c r="W2736" s="1"/>
      <c r="X2736" s="1"/>
    </row>
    <row r="2737" spans="1:24">
      <c r="A2737" s="119"/>
      <c r="B2737" s="136"/>
      <c r="C2737" s="78"/>
      <c r="D2737" s="99"/>
      <c r="E2737" s="1"/>
      <c r="F2737" s="1"/>
      <c r="G2737" s="1"/>
      <c r="H2737" s="1"/>
      <c r="I2737" s="1"/>
      <c r="J2737" s="1"/>
      <c r="K2737" s="120"/>
      <c r="L2737" s="120"/>
      <c r="M2737" s="120"/>
      <c r="N2737" s="1"/>
      <c r="O2737" s="1"/>
      <c r="P2737" s="1"/>
      <c r="Q2737" s="1"/>
      <c r="R2737" s="1"/>
      <c r="S2737" s="1"/>
      <c r="T2737" s="1"/>
      <c r="U2737" s="1"/>
      <c r="V2737" s="1"/>
      <c r="W2737" s="1"/>
      <c r="X2737" s="1"/>
    </row>
    <row r="2738" spans="1:24">
      <c r="A2738" s="119"/>
      <c r="B2738" s="136"/>
      <c r="C2738" s="78"/>
      <c r="D2738" s="99"/>
      <c r="E2738" s="1"/>
      <c r="F2738" s="1"/>
      <c r="G2738" s="1"/>
      <c r="H2738" s="1"/>
      <c r="I2738" s="1"/>
      <c r="J2738" s="1"/>
      <c r="K2738" s="120"/>
      <c r="L2738" s="120"/>
      <c r="M2738" s="120"/>
      <c r="N2738" s="1"/>
      <c r="O2738" s="1"/>
      <c r="P2738" s="1"/>
      <c r="Q2738" s="1"/>
      <c r="R2738" s="1"/>
      <c r="S2738" s="1"/>
      <c r="T2738" s="1"/>
      <c r="U2738" s="1"/>
      <c r="V2738" s="1"/>
      <c r="W2738" s="1"/>
      <c r="X2738" s="1"/>
    </row>
    <row r="2739" spans="1:24">
      <c r="A2739" s="119"/>
      <c r="B2739" s="136"/>
      <c r="C2739" s="78"/>
      <c r="D2739" s="99"/>
      <c r="E2739" s="1"/>
      <c r="F2739" s="1"/>
      <c r="G2739" s="1"/>
      <c r="H2739" s="1"/>
      <c r="I2739" s="1"/>
      <c r="J2739" s="1"/>
      <c r="K2739" s="120"/>
      <c r="L2739" s="120"/>
      <c r="M2739" s="120"/>
      <c r="N2739" s="1"/>
      <c r="O2739" s="1"/>
      <c r="P2739" s="1"/>
      <c r="Q2739" s="1"/>
      <c r="R2739" s="1"/>
      <c r="S2739" s="1"/>
      <c r="T2739" s="1"/>
      <c r="U2739" s="1"/>
      <c r="V2739" s="1"/>
      <c r="W2739" s="1"/>
      <c r="X2739" s="1"/>
    </row>
    <row r="2740" spans="1:24">
      <c r="A2740" s="119"/>
      <c r="B2740" s="136"/>
      <c r="C2740" s="78"/>
      <c r="D2740" s="99"/>
      <c r="E2740" s="1"/>
      <c r="F2740" s="1"/>
      <c r="G2740" s="1"/>
      <c r="H2740" s="1"/>
      <c r="I2740" s="1"/>
      <c r="J2740" s="1"/>
      <c r="K2740" s="120"/>
      <c r="L2740" s="120"/>
      <c r="M2740" s="120"/>
      <c r="N2740" s="1"/>
      <c r="O2740" s="1"/>
      <c r="P2740" s="1"/>
      <c r="Q2740" s="1"/>
      <c r="R2740" s="1"/>
      <c r="S2740" s="1"/>
      <c r="T2740" s="1"/>
      <c r="U2740" s="1"/>
      <c r="V2740" s="1"/>
      <c r="W2740" s="1"/>
      <c r="X2740" s="1"/>
    </row>
    <row r="2741" spans="1:24">
      <c r="A2741" s="119"/>
      <c r="B2741" s="136"/>
      <c r="C2741" s="78"/>
      <c r="D2741" s="99"/>
      <c r="E2741" s="1"/>
      <c r="F2741" s="1"/>
      <c r="G2741" s="1"/>
      <c r="H2741" s="1"/>
      <c r="I2741" s="1"/>
      <c r="J2741" s="1"/>
      <c r="K2741" s="120"/>
      <c r="L2741" s="120"/>
      <c r="M2741" s="120"/>
      <c r="N2741" s="1"/>
      <c r="O2741" s="1"/>
      <c r="P2741" s="1"/>
      <c r="Q2741" s="1"/>
      <c r="R2741" s="1"/>
      <c r="S2741" s="1"/>
      <c r="T2741" s="1"/>
      <c r="U2741" s="1"/>
      <c r="V2741" s="1"/>
      <c r="W2741" s="1"/>
      <c r="X2741" s="1"/>
    </row>
    <row r="2742" spans="1:24">
      <c r="A2742" s="119"/>
      <c r="B2742" s="136"/>
      <c r="C2742" s="78"/>
      <c r="D2742" s="99"/>
      <c r="E2742" s="1"/>
      <c r="F2742" s="1"/>
      <c r="G2742" s="1"/>
      <c r="H2742" s="1"/>
      <c r="I2742" s="1"/>
      <c r="J2742" s="1"/>
      <c r="K2742" s="120"/>
      <c r="L2742" s="120"/>
      <c r="M2742" s="120"/>
      <c r="N2742" s="1"/>
      <c r="O2742" s="1"/>
      <c r="P2742" s="1"/>
      <c r="Q2742" s="1"/>
      <c r="R2742" s="1"/>
      <c r="S2742" s="1"/>
      <c r="T2742" s="1"/>
      <c r="U2742" s="1"/>
      <c r="V2742" s="1"/>
      <c r="W2742" s="1"/>
      <c r="X2742" s="1"/>
    </row>
    <row r="2743" spans="1:24">
      <c r="A2743" s="119"/>
      <c r="B2743" s="136"/>
      <c r="C2743" s="78"/>
      <c r="D2743" s="99"/>
      <c r="E2743" s="1"/>
      <c r="F2743" s="1"/>
      <c r="G2743" s="1"/>
      <c r="H2743" s="1"/>
      <c r="I2743" s="1"/>
      <c r="J2743" s="1"/>
      <c r="K2743" s="120"/>
      <c r="L2743" s="120"/>
      <c r="M2743" s="120"/>
      <c r="N2743" s="1"/>
      <c r="O2743" s="1"/>
      <c r="P2743" s="1"/>
      <c r="Q2743" s="1"/>
      <c r="R2743" s="1"/>
      <c r="S2743" s="1"/>
      <c r="T2743" s="1"/>
      <c r="U2743" s="1"/>
      <c r="V2743" s="1"/>
      <c r="W2743" s="1"/>
      <c r="X2743" s="1"/>
    </row>
    <row r="2744" spans="1:24">
      <c r="A2744" s="119"/>
      <c r="B2744" s="136"/>
      <c r="C2744" s="78"/>
      <c r="D2744" s="99"/>
      <c r="E2744" s="1"/>
      <c r="F2744" s="1"/>
      <c r="G2744" s="1"/>
      <c r="H2744" s="1"/>
      <c r="I2744" s="1"/>
      <c r="J2744" s="1"/>
      <c r="K2744" s="120"/>
      <c r="L2744" s="120"/>
      <c r="M2744" s="120"/>
      <c r="N2744" s="1"/>
      <c r="O2744" s="1"/>
      <c r="P2744" s="1"/>
      <c r="Q2744" s="1"/>
      <c r="R2744" s="1"/>
      <c r="S2744" s="1"/>
      <c r="T2744" s="1"/>
      <c r="U2744" s="1"/>
      <c r="V2744" s="1"/>
      <c r="W2744" s="1"/>
      <c r="X2744" s="1"/>
    </row>
    <row r="2745" spans="1:24">
      <c r="A2745" s="119"/>
      <c r="B2745" s="136"/>
      <c r="C2745" s="78"/>
      <c r="D2745" s="99"/>
      <c r="E2745" s="1"/>
      <c r="F2745" s="1"/>
      <c r="G2745" s="1"/>
      <c r="H2745" s="1"/>
      <c r="I2745" s="1"/>
      <c r="J2745" s="1"/>
      <c r="K2745" s="120"/>
      <c r="L2745" s="120"/>
      <c r="M2745" s="120"/>
      <c r="N2745" s="1"/>
      <c r="O2745" s="1"/>
      <c r="P2745" s="1"/>
      <c r="Q2745" s="1"/>
      <c r="R2745" s="1"/>
      <c r="S2745" s="1"/>
      <c r="T2745" s="1"/>
      <c r="U2745" s="1"/>
      <c r="V2745" s="1"/>
      <c r="W2745" s="1"/>
      <c r="X2745" s="1"/>
    </row>
    <row r="2746" spans="1:24">
      <c r="A2746" s="119"/>
      <c r="B2746" s="136"/>
      <c r="C2746" s="78"/>
      <c r="D2746" s="99"/>
      <c r="E2746" s="1"/>
      <c r="F2746" s="1"/>
      <c r="G2746" s="1"/>
      <c r="H2746" s="1"/>
      <c r="I2746" s="1"/>
      <c r="J2746" s="1"/>
      <c r="K2746" s="120"/>
      <c r="L2746" s="120"/>
      <c r="M2746" s="120"/>
      <c r="N2746" s="1"/>
      <c r="O2746" s="1"/>
      <c r="P2746" s="1"/>
      <c r="Q2746" s="1"/>
      <c r="R2746" s="1"/>
      <c r="S2746" s="1"/>
      <c r="T2746" s="1"/>
      <c r="U2746" s="1"/>
      <c r="V2746" s="1"/>
      <c r="W2746" s="1"/>
      <c r="X2746" s="1"/>
    </row>
    <row r="2747" spans="1:24">
      <c r="A2747" s="119"/>
      <c r="B2747" s="136"/>
      <c r="C2747" s="78"/>
      <c r="D2747" s="99"/>
      <c r="E2747" s="1"/>
      <c r="F2747" s="1"/>
      <c r="G2747" s="1"/>
      <c r="H2747" s="1"/>
      <c r="I2747" s="1"/>
      <c r="J2747" s="1"/>
      <c r="K2747" s="120"/>
      <c r="L2747" s="120"/>
      <c r="M2747" s="120"/>
      <c r="N2747" s="1"/>
      <c r="O2747" s="1"/>
      <c r="P2747" s="1"/>
      <c r="Q2747" s="1"/>
      <c r="R2747" s="1"/>
      <c r="S2747" s="1"/>
      <c r="T2747" s="1"/>
      <c r="U2747" s="1"/>
      <c r="V2747" s="1"/>
      <c r="W2747" s="1"/>
      <c r="X2747" s="1"/>
    </row>
    <row r="2748" spans="1:24">
      <c r="A2748" s="119"/>
      <c r="B2748" s="136"/>
      <c r="C2748" s="78"/>
      <c r="D2748" s="99"/>
      <c r="E2748" s="1"/>
      <c r="F2748" s="1"/>
      <c r="G2748" s="1"/>
      <c r="H2748" s="1"/>
      <c r="I2748" s="1"/>
      <c r="J2748" s="1"/>
      <c r="K2748" s="120"/>
      <c r="L2748" s="120"/>
      <c r="M2748" s="120"/>
      <c r="N2748" s="1"/>
      <c r="O2748" s="1"/>
      <c r="P2748" s="1"/>
      <c r="Q2748" s="1"/>
      <c r="R2748" s="1"/>
      <c r="S2748" s="1"/>
      <c r="T2748" s="1"/>
      <c r="U2748" s="1"/>
      <c r="V2748" s="1"/>
      <c r="W2748" s="1"/>
      <c r="X2748" s="1"/>
    </row>
    <row r="2749" spans="1:24">
      <c r="A2749" s="119"/>
      <c r="B2749" s="136"/>
      <c r="C2749" s="78"/>
      <c r="D2749" s="99"/>
      <c r="E2749" s="1"/>
      <c r="F2749" s="1"/>
      <c r="G2749" s="1"/>
      <c r="H2749" s="1"/>
      <c r="I2749" s="1"/>
      <c r="J2749" s="1"/>
      <c r="K2749" s="120"/>
      <c r="L2749" s="120"/>
      <c r="M2749" s="120"/>
      <c r="N2749" s="1"/>
      <c r="O2749" s="1"/>
      <c r="P2749" s="1"/>
      <c r="Q2749" s="1"/>
      <c r="R2749" s="1"/>
      <c r="S2749" s="1"/>
      <c r="T2749" s="1"/>
      <c r="U2749" s="1"/>
      <c r="V2749" s="1"/>
      <c r="W2749" s="1"/>
      <c r="X2749" s="1"/>
    </row>
    <row r="2750" spans="1:24">
      <c r="A2750" s="119"/>
      <c r="B2750" s="136"/>
      <c r="C2750" s="78"/>
      <c r="D2750" s="99"/>
      <c r="E2750" s="1"/>
      <c r="F2750" s="1"/>
      <c r="G2750" s="1"/>
      <c r="H2750" s="1"/>
      <c r="I2750" s="1"/>
      <c r="J2750" s="1"/>
      <c r="K2750" s="120"/>
      <c r="L2750" s="120"/>
      <c r="M2750" s="120"/>
      <c r="N2750" s="1"/>
      <c r="O2750" s="1"/>
      <c r="P2750" s="1"/>
      <c r="Q2750" s="1"/>
      <c r="R2750" s="1"/>
      <c r="S2750" s="1"/>
      <c r="T2750" s="1"/>
      <c r="U2750" s="1"/>
      <c r="V2750" s="1"/>
      <c r="W2750" s="1"/>
      <c r="X2750" s="1"/>
    </row>
    <row r="2751" spans="1:24">
      <c r="A2751" s="119"/>
      <c r="B2751" s="136"/>
      <c r="C2751" s="78"/>
      <c r="D2751" s="99"/>
      <c r="E2751" s="1"/>
      <c r="F2751" s="1"/>
      <c r="G2751" s="1"/>
      <c r="H2751" s="1"/>
      <c r="I2751" s="1"/>
      <c r="J2751" s="1"/>
      <c r="K2751" s="120"/>
      <c r="L2751" s="120"/>
      <c r="M2751" s="120"/>
      <c r="N2751" s="1"/>
      <c r="O2751" s="1"/>
      <c r="P2751" s="1"/>
      <c r="Q2751" s="1"/>
      <c r="R2751" s="1"/>
      <c r="S2751" s="1"/>
      <c r="T2751" s="1"/>
      <c r="U2751" s="1"/>
      <c r="V2751" s="1"/>
      <c r="W2751" s="1"/>
      <c r="X2751" s="1"/>
    </row>
    <row r="2752" spans="1:24">
      <c r="A2752" s="119"/>
      <c r="B2752" s="136"/>
      <c r="C2752" s="78"/>
      <c r="D2752" s="99"/>
      <c r="E2752" s="1"/>
      <c r="F2752" s="1"/>
      <c r="G2752" s="1"/>
      <c r="H2752" s="1"/>
      <c r="I2752" s="1"/>
      <c r="J2752" s="1"/>
      <c r="K2752" s="120"/>
      <c r="L2752" s="120"/>
      <c r="M2752" s="120"/>
      <c r="N2752" s="1"/>
      <c r="O2752" s="1"/>
      <c r="P2752" s="1"/>
      <c r="Q2752" s="1"/>
      <c r="R2752" s="1"/>
      <c r="S2752" s="1"/>
      <c r="T2752" s="1"/>
      <c r="U2752" s="1"/>
      <c r="V2752" s="1"/>
      <c r="W2752" s="1"/>
      <c r="X2752" s="1"/>
    </row>
    <row r="2753" spans="1:24">
      <c r="A2753" s="119"/>
      <c r="B2753" s="136"/>
      <c r="C2753" s="78"/>
      <c r="D2753" s="99"/>
      <c r="E2753" s="1"/>
      <c r="F2753" s="1"/>
      <c r="G2753" s="1"/>
      <c r="H2753" s="1"/>
      <c r="I2753" s="1"/>
      <c r="J2753" s="1"/>
      <c r="K2753" s="120"/>
      <c r="L2753" s="120"/>
      <c r="M2753" s="120"/>
      <c r="N2753" s="1"/>
      <c r="O2753" s="1"/>
      <c r="P2753" s="1"/>
      <c r="Q2753" s="1"/>
      <c r="R2753" s="1"/>
      <c r="S2753" s="1"/>
      <c r="T2753" s="1"/>
      <c r="U2753" s="1"/>
      <c r="V2753" s="1"/>
      <c r="W2753" s="1"/>
      <c r="X2753" s="1"/>
    </row>
    <row r="2754" spans="1:24">
      <c r="A2754" s="119"/>
      <c r="B2754" s="136"/>
      <c r="C2754" s="78"/>
      <c r="D2754" s="99"/>
      <c r="E2754" s="1"/>
      <c r="F2754" s="1"/>
      <c r="G2754" s="1"/>
      <c r="H2754" s="1"/>
      <c r="I2754" s="1"/>
      <c r="J2754" s="1"/>
      <c r="K2754" s="120"/>
      <c r="L2754" s="120"/>
      <c r="M2754" s="120"/>
      <c r="N2754" s="1"/>
      <c r="O2754" s="1"/>
      <c r="P2754" s="1"/>
      <c r="Q2754" s="1"/>
      <c r="R2754" s="1"/>
      <c r="S2754" s="1"/>
      <c r="T2754" s="1"/>
      <c r="U2754" s="1"/>
      <c r="V2754" s="1"/>
      <c r="W2754" s="1"/>
      <c r="X2754" s="1"/>
    </row>
    <row r="2755" spans="1:24">
      <c r="A2755" s="119"/>
      <c r="B2755" s="136"/>
      <c r="C2755" s="78"/>
      <c r="D2755" s="99"/>
      <c r="E2755" s="1"/>
      <c r="F2755" s="1"/>
      <c r="G2755" s="1"/>
      <c r="H2755" s="1"/>
      <c r="I2755" s="1"/>
      <c r="J2755" s="1"/>
      <c r="K2755" s="120"/>
      <c r="L2755" s="120"/>
      <c r="M2755" s="120"/>
      <c r="N2755" s="1"/>
      <c r="O2755" s="1"/>
      <c r="P2755" s="1"/>
      <c r="Q2755" s="1"/>
      <c r="R2755" s="1"/>
      <c r="S2755" s="1"/>
      <c r="T2755" s="1"/>
      <c r="U2755" s="1"/>
      <c r="V2755" s="1"/>
      <c r="W2755" s="1"/>
      <c r="X2755" s="1"/>
    </row>
    <row r="2756" spans="1:24">
      <c r="A2756" s="119"/>
      <c r="B2756" s="136"/>
      <c r="C2756" s="78"/>
      <c r="D2756" s="99"/>
      <c r="E2756" s="1"/>
      <c r="F2756" s="1"/>
      <c r="G2756" s="1"/>
      <c r="H2756" s="1"/>
      <c r="I2756" s="1"/>
      <c r="J2756" s="1"/>
      <c r="K2756" s="120"/>
      <c r="L2756" s="120"/>
      <c r="M2756" s="120"/>
      <c r="N2756" s="1"/>
      <c r="O2756" s="1"/>
      <c r="P2756" s="1"/>
      <c r="Q2756" s="1"/>
      <c r="R2756" s="1"/>
      <c r="S2756" s="1"/>
      <c r="T2756" s="1"/>
      <c r="U2756" s="1"/>
      <c r="V2756" s="1"/>
      <c r="W2756" s="1"/>
      <c r="X2756" s="1"/>
    </row>
    <row r="2757" spans="1:24">
      <c r="A2757" s="119"/>
      <c r="B2757" s="136"/>
      <c r="C2757" s="78"/>
      <c r="D2757" s="99"/>
      <c r="E2757" s="1"/>
      <c r="F2757" s="1"/>
      <c r="G2757" s="1"/>
      <c r="H2757" s="1"/>
      <c r="I2757" s="1"/>
      <c r="J2757" s="1"/>
      <c r="K2757" s="120"/>
      <c r="L2757" s="120"/>
      <c r="M2757" s="120"/>
      <c r="N2757" s="1"/>
      <c r="O2757" s="1"/>
      <c r="P2757" s="1"/>
      <c r="Q2757" s="1"/>
      <c r="R2757" s="1"/>
      <c r="S2757" s="1"/>
      <c r="T2757" s="1"/>
      <c r="U2757" s="1"/>
      <c r="V2757" s="1"/>
      <c r="W2757" s="1"/>
      <c r="X2757" s="1"/>
    </row>
    <row r="2758" spans="1:24">
      <c r="A2758" s="119"/>
      <c r="B2758" s="136"/>
      <c r="C2758" s="78"/>
      <c r="D2758" s="99"/>
      <c r="E2758" s="1"/>
      <c r="F2758" s="1"/>
      <c r="G2758" s="1"/>
      <c r="H2758" s="1"/>
      <c r="I2758" s="1"/>
      <c r="J2758" s="1"/>
      <c r="K2758" s="120"/>
      <c r="L2758" s="120"/>
      <c r="M2758" s="120"/>
      <c r="N2758" s="1"/>
      <c r="O2758" s="1"/>
      <c r="P2758" s="1"/>
      <c r="Q2758" s="1"/>
      <c r="R2758" s="1"/>
      <c r="S2758" s="1"/>
      <c r="T2758" s="1"/>
      <c r="U2758" s="1"/>
      <c r="V2758" s="1"/>
      <c r="W2758" s="1"/>
      <c r="X2758" s="1"/>
    </row>
    <row r="2759" spans="1:24">
      <c r="A2759" s="119"/>
      <c r="B2759" s="136"/>
      <c r="C2759" s="78"/>
      <c r="D2759" s="99"/>
      <c r="E2759" s="1"/>
      <c r="F2759" s="1"/>
      <c r="G2759" s="1"/>
      <c r="H2759" s="1"/>
      <c r="I2759" s="1"/>
      <c r="J2759" s="1"/>
      <c r="K2759" s="120"/>
      <c r="L2759" s="120"/>
      <c r="M2759" s="120"/>
      <c r="N2759" s="1"/>
      <c r="O2759" s="1"/>
      <c r="P2759" s="1"/>
      <c r="Q2759" s="1"/>
      <c r="R2759" s="1"/>
      <c r="S2759" s="1"/>
      <c r="T2759" s="1"/>
      <c r="U2759" s="1"/>
      <c r="V2759" s="1"/>
      <c r="W2759" s="1"/>
      <c r="X2759" s="1"/>
    </row>
    <row r="2760" spans="1:24">
      <c r="A2760" s="119"/>
      <c r="B2760" s="136"/>
      <c r="C2760" s="78"/>
      <c r="D2760" s="99"/>
      <c r="E2760" s="1"/>
      <c r="F2760" s="1"/>
      <c r="G2760" s="1"/>
      <c r="H2760" s="1"/>
      <c r="I2760" s="1"/>
      <c r="J2760" s="1"/>
      <c r="K2760" s="120"/>
      <c r="L2760" s="120"/>
      <c r="M2760" s="120"/>
      <c r="N2760" s="1"/>
      <c r="O2760" s="1"/>
      <c r="P2760" s="1"/>
      <c r="Q2760" s="1"/>
      <c r="R2760" s="1"/>
      <c r="S2760" s="1"/>
      <c r="T2760" s="1"/>
      <c r="U2760" s="1"/>
      <c r="V2760" s="1"/>
      <c r="W2760" s="1"/>
      <c r="X2760" s="1"/>
    </row>
    <row r="2761" spans="1:24">
      <c r="A2761" s="119"/>
      <c r="B2761" s="136"/>
      <c r="C2761" s="78"/>
      <c r="D2761" s="99"/>
      <c r="E2761" s="1"/>
      <c r="F2761" s="1"/>
      <c r="G2761" s="1"/>
      <c r="H2761" s="1"/>
      <c r="I2761" s="1"/>
      <c r="J2761" s="1"/>
      <c r="K2761" s="120"/>
      <c r="L2761" s="120"/>
      <c r="M2761" s="120"/>
      <c r="N2761" s="1"/>
      <c r="O2761" s="1"/>
      <c r="P2761" s="1"/>
      <c r="Q2761" s="1"/>
      <c r="R2761" s="1"/>
      <c r="S2761" s="1"/>
      <c r="T2761" s="1"/>
      <c r="U2761" s="1"/>
      <c r="V2761" s="1"/>
      <c r="W2761" s="1"/>
      <c r="X2761" s="1"/>
    </row>
    <row r="2762" spans="1:24">
      <c r="A2762" s="119"/>
      <c r="B2762" s="136"/>
      <c r="C2762" s="78"/>
      <c r="D2762" s="99"/>
      <c r="E2762" s="1"/>
      <c r="F2762" s="1"/>
      <c r="G2762" s="1"/>
      <c r="H2762" s="1"/>
      <c r="I2762" s="1"/>
      <c r="J2762" s="1"/>
      <c r="K2762" s="120"/>
      <c r="L2762" s="120"/>
      <c r="M2762" s="120"/>
      <c r="N2762" s="1"/>
      <c r="O2762" s="1"/>
      <c r="P2762" s="1"/>
      <c r="Q2762" s="1"/>
      <c r="R2762" s="1"/>
      <c r="S2762" s="1"/>
      <c r="T2762" s="1"/>
      <c r="U2762" s="1"/>
      <c r="V2762" s="1"/>
      <c r="W2762" s="1"/>
      <c r="X2762" s="1"/>
    </row>
    <row r="2763" spans="1:24">
      <c r="A2763" s="119"/>
      <c r="B2763" s="136"/>
      <c r="C2763" s="78"/>
      <c r="D2763" s="99"/>
      <c r="E2763" s="1"/>
      <c r="F2763" s="1"/>
      <c r="G2763" s="1"/>
      <c r="H2763" s="1"/>
      <c r="I2763" s="1"/>
      <c r="J2763" s="1"/>
      <c r="K2763" s="120"/>
      <c r="L2763" s="120"/>
      <c r="M2763" s="120"/>
      <c r="N2763" s="1"/>
      <c r="O2763" s="1"/>
      <c r="P2763" s="1"/>
      <c r="Q2763" s="1"/>
      <c r="R2763" s="1"/>
      <c r="S2763" s="1"/>
      <c r="T2763" s="1"/>
      <c r="U2763" s="1"/>
      <c r="V2763" s="1"/>
      <c r="W2763" s="1"/>
      <c r="X2763" s="1"/>
    </row>
    <row r="2764" spans="1:24">
      <c r="A2764" s="119"/>
      <c r="B2764" s="136"/>
      <c r="C2764" s="78"/>
      <c r="D2764" s="99"/>
      <c r="E2764" s="1"/>
      <c r="F2764" s="1"/>
      <c r="G2764" s="1"/>
      <c r="H2764" s="1"/>
      <c r="I2764" s="1"/>
      <c r="J2764" s="1"/>
      <c r="K2764" s="120"/>
      <c r="L2764" s="120"/>
      <c r="M2764" s="120"/>
      <c r="N2764" s="1"/>
      <c r="O2764" s="1"/>
      <c r="P2764" s="1"/>
      <c r="Q2764" s="1"/>
      <c r="R2764" s="1"/>
      <c r="S2764" s="1"/>
      <c r="T2764" s="1"/>
      <c r="U2764" s="1"/>
      <c r="V2764" s="1"/>
      <c r="W2764" s="1"/>
      <c r="X2764" s="1"/>
    </row>
    <row r="2765" spans="1:24">
      <c r="A2765" s="119"/>
      <c r="B2765" s="136"/>
      <c r="C2765" s="78"/>
      <c r="D2765" s="99"/>
      <c r="E2765" s="1"/>
      <c r="F2765" s="1"/>
      <c r="G2765" s="1"/>
      <c r="H2765" s="1"/>
      <c r="I2765" s="1"/>
      <c r="J2765" s="1"/>
      <c r="K2765" s="120"/>
      <c r="L2765" s="120"/>
      <c r="M2765" s="120"/>
      <c r="N2765" s="1"/>
      <c r="O2765" s="1"/>
      <c r="P2765" s="1"/>
      <c r="Q2765" s="1"/>
      <c r="R2765" s="1"/>
      <c r="S2765" s="1"/>
      <c r="T2765" s="1"/>
      <c r="U2765" s="1"/>
      <c r="V2765" s="1"/>
      <c r="W2765" s="1"/>
      <c r="X2765" s="1"/>
    </row>
    <row r="2766" spans="1:24">
      <c r="A2766" s="119"/>
      <c r="B2766" s="136"/>
      <c r="C2766" s="78"/>
      <c r="D2766" s="99"/>
      <c r="E2766" s="1"/>
      <c r="F2766" s="1"/>
      <c r="G2766" s="1"/>
      <c r="H2766" s="1"/>
      <c r="I2766" s="1"/>
      <c r="J2766" s="1"/>
      <c r="K2766" s="120"/>
      <c r="L2766" s="120"/>
      <c r="M2766" s="120"/>
      <c r="N2766" s="1"/>
      <c r="O2766" s="1"/>
      <c r="P2766" s="1"/>
      <c r="Q2766" s="1"/>
      <c r="R2766" s="1"/>
      <c r="S2766" s="1"/>
      <c r="T2766" s="1"/>
      <c r="U2766" s="1"/>
      <c r="V2766" s="1"/>
      <c r="W2766" s="1"/>
      <c r="X2766" s="1"/>
    </row>
    <row r="2767" spans="1:24">
      <c r="A2767" s="119"/>
      <c r="B2767" s="136"/>
      <c r="C2767" s="78"/>
      <c r="D2767" s="99"/>
      <c r="E2767" s="1"/>
      <c r="F2767" s="1"/>
      <c r="G2767" s="1"/>
      <c r="H2767" s="1"/>
      <c r="I2767" s="1"/>
      <c r="J2767" s="1"/>
      <c r="K2767" s="120"/>
      <c r="L2767" s="120"/>
      <c r="M2767" s="120"/>
      <c r="N2767" s="1"/>
      <c r="O2767" s="1"/>
      <c r="P2767" s="1"/>
      <c r="Q2767" s="1"/>
      <c r="R2767" s="1"/>
      <c r="S2767" s="1"/>
      <c r="T2767" s="1"/>
      <c r="U2767" s="1"/>
      <c r="V2767" s="1"/>
      <c r="W2767" s="1"/>
      <c r="X2767" s="1"/>
    </row>
    <row r="2768" spans="1:24">
      <c r="A2768" s="119"/>
      <c r="B2768" s="136"/>
      <c r="C2768" s="78"/>
      <c r="D2768" s="99"/>
      <c r="E2768" s="1"/>
      <c r="F2768" s="1"/>
      <c r="G2768" s="1"/>
      <c r="H2768" s="1"/>
      <c r="I2768" s="1"/>
      <c r="J2768" s="1"/>
      <c r="K2768" s="120"/>
      <c r="L2768" s="120"/>
      <c r="M2768" s="120"/>
      <c r="N2768" s="1"/>
      <c r="O2768" s="1"/>
      <c r="P2768" s="1"/>
      <c r="Q2768" s="1"/>
      <c r="R2768" s="1"/>
      <c r="S2768" s="1"/>
      <c r="T2768" s="1"/>
      <c r="U2768" s="1"/>
      <c r="V2768" s="1"/>
      <c r="W2768" s="1"/>
      <c r="X2768" s="1"/>
    </row>
    <row r="2769" spans="1:24">
      <c r="A2769" s="119"/>
      <c r="B2769" s="136"/>
      <c r="C2769" s="78"/>
      <c r="D2769" s="99"/>
      <c r="E2769" s="1"/>
      <c r="F2769" s="1"/>
      <c r="G2769" s="1"/>
      <c r="H2769" s="1"/>
      <c r="I2769" s="1"/>
      <c r="J2769" s="1"/>
      <c r="K2769" s="120"/>
      <c r="L2769" s="120"/>
      <c r="M2769" s="120"/>
      <c r="N2769" s="1"/>
      <c r="O2769" s="1"/>
      <c r="P2769" s="1"/>
      <c r="Q2769" s="1"/>
      <c r="R2769" s="1"/>
      <c r="S2769" s="1"/>
      <c r="T2769" s="1"/>
      <c r="U2769" s="1"/>
      <c r="V2769" s="1"/>
      <c r="W2769" s="1"/>
      <c r="X2769" s="1"/>
    </row>
    <row r="2770" spans="1:24">
      <c r="A2770" s="119"/>
      <c r="B2770" s="136"/>
      <c r="C2770" s="78"/>
      <c r="D2770" s="99"/>
      <c r="E2770" s="1"/>
      <c r="F2770" s="1"/>
      <c r="G2770" s="1"/>
      <c r="H2770" s="1"/>
      <c r="I2770" s="1"/>
      <c r="J2770" s="1"/>
      <c r="K2770" s="120"/>
      <c r="L2770" s="120"/>
      <c r="M2770" s="120"/>
      <c r="N2770" s="1"/>
      <c r="O2770" s="1"/>
      <c r="P2770" s="1"/>
      <c r="Q2770" s="1"/>
      <c r="R2770" s="1"/>
      <c r="S2770" s="1"/>
      <c r="T2770" s="1"/>
      <c r="U2770" s="1"/>
      <c r="V2770" s="1"/>
      <c r="W2770" s="1"/>
      <c r="X2770" s="1"/>
    </row>
    <row r="2771" spans="1:24">
      <c r="A2771" s="119"/>
      <c r="B2771" s="136"/>
      <c r="C2771" s="78"/>
      <c r="D2771" s="99"/>
      <c r="E2771" s="1"/>
      <c r="F2771" s="1"/>
      <c r="G2771" s="1"/>
      <c r="H2771" s="1"/>
      <c r="I2771" s="1"/>
      <c r="J2771" s="1"/>
      <c r="K2771" s="120"/>
      <c r="L2771" s="120"/>
      <c r="M2771" s="120"/>
      <c r="N2771" s="1"/>
      <c r="O2771" s="1"/>
      <c r="P2771" s="1"/>
      <c r="Q2771" s="1"/>
      <c r="R2771" s="1"/>
      <c r="S2771" s="1"/>
      <c r="T2771" s="1"/>
      <c r="U2771" s="1"/>
      <c r="V2771" s="1"/>
      <c r="W2771" s="1"/>
      <c r="X2771" s="1"/>
    </row>
    <row r="2772" spans="1:24">
      <c r="A2772" s="119"/>
      <c r="B2772" s="136"/>
      <c r="C2772" s="78"/>
      <c r="D2772" s="99"/>
      <c r="E2772" s="1"/>
      <c r="F2772" s="1"/>
      <c r="G2772" s="1"/>
      <c r="H2772" s="1"/>
      <c r="I2772" s="1"/>
      <c r="J2772" s="1"/>
      <c r="K2772" s="120"/>
      <c r="L2772" s="120"/>
      <c r="M2772" s="120"/>
      <c r="N2772" s="1"/>
      <c r="O2772" s="1"/>
      <c r="P2772" s="1"/>
      <c r="Q2772" s="1"/>
      <c r="R2772" s="1"/>
      <c r="S2772" s="1"/>
      <c r="T2772" s="1"/>
      <c r="U2772" s="1"/>
      <c r="V2772" s="1"/>
      <c r="W2772" s="1"/>
      <c r="X2772" s="1"/>
    </row>
    <row r="2773" spans="1:24">
      <c r="A2773" s="119"/>
      <c r="B2773" s="136"/>
      <c r="C2773" s="78"/>
      <c r="D2773" s="99"/>
      <c r="E2773" s="1"/>
      <c r="F2773" s="1"/>
      <c r="G2773" s="1"/>
      <c r="H2773" s="1"/>
      <c r="I2773" s="1"/>
      <c r="J2773" s="1"/>
      <c r="K2773" s="120"/>
      <c r="L2773" s="120"/>
      <c r="M2773" s="120"/>
      <c r="N2773" s="1"/>
      <c r="O2773" s="1"/>
      <c r="P2773" s="1"/>
      <c r="Q2773" s="1"/>
      <c r="R2773" s="1"/>
      <c r="S2773" s="1"/>
      <c r="T2773" s="1"/>
      <c r="U2773" s="1"/>
      <c r="V2773" s="1"/>
      <c r="W2773" s="1"/>
      <c r="X2773" s="1"/>
    </row>
    <row r="2774" spans="1:24">
      <c r="A2774" s="119"/>
      <c r="B2774" s="136"/>
      <c r="C2774" s="78"/>
      <c r="D2774" s="99"/>
      <c r="E2774" s="1"/>
      <c r="F2774" s="1"/>
      <c r="G2774" s="1"/>
      <c r="H2774" s="1"/>
      <c r="I2774" s="1"/>
      <c r="J2774" s="1"/>
      <c r="K2774" s="120"/>
      <c r="L2774" s="120"/>
      <c r="M2774" s="120"/>
      <c r="N2774" s="1"/>
      <c r="O2774" s="1"/>
      <c r="P2774" s="1"/>
      <c r="Q2774" s="1"/>
      <c r="R2774" s="1"/>
      <c r="S2774" s="1"/>
      <c r="T2774" s="1"/>
      <c r="U2774" s="1"/>
      <c r="V2774" s="1"/>
      <c r="W2774" s="1"/>
      <c r="X2774" s="1"/>
    </row>
    <row r="2775" spans="1:24">
      <c r="A2775" s="119"/>
      <c r="B2775" s="136"/>
      <c r="C2775" s="78"/>
      <c r="D2775" s="99"/>
      <c r="E2775" s="1"/>
      <c r="F2775" s="1"/>
      <c r="G2775" s="1"/>
      <c r="H2775" s="1"/>
      <c r="I2775" s="1"/>
      <c r="J2775" s="1"/>
      <c r="K2775" s="120"/>
      <c r="L2775" s="120"/>
      <c r="M2775" s="120"/>
      <c r="N2775" s="1"/>
      <c r="O2775" s="1"/>
      <c r="P2775" s="1"/>
      <c r="Q2775" s="1"/>
      <c r="R2775" s="1"/>
      <c r="S2775" s="1"/>
      <c r="T2775" s="1"/>
      <c r="U2775" s="1"/>
      <c r="V2775" s="1"/>
      <c r="W2775" s="1"/>
      <c r="X2775" s="1"/>
    </row>
    <row r="2776" spans="1:24">
      <c r="A2776" s="119"/>
      <c r="B2776" s="136"/>
      <c r="C2776" s="78"/>
      <c r="D2776" s="99"/>
      <c r="E2776" s="1"/>
      <c r="F2776" s="1"/>
      <c r="G2776" s="1"/>
      <c r="H2776" s="1"/>
      <c r="I2776" s="1"/>
      <c r="J2776" s="1"/>
      <c r="K2776" s="120"/>
      <c r="L2776" s="120"/>
      <c r="M2776" s="120"/>
      <c r="N2776" s="1"/>
      <c r="O2776" s="1"/>
      <c r="P2776" s="1"/>
      <c r="Q2776" s="1"/>
      <c r="R2776" s="1"/>
      <c r="S2776" s="1"/>
      <c r="T2776" s="1"/>
      <c r="U2776" s="1"/>
      <c r="V2776" s="1"/>
      <c r="W2776" s="1"/>
      <c r="X2776" s="1"/>
    </row>
    <row r="2777" spans="1:24">
      <c r="A2777" s="119"/>
      <c r="B2777" s="136"/>
      <c r="C2777" s="78"/>
      <c r="D2777" s="99"/>
      <c r="E2777" s="1"/>
      <c r="F2777" s="1"/>
      <c r="G2777" s="1"/>
      <c r="H2777" s="1"/>
      <c r="I2777" s="1"/>
      <c r="J2777" s="1"/>
      <c r="K2777" s="120"/>
      <c r="L2777" s="120"/>
      <c r="M2777" s="120"/>
      <c r="N2777" s="1"/>
      <c r="O2777" s="1"/>
      <c r="P2777" s="1"/>
      <c r="Q2777" s="1"/>
      <c r="R2777" s="1"/>
      <c r="S2777" s="1"/>
      <c r="T2777" s="1"/>
      <c r="U2777" s="1"/>
      <c r="V2777" s="1"/>
      <c r="W2777" s="1"/>
      <c r="X2777" s="1"/>
    </row>
    <row r="2778" spans="1:24">
      <c r="A2778" s="119"/>
      <c r="B2778" s="136"/>
      <c r="C2778" s="78"/>
      <c r="D2778" s="99"/>
      <c r="E2778" s="1"/>
      <c r="F2778" s="1"/>
      <c r="G2778" s="1"/>
      <c r="H2778" s="1"/>
      <c r="I2778" s="1"/>
      <c r="J2778" s="1"/>
      <c r="K2778" s="120"/>
      <c r="L2778" s="120"/>
      <c r="M2778" s="120"/>
      <c r="N2778" s="1"/>
      <c r="O2778" s="1"/>
      <c r="P2778" s="1"/>
      <c r="Q2778" s="1"/>
      <c r="R2778" s="1"/>
      <c r="S2778" s="1"/>
      <c r="T2778" s="1"/>
      <c r="U2778" s="1"/>
      <c r="V2778" s="1"/>
      <c r="W2778" s="1"/>
      <c r="X2778" s="1"/>
    </row>
    <row r="2779" spans="1:24">
      <c r="A2779" s="119"/>
      <c r="B2779" s="136"/>
      <c r="C2779" s="78"/>
      <c r="D2779" s="99"/>
      <c r="E2779" s="1"/>
      <c r="F2779" s="1"/>
      <c r="G2779" s="1"/>
      <c r="H2779" s="1"/>
      <c r="I2779" s="1"/>
      <c r="J2779" s="1"/>
      <c r="K2779" s="120"/>
      <c r="L2779" s="120"/>
      <c r="M2779" s="120"/>
      <c r="N2779" s="1"/>
      <c r="O2779" s="1"/>
      <c r="P2779" s="1"/>
      <c r="Q2779" s="1"/>
      <c r="R2779" s="1"/>
      <c r="S2779" s="1"/>
      <c r="T2779" s="1"/>
      <c r="U2779" s="1"/>
      <c r="V2779" s="1"/>
      <c r="W2779" s="1"/>
      <c r="X2779" s="1"/>
    </row>
    <row r="2780" spans="1:24">
      <c r="A2780" s="119"/>
      <c r="B2780" s="136"/>
      <c r="C2780" s="78"/>
      <c r="D2780" s="99"/>
      <c r="E2780" s="1"/>
      <c r="F2780" s="1"/>
      <c r="G2780" s="1"/>
      <c r="H2780" s="1"/>
      <c r="I2780" s="1"/>
      <c r="J2780" s="1"/>
      <c r="K2780" s="120"/>
      <c r="L2780" s="120"/>
      <c r="M2780" s="120"/>
      <c r="N2780" s="1"/>
      <c r="O2780" s="1"/>
      <c r="P2780" s="1"/>
      <c r="Q2780" s="1"/>
      <c r="R2780" s="1"/>
      <c r="S2780" s="1"/>
      <c r="T2780" s="1"/>
      <c r="U2780" s="1"/>
      <c r="V2780" s="1"/>
      <c r="W2780" s="1"/>
      <c r="X2780" s="1"/>
    </row>
    <row r="2781" spans="1:24">
      <c r="A2781" s="119"/>
      <c r="B2781" s="136"/>
      <c r="C2781" s="78"/>
      <c r="D2781" s="99"/>
      <c r="E2781" s="1"/>
      <c r="F2781" s="1"/>
      <c r="G2781" s="1"/>
      <c r="H2781" s="1"/>
      <c r="I2781" s="1"/>
      <c r="J2781" s="1"/>
      <c r="K2781" s="120"/>
      <c r="L2781" s="120"/>
      <c r="M2781" s="120"/>
      <c r="N2781" s="1"/>
      <c r="O2781" s="1"/>
      <c r="P2781" s="1"/>
      <c r="Q2781" s="1"/>
      <c r="R2781" s="1"/>
      <c r="S2781" s="1"/>
      <c r="T2781" s="1"/>
      <c r="U2781" s="1"/>
      <c r="V2781" s="1"/>
      <c r="W2781" s="1"/>
      <c r="X2781" s="1"/>
    </row>
    <row r="2782" spans="1:24">
      <c r="A2782" s="119"/>
      <c r="B2782" s="136"/>
      <c r="C2782" s="78"/>
      <c r="D2782" s="99"/>
      <c r="E2782" s="1"/>
      <c r="F2782" s="1"/>
      <c r="G2782" s="1"/>
      <c r="H2782" s="1"/>
      <c r="I2782" s="1"/>
      <c r="J2782" s="1"/>
      <c r="K2782" s="120"/>
      <c r="L2782" s="120"/>
      <c r="M2782" s="120"/>
      <c r="N2782" s="1"/>
      <c r="O2782" s="1"/>
      <c r="P2782" s="1"/>
      <c r="Q2782" s="1"/>
      <c r="R2782" s="1"/>
      <c r="S2782" s="1"/>
      <c r="T2782" s="1"/>
      <c r="U2782" s="1"/>
      <c r="V2782" s="1"/>
      <c r="W2782" s="1"/>
      <c r="X2782" s="1"/>
    </row>
    <row r="2783" spans="1:24">
      <c r="A2783" s="119"/>
      <c r="B2783" s="136"/>
      <c r="C2783" s="78"/>
      <c r="D2783" s="99"/>
      <c r="E2783" s="1"/>
      <c r="F2783" s="1"/>
      <c r="G2783" s="1"/>
      <c r="H2783" s="1"/>
      <c r="I2783" s="1"/>
      <c r="J2783" s="1"/>
      <c r="K2783" s="120"/>
      <c r="L2783" s="120"/>
      <c r="M2783" s="120"/>
      <c r="N2783" s="1"/>
      <c r="O2783" s="1"/>
      <c r="P2783" s="1"/>
      <c r="Q2783" s="1"/>
      <c r="R2783" s="1"/>
      <c r="S2783" s="1"/>
      <c r="T2783" s="1"/>
      <c r="U2783" s="1"/>
      <c r="V2783" s="1"/>
      <c r="W2783" s="1"/>
      <c r="X2783" s="1"/>
    </row>
    <row r="2784" spans="1:24">
      <c r="A2784" s="119"/>
      <c r="B2784" s="136"/>
      <c r="C2784" s="78"/>
      <c r="D2784" s="99"/>
      <c r="E2784" s="1"/>
      <c r="F2784" s="1"/>
      <c r="G2784" s="1"/>
      <c r="H2784" s="1"/>
      <c r="I2784" s="1"/>
      <c r="J2784" s="1"/>
      <c r="K2784" s="120"/>
      <c r="L2784" s="120"/>
      <c r="M2784" s="120"/>
      <c r="N2784" s="1"/>
      <c r="O2784" s="1"/>
      <c r="P2784" s="1"/>
      <c r="Q2784" s="1"/>
      <c r="R2784" s="1"/>
      <c r="S2784" s="1"/>
      <c r="T2784" s="1"/>
      <c r="U2784" s="1"/>
      <c r="V2784" s="1"/>
      <c r="W2784" s="1"/>
      <c r="X2784" s="1"/>
    </row>
    <row r="2785" spans="1:24">
      <c r="A2785" s="119"/>
      <c r="B2785" s="136"/>
      <c r="C2785" s="78"/>
      <c r="D2785" s="99"/>
      <c r="E2785" s="1"/>
      <c r="F2785" s="1"/>
      <c r="G2785" s="1"/>
      <c r="H2785" s="1"/>
      <c r="I2785" s="1"/>
      <c r="J2785" s="1"/>
      <c r="K2785" s="120"/>
      <c r="L2785" s="120"/>
      <c r="M2785" s="120"/>
      <c r="N2785" s="1"/>
      <c r="O2785" s="1"/>
      <c r="P2785" s="1"/>
      <c r="Q2785" s="1"/>
      <c r="R2785" s="1"/>
      <c r="S2785" s="1"/>
      <c r="T2785" s="1"/>
      <c r="U2785" s="1"/>
      <c r="V2785" s="1"/>
      <c r="W2785" s="1"/>
      <c r="X2785" s="1"/>
    </row>
    <row r="2786" spans="1:24">
      <c r="A2786" s="119"/>
      <c r="B2786" s="136"/>
      <c r="C2786" s="78"/>
      <c r="D2786" s="99"/>
      <c r="E2786" s="1"/>
      <c r="F2786" s="1"/>
      <c r="G2786" s="1"/>
      <c r="H2786" s="1"/>
      <c r="I2786" s="1"/>
      <c r="J2786" s="1"/>
      <c r="K2786" s="120"/>
      <c r="L2786" s="120"/>
      <c r="M2786" s="120"/>
      <c r="N2786" s="1"/>
      <c r="O2786" s="1"/>
      <c r="P2786" s="1"/>
      <c r="Q2786" s="1"/>
      <c r="R2786" s="1"/>
      <c r="S2786" s="1"/>
      <c r="T2786" s="1"/>
      <c r="U2786" s="1"/>
      <c r="V2786" s="1"/>
      <c r="W2786" s="1"/>
      <c r="X2786" s="1"/>
    </row>
    <row r="2787" spans="1:24">
      <c r="A2787" s="119"/>
      <c r="B2787" s="136"/>
      <c r="C2787" s="78"/>
      <c r="D2787" s="99"/>
      <c r="E2787" s="1"/>
      <c r="F2787" s="1"/>
      <c r="G2787" s="1"/>
      <c r="H2787" s="1"/>
      <c r="I2787" s="1"/>
      <c r="J2787" s="1"/>
      <c r="K2787" s="120"/>
      <c r="L2787" s="120"/>
      <c r="M2787" s="120"/>
      <c r="N2787" s="1"/>
      <c r="O2787" s="1"/>
      <c r="P2787" s="1"/>
      <c r="Q2787" s="1"/>
      <c r="R2787" s="1"/>
      <c r="S2787" s="1"/>
      <c r="T2787" s="1"/>
      <c r="U2787" s="1"/>
      <c r="V2787" s="1"/>
      <c r="W2787" s="1"/>
      <c r="X2787" s="1"/>
    </row>
    <row r="2788" spans="1:24">
      <c r="A2788" s="119"/>
      <c r="B2788" s="136"/>
      <c r="C2788" s="78"/>
      <c r="D2788" s="99"/>
      <c r="E2788" s="1"/>
      <c r="F2788" s="1"/>
      <c r="G2788" s="1"/>
      <c r="H2788" s="1"/>
      <c r="I2788" s="1"/>
      <c r="J2788" s="1"/>
      <c r="K2788" s="120"/>
      <c r="L2788" s="120"/>
      <c r="M2788" s="120"/>
      <c r="N2788" s="1"/>
      <c r="O2788" s="1"/>
      <c r="P2788" s="1"/>
      <c r="Q2788" s="1"/>
      <c r="R2788" s="1"/>
      <c r="S2788" s="1"/>
      <c r="T2788" s="1"/>
      <c r="U2788" s="1"/>
      <c r="V2788" s="1"/>
      <c r="W2788" s="1"/>
      <c r="X2788" s="1"/>
    </row>
    <row r="2789" spans="1:24">
      <c r="A2789" s="119"/>
      <c r="B2789" s="136"/>
      <c r="C2789" s="78"/>
      <c r="D2789" s="99"/>
      <c r="E2789" s="1"/>
      <c r="F2789" s="1"/>
      <c r="G2789" s="1"/>
      <c r="H2789" s="1"/>
      <c r="I2789" s="1"/>
      <c r="J2789" s="1"/>
      <c r="K2789" s="120"/>
      <c r="L2789" s="120"/>
      <c r="M2789" s="120"/>
      <c r="N2789" s="1"/>
      <c r="O2789" s="1"/>
      <c r="P2789" s="1"/>
      <c r="Q2789" s="1"/>
      <c r="R2789" s="1"/>
      <c r="S2789" s="1"/>
      <c r="T2789" s="1"/>
      <c r="U2789" s="1"/>
      <c r="V2789" s="1"/>
      <c r="W2789" s="1"/>
      <c r="X2789" s="1"/>
    </row>
    <row r="2790" spans="1:24">
      <c r="A2790" s="119"/>
      <c r="B2790" s="136"/>
      <c r="C2790" s="78"/>
      <c r="D2790" s="99"/>
      <c r="E2790" s="1"/>
      <c r="F2790" s="1"/>
      <c r="G2790" s="1"/>
      <c r="H2790" s="1"/>
      <c r="I2790" s="1"/>
      <c r="J2790" s="1"/>
      <c r="K2790" s="120"/>
      <c r="L2790" s="120"/>
      <c r="M2790" s="120"/>
      <c r="N2790" s="1"/>
      <c r="O2790" s="1"/>
      <c r="P2790" s="1"/>
      <c r="Q2790" s="1"/>
      <c r="R2790" s="1"/>
      <c r="S2790" s="1"/>
      <c r="T2790" s="1"/>
      <c r="U2790" s="1"/>
      <c r="V2790" s="1"/>
      <c r="W2790" s="1"/>
      <c r="X2790" s="1"/>
    </row>
    <row r="2791" spans="1:24">
      <c r="A2791" s="119"/>
      <c r="B2791" s="136"/>
      <c r="C2791" s="78"/>
      <c r="D2791" s="99"/>
      <c r="E2791" s="1"/>
      <c r="F2791" s="1"/>
      <c r="G2791" s="1"/>
      <c r="H2791" s="1"/>
      <c r="I2791" s="1"/>
      <c r="J2791" s="1"/>
      <c r="K2791" s="120"/>
      <c r="L2791" s="120"/>
      <c r="M2791" s="120"/>
      <c r="N2791" s="1"/>
      <c r="O2791" s="1"/>
      <c r="P2791" s="1"/>
      <c r="Q2791" s="1"/>
      <c r="R2791" s="1"/>
      <c r="S2791" s="1"/>
      <c r="T2791" s="1"/>
      <c r="U2791" s="1"/>
      <c r="V2791" s="1"/>
      <c r="W2791" s="1"/>
      <c r="X2791" s="1"/>
    </row>
    <row r="2792" spans="1:24">
      <c r="A2792" s="119"/>
      <c r="B2792" s="136"/>
      <c r="C2792" s="78"/>
      <c r="D2792" s="99"/>
      <c r="E2792" s="1"/>
      <c r="F2792" s="1"/>
      <c r="G2792" s="1"/>
      <c r="H2792" s="1"/>
      <c r="I2792" s="1"/>
      <c r="J2792" s="1"/>
      <c r="K2792" s="120"/>
      <c r="L2792" s="120"/>
      <c r="M2792" s="120"/>
      <c r="N2792" s="1"/>
      <c r="O2792" s="1"/>
      <c r="P2792" s="1"/>
      <c r="Q2792" s="1"/>
      <c r="R2792" s="1"/>
      <c r="S2792" s="1"/>
      <c r="T2792" s="1"/>
      <c r="U2792" s="1"/>
      <c r="V2792" s="1"/>
      <c r="W2792" s="1"/>
      <c r="X2792" s="1"/>
    </row>
    <row r="2793" spans="1:24">
      <c r="A2793" s="119"/>
      <c r="B2793" s="136"/>
      <c r="C2793" s="78"/>
      <c r="D2793" s="99"/>
      <c r="E2793" s="1"/>
      <c r="F2793" s="1"/>
      <c r="G2793" s="1"/>
      <c r="H2793" s="1"/>
      <c r="I2793" s="1"/>
      <c r="J2793" s="1"/>
      <c r="K2793" s="120"/>
      <c r="L2793" s="120"/>
      <c r="M2793" s="120"/>
      <c r="N2793" s="1"/>
      <c r="O2793" s="1"/>
      <c r="P2793" s="1"/>
      <c r="Q2793" s="1"/>
      <c r="R2793" s="1"/>
      <c r="S2793" s="1"/>
      <c r="T2793" s="1"/>
      <c r="U2793" s="1"/>
      <c r="V2793" s="1"/>
      <c r="W2793" s="1"/>
      <c r="X2793" s="1"/>
    </row>
    <row r="2794" spans="1:24">
      <c r="A2794" s="119"/>
      <c r="B2794" s="136"/>
      <c r="C2794" s="78"/>
      <c r="D2794" s="99"/>
      <c r="E2794" s="1"/>
      <c r="F2794" s="1"/>
      <c r="G2794" s="1"/>
      <c r="H2794" s="1"/>
      <c r="I2794" s="1"/>
      <c r="J2794" s="1"/>
      <c r="K2794" s="120"/>
      <c r="L2794" s="120"/>
      <c r="M2794" s="120"/>
      <c r="N2794" s="1"/>
      <c r="O2794" s="1"/>
      <c r="P2794" s="1"/>
      <c r="Q2794" s="1"/>
      <c r="R2794" s="1"/>
      <c r="S2794" s="1"/>
      <c r="T2794" s="1"/>
      <c r="U2794" s="1"/>
      <c r="V2794" s="1"/>
      <c r="W2794" s="1"/>
      <c r="X2794" s="1"/>
    </row>
    <row r="2795" spans="1:24">
      <c r="A2795" s="119"/>
      <c r="B2795" s="136"/>
      <c r="C2795" s="78"/>
      <c r="D2795" s="99"/>
      <c r="E2795" s="1"/>
      <c r="F2795" s="1"/>
      <c r="G2795" s="1"/>
      <c r="H2795" s="1"/>
      <c r="I2795" s="1"/>
      <c r="J2795" s="1"/>
      <c r="K2795" s="120"/>
      <c r="L2795" s="120"/>
      <c r="M2795" s="120"/>
      <c r="N2795" s="1"/>
      <c r="O2795" s="1"/>
      <c r="P2795" s="1"/>
      <c r="Q2795" s="1"/>
      <c r="R2795" s="1"/>
      <c r="S2795" s="1"/>
      <c r="T2795" s="1"/>
      <c r="U2795" s="1"/>
      <c r="V2795" s="1"/>
      <c r="W2795" s="1"/>
      <c r="X2795" s="1"/>
    </row>
    <row r="2796" spans="1:24">
      <c r="A2796" s="119"/>
      <c r="B2796" s="136"/>
      <c r="C2796" s="78"/>
      <c r="D2796" s="99"/>
      <c r="E2796" s="1"/>
      <c r="F2796" s="1"/>
      <c r="G2796" s="1"/>
      <c r="H2796" s="1"/>
      <c r="I2796" s="1"/>
      <c r="J2796" s="1"/>
      <c r="K2796" s="120"/>
      <c r="L2796" s="120"/>
      <c r="M2796" s="120"/>
      <c r="N2796" s="1"/>
      <c r="O2796" s="1"/>
      <c r="P2796" s="1"/>
      <c r="Q2796" s="1"/>
      <c r="R2796" s="1"/>
      <c r="S2796" s="1"/>
      <c r="T2796" s="1"/>
      <c r="U2796" s="1"/>
      <c r="V2796" s="1"/>
      <c r="W2796" s="1"/>
      <c r="X2796" s="1"/>
    </row>
    <row r="2797" spans="1:24">
      <c r="A2797" s="119"/>
      <c r="B2797" s="136"/>
      <c r="C2797" s="78"/>
      <c r="D2797" s="99"/>
      <c r="E2797" s="1"/>
      <c r="F2797" s="1"/>
      <c r="G2797" s="1"/>
      <c r="H2797" s="1"/>
      <c r="I2797" s="1"/>
      <c r="J2797" s="1"/>
      <c r="K2797" s="120"/>
      <c r="L2797" s="120"/>
      <c r="M2797" s="120"/>
      <c r="N2797" s="1"/>
      <c r="O2797" s="1"/>
      <c r="P2797" s="1"/>
      <c r="Q2797" s="1"/>
      <c r="R2797" s="1"/>
      <c r="S2797" s="1"/>
      <c r="T2797" s="1"/>
      <c r="U2797" s="1"/>
      <c r="V2797" s="1"/>
      <c r="W2797" s="1"/>
      <c r="X2797" s="1"/>
    </row>
    <row r="2798" spans="1:24">
      <c r="A2798" s="119"/>
      <c r="B2798" s="136"/>
      <c r="C2798" s="78"/>
      <c r="D2798" s="99"/>
      <c r="E2798" s="1"/>
      <c r="F2798" s="1"/>
      <c r="G2798" s="1"/>
      <c r="H2798" s="1"/>
      <c r="I2798" s="1"/>
      <c r="J2798" s="1"/>
      <c r="K2798" s="120"/>
      <c r="L2798" s="120"/>
      <c r="M2798" s="120"/>
      <c r="N2798" s="1"/>
      <c r="O2798" s="1"/>
      <c r="P2798" s="1"/>
      <c r="Q2798" s="1"/>
      <c r="R2798" s="1"/>
      <c r="S2798" s="1"/>
      <c r="T2798" s="1"/>
      <c r="U2798" s="1"/>
      <c r="V2798" s="1"/>
      <c r="W2798" s="1"/>
      <c r="X2798" s="1"/>
    </row>
    <row r="2799" spans="1:24">
      <c r="A2799" s="119"/>
      <c r="B2799" s="136"/>
      <c r="C2799" s="78"/>
      <c r="D2799" s="99"/>
      <c r="E2799" s="1"/>
      <c r="F2799" s="1"/>
      <c r="G2799" s="1"/>
      <c r="H2799" s="1"/>
      <c r="I2799" s="1"/>
      <c r="J2799" s="1"/>
      <c r="K2799" s="120"/>
      <c r="L2799" s="120"/>
      <c r="M2799" s="120"/>
      <c r="N2799" s="1"/>
      <c r="O2799" s="1"/>
      <c r="P2799" s="1"/>
      <c r="Q2799" s="1"/>
      <c r="R2799" s="1"/>
      <c r="S2799" s="1"/>
      <c r="T2799" s="1"/>
      <c r="U2799" s="1"/>
      <c r="V2799" s="1"/>
      <c r="W2799" s="1"/>
      <c r="X2799" s="1"/>
    </row>
    <row r="2800" spans="1:24">
      <c r="A2800" s="119"/>
      <c r="B2800" s="136"/>
      <c r="C2800" s="78"/>
      <c r="D2800" s="99"/>
      <c r="E2800" s="1"/>
      <c r="F2800" s="1"/>
      <c r="G2800" s="1"/>
      <c r="H2800" s="1"/>
      <c r="I2800" s="1"/>
      <c r="J2800" s="1"/>
      <c r="K2800" s="120"/>
      <c r="L2800" s="120"/>
      <c r="M2800" s="120"/>
      <c r="N2800" s="1"/>
      <c r="O2800" s="1"/>
      <c r="P2800" s="1"/>
      <c r="Q2800" s="1"/>
      <c r="R2800" s="1"/>
      <c r="S2800" s="1"/>
      <c r="T2800" s="1"/>
      <c r="U2800" s="1"/>
      <c r="V2800" s="1"/>
      <c r="W2800" s="1"/>
      <c r="X2800" s="1"/>
    </row>
    <row r="2801" spans="1:24">
      <c r="A2801" s="119"/>
      <c r="B2801" s="136"/>
      <c r="C2801" s="78"/>
      <c r="D2801" s="99"/>
      <c r="E2801" s="1"/>
      <c r="F2801" s="1"/>
      <c r="G2801" s="1"/>
      <c r="H2801" s="1"/>
      <c r="I2801" s="1"/>
      <c r="J2801" s="1"/>
      <c r="K2801" s="120"/>
      <c r="L2801" s="120"/>
      <c r="M2801" s="120"/>
      <c r="N2801" s="1"/>
      <c r="O2801" s="1"/>
      <c r="P2801" s="1"/>
      <c r="Q2801" s="1"/>
      <c r="R2801" s="1"/>
      <c r="S2801" s="1"/>
      <c r="T2801" s="1"/>
      <c r="U2801" s="1"/>
      <c r="V2801" s="1"/>
      <c r="W2801" s="1"/>
      <c r="X2801" s="1"/>
    </row>
    <row r="2802" spans="1:24">
      <c r="A2802" s="119"/>
      <c r="B2802" s="136"/>
      <c r="C2802" s="78"/>
      <c r="D2802" s="99"/>
      <c r="E2802" s="1"/>
      <c r="F2802" s="1"/>
      <c r="G2802" s="1"/>
      <c r="H2802" s="1"/>
      <c r="I2802" s="1"/>
      <c r="J2802" s="1"/>
      <c r="K2802" s="120"/>
      <c r="L2802" s="120"/>
      <c r="M2802" s="120"/>
      <c r="N2802" s="1"/>
      <c r="O2802" s="1"/>
      <c r="P2802" s="1"/>
      <c r="Q2802" s="1"/>
      <c r="R2802" s="1"/>
      <c r="S2802" s="1"/>
      <c r="T2802" s="1"/>
      <c r="U2802" s="1"/>
      <c r="V2802" s="1"/>
      <c r="W2802" s="1"/>
      <c r="X2802" s="1"/>
    </row>
    <row r="2803" spans="1:24">
      <c r="A2803" s="119"/>
      <c r="B2803" s="136"/>
      <c r="C2803" s="78"/>
      <c r="D2803" s="99"/>
      <c r="E2803" s="1"/>
      <c r="F2803" s="1"/>
      <c r="G2803" s="1"/>
      <c r="H2803" s="1"/>
      <c r="I2803" s="1"/>
      <c r="J2803" s="1"/>
      <c r="K2803" s="120"/>
      <c r="L2803" s="120"/>
      <c r="M2803" s="120"/>
      <c r="N2803" s="1"/>
      <c r="O2803" s="1"/>
      <c r="P2803" s="1"/>
      <c r="Q2803" s="1"/>
      <c r="R2803" s="1"/>
      <c r="S2803" s="1"/>
      <c r="T2803" s="1"/>
      <c r="U2803" s="1"/>
      <c r="V2803" s="1"/>
      <c r="W2803" s="1"/>
      <c r="X2803" s="1"/>
    </row>
    <row r="2804" spans="1:24">
      <c r="A2804" s="119"/>
      <c r="B2804" s="136"/>
      <c r="C2804" s="78"/>
      <c r="D2804" s="99"/>
      <c r="E2804" s="1"/>
      <c r="F2804" s="1"/>
      <c r="G2804" s="1"/>
      <c r="H2804" s="1"/>
      <c r="I2804" s="1"/>
      <c r="J2804" s="1"/>
      <c r="K2804" s="120"/>
      <c r="L2804" s="120"/>
      <c r="M2804" s="120"/>
      <c r="N2804" s="1"/>
      <c r="O2804" s="1"/>
      <c r="P2804" s="1"/>
      <c r="Q2804" s="1"/>
      <c r="R2804" s="1"/>
      <c r="S2804" s="1"/>
      <c r="T2804" s="1"/>
      <c r="U2804" s="1"/>
      <c r="V2804" s="1"/>
      <c r="W2804" s="1"/>
      <c r="X2804" s="1"/>
    </row>
    <row r="2805" spans="1:24">
      <c r="A2805" s="119"/>
      <c r="B2805" s="136"/>
      <c r="C2805" s="78"/>
      <c r="D2805" s="99"/>
      <c r="E2805" s="1"/>
      <c r="F2805" s="1"/>
      <c r="G2805" s="1"/>
      <c r="H2805" s="1"/>
      <c r="I2805" s="1"/>
      <c r="J2805" s="1"/>
      <c r="K2805" s="120"/>
      <c r="L2805" s="120"/>
      <c r="M2805" s="120"/>
      <c r="N2805" s="1"/>
      <c r="O2805" s="1"/>
      <c r="P2805" s="1"/>
      <c r="Q2805" s="1"/>
      <c r="R2805" s="1"/>
      <c r="S2805" s="1"/>
      <c r="T2805" s="1"/>
      <c r="U2805" s="1"/>
      <c r="V2805" s="1"/>
      <c r="W2805" s="1"/>
      <c r="X2805" s="1"/>
    </row>
    <row r="2806" spans="1:24">
      <c r="A2806" s="119"/>
      <c r="B2806" s="136"/>
      <c r="C2806" s="78"/>
      <c r="D2806" s="99"/>
      <c r="E2806" s="1"/>
      <c r="F2806" s="1"/>
      <c r="G2806" s="1"/>
      <c r="H2806" s="1"/>
      <c r="I2806" s="1"/>
      <c r="J2806" s="1"/>
      <c r="K2806" s="120"/>
      <c r="L2806" s="120"/>
      <c r="M2806" s="120"/>
      <c r="N2806" s="1"/>
      <c r="O2806" s="1"/>
      <c r="P2806" s="1"/>
      <c r="Q2806" s="1"/>
      <c r="R2806" s="1"/>
      <c r="S2806" s="1"/>
      <c r="T2806" s="1"/>
      <c r="U2806" s="1"/>
      <c r="V2806" s="1"/>
      <c r="W2806" s="1"/>
      <c r="X2806" s="1"/>
    </row>
    <row r="2807" spans="1:24">
      <c r="A2807" s="119"/>
      <c r="B2807" s="136"/>
      <c r="C2807" s="78"/>
      <c r="D2807" s="99"/>
      <c r="E2807" s="1"/>
      <c r="F2807" s="1"/>
      <c r="G2807" s="1"/>
      <c r="H2807" s="1"/>
      <c r="I2807" s="1"/>
      <c r="J2807" s="1"/>
      <c r="K2807" s="120"/>
      <c r="L2807" s="120"/>
      <c r="M2807" s="120"/>
      <c r="N2807" s="1"/>
      <c r="O2807" s="1"/>
      <c r="P2807" s="1"/>
      <c r="Q2807" s="1"/>
      <c r="R2807" s="1"/>
      <c r="S2807" s="1"/>
      <c r="T2807" s="1"/>
      <c r="U2807" s="1"/>
      <c r="V2807" s="1"/>
      <c r="W2807" s="1"/>
      <c r="X2807" s="1"/>
    </row>
    <row r="2808" spans="1:24">
      <c r="A2808" s="119"/>
      <c r="B2808" s="136"/>
      <c r="C2808" s="78"/>
      <c r="D2808" s="99"/>
      <c r="E2808" s="1"/>
      <c r="F2808" s="1"/>
      <c r="G2808" s="1"/>
      <c r="H2808" s="1"/>
      <c r="I2808" s="1"/>
      <c r="J2808" s="1"/>
      <c r="K2808" s="120"/>
      <c r="L2808" s="120"/>
      <c r="M2808" s="120"/>
      <c r="N2808" s="1"/>
      <c r="O2808" s="1"/>
      <c r="P2808" s="1"/>
      <c r="Q2808" s="1"/>
      <c r="R2808" s="1"/>
      <c r="S2808" s="1"/>
      <c r="T2808" s="1"/>
      <c r="U2808" s="1"/>
      <c r="V2808" s="1"/>
      <c r="W2808" s="1"/>
      <c r="X2808" s="1"/>
    </row>
    <row r="2809" spans="1:24">
      <c r="A2809" s="119"/>
      <c r="B2809" s="136"/>
      <c r="C2809" s="78"/>
      <c r="D2809" s="99"/>
      <c r="E2809" s="1"/>
      <c r="F2809" s="1"/>
      <c r="G2809" s="1"/>
      <c r="H2809" s="1"/>
      <c r="I2809" s="1"/>
      <c r="J2809" s="1"/>
      <c r="K2809" s="120"/>
      <c r="L2809" s="120"/>
      <c r="M2809" s="120"/>
      <c r="N2809" s="1"/>
      <c r="O2809" s="1"/>
      <c r="P2809" s="1"/>
      <c r="Q2809" s="1"/>
      <c r="R2809" s="1"/>
      <c r="S2809" s="1"/>
      <c r="T2809" s="1"/>
      <c r="U2809" s="1"/>
      <c r="V2809" s="1"/>
      <c r="W2809" s="1"/>
      <c r="X2809" s="1"/>
    </row>
    <row r="2810" spans="1:24">
      <c r="A2810" s="119"/>
      <c r="B2810" s="136"/>
      <c r="C2810" s="78"/>
      <c r="D2810" s="99"/>
      <c r="E2810" s="1"/>
      <c r="F2810" s="1"/>
      <c r="G2810" s="1"/>
      <c r="H2810" s="1"/>
      <c r="I2810" s="1"/>
      <c r="J2810" s="1"/>
      <c r="K2810" s="120"/>
      <c r="L2810" s="120"/>
      <c r="M2810" s="120"/>
      <c r="N2810" s="1"/>
      <c r="O2810" s="1"/>
      <c r="P2810" s="1"/>
      <c r="Q2810" s="1"/>
      <c r="R2810" s="1"/>
      <c r="S2810" s="1"/>
      <c r="T2810" s="1"/>
      <c r="U2810" s="1"/>
      <c r="V2810" s="1"/>
      <c r="W2810" s="1"/>
      <c r="X2810" s="1"/>
    </row>
    <row r="2811" spans="1:24">
      <c r="A2811" s="119"/>
      <c r="B2811" s="136"/>
      <c r="C2811" s="78"/>
      <c r="D2811" s="99"/>
      <c r="E2811" s="1"/>
      <c r="F2811" s="1"/>
      <c r="G2811" s="1"/>
      <c r="H2811" s="1"/>
      <c r="I2811" s="1"/>
      <c r="J2811" s="1"/>
      <c r="K2811" s="120"/>
      <c r="L2811" s="120"/>
      <c r="M2811" s="120"/>
      <c r="N2811" s="1"/>
      <c r="O2811" s="1"/>
      <c r="P2811" s="1"/>
      <c r="Q2811" s="1"/>
      <c r="R2811" s="1"/>
      <c r="S2811" s="1"/>
      <c r="T2811" s="1"/>
      <c r="U2811" s="1"/>
      <c r="V2811" s="1"/>
      <c r="W2811" s="1"/>
      <c r="X2811" s="1"/>
    </row>
    <row r="2812" spans="1:24">
      <c r="A2812" s="119"/>
      <c r="B2812" s="136"/>
      <c r="C2812" s="78"/>
      <c r="D2812" s="99"/>
      <c r="E2812" s="1"/>
      <c r="F2812" s="1"/>
      <c r="G2812" s="1"/>
      <c r="H2812" s="1"/>
      <c r="I2812" s="1"/>
      <c r="J2812" s="1"/>
      <c r="K2812" s="120"/>
      <c r="L2812" s="120"/>
      <c r="M2812" s="120"/>
      <c r="N2812" s="1"/>
      <c r="O2812" s="1"/>
      <c r="P2812" s="1"/>
      <c r="Q2812" s="1"/>
      <c r="R2812" s="1"/>
      <c r="S2812" s="1"/>
      <c r="T2812" s="1"/>
      <c r="U2812" s="1"/>
      <c r="V2812" s="1"/>
      <c r="W2812" s="1"/>
      <c r="X2812" s="1"/>
    </row>
    <row r="2813" spans="1:24">
      <c r="A2813" s="119"/>
      <c r="B2813" s="136"/>
      <c r="C2813" s="78"/>
      <c r="D2813" s="99"/>
      <c r="E2813" s="1"/>
      <c r="F2813" s="1"/>
      <c r="G2813" s="1"/>
      <c r="H2813" s="1"/>
      <c r="I2813" s="1"/>
      <c r="J2813" s="1"/>
      <c r="K2813" s="120"/>
      <c r="L2813" s="120"/>
      <c r="M2813" s="120"/>
      <c r="N2813" s="1"/>
      <c r="O2813" s="1"/>
      <c r="P2813" s="1"/>
      <c r="Q2813" s="1"/>
      <c r="R2813" s="1"/>
      <c r="S2813" s="1"/>
      <c r="T2813" s="1"/>
      <c r="U2813" s="1"/>
      <c r="V2813" s="1"/>
      <c r="W2813" s="1"/>
      <c r="X2813" s="1"/>
    </row>
    <row r="2814" spans="1:24">
      <c r="A2814" s="119"/>
      <c r="B2814" s="136"/>
      <c r="C2814" s="78"/>
      <c r="D2814" s="99"/>
      <c r="E2814" s="1"/>
      <c r="F2814" s="1"/>
      <c r="G2814" s="1"/>
      <c r="H2814" s="1"/>
      <c r="I2814" s="1"/>
      <c r="J2814" s="1"/>
      <c r="K2814" s="120"/>
      <c r="L2814" s="120"/>
      <c r="M2814" s="120"/>
      <c r="N2814" s="1"/>
      <c r="O2814" s="1"/>
      <c r="P2814" s="1"/>
      <c r="Q2814" s="1"/>
      <c r="R2814" s="1"/>
      <c r="S2814" s="1"/>
      <c r="T2814" s="1"/>
      <c r="U2814" s="1"/>
      <c r="V2814" s="1"/>
      <c r="W2814" s="1"/>
      <c r="X2814" s="1"/>
    </row>
    <row r="2815" spans="1:24">
      <c r="A2815" s="119"/>
      <c r="B2815" s="136"/>
      <c r="C2815" s="78"/>
      <c r="D2815" s="99"/>
      <c r="E2815" s="1"/>
      <c r="F2815" s="1"/>
      <c r="G2815" s="1"/>
      <c r="H2815" s="1"/>
      <c r="I2815" s="1"/>
      <c r="J2815" s="1"/>
      <c r="K2815" s="120"/>
      <c r="L2815" s="120"/>
      <c r="M2815" s="120"/>
      <c r="N2815" s="1"/>
      <c r="O2815" s="1"/>
      <c r="P2815" s="1"/>
      <c r="Q2815" s="1"/>
      <c r="R2815" s="1"/>
      <c r="S2815" s="1"/>
      <c r="T2815" s="1"/>
      <c r="U2815" s="1"/>
      <c r="V2815" s="1"/>
      <c r="W2815" s="1"/>
      <c r="X2815" s="1"/>
    </row>
    <row r="2816" spans="1:24">
      <c r="A2816" s="119"/>
      <c r="B2816" s="136"/>
      <c r="C2816" s="78"/>
      <c r="D2816" s="99"/>
      <c r="E2816" s="1"/>
      <c r="F2816" s="1"/>
      <c r="G2816" s="1"/>
      <c r="H2816" s="1"/>
      <c r="I2816" s="1"/>
      <c r="J2816" s="1"/>
      <c r="K2816" s="120"/>
      <c r="L2816" s="120"/>
      <c r="M2816" s="120"/>
      <c r="N2816" s="1"/>
      <c r="O2816" s="1"/>
      <c r="P2816" s="1"/>
      <c r="Q2816" s="1"/>
      <c r="R2816" s="1"/>
      <c r="S2816" s="1"/>
      <c r="T2816" s="1"/>
      <c r="U2816" s="1"/>
      <c r="V2816" s="1"/>
      <c r="W2816" s="1"/>
      <c r="X2816" s="1"/>
    </row>
    <row r="2817" spans="1:24">
      <c r="A2817" s="119"/>
      <c r="B2817" s="136"/>
      <c r="C2817" s="78"/>
      <c r="D2817" s="99"/>
      <c r="E2817" s="1"/>
      <c r="F2817" s="1"/>
      <c r="G2817" s="1"/>
      <c r="H2817" s="1"/>
      <c r="I2817" s="1"/>
      <c r="J2817" s="1"/>
      <c r="K2817" s="120"/>
      <c r="L2817" s="120"/>
      <c r="M2817" s="120"/>
      <c r="N2817" s="1"/>
      <c r="O2817" s="1"/>
      <c r="P2817" s="1"/>
      <c r="Q2817" s="1"/>
      <c r="R2817" s="1"/>
      <c r="S2817" s="1"/>
      <c r="T2817" s="1"/>
      <c r="U2817" s="1"/>
      <c r="V2817" s="1"/>
      <c r="W2817" s="1"/>
      <c r="X2817" s="1"/>
    </row>
    <row r="2818" spans="1:24">
      <c r="A2818" s="119"/>
      <c r="B2818" s="136"/>
      <c r="C2818" s="78"/>
      <c r="D2818" s="99"/>
      <c r="E2818" s="1"/>
      <c r="F2818" s="1"/>
      <c r="G2818" s="1"/>
      <c r="H2818" s="1"/>
      <c r="I2818" s="1"/>
      <c r="J2818" s="1"/>
      <c r="K2818" s="120"/>
      <c r="L2818" s="120"/>
      <c r="M2818" s="120"/>
      <c r="N2818" s="1"/>
      <c r="O2818" s="1"/>
      <c r="P2818" s="1"/>
      <c r="Q2818" s="1"/>
      <c r="R2818" s="1"/>
      <c r="S2818" s="1"/>
      <c r="T2818" s="1"/>
      <c r="U2818" s="1"/>
      <c r="V2818" s="1"/>
      <c r="W2818" s="1"/>
      <c r="X2818" s="1"/>
    </row>
    <row r="2819" spans="1:24">
      <c r="A2819" s="119"/>
      <c r="B2819" s="136"/>
      <c r="C2819" s="78"/>
      <c r="D2819" s="99"/>
      <c r="E2819" s="1"/>
      <c r="F2819" s="1"/>
      <c r="G2819" s="1"/>
      <c r="H2819" s="1"/>
      <c r="I2819" s="1"/>
      <c r="J2819" s="1"/>
      <c r="K2819" s="120"/>
      <c r="L2819" s="120"/>
      <c r="M2819" s="120"/>
      <c r="N2819" s="1"/>
      <c r="O2819" s="1"/>
      <c r="P2819" s="1"/>
      <c r="Q2819" s="1"/>
      <c r="R2819" s="1"/>
      <c r="S2819" s="1"/>
      <c r="T2819" s="1"/>
      <c r="U2819" s="1"/>
      <c r="V2819" s="1"/>
      <c r="W2819" s="1"/>
      <c r="X2819" s="1"/>
    </row>
    <row r="2820" spans="1:24">
      <c r="A2820" s="119"/>
      <c r="B2820" s="136"/>
      <c r="C2820" s="78"/>
      <c r="D2820" s="99"/>
      <c r="E2820" s="1"/>
      <c r="F2820" s="1"/>
      <c r="G2820" s="1"/>
      <c r="H2820" s="1"/>
      <c r="I2820" s="1"/>
      <c r="J2820" s="1"/>
      <c r="K2820" s="120"/>
      <c r="L2820" s="120"/>
      <c r="M2820" s="120"/>
      <c r="N2820" s="1"/>
      <c r="O2820" s="1"/>
      <c r="P2820" s="1"/>
      <c r="Q2820" s="1"/>
      <c r="R2820" s="1"/>
      <c r="S2820" s="1"/>
      <c r="T2820" s="1"/>
      <c r="U2820" s="1"/>
      <c r="V2820" s="1"/>
      <c r="W2820" s="1"/>
      <c r="X2820" s="1"/>
    </row>
    <row r="2821" spans="1:24">
      <c r="A2821" s="119"/>
      <c r="B2821" s="136"/>
      <c r="C2821" s="78"/>
      <c r="D2821" s="99"/>
      <c r="E2821" s="1"/>
      <c r="F2821" s="1"/>
      <c r="G2821" s="1"/>
      <c r="H2821" s="1"/>
      <c r="I2821" s="1"/>
      <c r="J2821" s="1"/>
      <c r="K2821" s="120"/>
      <c r="L2821" s="120"/>
      <c r="M2821" s="120"/>
      <c r="N2821" s="1"/>
      <c r="O2821" s="1"/>
      <c r="P2821" s="1"/>
      <c r="Q2821" s="1"/>
      <c r="R2821" s="1"/>
      <c r="S2821" s="1"/>
      <c r="T2821" s="1"/>
      <c r="U2821" s="1"/>
      <c r="V2821" s="1"/>
      <c r="W2821" s="1"/>
      <c r="X2821" s="1"/>
    </row>
    <row r="2822" spans="1:24">
      <c r="A2822" s="119"/>
      <c r="B2822" s="136"/>
      <c r="C2822" s="78"/>
      <c r="D2822" s="99"/>
      <c r="E2822" s="1"/>
      <c r="F2822" s="1"/>
      <c r="G2822" s="1"/>
      <c r="H2822" s="1"/>
      <c r="I2822" s="1"/>
      <c r="J2822" s="1"/>
      <c r="K2822" s="120"/>
      <c r="L2822" s="120"/>
      <c r="M2822" s="120"/>
      <c r="N2822" s="1"/>
      <c r="O2822" s="1"/>
      <c r="P2822" s="1"/>
      <c r="Q2822" s="1"/>
      <c r="R2822" s="1"/>
      <c r="S2822" s="1"/>
      <c r="T2822" s="1"/>
      <c r="U2822" s="1"/>
      <c r="V2822" s="1"/>
      <c r="W2822" s="1"/>
      <c r="X2822" s="1"/>
    </row>
    <row r="2823" spans="1:24">
      <c r="A2823" s="119"/>
      <c r="B2823" s="136"/>
      <c r="C2823" s="78"/>
      <c r="D2823" s="99"/>
      <c r="E2823" s="1"/>
      <c r="F2823" s="1"/>
      <c r="G2823" s="1"/>
      <c r="H2823" s="1"/>
      <c r="I2823" s="1"/>
      <c r="J2823" s="1"/>
      <c r="K2823" s="120"/>
      <c r="L2823" s="120"/>
      <c r="M2823" s="120"/>
      <c r="N2823" s="1"/>
      <c r="O2823" s="1"/>
      <c r="P2823" s="1"/>
      <c r="Q2823" s="1"/>
      <c r="R2823" s="1"/>
      <c r="S2823" s="1"/>
      <c r="T2823" s="1"/>
      <c r="U2823" s="1"/>
      <c r="V2823" s="1"/>
      <c r="W2823" s="1"/>
      <c r="X2823" s="1"/>
    </row>
    <row r="2824" spans="1:24">
      <c r="A2824" s="119"/>
      <c r="B2824" s="136"/>
      <c r="C2824" s="78"/>
      <c r="D2824" s="99"/>
      <c r="E2824" s="1"/>
      <c r="F2824" s="1"/>
      <c r="G2824" s="1"/>
      <c r="H2824" s="1"/>
      <c r="I2824" s="1"/>
      <c r="J2824" s="1"/>
      <c r="K2824" s="120"/>
      <c r="L2824" s="120"/>
      <c r="M2824" s="120"/>
      <c r="N2824" s="1"/>
      <c r="O2824" s="1"/>
      <c r="P2824" s="1"/>
      <c r="Q2824" s="1"/>
      <c r="R2824" s="1"/>
      <c r="S2824" s="1"/>
      <c r="T2824" s="1"/>
      <c r="U2824" s="1"/>
      <c r="V2824" s="1"/>
      <c r="W2824" s="1"/>
      <c r="X2824" s="1"/>
    </row>
    <row r="2825" spans="1:24">
      <c r="A2825" s="119"/>
      <c r="B2825" s="136"/>
      <c r="C2825" s="78"/>
      <c r="D2825" s="99"/>
      <c r="E2825" s="1"/>
      <c r="F2825" s="1"/>
      <c r="G2825" s="1"/>
      <c r="H2825" s="1"/>
      <c r="I2825" s="1"/>
      <c r="J2825" s="1"/>
      <c r="K2825" s="120"/>
      <c r="L2825" s="120"/>
      <c r="M2825" s="120"/>
      <c r="N2825" s="1"/>
      <c r="O2825" s="1"/>
      <c r="P2825" s="1"/>
      <c r="Q2825" s="1"/>
      <c r="R2825" s="1"/>
      <c r="S2825" s="1"/>
      <c r="T2825" s="1"/>
      <c r="U2825" s="1"/>
      <c r="V2825" s="1"/>
      <c r="W2825" s="1"/>
      <c r="X2825" s="1"/>
    </row>
    <row r="2826" spans="1:24">
      <c r="A2826" s="119"/>
      <c r="B2826" s="136"/>
      <c r="C2826" s="78"/>
      <c r="D2826" s="99"/>
      <c r="E2826" s="1"/>
      <c r="F2826" s="1"/>
      <c r="G2826" s="1"/>
      <c r="H2826" s="1"/>
      <c r="I2826" s="1"/>
      <c r="J2826" s="1"/>
      <c r="K2826" s="120"/>
      <c r="L2826" s="120"/>
      <c r="M2826" s="120"/>
      <c r="N2826" s="1"/>
      <c r="O2826" s="1"/>
      <c r="P2826" s="1"/>
      <c r="Q2826" s="1"/>
      <c r="R2826" s="1"/>
      <c r="S2826" s="1"/>
      <c r="T2826" s="1"/>
      <c r="U2826" s="1"/>
      <c r="V2826" s="1"/>
      <c r="W2826" s="1"/>
      <c r="X2826" s="1"/>
    </row>
    <row r="2827" spans="1:24">
      <c r="A2827" s="119"/>
      <c r="B2827" s="136"/>
      <c r="C2827" s="78"/>
      <c r="D2827" s="99"/>
      <c r="E2827" s="1"/>
      <c r="F2827" s="1"/>
      <c r="G2827" s="1"/>
      <c r="H2827" s="1"/>
      <c r="I2827" s="1"/>
      <c r="J2827" s="1"/>
      <c r="K2827" s="120"/>
      <c r="L2827" s="120"/>
      <c r="M2827" s="120"/>
      <c r="N2827" s="1"/>
      <c r="O2827" s="1"/>
      <c r="P2827" s="1"/>
      <c r="Q2827" s="1"/>
      <c r="R2827" s="1"/>
      <c r="S2827" s="1"/>
      <c r="T2827" s="1"/>
      <c r="U2827" s="1"/>
      <c r="V2827" s="1"/>
      <c r="W2827" s="1"/>
      <c r="X2827" s="1"/>
    </row>
    <row r="2828" spans="1:24">
      <c r="A2828" s="119"/>
      <c r="B2828" s="136"/>
      <c r="C2828" s="78"/>
      <c r="D2828" s="99"/>
      <c r="E2828" s="1"/>
      <c r="F2828" s="1"/>
      <c r="G2828" s="1"/>
      <c r="H2828" s="1"/>
      <c r="I2828" s="1"/>
      <c r="J2828" s="1"/>
      <c r="K2828" s="120"/>
      <c r="L2828" s="120"/>
      <c r="M2828" s="120"/>
      <c r="N2828" s="1"/>
      <c r="O2828" s="1"/>
      <c r="P2828" s="1"/>
      <c r="Q2828" s="1"/>
      <c r="R2828" s="1"/>
      <c r="S2828" s="1"/>
      <c r="T2828" s="1"/>
      <c r="U2828" s="1"/>
      <c r="V2828" s="1"/>
      <c r="W2828" s="1"/>
      <c r="X2828" s="1"/>
    </row>
    <row r="2829" spans="1:24">
      <c r="A2829" s="119"/>
      <c r="B2829" s="136"/>
      <c r="C2829" s="78"/>
      <c r="D2829" s="99"/>
      <c r="E2829" s="1"/>
      <c r="F2829" s="1"/>
      <c r="G2829" s="1"/>
      <c r="H2829" s="1"/>
      <c r="I2829" s="1"/>
      <c r="J2829" s="1"/>
      <c r="K2829" s="120"/>
      <c r="L2829" s="120"/>
      <c r="M2829" s="120"/>
      <c r="N2829" s="1"/>
      <c r="O2829" s="1"/>
      <c r="P2829" s="1"/>
      <c r="Q2829" s="1"/>
      <c r="R2829" s="1"/>
      <c r="S2829" s="1"/>
      <c r="T2829" s="1"/>
      <c r="U2829" s="1"/>
      <c r="V2829" s="1"/>
      <c r="W2829" s="1"/>
      <c r="X2829" s="1"/>
    </row>
    <row r="2830" spans="1:24">
      <c r="A2830" s="119"/>
      <c r="B2830" s="136"/>
      <c r="C2830" s="78"/>
      <c r="D2830" s="99"/>
      <c r="E2830" s="1"/>
      <c r="F2830" s="1"/>
      <c r="G2830" s="1"/>
      <c r="H2830" s="1"/>
      <c r="I2830" s="1"/>
      <c r="J2830" s="1"/>
      <c r="K2830" s="120"/>
      <c r="L2830" s="120"/>
      <c r="M2830" s="120"/>
      <c r="N2830" s="1"/>
      <c r="O2830" s="1"/>
      <c r="P2830" s="1"/>
      <c r="Q2830" s="1"/>
      <c r="R2830" s="1"/>
      <c r="S2830" s="1"/>
      <c r="T2830" s="1"/>
      <c r="U2830" s="1"/>
      <c r="V2830" s="1"/>
      <c r="W2830" s="1"/>
      <c r="X2830" s="1"/>
    </row>
    <row r="2831" spans="1:24">
      <c r="A2831" s="119"/>
      <c r="B2831" s="136"/>
      <c r="C2831" s="78"/>
      <c r="D2831" s="99"/>
      <c r="E2831" s="1"/>
      <c r="F2831" s="1"/>
      <c r="G2831" s="1"/>
      <c r="H2831" s="1"/>
      <c r="I2831" s="1"/>
      <c r="J2831" s="1"/>
      <c r="K2831" s="120"/>
      <c r="L2831" s="120"/>
      <c r="M2831" s="120"/>
      <c r="N2831" s="1"/>
      <c r="O2831" s="1"/>
      <c r="P2831" s="1"/>
      <c r="Q2831" s="1"/>
      <c r="R2831" s="1"/>
      <c r="S2831" s="1"/>
      <c r="T2831" s="1"/>
      <c r="U2831" s="1"/>
      <c r="V2831" s="1"/>
      <c r="W2831" s="1"/>
      <c r="X2831" s="1"/>
    </row>
    <row r="2832" spans="1:24">
      <c r="A2832" s="119"/>
      <c r="B2832" s="136"/>
      <c r="C2832" s="78"/>
      <c r="D2832" s="99"/>
      <c r="E2832" s="1"/>
      <c r="F2832" s="1"/>
      <c r="G2832" s="1"/>
      <c r="H2832" s="1"/>
      <c r="I2832" s="1"/>
      <c r="J2832" s="1"/>
      <c r="K2832" s="120"/>
      <c r="L2832" s="120"/>
      <c r="M2832" s="120"/>
      <c r="N2832" s="1"/>
      <c r="O2832" s="1"/>
      <c r="P2832" s="1"/>
      <c r="Q2832" s="1"/>
      <c r="R2832" s="1"/>
      <c r="S2832" s="1"/>
      <c r="T2832" s="1"/>
      <c r="U2832" s="1"/>
      <c r="V2832" s="1"/>
      <c r="W2832" s="1"/>
      <c r="X2832" s="1"/>
    </row>
    <row r="2833" spans="1:24">
      <c r="A2833" s="119"/>
      <c r="B2833" s="136"/>
      <c r="C2833" s="78"/>
      <c r="D2833" s="99"/>
      <c r="E2833" s="1"/>
      <c r="F2833" s="1"/>
      <c r="G2833" s="1"/>
      <c r="H2833" s="1"/>
      <c r="I2833" s="1"/>
      <c r="J2833" s="1"/>
      <c r="K2833" s="120"/>
      <c r="L2833" s="120"/>
      <c r="M2833" s="120"/>
      <c r="N2833" s="1"/>
      <c r="O2833" s="1"/>
      <c r="P2833" s="1"/>
      <c r="Q2833" s="1"/>
      <c r="R2833" s="1"/>
      <c r="S2833" s="1"/>
      <c r="T2833" s="1"/>
      <c r="U2833" s="1"/>
      <c r="V2833" s="1"/>
      <c r="W2833" s="1"/>
      <c r="X2833" s="1"/>
    </row>
    <row r="2834" spans="1:24">
      <c r="A2834" s="119"/>
      <c r="B2834" s="136"/>
      <c r="C2834" s="78"/>
      <c r="D2834" s="99"/>
      <c r="E2834" s="1"/>
      <c r="F2834" s="1"/>
      <c r="G2834" s="1"/>
      <c r="H2834" s="1"/>
      <c r="I2834" s="1"/>
      <c r="J2834" s="1"/>
      <c r="K2834" s="120"/>
      <c r="L2834" s="120"/>
      <c r="M2834" s="120"/>
      <c r="N2834" s="1"/>
      <c r="O2834" s="1"/>
      <c r="P2834" s="1"/>
      <c r="Q2834" s="1"/>
      <c r="R2834" s="1"/>
      <c r="S2834" s="1"/>
      <c r="T2834" s="1"/>
      <c r="U2834" s="1"/>
      <c r="V2834" s="1"/>
      <c r="W2834" s="1"/>
      <c r="X2834" s="1"/>
    </row>
    <row r="2835" spans="1:24">
      <c r="A2835" s="119"/>
      <c r="B2835" s="136"/>
      <c r="C2835" s="78"/>
      <c r="D2835" s="99"/>
      <c r="E2835" s="1"/>
      <c r="F2835" s="1"/>
      <c r="G2835" s="1"/>
      <c r="H2835" s="1"/>
      <c r="I2835" s="1"/>
      <c r="J2835" s="1"/>
      <c r="K2835" s="120"/>
      <c r="L2835" s="120"/>
      <c r="M2835" s="120"/>
      <c r="N2835" s="1"/>
      <c r="O2835" s="1"/>
      <c r="P2835" s="1"/>
      <c r="Q2835" s="1"/>
      <c r="R2835" s="1"/>
      <c r="S2835" s="1"/>
      <c r="T2835" s="1"/>
      <c r="U2835" s="1"/>
      <c r="V2835" s="1"/>
      <c r="W2835" s="1"/>
      <c r="X2835" s="1"/>
    </row>
    <row r="2836" spans="1:24">
      <c r="A2836" s="119"/>
      <c r="B2836" s="136"/>
      <c r="C2836" s="78"/>
      <c r="D2836" s="99"/>
      <c r="E2836" s="1"/>
      <c r="F2836" s="1"/>
      <c r="G2836" s="1"/>
      <c r="H2836" s="1"/>
      <c r="I2836" s="1"/>
      <c r="J2836" s="1"/>
      <c r="K2836" s="120"/>
      <c r="L2836" s="120"/>
      <c r="M2836" s="120"/>
      <c r="N2836" s="1"/>
      <c r="O2836" s="1"/>
      <c r="P2836" s="1"/>
      <c r="Q2836" s="1"/>
      <c r="R2836" s="1"/>
      <c r="S2836" s="1"/>
      <c r="T2836" s="1"/>
      <c r="U2836" s="1"/>
      <c r="V2836" s="1"/>
      <c r="W2836" s="1"/>
      <c r="X2836" s="1"/>
    </row>
    <row r="2837" spans="1:24">
      <c r="A2837" s="119"/>
      <c r="B2837" s="136"/>
      <c r="C2837" s="78"/>
      <c r="D2837" s="99"/>
      <c r="E2837" s="1"/>
      <c r="F2837" s="1"/>
      <c r="G2837" s="1"/>
      <c r="H2837" s="1"/>
      <c r="I2837" s="1"/>
      <c r="J2837" s="1"/>
      <c r="K2837" s="120"/>
      <c r="L2837" s="120"/>
      <c r="M2837" s="120"/>
      <c r="N2837" s="1"/>
      <c r="O2837" s="1"/>
      <c r="P2837" s="1"/>
      <c r="Q2837" s="1"/>
      <c r="R2837" s="1"/>
      <c r="S2837" s="1"/>
      <c r="T2837" s="1"/>
      <c r="U2837" s="1"/>
      <c r="V2837" s="1"/>
      <c r="W2837" s="1"/>
      <c r="X2837" s="1"/>
    </row>
    <row r="2838" spans="1:24">
      <c r="A2838" s="119"/>
      <c r="B2838" s="136"/>
      <c r="C2838" s="78"/>
      <c r="D2838" s="99"/>
      <c r="E2838" s="1"/>
      <c r="F2838" s="1"/>
      <c r="G2838" s="1"/>
      <c r="H2838" s="1"/>
      <c r="I2838" s="1"/>
      <c r="J2838" s="1"/>
      <c r="K2838" s="120"/>
      <c r="L2838" s="120"/>
      <c r="M2838" s="120"/>
      <c r="N2838" s="1"/>
      <c r="O2838" s="1"/>
      <c r="P2838" s="1"/>
      <c r="Q2838" s="1"/>
      <c r="R2838" s="1"/>
      <c r="S2838" s="1"/>
      <c r="T2838" s="1"/>
      <c r="U2838" s="1"/>
      <c r="V2838" s="1"/>
      <c r="W2838" s="1"/>
      <c r="X2838" s="1"/>
    </row>
    <row r="2839" spans="1:24">
      <c r="A2839" s="119"/>
      <c r="B2839" s="136"/>
      <c r="C2839" s="78"/>
      <c r="D2839" s="99"/>
      <c r="E2839" s="1"/>
      <c r="F2839" s="1"/>
      <c r="G2839" s="1"/>
      <c r="H2839" s="1"/>
      <c r="I2839" s="1"/>
      <c r="J2839" s="1"/>
      <c r="K2839" s="120"/>
      <c r="L2839" s="120"/>
      <c r="M2839" s="120"/>
      <c r="N2839" s="1"/>
      <c r="O2839" s="1"/>
      <c r="P2839" s="1"/>
      <c r="Q2839" s="1"/>
      <c r="R2839" s="1"/>
      <c r="S2839" s="1"/>
      <c r="T2839" s="1"/>
      <c r="U2839" s="1"/>
      <c r="V2839" s="1"/>
      <c r="W2839" s="1"/>
      <c r="X2839" s="1"/>
    </row>
    <row r="2840" spans="1:24">
      <c r="A2840" s="119"/>
      <c r="B2840" s="136"/>
      <c r="C2840" s="78"/>
      <c r="D2840" s="99"/>
      <c r="E2840" s="1"/>
      <c r="F2840" s="1"/>
      <c r="G2840" s="1"/>
      <c r="H2840" s="1"/>
      <c r="I2840" s="1"/>
      <c r="J2840" s="1"/>
      <c r="K2840" s="120"/>
      <c r="L2840" s="120"/>
      <c r="M2840" s="120"/>
      <c r="N2840" s="1"/>
      <c r="O2840" s="1"/>
      <c r="P2840" s="1"/>
      <c r="Q2840" s="1"/>
      <c r="R2840" s="1"/>
      <c r="S2840" s="1"/>
      <c r="T2840" s="1"/>
      <c r="U2840" s="1"/>
      <c r="V2840" s="1"/>
      <c r="W2840" s="1"/>
      <c r="X2840" s="1"/>
    </row>
    <row r="2841" spans="1:24">
      <c r="A2841" s="119"/>
      <c r="B2841" s="136"/>
      <c r="C2841" s="78"/>
      <c r="D2841" s="99"/>
      <c r="E2841" s="1"/>
      <c r="F2841" s="1"/>
      <c r="G2841" s="1"/>
      <c r="H2841" s="1"/>
      <c r="I2841" s="1"/>
      <c r="J2841" s="1"/>
      <c r="K2841" s="120"/>
      <c r="L2841" s="120"/>
      <c r="M2841" s="120"/>
      <c r="N2841" s="1"/>
      <c r="O2841" s="1"/>
      <c r="P2841" s="1"/>
      <c r="Q2841" s="1"/>
      <c r="R2841" s="1"/>
      <c r="S2841" s="1"/>
      <c r="T2841" s="1"/>
      <c r="U2841" s="1"/>
      <c r="V2841" s="1"/>
      <c r="W2841" s="1"/>
      <c r="X2841" s="1"/>
    </row>
    <row r="2842" spans="1:24">
      <c r="A2842" s="119"/>
      <c r="B2842" s="136"/>
      <c r="C2842" s="78"/>
      <c r="D2842" s="99"/>
      <c r="E2842" s="1"/>
      <c r="F2842" s="1"/>
      <c r="G2842" s="1"/>
      <c r="H2842" s="1"/>
      <c r="I2842" s="1"/>
      <c r="J2842" s="1"/>
      <c r="K2842" s="120"/>
      <c r="L2842" s="120"/>
      <c r="M2842" s="120"/>
      <c r="N2842" s="1"/>
      <c r="O2842" s="1"/>
      <c r="P2842" s="1"/>
      <c r="Q2842" s="1"/>
      <c r="R2842" s="1"/>
      <c r="S2842" s="1"/>
      <c r="T2842" s="1"/>
      <c r="U2842" s="1"/>
      <c r="V2842" s="1"/>
      <c r="W2842" s="1"/>
      <c r="X2842" s="1"/>
    </row>
    <row r="2843" spans="1:24">
      <c r="A2843" s="119"/>
      <c r="B2843" s="136"/>
      <c r="C2843" s="78"/>
      <c r="D2843" s="99"/>
      <c r="E2843" s="1"/>
      <c r="F2843" s="1"/>
      <c r="G2843" s="1"/>
      <c r="H2843" s="1"/>
      <c r="I2843" s="1"/>
      <c r="J2843" s="1"/>
      <c r="K2843" s="120"/>
      <c r="L2843" s="120"/>
      <c r="M2843" s="120"/>
      <c r="N2843" s="1"/>
      <c r="O2843" s="1"/>
      <c r="P2843" s="1"/>
      <c r="Q2843" s="1"/>
      <c r="R2843" s="1"/>
      <c r="S2843" s="1"/>
      <c r="T2843" s="1"/>
      <c r="U2843" s="1"/>
      <c r="V2843" s="1"/>
      <c r="W2843" s="1"/>
      <c r="X2843" s="1"/>
    </row>
    <row r="2844" spans="1:24">
      <c r="A2844" s="119"/>
      <c r="B2844" s="136"/>
      <c r="C2844" s="78"/>
      <c r="D2844" s="99"/>
      <c r="E2844" s="1"/>
      <c r="F2844" s="1"/>
      <c r="G2844" s="1"/>
      <c r="H2844" s="1"/>
      <c r="I2844" s="1"/>
      <c r="J2844" s="1"/>
      <c r="K2844" s="120"/>
      <c r="L2844" s="120"/>
      <c r="M2844" s="120"/>
      <c r="N2844" s="1"/>
      <c r="O2844" s="1"/>
      <c r="P2844" s="1"/>
      <c r="Q2844" s="1"/>
      <c r="R2844" s="1"/>
      <c r="S2844" s="1"/>
      <c r="T2844" s="1"/>
      <c r="U2844" s="1"/>
      <c r="V2844" s="1"/>
      <c r="W2844" s="1"/>
      <c r="X2844" s="1"/>
    </row>
    <row r="2845" spans="1:24">
      <c r="A2845" s="119"/>
      <c r="B2845" s="136"/>
      <c r="C2845" s="78"/>
      <c r="D2845" s="99"/>
      <c r="E2845" s="1"/>
      <c r="F2845" s="1"/>
      <c r="G2845" s="1"/>
      <c r="H2845" s="1"/>
      <c r="I2845" s="1"/>
      <c r="J2845" s="1"/>
      <c r="K2845" s="120"/>
      <c r="L2845" s="120"/>
      <c r="M2845" s="120"/>
      <c r="N2845" s="1"/>
      <c r="O2845" s="1"/>
      <c r="P2845" s="1"/>
      <c r="Q2845" s="1"/>
      <c r="R2845" s="1"/>
      <c r="S2845" s="1"/>
      <c r="T2845" s="1"/>
      <c r="U2845" s="1"/>
      <c r="V2845" s="1"/>
      <c r="W2845" s="1"/>
      <c r="X2845" s="1"/>
    </row>
    <row r="2846" spans="1:24">
      <c r="A2846" s="119"/>
      <c r="B2846" s="136"/>
      <c r="C2846" s="78"/>
      <c r="D2846" s="99"/>
      <c r="E2846" s="1"/>
      <c r="F2846" s="1"/>
      <c r="G2846" s="1"/>
      <c r="H2846" s="1"/>
      <c r="I2846" s="1"/>
      <c r="J2846" s="1"/>
      <c r="K2846" s="120"/>
      <c r="L2846" s="120"/>
      <c r="M2846" s="120"/>
      <c r="N2846" s="1"/>
      <c r="O2846" s="1"/>
      <c r="P2846" s="1"/>
      <c r="Q2846" s="1"/>
      <c r="R2846" s="1"/>
      <c r="S2846" s="1"/>
      <c r="T2846" s="1"/>
      <c r="U2846" s="1"/>
      <c r="V2846" s="1"/>
      <c r="W2846" s="1"/>
      <c r="X2846" s="1"/>
    </row>
    <row r="2847" spans="1:24">
      <c r="A2847" s="119"/>
      <c r="B2847" s="136"/>
      <c r="C2847" s="78"/>
      <c r="D2847" s="99"/>
      <c r="E2847" s="1"/>
      <c r="F2847" s="1"/>
      <c r="G2847" s="1"/>
      <c r="H2847" s="1"/>
      <c r="I2847" s="1"/>
      <c r="J2847" s="1"/>
      <c r="K2847" s="120"/>
      <c r="L2847" s="120"/>
      <c r="M2847" s="120"/>
      <c r="N2847" s="1"/>
      <c r="O2847" s="1"/>
      <c r="P2847" s="1"/>
      <c r="Q2847" s="1"/>
      <c r="R2847" s="1"/>
      <c r="S2847" s="1"/>
      <c r="T2847" s="1"/>
      <c r="U2847" s="1"/>
      <c r="V2847" s="1"/>
      <c r="W2847" s="1"/>
      <c r="X2847" s="1"/>
    </row>
    <row r="2848" spans="1:24">
      <c r="A2848" s="119"/>
      <c r="B2848" s="136"/>
      <c r="C2848" s="78"/>
      <c r="D2848" s="99"/>
      <c r="E2848" s="1"/>
      <c r="F2848" s="1"/>
      <c r="G2848" s="1"/>
      <c r="H2848" s="1"/>
      <c r="I2848" s="1"/>
      <c r="J2848" s="1"/>
      <c r="K2848" s="120"/>
      <c r="L2848" s="120"/>
      <c r="M2848" s="120"/>
      <c r="N2848" s="1"/>
      <c r="O2848" s="1"/>
      <c r="P2848" s="1"/>
      <c r="Q2848" s="1"/>
      <c r="R2848" s="1"/>
      <c r="S2848" s="1"/>
      <c r="T2848" s="1"/>
      <c r="U2848" s="1"/>
      <c r="V2848" s="1"/>
      <c r="W2848" s="1"/>
      <c r="X2848" s="1"/>
    </row>
    <row r="2849" spans="1:24">
      <c r="A2849" s="119"/>
      <c r="B2849" s="136"/>
      <c r="C2849" s="78"/>
      <c r="D2849" s="99"/>
      <c r="E2849" s="1"/>
      <c r="F2849" s="1"/>
      <c r="G2849" s="1"/>
      <c r="H2849" s="1"/>
      <c r="I2849" s="1"/>
      <c r="J2849" s="1"/>
      <c r="K2849" s="120"/>
      <c r="L2849" s="120"/>
      <c r="M2849" s="120"/>
      <c r="N2849" s="1"/>
      <c r="O2849" s="1"/>
      <c r="P2849" s="1"/>
      <c r="Q2849" s="1"/>
      <c r="R2849" s="1"/>
      <c r="S2849" s="1"/>
      <c r="T2849" s="1"/>
      <c r="U2849" s="1"/>
      <c r="V2849" s="1"/>
      <c r="W2849" s="1"/>
      <c r="X2849" s="1"/>
    </row>
    <row r="2850" spans="1:24">
      <c r="A2850" s="119"/>
      <c r="B2850" s="136"/>
      <c r="C2850" s="78"/>
      <c r="D2850" s="99"/>
      <c r="E2850" s="1"/>
      <c r="F2850" s="1"/>
      <c r="G2850" s="1"/>
      <c r="H2850" s="1"/>
      <c r="I2850" s="1"/>
      <c r="J2850" s="1"/>
      <c r="K2850" s="120"/>
      <c r="L2850" s="120"/>
      <c r="M2850" s="120"/>
      <c r="N2850" s="1"/>
      <c r="O2850" s="1"/>
      <c r="P2850" s="1"/>
      <c r="Q2850" s="1"/>
      <c r="R2850" s="1"/>
      <c r="S2850" s="1"/>
      <c r="T2850" s="1"/>
      <c r="U2850" s="1"/>
      <c r="V2850" s="1"/>
      <c r="W2850" s="1"/>
      <c r="X2850" s="1"/>
    </row>
    <row r="2851" spans="1:24">
      <c r="A2851" s="119"/>
      <c r="B2851" s="136"/>
      <c r="C2851" s="78"/>
      <c r="D2851" s="99"/>
      <c r="E2851" s="1"/>
      <c r="F2851" s="1"/>
      <c r="G2851" s="1"/>
      <c r="H2851" s="1"/>
      <c r="I2851" s="1"/>
      <c r="J2851" s="1"/>
      <c r="K2851" s="120"/>
      <c r="L2851" s="120"/>
      <c r="M2851" s="120"/>
      <c r="N2851" s="1"/>
      <c r="O2851" s="1"/>
      <c r="P2851" s="1"/>
      <c r="Q2851" s="1"/>
      <c r="R2851" s="1"/>
      <c r="S2851" s="1"/>
      <c r="T2851" s="1"/>
      <c r="U2851" s="1"/>
      <c r="V2851" s="1"/>
      <c r="W2851" s="1"/>
      <c r="X2851" s="1"/>
    </row>
    <row r="2852" spans="1:24">
      <c r="A2852" s="119"/>
      <c r="B2852" s="136"/>
      <c r="C2852" s="78"/>
      <c r="D2852" s="99"/>
      <c r="E2852" s="1"/>
      <c r="F2852" s="1"/>
      <c r="G2852" s="1"/>
      <c r="H2852" s="1"/>
      <c r="I2852" s="1"/>
      <c r="J2852" s="1"/>
      <c r="K2852" s="120"/>
      <c r="L2852" s="120"/>
      <c r="M2852" s="120"/>
      <c r="N2852" s="1"/>
      <c r="O2852" s="1"/>
      <c r="P2852" s="1"/>
      <c r="Q2852" s="1"/>
      <c r="R2852" s="1"/>
      <c r="S2852" s="1"/>
      <c r="T2852" s="1"/>
      <c r="U2852" s="1"/>
      <c r="V2852" s="1"/>
      <c r="W2852" s="1"/>
      <c r="X2852" s="1"/>
    </row>
    <row r="2853" spans="1:24">
      <c r="A2853" s="119"/>
      <c r="B2853" s="136"/>
      <c r="C2853" s="78"/>
      <c r="D2853" s="99"/>
      <c r="E2853" s="1"/>
      <c r="F2853" s="1"/>
      <c r="G2853" s="1"/>
      <c r="H2853" s="1"/>
      <c r="I2853" s="1"/>
      <c r="J2853" s="1"/>
      <c r="K2853" s="120"/>
      <c r="L2853" s="120"/>
      <c r="M2853" s="120"/>
      <c r="N2853" s="1"/>
      <c r="O2853" s="1"/>
      <c r="P2853" s="1"/>
      <c r="Q2853" s="1"/>
      <c r="R2853" s="1"/>
      <c r="S2853" s="1"/>
      <c r="T2853" s="1"/>
      <c r="U2853" s="1"/>
      <c r="V2853" s="1"/>
      <c r="W2853" s="1"/>
      <c r="X2853" s="1"/>
    </row>
    <row r="2854" spans="1:24">
      <c r="A2854" s="119"/>
      <c r="B2854" s="136"/>
      <c r="C2854" s="78"/>
      <c r="D2854" s="99"/>
      <c r="E2854" s="1"/>
      <c r="F2854" s="1"/>
      <c r="G2854" s="1"/>
      <c r="H2854" s="1"/>
      <c r="I2854" s="1"/>
      <c r="J2854" s="1"/>
      <c r="K2854" s="120"/>
      <c r="L2854" s="120"/>
      <c r="M2854" s="120"/>
      <c r="N2854" s="1"/>
      <c r="O2854" s="1"/>
      <c r="P2854" s="1"/>
      <c r="Q2854" s="1"/>
      <c r="R2854" s="1"/>
      <c r="S2854" s="1"/>
      <c r="T2854" s="1"/>
      <c r="U2854" s="1"/>
      <c r="V2854" s="1"/>
      <c r="W2854" s="1"/>
      <c r="X2854" s="1"/>
    </row>
    <row r="2855" spans="1:24">
      <c r="A2855" s="119"/>
      <c r="B2855" s="136"/>
      <c r="C2855" s="78"/>
      <c r="D2855" s="99"/>
      <c r="E2855" s="1"/>
      <c r="F2855" s="1"/>
      <c r="G2855" s="1"/>
      <c r="H2855" s="1"/>
      <c r="I2855" s="1"/>
      <c r="J2855" s="1"/>
      <c r="K2855" s="120"/>
      <c r="L2855" s="120"/>
      <c r="M2855" s="120"/>
      <c r="N2855" s="1"/>
      <c r="O2855" s="1"/>
      <c r="P2855" s="1"/>
      <c r="Q2855" s="1"/>
      <c r="R2855" s="1"/>
      <c r="S2855" s="1"/>
      <c r="T2855" s="1"/>
      <c r="U2855" s="1"/>
      <c r="V2855" s="1"/>
      <c r="W2855" s="1"/>
      <c r="X2855" s="1"/>
    </row>
    <row r="2856" spans="1:24">
      <c r="A2856" s="119"/>
      <c r="B2856" s="136"/>
      <c r="C2856" s="78"/>
      <c r="D2856" s="99"/>
      <c r="E2856" s="1"/>
      <c r="F2856" s="1"/>
      <c r="G2856" s="1"/>
      <c r="H2856" s="1"/>
      <c r="I2856" s="1"/>
      <c r="J2856" s="1"/>
      <c r="K2856" s="120"/>
      <c r="L2856" s="120"/>
      <c r="M2856" s="120"/>
      <c r="N2856" s="1"/>
      <c r="O2856" s="1"/>
      <c r="P2856" s="1"/>
      <c r="Q2856" s="1"/>
      <c r="R2856" s="1"/>
      <c r="S2856" s="1"/>
      <c r="T2856" s="1"/>
      <c r="U2856" s="1"/>
      <c r="V2856" s="1"/>
      <c r="W2856" s="1"/>
      <c r="X2856" s="1"/>
    </row>
    <row r="2857" spans="1:24">
      <c r="A2857" s="119"/>
      <c r="B2857" s="136"/>
      <c r="C2857" s="78"/>
      <c r="D2857" s="99"/>
      <c r="E2857" s="1"/>
      <c r="F2857" s="1"/>
      <c r="G2857" s="1"/>
      <c r="H2857" s="1"/>
      <c r="I2857" s="1"/>
      <c r="J2857" s="1"/>
      <c r="K2857" s="120"/>
      <c r="L2857" s="120"/>
      <c r="M2857" s="120"/>
      <c r="N2857" s="1"/>
      <c r="O2857" s="1"/>
      <c r="P2857" s="1"/>
      <c r="Q2857" s="1"/>
      <c r="R2857" s="1"/>
      <c r="S2857" s="1"/>
      <c r="T2857" s="1"/>
      <c r="U2857" s="1"/>
      <c r="V2857" s="1"/>
      <c r="W2857" s="1"/>
      <c r="X2857" s="1"/>
    </row>
    <row r="2858" spans="1:24">
      <c r="A2858" s="119"/>
      <c r="B2858" s="136"/>
      <c r="C2858" s="78"/>
      <c r="D2858" s="99"/>
      <c r="E2858" s="1"/>
      <c r="F2858" s="1"/>
      <c r="G2858" s="1"/>
      <c r="H2858" s="1"/>
      <c r="I2858" s="1"/>
      <c r="J2858" s="1"/>
      <c r="K2858" s="120"/>
      <c r="L2858" s="120"/>
      <c r="M2858" s="120"/>
      <c r="N2858" s="1"/>
      <c r="O2858" s="1"/>
      <c r="P2858" s="1"/>
      <c r="Q2858" s="1"/>
      <c r="R2858" s="1"/>
      <c r="S2858" s="1"/>
      <c r="T2858" s="1"/>
      <c r="U2858" s="1"/>
      <c r="V2858" s="1"/>
      <c r="W2858" s="1"/>
      <c r="X2858" s="1"/>
    </row>
    <row r="2859" spans="1:24">
      <c r="A2859" s="119"/>
      <c r="B2859" s="136"/>
      <c r="C2859" s="78"/>
      <c r="D2859" s="99"/>
      <c r="E2859" s="1"/>
      <c r="F2859" s="1"/>
      <c r="G2859" s="1"/>
      <c r="H2859" s="1"/>
      <c r="I2859" s="1"/>
      <c r="J2859" s="1"/>
      <c r="K2859" s="120"/>
      <c r="L2859" s="120"/>
      <c r="M2859" s="120"/>
      <c r="N2859" s="1"/>
      <c r="O2859" s="1"/>
      <c r="P2859" s="1"/>
      <c r="Q2859" s="1"/>
      <c r="R2859" s="1"/>
      <c r="S2859" s="1"/>
      <c r="T2859" s="1"/>
      <c r="U2859" s="1"/>
      <c r="V2859" s="1"/>
      <c r="W2859" s="1"/>
      <c r="X2859" s="1"/>
    </row>
    <row r="2860" spans="1:24">
      <c r="A2860" s="119"/>
      <c r="B2860" s="136"/>
      <c r="C2860" s="78"/>
      <c r="D2860" s="99"/>
      <c r="E2860" s="1"/>
      <c r="F2860" s="1"/>
      <c r="G2860" s="1"/>
      <c r="H2860" s="1"/>
      <c r="I2860" s="1"/>
      <c r="J2860" s="1"/>
      <c r="K2860" s="120"/>
      <c r="L2860" s="120"/>
      <c r="M2860" s="120"/>
      <c r="N2860" s="1"/>
      <c r="O2860" s="1"/>
      <c r="P2860" s="1"/>
      <c r="Q2860" s="1"/>
      <c r="R2860" s="1"/>
      <c r="S2860" s="1"/>
      <c r="T2860" s="1"/>
      <c r="U2860" s="1"/>
      <c r="V2860" s="1"/>
      <c r="W2860" s="1"/>
      <c r="X2860" s="1"/>
    </row>
    <row r="2861" spans="1:24">
      <c r="A2861" s="119"/>
      <c r="B2861" s="136"/>
      <c r="C2861" s="78"/>
      <c r="D2861" s="99"/>
      <c r="E2861" s="1"/>
      <c r="F2861" s="1"/>
      <c r="G2861" s="1"/>
      <c r="H2861" s="1"/>
      <c r="I2861" s="1"/>
      <c r="J2861" s="1"/>
      <c r="K2861" s="120"/>
      <c r="L2861" s="120"/>
      <c r="M2861" s="120"/>
      <c r="N2861" s="1"/>
      <c r="O2861" s="1"/>
      <c r="P2861" s="1"/>
      <c r="Q2861" s="1"/>
      <c r="R2861" s="1"/>
      <c r="S2861" s="1"/>
      <c r="T2861" s="1"/>
      <c r="U2861" s="1"/>
      <c r="V2861" s="1"/>
      <c r="W2861" s="1"/>
      <c r="X2861" s="1"/>
    </row>
    <row r="2862" spans="1:24">
      <c r="A2862" s="119"/>
      <c r="B2862" s="136"/>
      <c r="C2862" s="78"/>
      <c r="D2862" s="99"/>
      <c r="E2862" s="1"/>
      <c r="F2862" s="1"/>
      <c r="G2862" s="1"/>
      <c r="H2862" s="1"/>
      <c r="I2862" s="1"/>
      <c r="J2862" s="1"/>
      <c r="K2862" s="120"/>
      <c r="L2862" s="120"/>
      <c r="M2862" s="120"/>
      <c r="N2862" s="1"/>
      <c r="O2862" s="1"/>
      <c r="P2862" s="1"/>
      <c r="Q2862" s="1"/>
      <c r="R2862" s="1"/>
      <c r="S2862" s="1"/>
      <c r="T2862" s="1"/>
      <c r="U2862" s="1"/>
      <c r="V2862" s="1"/>
      <c r="W2862" s="1"/>
      <c r="X2862" s="1"/>
    </row>
    <row r="2863" spans="1:24">
      <c r="A2863" s="119"/>
      <c r="B2863" s="136"/>
      <c r="C2863" s="78"/>
      <c r="D2863" s="99"/>
      <c r="E2863" s="1"/>
      <c r="F2863" s="1"/>
      <c r="G2863" s="1"/>
      <c r="H2863" s="1"/>
      <c r="I2863" s="1"/>
      <c r="J2863" s="1"/>
      <c r="K2863" s="120"/>
      <c r="L2863" s="120"/>
      <c r="M2863" s="120"/>
      <c r="N2863" s="1"/>
      <c r="O2863" s="1"/>
      <c r="P2863" s="1"/>
      <c r="Q2863" s="1"/>
      <c r="R2863" s="1"/>
      <c r="S2863" s="1"/>
      <c r="T2863" s="1"/>
      <c r="U2863" s="1"/>
      <c r="V2863" s="1"/>
      <c r="W2863" s="1"/>
      <c r="X2863" s="1"/>
    </row>
    <row r="2864" spans="1:24">
      <c r="A2864" s="119"/>
      <c r="B2864" s="136"/>
      <c r="C2864" s="78"/>
      <c r="D2864" s="99"/>
      <c r="E2864" s="1"/>
      <c r="F2864" s="1"/>
      <c r="G2864" s="1"/>
      <c r="H2864" s="1"/>
      <c r="I2864" s="1"/>
      <c r="J2864" s="1"/>
      <c r="K2864" s="120"/>
      <c r="L2864" s="120"/>
      <c r="M2864" s="120"/>
      <c r="N2864" s="1"/>
      <c r="O2864" s="1"/>
      <c r="P2864" s="1"/>
      <c r="Q2864" s="1"/>
      <c r="R2864" s="1"/>
      <c r="S2864" s="1"/>
      <c r="T2864" s="1"/>
      <c r="U2864" s="1"/>
      <c r="V2864" s="1"/>
      <c r="W2864" s="1"/>
      <c r="X2864" s="1"/>
    </row>
    <row r="2865" spans="1:24">
      <c r="A2865" s="119"/>
      <c r="B2865" s="136"/>
      <c r="C2865" s="78"/>
      <c r="D2865" s="99"/>
      <c r="E2865" s="1"/>
      <c r="F2865" s="1"/>
      <c r="G2865" s="1"/>
      <c r="H2865" s="1"/>
      <c r="I2865" s="1"/>
      <c r="J2865" s="1"/>
      <c r="K2865" s="120"/>
      <c r="L2865" s="120"/>
      <c r="M2865" s="120"/>
      <c r="N2865" s="1"/>
      <c r="O2865" s="1"/>
      <c r="P2865" s="1"/>
      <c r="Q2865" s="1"/>
      <c r="R2865" s="1"/>
      <c r="S2865" s="1"/>
      <c r="T2865" s="1"/>
      <c r="U2865" s="1"/>
      <c r="V2865" s="1"/>
      <c r="W2865" s="1"/>
      <c r="X2865" s="1"/>
    </row>
    <row r="2866" spans="1:24">
      <c r="A2866" s="119"/>
      <c r="B2866" s="136"/>
      <c r="C2866" s="78"/>
      <c r="D2866" s="99"/>
      <c r="E2866" s="1"/>
      <c r="F2866" s="1"/>
      <c r="G2866" s="1"/>
      <c r="H2866" s="1"/>
      <c r="I2866" s="1"/>
      <c r="J2866" s="1"/>
      <c r="K2866" s="120"/>
      <c r="L2866" s="120"/>
      <c r="M2866" s="120"/>
      <c r="N2866" s="1"/>
      <c r="O2866" s="1"/>
      <c r="P2866" s="1"/>
      <c r="Q2866" s="1"/>
      <c r="R2866" s="1"/>
      <c r="S2866" s="1"/>
      <c r="T2866" s="1"/>
      <c r="U2866" s="1"/>
      <c r="V2866" s="1"/>
      <c r="W2866" s="1"/>
      <c r="X2866" s="1"/>
    </row>
    <row r="2867" spans="1:24">
      <c r="A2867" s="119"/>
      <c r="B2867" s="136"/>
      <c r="C2867" s="78"/>
      <c r="D2867" s="99"/>
      <c r="E2867" s="1"/>
      <c r="F2867" s="1"/>
      <c r="G2867" s="1"/>
      <c r="H2867" s="1"/>
      <c r="I2867" s="1"/>
      <c r="J2867" s="1"/>
      <c r="K2867" s="120"/>
      <c r="L2867" s="120"/>
      <c r="M2867" s="120"/>
      <c r="N2867" s="1"/>
      <c r="O2867" s="1"/>
      <c r="P2867" s="1"/>
      <c r="Q2867" s="1"/>
      <c r="R2867" s="1"/>
      <c r="S2867" s="1"/>
      <c r="T2867" s="1"/>
      <c r="U2867" s="1"/>
      <c r="V2867" s="1"/>
      <c r="W2867" s="1"/>
      <c r="X2867" s="1"/>
    </row>
    <row r="2868" spans="1:24">
      <c r="A2868" s="119"/>
      <c r="B2868" s="136"/>
      <c r="C2868" s="78"/>
      <c r="D2868" s="99"/>
      <c r="E2868" s="1"/>
      <c r="F2868" s="1"/>
      <c r="G2868" s="1"/>
      <c r="H2868" s="1"/>
      <c r="I2868" s="1"/>
      <c r="J2868" s="1"/>
      <c r="K2868" s="120"/>
      <c r="L2868" s="120"/>
      <c r="M2868" s="120"/>
      <c r="N2868" s="1"/>
      <c r="O2868" s="1"/>
      <c r="P2868" s="1"/>
      <c r="Q2868" s="1"/>
      <c r="R2868" s="1"/>
      <c r="S2868" s="1"/>
      <c r="T2868" s="1"/>
      <c r="U2868" s="1"/>
      <c r="V2868" s="1"/>
      <c r="W2868" s="1"/>
      <c r="X2868" s="1"/>
    </row>
    <row r="2869" spans="1:24">
      <c r="A2869" s="119"/>
      <c r="B2869" s="136"/>
      <c r="C2869" s="78"/>
      <c r="D2869" s="99"/>
      <c r="E2869" s="1"/>
      <c r="F2869" s="1"/>
      <c r="G2869" s="1"/>
      <c r="H2869" s="1"/>
      <c r="I2869" s="1"/>
      <c r="J2869" s="1"/>
      <c r="K2869" s="120"/>
      <c r="L2869" s="120"/>
      <c r="M2869" s="120"/>
      <c r="N2869" s="1"/>
      <c r="O2869" s="1"/>
      <c r="P2869" s="1"/>
      <c r="Q2869" s="1"/>
      <c r="R2869" s="1"/>
      <c r="S2869" s="1"/>
      <c r="T2869" s="1"/>
      <c r="U2869" s="1"/>
      <c r="V2869" s="1"/>
      <c r="W2869" s="1"/>
      <c r="X2869" s="1"/>
    </row>
    <row r="2870" spans="1:24">
      <c r="A2870" s="119"/>
      <c r="B2870" s="136"/>
      <c r="C2870" s="78"/>
      <c r="D2870" s="99"/>
      <c r="E2870" s="1"/>
      <c r="F2870" s="1"/>
      <c r="G2870" s="1"/>
      <c r="H2870" s="1"/>
      <c r="I2870" s="1"/>
      <c r="J2870" s="1"/>
      <c r="K2870" s="120"/>
      <c r="L2870" s="120"/>
      <c r="M2870" s="120"/>
      <c r="N2870" s="1"/>
      <c r="O2870" s="1"/>
      <c r="P2870" s="1"/>
      <c r="Q2870" s="1"/>
      <c r="R2870" s="1"/>
      <c r="S2870" s="1"/>
      <c r="T2870" s="1"/>
      <c r="U2870" s="1"/>
      <c r="V2870" s="1"/>
      <c r="W2870" s="1"/>
      <c r="X2870" s="1"/>
    </row>
    <row r="2871" spans="1:24">
      <c r="A2871" s="119"/>
      <c r="B2871" s="136"/>
      <c r="C2871" s="78"/>
      <c r="D2871" s="99"/>
      <c r="E2871" s="1"/>
      <c r="F2871" s="1"/>
      <c r="G2871" s="1"/>
      <c r="H2871" s="1"/>
      <c r="I2871" s="1"/>
      <c r="J2871" s="1"/>
      <c r="K2871" s="120"/>
      <c r="L2871" s="120"/>
      <c r="M2871" s="120"/>
      <c r="N2871" s="1"/>
      <c r="O2871" s="1"/>
      <c r="P2871" s="1"/>
      <c r="Q2871" s="1"/>
      <c r="R2871" s="1"/>
      <c r="S2871" s="1"/>
      <c r="T2871" s="1"/>
      <c r="U2871" s="1"/>
      <c r="V2871" s="1"/>
      <c r="W2871" s="1"/>
      <c r="X2871" s="1"/>
    </row>
    <row r="2872" spans="1:24">
      <c r="A2872" s="119"/>
      <c r="B2872" s="136"/>
      <c r="C2872" s="78"/>
      <c r="D2872" s="99"/>
      <c r="E2872" s="1"/>
      <c r="F2872" s="1"/>
      <c r="G2872" s="1"/>
      <c r="H2872" s="1"/>
      <c r="I2872" s="1"/>
      <c r="J2872" s="1"/>
      <c r="K2872" s="120"/>
      <c r="L2872" s="120"/>
      <c r="M2872" s="120"/>
      <c r="N2872" s="1"/>
      <c r="O2872" s="1"/>
      <c r="P2872" s="1"/>
      <c r="Q2872" s="1"/>
      <c r="R2872" s="1"/>
      <c r="S2872" s="1"/>
      <c r="T2872" s="1"/>
      <c r="U2872" s="1"/>
      <c r="V2872" s="1"/>
      <c r="W2872" s="1"/>
      <c r="X2872" s="1"/>
    </row>
    <row r="2873" spans="1:24">
      <c r="A2873" s="119"/>
      <c r="B2873" s="136"/>
      <c r="C2873" s="78"/>
      <c r="D2873" s="99"/>
      <c r="E2873" s="1"/>
      <c r="F2873" s="1"/>
      <c r="G2873" s="1"/>
      <c r="H2873" s="1"/>
      <c r="I2873" s="1"/>
      <c r="J2873" s="1"/>
      <c r="K2873" s="120"/>
      <c r="L2873" s="120"/>
      <c r="M2873" s="120"/>
      <c r="N2873" s="1"/>
      <c r="O2873" s="1"/>
      <c r="P2873" s="1"/>
      <c r="Q2873" s="1"/>
      <c r="R2873" s="1"/>
      <c r="S2873" s="1"/>
      <c r="T2873" s="1"/>
      <c r="U2873" s="1"/>
      <c r="V2873" s="1"/>
      <c r="W2873" s="1"/>
      <c r="X2873" s="1"/>
    </row>
    <row r="2874" spans="1:24">
      <c r="A2874" s="119"/>
      <c r="B2874" s="136"/>
      <c r="C2874" s="78"/>
      <c r="D2874" s="99"/>
      <c r="E2874" s="1"/>
      <c r="F2874" s="1"/>
      <c r="G2874" s="1"/>
      <c r="H2874" s="1"/>
      <c r="I2874" s="1"/>
      <c r="J2874" s="1"/>
      <c r="K2874" s="120"/>
      <c r="L2874" s="120"/>
      <c r="M2874" s="120"/>
      <c r="N2874" s="1"/>
      <c r="O2874" s="1"/>
      <c r="P2874" s="1"/>
      <c r="Q2874" s="1"/>
      <c r="R2874" s="1"/>
      <c r="S2874" s="1"/>
      <c r="T2874" s="1"/>
      <c r="U2874" s="1"/>
      <c r="V2874" s="1"/>
      <c r="W2874" s="1"/>
      <c r="X2874" s="1"/>
    </row>
    <row r="2875" spans="1:24">
      <c r="A2875" s="119"/>
      <c r="B2875" s="136"/>
      <c r="C2875" s="78"/>
      <c r="D2875" s="99"/>
      <c r="E2875" s="1"/>
      <c r="F2875" s="1"/>
      <c r="G2875" s="1"/>
      <c r="H2875" s="1"/>
      <c r="I2875" s="1"/>
      <c r="J2875" s="1"/>
      <c r="K2875" s="120"/>
      <c r="L2875" s="120"/>
      <c r="M2875" s="120"/>
      <c r="N2875" s="1"/>
      <c r="O2875" s="1"/>
      <c r="P2875" s="1"/>
      <c r="Q2875" s="1"/>
      <c r="R2875" s="1"/>
      <c r="S2875" s="1"/>
      <c r="T2875" s="1"/>
      <c r="U2875" s="1"/>
      <c r="V2875" s="1"/>
      <c r="W2875" s="1"/>
      <c r="X2875" s="1"/>
    </row>
    <row r="2876" spans="1:24">
      <c r="A2876" s="119"/>
      <c r="B2876" s="136"/>
      <c r="C2876" s="78"/>
      <c r="D2876" s="99"/>
      <c r="E2876" s="1"/>
      <c r="F2876" s="1"/>
      <c r="G2876" s="1"/>
      <c r="H2876" s="1"/>
      <c r="I2876" s="1"/>
      <c r="J2876" s="1"/>
      <c r="K2876" s="120"/>
      <c r="L2876" s="120"/>
      <c r="M2876" s="120"/>
      <c r="N2876" s="1"/>
      <c r="O2876" s="1"/>
      <c r="P2876" s="1"/>
      <c r="Q2876" s="1"/>
      <c r="R2876" s="1"/>
      <c r="S2876" s="1"/>
      <c r="T2876" s="1"/>
      <c r="U2876" s="1"/>
      <c r="V2876" s="1"/>
      <c r="W2876" s="1"/>
      <c r="X2876" s="1"/>
    </row>
    <row r="2877" spans="1:24">
      <c r="A2877" s="119"/>
      <c r="B2877" s="136"/>
      <c r="C2877" s="78"/>
      <c r="D2877" s="99"/>
      <c r="E2877" s="1"/>
      <c r="F2877" s="1"/>
      <c r="G2877" s="1"/>
      <c r="H2877" s="1"/>
      <c r="I2877" s="1"/>
      <c r="J2877" s="1"/>
      <c r="K2877" s="120"/>
      <c r="L2877" s="120"/>
      <c r="M2877" s="120"/>
      <c r="N2877" s="1"/>
      <c r="O2877" s="1"/>
      <c r="P2877" s="1"/>
      <c r="Q2877" s="1"/>
      <c r="R2877" s="1"/>
      <c r="S2877" s="1"/>
      <c r="T2877" s="1"/>
      <c r="U2877" s="1"/>
      <c r="V2877" s="1"/>
      <c r="W2877" s="1"/>
      <c r="X2877" s="1"/>
    </row>
    <row r="2878" spans="1:24">
      <c r="A2878" s="119"/>
      <c r="B2878" s="136"/>
      <c r="C2878" s="78"/>
      <c r="D2878" s="99"/>
      <c r="E2878" s="1"/>
      <c r="F2878" s="1"/>
      <c r="G2878" s="1"/>
      <c r="H2878" s="1"/>
      <c r="I2878" s="1"/>
      <c r="J2878" s="1"/>
      <c r="K2878" s="120"/>
      <c r="L2878" s="120"/>
      <c r="M2878" s="120"/>
      <c r="N2878" s="1"/>
      <c r="O2878" s="1"/>
      <c r="P2878" s="1"/>
      <c r="Q2878" s="1"/>
      <c r="R2878" s="1"/>
      <c r="S2878" s="1"/>
      <c r="T2878" s="1"/>
      <c r="U2878" s="1"/>
      <c r="V2878" s="1"/>
      <c r="W2878" s="1"/>
      <c r="X2878" s="1"/>
    </row>
    <row r="2879" spans="1:24">
      <c r="A2879" s="119"/>
      <c r="B2879" s="136"/>
      <c r="C2879" s="78"/>
      <c r="D2879" s="99"/>
      <c r="E2879" s="1"/>
      <c r="F2879" s="1"/>
      <c r="G2879" s="1"/>
      <c r="H2879" s="1"/>
      <c r="I2879" s="1"/>
      <c r="J2879" s="1"/>
      <c r="K2879" s="120"/>
      <c r="L2879" s="120"/>
      <c r="M2879" s="120"/>
      <c r="N2879" s="1"/>
      <c r="O2879" s="1"/>
      <c r="P2879" s="1"/>
      <c r="Q2879" s="1"/>
      <c r="R2879" s="1"/>
      <c r="S2879" s="1"/>
      <c r="T2879" s="1"/>
      <c r="U2879" s="1"/>
      <c r="V2879" s="1"/>
      <c r="W2879" s="1"/>
      <c r="X2879" s="1"/>
    </row>
    <row r="2880" spans="1:24">
      <c r="A2880" s="119"/>
      <c r="B2880" s="136"/>
      <c r="C2880" s="78"/>
      <c r="D2880" s="99"/>
      <c r="E2880" s="1"/>
      <c r="F2880" s="1"/>
      <c r="G2880" s="1"/>
      <c r="H2880" s="1"/>
      <c r="I2880" s="1"/>
      <c r="J2880" s="1"/>
      <c r="K2880" s="120"/>
      <c r="L2880" s="120"/>
      <c r="M2880" s="120"/>
      <c r="N2880" s="1"/>
      <c r="O2880" s="1"/>
      <c r="P2880" s="1"/>
      <c r="Q2880" s="1"/>
      <c r="R2880" s="1"/>
      <c r="S2880" s="1"/>
      <c r="T2880" s="1"/>
      <c r="U2880" s="1"/>
      <c r="V2880" s="1"/>
      <c r="W2880" s="1"/>
      <c r="X2880" s="1"/>
    </row>
    <row r="2881" spans="1:24">
      <c r="A2881" s="119"/>
      <c r="B2881" s="136"/>
      <c r="C2881" s="78"/>
      <c r="D2881" s="99"/>
      <c r="E2881" s="1"/>
      <c r="F2881" s="1"/>
      <c r="G2881" s="1"/>
      <c r="H2881" s="1"/>
      <c r="I2881" s="1"/>
      <c r="J2881" s="1"/>
      <c r="K2881" s="120"/>
      <c r="L2881" s="120"/>
      <c r="M2881" s="120"/>
      <c r="N2881" s="1"/>
      <c r="O2881" s="1"/>
      <c r="P2881" s="1"/>
      <c r="Q2881" s="1"/>
      <c r="R2881" s="1"/>
      <c r="S2881" s="1"/>
      <c r="T2881" s="1"/>
      <c r="U2881" s="1"/>
      <c r="V2881" s="1"/>
      <c r="W2881" s="1"/>
      <c r="X2881" s="1"/>
    </row>
    <row r="2882" spans="1:24">
      <c r="A2882" s="119"/>
      <c r="B2882" s="136"/>
      <c r="C2882" s="78"/>
      <c r="D2882" s="99"/>
      <c r="E2882" s="1"/>
      <c r="F2882" s="1"/>
      <c r="G2882" s="1"/>
      <c r="H2882" s="1"/>
      <c r="I2882" s="1"/>
      <c r="J2882" s="1"/>
      <c r="K2882" s="120"/>
      <c r="L2882" s="120"/>
      <c r="M2882" s="120"/>
      <c r="N2882" s="1"/>
      <c r="O2882" s="1"/>
      <c r="P2882" s="1"/>
      <c r="Q2882" s="1"/>
      <c r="R2882" s="1"/>
      <c r="S2882" s="1"/>
      <c r="T2882" s="1"/>
      <c r="U2882" s="1"/>
      <c r="V2882" s="1"/>
      <c r="W2882" s="1"/>
      <c r="X2882" s="1"/>
    </row>
    <row r="2883" spans="1:24">
      <c r="A2883" s="119"/>
      <c r="B2883" s="136"/>
      <c r="C2883" s="78"/>
      <c r="D2883" s="99"/>
      <c r="E2883" s="1"/>
      <c r="F2883" s="1"/>
      <c r="G2883" s="1"/>
      <c r="H2883" s="1"/>
      <c r="I2883" s="1"/>
      <c r="J2883" s="1"/>
      <c r="K2883" s="120"/>
      <c r="L2883" s="120"/>
      <c r="M2883" s="120"/>
      <c r="N2883" s="1"/>
      <c r="O2883" s="1"/>
      <c r="P2883" s="1"/>
      <c r="Q2883" s="1"/>
      <c r="R2883" s="1"/>
      <c r="S2883" s="1"/>
      <c r="T2883" s="1"/>
      <c r="U2883" s="1"/>
      <c r="V2883" s="1"/>
      <c r="W2883" s="1"/>
      <c r="X2883" s="1"/>
    </row>
    <row r="2884" spans="1:24">
      <c r="A2884" s="119"/>
      <c r="B2884" s="136"/>
      <c r="C2884" s="78"/>
      <c r="D2884" s="99"/>
      <c r="E2884" s="1"/>
      <c r="F2884" s="1"/>
      <c r="G2884" s="1"/>
      <c r="H2884" s="1"/>
      <c r="I2884" s="1"/>
      <c r="J2884" s="1"/>
      <c r="K2884" s="120"/>
      <c r="L2884" s="120"/>
      <c r="M2884" s="120"/>
      <c r="N2884" s="1"/>
      <c r="O2884" s="1"/>
      <c r="P2884" s="1"/>
      <c r="Q2884" s="1"/>
      <c r="R2884" s="1"/>
      <c r="S2884" s="1"/>
      <c r="T2884" s="1"/>
      <c r="U2884" s="1"/>
      <c r="V2884" s="1"/>
      <c r="W2884" s="1"/>
      <c r="X2884" s="1"/>
    </row>
    <row r="2885" spans="1:24">
      <c r="A2885" s="119"/>
      <c r="B2885" s="136"/>
      <c r="C2885" s="78"/>
      <c r="D2885" s="99"/>
      <c r="E2885" s="1"/>
      <c r="F2885" s="1"/>
      <c r="G2885" s="1"/>
      <c r="H2885" s="1"/>
      <c r="I2885" s="1"/>
      <c r="J2885" s="1"/>
      <c r="K2885" s="120"/>
      <c r="L2885" s="120"/>
      <c r="M2885" s="120"/>
      <c r="N2885" s="1"/>
      <c r="O2885" s="1"/>
      <c r="P2885" s="1"/>
      <c r="Q2885" s="1"/>
      <c r="R2885" s="1"/>
      <c r="S2885" s="1"/>
      <c r="T2885" s="1"/>
      <c r="U2885" s="1"/>
      <c r="V2885" s="1"/>
      <c r="W2885" s="1"/>
      <c r="X2885" s="1"/>
    </row>
    <row r="2886" spans="1:24">
      <c r="A2886" s="119"/>
      <c r="B2886" s="136"/>
      <c r="C2886" s="78"/>
      <c r="D2886" s="99"/>
      <c r="E2886" s="1"/>
      <c r="F2886" s="1"/>
      <c r="G2886" s="1"/>
      <c r="H2886" s="1"/>
      <c r="I2886" s="1"/>
      <c r="J2886" s="1"/>
      <c r="K2886" s="120"/>
      <c r="L2886" s="120"/>
      <c r="M2886" s="120"/>
      <c r="N2886" s="1"/>
      <c r="O2886" s="1"/>
      <c r="P2886" s="1"/>
      <c r="Q2886" s="1"/>
      <c r="R2886" s="1"/>
      <c r="S2886" s="1"/>
      <c r="T2886" s="1"/>
      <c r="U2886" s="1"/>
      <c r="V2886" s="1"/>
      <c r="W2886" s="1"/>
      <c r="X2886" s="1"/>
    </row>
    <row r="2887" spans="1:24">
      <c r="A2887" s="119"/>
      <c r="B2887" s="136"/>
      <c r="C2887" s="78"/>
      <c r="D2887" s="99"/>
      <c r="E2887" s="1"/>
      <c r="F2887" s="1"/>
      <c r="G2887" s="1"/>
      <c r="H2887" s="1"/>
      <c r="I2887" s="1"/>
      <c r="J2887" s="1"/>
      <c r="K2887" s="120"/>
      <c r="L2887" s="120"/>
      <c r="M2887" s="120"/>
      <c r="N2887" s="1"/>
      <c r="O2887" s="1"/>
      <c r="P2887" s="1"/>
      <c r="Q2887" s="1"/>
      <c r="R2887" s="1"/>
      <c r="S2887" s="1"/>
      <c r="T2887" s="1"/>
      <c r="U2887" s="1"/>
      <c r="V2887" s="1"/>
      <c r="W2887" s="1"/>
      <c r="X2887" s="1"/>
    </row>
    <row r="2888" spans="1:24">
      <c r="A2888" s="119"/>
      <c r="B2888" s="136"/>
      <c r="C2888" s="78"/>
      <c r="D2888" s="99"/>
      <c r="E2888" s="1"/>
      <c r="F2888" s="1"/>
      <c r="G2888" s="1"/>
      <c r="H2888" s="1"/>
      <c r="I2888" s="1"/>
      <c r="J2888" s="1"/>
      <c r="K2888" s="120"/>
      <c r="L2888" s="120"/>
      <c r="M2888" s="120"/>
      <c r="N2888" s="1"/>
      <c r="O2888" s="1"/>
      <c r="P2888" s="1"/>
      <c r="Q2888" s="1"/>
      <c r="R2888" s="1"/>
      <c r="S2888" s="1"/>
      <c r="T2888" s="1"/>
      <c r="U2888" s="1"/>
      <c r="V2888" s="1"/>
      <c r="W2888" s="1"/>
      <c r="X2888" s="1"/>
    </row>
    <row r="2889" spans="1:24">
      <c r="A2889" s="119"/>
      <c r="B2889" s="136"/>
      <c r="C2889" s="78"/>
      <c r="D2889" s="99"/>
      <c r="E2889" s="1"/>
      <c r="F2889" s="1"/>
      <c r="G2889" s="1"/>
      <c r="H2889" s="1"/>
      <c r="I2889" s="1"/>
      <c r="J2889" s="1"/>
      <c r="K2889" s="120"/>
      <c r="L2889" s="120"/>
      <c r="M2889" s="120"/>
      <c r="N2889" s="1"/>
      <c r="O2889" s="1"/>
      <c r="P2889" s="1"/>
      <c r="Q2889" s="1"/>
      <c r="R2889" s="1"/>
      <c r="S2889" s="1"/>
      <c r="T2889" s="1"/>
      <c r="U2889" s="1"/>
      <c r="V2889" s="1"/>
      <c r="W2889" s="1"/>
      <c r="X2889" s="1"/>
    </row>
    <row r="2890" spans="1:24">
      <c r="A2890" s="119"/>
      <c r="B2890" s="136"/>
      <c r="C2890" s="78"/>
      <c r="D2890" s="99"/>
      <c r="E2890" s="1"/>
      <c r="F2890" s="1"/>
      <c r="G2890" s="1"/>
      <c r="H2890" s="1"/>
      <c r="I2890" s="1"/>
      <c r="J2890" s="1"/>
      <c r="K2890" s="120"/>
      <c r="L2890" s="120"/>
      <c r="M2890" s="120"/>
      <c r="N2890" s="1"/>
      <c r="O2890" s="1"/>
      <c r="P2890" s="1"/>
      <c r="Q2890" s="1"/>
      <c r="R2890" s="1"/>
      <c r="S2890" s="1"/>
      <c r="T2890" s="1"/>
      <c r="U2890" s="1"/>
      <c r="V2890" s="1"/>
      <c r="W2890" s="1"/>
      <c r="X2890" s="1"/>
    </row>
    <row r="2891" spans="1:24">
      <c r="A2891" s="119"/>
      <c r="B2891" s="136"/>
      <c r="C2891" s="78"/>
      <c r="D2891" s="99"/>
      <c r="E2891" s="1"/>
      <c r="F2891" s="1"/>
      <c r="G2891" s="1"/>
      <c r="H2891" s="1"/>
      <c r="I2891" s="1"/>
      <c r="J2891" s="1"/>
      <c r="K2891" s="120"/>
      <c r="L2891" s="120"/>
      <c r="M2891" s="120"/>
      <c r="N2891" s="1"/>
      <c r="O2891" s="1"/>
      <c r="P2891" s="1"/>
      <c r="Q2891" s="1"/>
      <c r="R2891" s="1"/>
      <c r="S2891" s="1"/>
      <c r="T2891" s="1"/>
      <c r="U2891" s="1"/>
      <c r="V2891" s="1"/>
      <c r="W2891" s="1"/>
      <c r="X2891" s="1"/>
    </row>
    <row r="2892" spans="1:24">
      <c r="A2892" s="119"/>
      <c r="B2892" s="136"/>
      <c r="C2892" s="78"/>
      <c r="D2892" s="99"/>
      <c r="E2892" s="1"/>
      <c r="F2892" s="1"/>
      <c r="G2892" s="1"/>
      <c r="H2892" s="1"/>
      <c r="I2892" s="1"/>
      <c r="J2892" s="1"/>
      <c r="K2892" s="120"/>
      <c r="L2892" s="120"/>
      <c r="M2892" s="120"/>
      <c r="N2892" s="1"/>
      <c r="O2892" s="1"/>
      <c r="P2892" s="1"/>
      <c r="Q2892" s="1"/>
      <c r="R2892" s="1"/>
      <c r="S2892" s="1"/>
      <c r="T2892" s="1"/>
      <c r="U2892" s="1"/>
      <c r="V2892" s="1"/>
      <c r="W2892" s="1"/>
      <c r="X2892" s="1"/>
    </row>
    <row r="2893" spans="1:24">
      <c r="A2893" s="119"/>
      <c r="B2893" s="136"/>
      <c r="C2893" s="78"/>
      <c r="D2893" s="99"/>
      <c r="E2893" s="1"/>
      <c r="F2893" s="1"/>
      <c r="G2893" s="1"/>
      <c r="H2893" s="1"/>
      <c r="I2893" s="1"/>
      <c r="J2893" s="1"/>
      <c r="K2893" s="120"/>
      <c r="L2893" s="120"/>
      <c r="M2893" s="120"/>
      <c r="N2893" s="1"/>
      <c r="O2893" s="1"/>
      <c r="P2893" s="1"/>
      <c r="Q2893" s="1"/>
      <c r="R2893" s="1"/>
      <c r="S2893" s="1"/>
      <c r="T2893" s="1"/>
      <c r="U2893" s="1"/>
      <c r="V2893" s="1"/>
      <c r="W2893" s="1"/>
      <c r="X2893" s="1"/>
    </row>
    <row r="2894" spans="1:24">
      <c r="A2894" s="119"/>
      <c r="B2894" s="136"/>
      <c r="C2894" s="78"/>
      <c r="D2894" s="99"/>
      <c r="E2894" s="1"/>
      <c r="F2894" s="1"/>
      <c r="G2894" s="1"/>
      <c r="H2894" s="1"/>
      <c r="I2894" s="1"/>
      <c r="J2894" s="1"/>
      <c r="K2894" s="120"/>
      <c r="L2894" s="120"/>
      <c r="M2894" s="120"/>
      <c r="N2894" s="1"/>
      <c r="O2894" s="1"/>
      <c r="P2894" s="1"/>
      <c r="Q2894" s="1"/>
      <c r="R2894" s="1"/>
      <c r="S2894" s="1"/>
      <c r="T2894" s="1"/>
      <c r="U2894" s="1"/>
      <c r="V2894" s="1"/>
      <c r="W2894" s="1"/>
      <c r="X2894" s="1"/>
    </row>
    <row r="2895" spans="1:24">
      <c r="A2895" s="119"/>
      <c r="B2895" s="136"/>
      <c r="C2895" s="78"/>
      <c r="D2895" s="99"/>
      <c r="E2895" s="1"/>
      <c r="F2895" s="1"/>
      <c r="G2895" s="1"/>
      <c r="H2895" s="1"/>
      <c r="I2895" s="1"/>
      <c r="J2895" s="1"/>
      <c r="K2895" s="120"/>
      <c r="L2895" s="120"/>
      <c r="M2895" s="120"/>
      <c r="N2895" s="1"/>
      <c r="O2895" s="1"/>
      <c r="P2895" s="1"/>
      <c r="Q2895" s="1"/>
      <c r="R2895" s="1"/>
      <c r="S2895" s="1"/>
      <c r="T2895" s="1"/>
      <c r="U2895" s="1"/>
      <c r="V2895" s="1"/>
      <c r="W2895" s="1"/>
      <c r="X2895" s="1"/>
    </row>
    <row r="2896" spans="1:24">
      <c r="A2896" s="119"/>
      <c r="B2896" s="136"/>
      <c r="C2896" s="78"/>
      <c r="D2896" s="99"/>
      <c r="E2896" s="1"/>
      <c r="F2896" s="1"/>
      <c r="G2896" s="1"/>
      <c r="H2896" s="1"/>
      <c r="I2896" s="1"/>
      <c r="J2896" s="1"/>
      <c r="K2896" s="120"/>
      <c r="L2896" s="120"/>
      <c r="M2896" s="120"/>
      <c r="N2896" s="1"/>
      <c r="O2896" s="1"/>
      <c r="P2896" s="1"/>
      <c r="Q2896" s="1"/>
      <c r="R2896" s="1"/>
      <c r="S2896" s="1"/>
      <c r="T2896" s="1"/>
      <c r="U2896" s="1"/>
      <c r="V2896" s="1"/>
      <c r="W2896" s="1"/>
      <c r="X2896" s="1"/>
    </row>
    <row r="2897" spans="1:24">
      <c r="A2897" s="119"/>
      <c r="B2897" s="136"/>
      <c r="C2897" s="78"/>
      <c r="D2897" s="99"/>
      <c r="E2897" s="1"/>
      <c r="F2897" s="1"/>
      <c r="G2897" s="1"/>
      <c r="H2897" s="1"/>
      <c r="I2897" s="1"/>
      <c r="J2897" s="1"/>
      <c r="K2897" s="120"/>
      <c r="L2897" s="120"/>
      <c r="M2897" s="120"/>
      <c r="N2897" s="1"/>
      <c r="O2897" s="1"/>
      <c r="P2897" s="1"/>
      <c r="Q2897" s="1"/>
      <c r="R2897" s="1"/>
      <c r="S2897" s="1"/>
      <c r="T2897" s="1"/>
      <c r="U2897" s="1"/>
      <c r="V2897" s="1"/>
      <c r="W2897" s="1"/>
      <c r="X2897" s="1"/>
    </row>
    <row r="2898" spans="1:24">
      <c r="A2898" s="119"/>
      <c r="B2898" s="136"/>
      <c r="C2898" s="78"/>
      <c r="D2898" s="99"/>
      <c r="E2898" s="1"/>
      <c r="F2898" s="1"/>
      <c r="G2898" s="1"/>
      <c r="H2898" s="1"/>
      <c r="I2898" s="1"/>
      <c r="J2898" s="1"/>
      <c r="K2898" s="120"/>
      <c r="L2898" s="120"/>
      <c r="M2898" s="120"/>
      <c r="N2898" s="1"/>
      <c r="O2898" s="1"/>
      <c r="P2898" s="1"/>
      <c r="Q2898" s="1"/>
      <c r="R2898" s="1"/>
      <c r="S2898" s="1"/>
      <c r="T2898" s="1"/>
      <c r="U2898" s="1"/>
      <c r="V2898" s="1"/>
      <c r="W2898" s="1"/>
      <c r="X2898" s="1"/>
    </row>
    <row r="2899" spans="1:24">
      <c r="A2899" s="119"/>
      <c r="B2899" s="136"/>
      <c r="C2899" s="78"/>
      <c r="D2899" s="99"/>
      <c r="E2899" s="1"/>
      <c r="F2899" s="1"/>
      <c r="G2899" s="1"/>
      <c r="H2899" s="1"/>
      <c r="I2899" s="1"/>
      <c r="J2899" s="1"/>
      <c r="K2899" s="120"/>
      <c r="L2899" s="120"/>
      <c r="M2899" s="120"/>
      <c r="N2899" s="1"/>
      <c r="O2899" s="1"/>
      <c r="P2899" s="1"/>
      <c r="Q2899" s="1"/>
      <c r="R2899" s="1"/>
      <c r="S2899" s="1"/>
      <c r="T2899" s="1"/>
      <c r="U2899" s="1"/>
      <c r="V2899" s="1"/>
      <c r="W2899" s="1"/>
      <c r="X2899" s="1"/>
    </row>
    <row r="2900" spans="1:24">
      <c r="A2900" s="119"/>
      <c r="B2900" s="136"/>
      <c r="C2900" s="78"/>
      <c r="D2900" s="99"/>
      <c r="E2900" s="1"/>
      <c r="F2900" s="1"/>
      <c r="G2900" s="1"/>
      <c r="H2900" s="1"/>
      <c r="I2900" s="1"/>
      <c r="J2900" s="1"/>
      <c r="K2900" s="120"/>
      <c r="L2900" s="120"/>
      <c r="M2900" s="120"/>
      <c r="N2900" s="1"/>
      <c r="O2900" s="1"/>
      <c r="P2900" s="1"/>
      <c r="Q2900" s="1"/>
      <c r="R2900" s="1"/>
      <c r="S2900" s="1"/>
      <c r="T2900" s="1"/>
      <c r="U2900" s="1"/>
      <c r="V2900" s="1"/>
      <c r="W2900" s="1"/>
      <c r="X2900" s="1"/>
    </row>
    <row r="2901" spans="1:24">
      <c r="A2901" s="119"/>
      <c r="B2901" s="136"/>
      <c r="C2901" s="78"/>
      <c r="D2901" s="99"/>
      <c r="E2901" s="1"/>
      <c r="F2901" s="1"/>
      <c r="G2901" s="1"/>
      <c r="H2901" s="1"/>
      <c r="I2901" s="1"/>
      <c r="J2901" s="1"/>
      <c r="K2901" s="120"/>
      <c r="L2901" s="120"/>
      <c r="M2901" s="120"/>
      <c r="N2901" s="1"/>
      <c r="O2901" s="1"/>
      <c r="P2901" s="1"/>
      <c r="Q2901" s="1"/>
      <c r="R2901" s="1"/>
      <c r="S2901" s="1"/>
      <c r="T2901" s="1"/>
      <c r="U2901" s="1"/>
      <c r="V2901" s="1"/>
      <c r="W2901" s="1"/>
      <c r="X2901" s="1"/>
    </row>
    <row r="2902" spans="1:24">
      <c r="A2902" s="119"/>
      <c r="B2902" s="136"/>
      <c r="C2902" s="78"/>
      <c r="D2902" s="99"/>
      <c r="E2902" s="1"/>
      <c r="F2902" s="1"/>
      <c r="G2902" s="1"/>
      <c r="H2902" s="1"/>
      <c r="I2902" s="1"/>
      <c r="J2902" s="1"/>
      <c r="K2902" s="120"/>
      <c r="L2902" s="120"/>
      <c r="M2902" s="120"/>
      <c r="N2902" s="1"/>
      <c r="O2902" s="1"/>
      <c r="P2902" s="1"/>
      <c r="Q2902" s="1"/>
      <c r="R2902" s="1"/>
      <c r="S2902" s="1"/>
      <c r="T2902" s="1"/>
      <c r="U2902" s="1"/>
      <c r="V2902" s="1"/>
      <c r="W2902" s="1"/>
      <c r="X2902" s="1"/>
    </row>
    <row r="2903" spans="1:24">
      <c r="A2903" s="119"/>
      <c r="B2903" s="136"/>
      <c r="C2903" s="78"/>
      <c r="D2903" s="99"/>
      <c r="E2903" s="1"/>
      <c r="F2903" s="1"/>
      <c r="G2903" s="1"/>
      <c r="H2903" s="1"/>
      <c r="I2903" s="1"/>
      <c r="J2903" s="1"/>
      <c r="K2903" s="120"/>
      <c r="L2903" s="120"/>
      <c r="M2903" s="120"/>
      <c r="N2903" s="1"/>
      <c r="O2903" s="1"/>
      <c r="P2903" s="1"/>
      <c r="Q2903" s="1"/>
      <c r="R2903" s="1"/>
      <c r="S2903" s="1"/>
      <c r="T2903" s="1"/>
      <c r="U2903" s="1"/>
      <c r="V2903" s="1"/>
      <c r="W2903" s="1"/>
      <c r="X2903" s="1"/>
    </row>
    <row r="2904" spans="1:24">
      <c r="A2904" s="119"/>
      <c r="B2904" s="136"/>
      <c r="C2904" s="78"/>
      <c r="D2904" s="99"/>
      <c r="E2904" s="1"/>
      <c r="F2904" s="1"/>
      <c r="G2904" s="1"/>
      <c r="H2904" s="1"/>
      <c r="I2904" s="1"/>
      <c r="J2904" s="1"/>
      <c r="K2904" s="120"/>
      <c r="L2904" s="120"/>
      <c r="M2904" s="120"/>
      <c r="N2904" s="1"/>
      <c r="O2904" s="1"/>
      <c r="P2904" s="1"/>
      <c r="Q2904" s="1"/>
      <c r="R2904" s="1"/>
      <c r="S2904" s="1"/>
      <c r="T2904" s="1"/>
      <c r="U2904" s="1"/>
      <c r="V2904" s="1"/>
      <c r="W2904" s="1"/>
      <c r="X2904" s="1"/>
    </row>
    <row r="2905" spans="1:24">
      <c r="A2905" s="119"/>
      <c r="B2905" s="136"/>
      <c r="C2905" s="78"/>
      <c r="D2905" s="99"/>
      <c r="E2905" s="1"/>
      <c r="F2905" s="1"/>
      <c r="G2905" s="1"/>
      <c r="H2905" s="1"/>
      <c r="I2905" s="1"/>
      <c r="J2905" s="1"/>
      <c r="K2905" s="120"/>
      <c r="L2905" s="120"/>
      <c r="M2905" s="120"/>
      <c r="N2905" s="1"/>
      <c r="O2905" s="1"/>
      <c r="P2905" s="1"/>
      <c r="Q2905" s="1"/>
      <c r="R2905" s="1"/>
      <c r="S2905" s="1"/>
      <c r="T2905" s="1"/>
      <c r="U2905" s="1"/>
      <c r="V2905" s="1"/>
      <c r="W2905" s="1"/>
      <c r="X2905" s="1"/>
    </row>
    <row r="2906" spans="1:24">
      <c r="A2906" s="119"/>
      <c r="B2906" s="136"/>
      <c r="C2906" s="78"/>
      <c r="D2906" s="99"/>
      <c r="E2906" s="1"/>
      <c r="F2906" s="1"/>
      <c r="G2906" s="1"/>
      <c r="H2906" s="1"/>
      <c r="I2906" s="1"/>
      <c r="J2906" s="1"/>
      <c r="K2906" s="120"/>
      <c r="L2906" s="120"/>
      <c r="M2906" s="120"/>
      <c r="N2906" s="1"/>
      <c r="O2906" s="1"/>
      <c r="P2906" s="1"/>
      <c r="Q2906" s="1"/>
      <c r="R2906" s="1"/>
      <c r="S2906" s="1"/>
      <c r="T2906" s="1"/>
      <c r="U2906" s="1"/>
      <c r="V2906" s="1"/>
      <c r="W2906" s="1"/>
      <c r="X2906" s="1"/>
    </row>
    <row r="2907" spans="1:24">
      <c r="A2907" s="119"/>
      <c r="B2907" s="136"/>
      <c r="C2907" s="78"/>
      <c r="D2907" s="99"/>
      <c r="E2907" s="1"/>
      <c r="F2907" s="1"/>
      <c r="G2907" s="1"/>
      <c r="H2907" s="1"/>
      <c r="I2907" s="1"/>
      <c r="J2907" s="1"/>
      <c r="K2907" s="120"/>
      <c r="L2907" s="120"/>
      <c r="M2907" s="120"/>
      <c r="N2907" s="1"/>
      <c r="O2907" s="1"/>
      <c r="P2907" s="1"/>
      <c r="Q2907" s="1"/>
      <c r="R2907" s="1"/>
      <c r="S2907" s="1"/>
      <c r="T2907" s="1"/>
      <c r="U2907" s="1"/>
      <c r="V2907" s="1"/>
      <c r="W2907" s="1"/>
      <c r="X2907" s="1"/>
    </row>
    <row r="2908" spans="1:24">
      <c r="A2908" s="119"/>
      <c r="B2908" s="136"/>
      <c r="C2908" s="78"/>
      <c r="D2908" s="99"/>
      <c r="E2908" s="1"/>
      <c r="F2908" s="1"/>
      <c r="G2908" s="1"/>
      <c r="H2908" s="1"/>
      <c r="I2908" s="1"/>
      <c r="J2908" s="1"/>
      <c r="K2908" s="120"/>
      <c r="L2908" s="120"/>
      <c r="M2908" s="120"/>
      <c r="N2908" s="1"/>
      <c r="O2908" s="1"/>
      <c r="P2908" s="1"/>
      <c r="Q2908" s="1"/>
      <c r="R2908" s="1"/>
      <c r="S2908" s="1"/>
      <c r="T2908" s="1"/>
      <c r="U2908" s="1"/>
      <c r="V2908" s="1"/>
      <c r="W2908" s="1"/>
      <c r="X2908" s="1"/>
    </row>
    <row r="2909" spans="1:24">
      <c r="A2909" s="119"/>
      <c r="B2909" s="136"/>
      <c r="C2909" s="78"/>
      <c r="D2909" s="99"/>
      <c r="E2909" s="1"/>
      <c r="F2909" s="1"/>
      <c r="G2909" s="1"/>
      <c r="H2909" s="1"/>
      <c r="I2909" s="1"/>
      <c r="J2909" s="1"/>
      <c r="K2909" s="120"/>
      <c r="L2909" s="120"/>
      <c r="M2909" s="120"/>
      <c r="N2909" s="1"/>
      <c r="O2909" s="1"/>
      <c r="P2909" s="1"/>
      <c r="Q2909" s="1"/>
      <c r="R2909" s="1"/>
      <c r="S2909" s="1"/>
      <c r="T2909" s="1"/>
      <c r="U2909" s="1"/>
      <c r="V2909" s="1"/>
      <c r="W2909" s="1"/>
      <c r="X2909" s="1"/>
    </row>
    <row r="2910" spans="1:24">
      <c r="A2910" s="119"/>
      <c r="B2910" s="136"/>
      <c r="C2910" s="78"/>
      <c r="D2910" s="99"/>
      <c r="E2910" s="1"/>
      <c r="F2910" s="1"/>
      <c r="G2910" s="1"/>
      <c r="H2910" s="1"/>
      <c r="I2910" s="1"/>
      <c r="J2910" s="1"/>
      <c r="K2910" s="120"/>
      <c r="L2910" s="120"/>
      <c r="M2910" s="120"/>
      <c r="N2910" s="1"/>
      <c r="O2910" s="1"/>
      <c r="P2910" s="1"/>
      <c r="Q2910" s="1"/>
      <c r="R2910" s="1"/>
      <c r="S2910" s="1"/>
      <c r="T2910" s="1"/>
      <c r="U2910" s="1"/>
      <c r="V2910" s="1"/>
      <c r="W2910" s="1"/>
      <c r="X2910" s="1"/>
    </row>
    <row r="2911" spans="1:24">
      <c r="A2911" s="119"/>
      <c r="B2911" s="136"/>
      <c r="C2911" s="78"/>
      <c r="D2911" s="99"/>
      <c r="E2911" s="1"/>
      <c r="F2911" s="1"/>
      <c r="G2911" s="1"/>
      <c r="H2911" s="1"/>
      <c r="I2911" s="1"/>
      <c r="J2911" s="1"/>
      <c r="K2911" s="120"/>
      <c r="L2911" s="120"/>
      <c r="M2911" s="120"/>
      <c r="N2911" s="1"/>
      <c r="O2911" s="1"/>
      <c r="P2911" s="1"/>
      <c r="Q2911" s="1"/>
      <c r="R2911" s="1"/>
      <c r="S2911" s="1"/>
      <c r="T2911" s="1"/>
      <c r="U2911" s="1"/>
      <c r="V2911" s="1"/>
      <c r="W2911" s="1"/>
      <c r="X2911" s="1"/>
    </row>
    <row r="2912" spans="1:24">
      <c r="A2912" s="119"/>
      <c r="B2912" s="136"/>
      <c r="C2912" s="78"/>
      <c r="D2912" s="99"/>
      <c r="E2912" s="1"/>
      <c r="F2912" s="1"/>
      <c r="G2912" s="1"/>
      <c r="H2912" s="1"/>
      <c r="I2912" s="1"/>
      <c r="J2912" s="1"/>
      <c r="K2912" s="120"/>
      <c r="L2912" s="120"/>
      <c r="M2912" s="120"/>
      <c r="N2912" s="1"/>
      <c r="O2912" s="1"/>
      <c r="P2912" s="1"/>
      <c r="Q2912" s="1"/>
      <c r="R2912" s="1"/>
      <c r="S2912" s="1"/>
      <c r="T2912" s="1"/>
      <c r="U2912" s="1"/>
      <c r="V2912" s="1"/>
      <c r="W2912" s="1"/>
      <c r="X2912" s="1"/>
    </row>
    <row r="2913" spans="1:24">
      <c r="A2913" s="119"/>
      <c r="B2913" s="136"/>
      <c r="C2913" s="78"/>
      <c r="D2913" s="99"/>
      <c r="E2913" s="1"/>
      <c r="F2913" s="1"/>
      <c r="G2913" s="1"/>
      <c r="H2913" s="1"/>
      <c r="I2913" s="1"/>
      <c r="J2913" s="1"/>
      <c r="K2913" s="120"/>
      <c r="L2913" s="120"/>
      <c r="M2913" s="120"/>
      <c r="N2913" s="1"/>
      <c r="O2913" s="1"/>
      <c r="P2913" s="1"/>
      <c r="Q2913" s="1"/>
      <c r="R2913" s="1"/>
      <c r="S2913" s="1"/>
      <c r="T2913" s="1"/>
      <c r="U2913" s="1"/>
      <c r="V2913" s="1"/>
      <c r="W2913" s="1"/>
      <c r="X2913" s="1"/>
    </row>
    <row r="2914" spans="1:24">
      <c r="A2914" s="119"/>
      <c r="B2914" s="136"/>
      <c r="C2914" s="78"/>
      <c r="D2914" s="99"/>
      <c r="E2914" s="1"/>
      <c r="F2914" s="1"/>
      <c r="G2914" s="1"/>
      <c r="H2914" s="1"/>
      <c r="I2914" s="1"/>
      <c r="J2914" s="1"/>
      <c r="K2914" s="120"/>
      <c r="L2914" s="120"/>
      <c r="M2914" s="120"/>
      <c r="N2914" s="1"/>
      <c r="O2914" s="1"/>
      <c r="P2914" s="1"/>
      <c r="Q2914" s="1"/>
      <c r="R2914" s="1"/>
      <c r="S2914" s="1"/>
      <c r="T2914" s="1"/>
      <c r="U2914" s="1"/>
      <c r="V2914" s="1"/>
      <c r="W2914" s="1"/>
      <c r="X2914" s="1"/>
    </row>
    <row r="2915" spans="1:24">
      <c r="A2915" s="119"/>
      <c r="B2915" s="136"/>
      <c r="C2915" s="78"/>
      <c r="D2915" s="99"/>
      <c r="E2915" s="1"/>
      <c r="F2915" s="1"/>
      <c r="G2915" s="1"/>
      <c r="H2915" s="1"/>
      <c r="I2915" s="1"/>
      <c r="J2915" s="1"/>
      <c r="K2915" s="120"/>
      <c r="L2915" s="120"/>
      <c r="M2915" s="120"/>
      <c r="N2915" s="1"/>
      <c r="O2915" s="1"/>
      <c r="P2915" s="1"/>
      <c r="Q2915" s="1"/>
      <c r="R2915" s="1"/>
      <c r="S2915" s="1"/>
      <c r="T2915" s="1"/>
      <c r="U2915" s="1"/>
      <c r="V2915" s="1"/>
      <c r="W2915" s="1"/>
      <c r="X2915" s="1"/>
    </row>
    <row r="2916" spans="1:24">
      <c r="A2916" s="119"/>
      <c r="B2916" s="136"/>
      <c r="C2916" s="78"/>
      <c r="D2916" s="99"/>
      <c r="E2916" s="1"/>
      <c r="F2916" s="1"/>
      <c r="G2916" s="1"/>
      <c r="H2916" s="1"/>
      <c r="I2916" s="1"/>
      <c r="J2916" s="1"/>
      <c r="K2916" s="120"/>
      <c r="L2916" s="120"/>
      <c r="M2916" s="120"/>
      <c r="N2916" s="1"/>
      <c r="O2916" s="1"/>
      <c r="P2916" s="1"/>
      <c r="Q2916" s="1"/>
      <c r="R2916" s="1"/>
      <c r="S2916" s="1"/>
      <c r="T2916" s="1"/>
      <c r="U2916" s="1"/>
      <c r="V2916" s="1"/>
      <c r="W2916" s="1"/>
      <c r="X2916" s="1"/>
    </row>
    <row r="2917" spans="1:24">
      <c r="A2917" s="119"/>
      <c r="B2917" s="136"/>
      <c r="C2917" s="78"/>
      <c r="D2917" s="99"/>
      <c r="E2917" s="1"/>
      <c r="F2917" s="1"/>
      <c r="G2917" s="1"/>
      <c r="H2917" s="1"/>
      <c r="I2917" s="1"/>
      <c r="J2917" s="1"/>
      <c r="K2917" s="120"/>
      <c r="L2917" s="120"/>
      <c r="M2917" s="120"/>
      <c r="N2917" s="1"/>
      <c r="O2917" s="1"/>
      <c r="P2917" s="1"/>
      <c r="Q2917" s="1"/>
      <c r="R2917" s="1"/>
      <c r="S2917" s="1"/>
      <c r="T2917" s="1"/>
      <c r="U2917" s="1"/>
      <c r="V2917" s="1"/>
      <c r="W2917" s="1"/>
      <c r="X2917" s="1"/>
    </row>
    <row r="2918" spans="1:24">
      <c r="A2918" s="119"/>
      <c r="B2918" s="136"/>
      <c r="C2918" s="78"/>
      <c r="D2918" s="99"/>
      <c r="E2918" s="1"/>
      <c r="F2918" s="1"/>
      <c r="G2918" s="1"/>
      <c r="H2918" s="1"/>
      <c r="I2918" s="1"/>
      <c r="J2918" s="1"/>
      <c r="K2918" s="120"/>
      <c r="L2918" s="120"/>
      <c r="M2918" s="120"/>
      <c r="N2918" s="1"/>
      <c r="O2918" s="1"/>
      <c r="P2918" s="1"/>
      <c r="Q2918" s="1"/>
      <c r="R2918" s="1"/>
      <c r="S2918" s="1"/>
      <c r="T2918" s="1"/>
      <c r="U2918" s="1"/>
      <c r="V2918" s="1"/>
      <c r="W2918" s="1"/>
      <c r="X2918" s="1"/>
    </row>
    <row r="2919" spans="1:24">
      <c r="A2919" s="119"/>
      <c r="B2919" s="136"/>
      <c r="C2919" s="78"/>
      <c r="D2919" s="99"/>
      <c r="E2919" s="1"/>
      <c r="F2919" s="1"/>
      <c r="G2919" s="1"/>
      <c r="H2919" s="1"/>
      <c r="I2919" s="1"/>
      <c r="J2919" s="1"/>
      <c r="K2919" s="120"/>
      <c r="L2919" s="120"/>
      <c r="M2919" s="120"/>
      <c r="N2919" s="1"/>
      <c r="O2919" s="1"/>
      <c r="P2919" s="1"/>
      <c r="Q2919" s="1"/>
      <c r="R2919" s="1"/>
      <c r="S2919" s="1"/>
      <c r="T2919" s="1"/>
      <c r="U2919" s="1"/>
      <c r="V2919" s="1"/>
      <c r="W2919" s="1"/>
      <c r="X2919" s="1"/>
    </row>
    <row r="2920" spans="1:24">
      <c r="A2920" s="119"/>
      <c r="B2920" s="136"/>
      <c r="C2920" s="78"/>
      <c r="D2920" s="99"/>
      <c r="E2920" s="1"/>
      <c r="F2920" s="1"/>
      <c r="G2920" s="1"/>
      <c r="H2920" s="1"/>
      <c r="I2920" s="1"/>
      <c r="J2920" s="1"/>
      <c r="K2920" s="120"/>
      <c r="L2920" s="120"/>
      <c r="M2920" s="120"/>
      <c r="N2920" s="1"/>
      <c r="O2920" s="1"/>
      <c r="P2920" s="1"/>
      <c r="Q2920" s="1"/>
      <c r="R2920" s="1"/>
      <c r="S2920" s="1"/>
      <c r="T2920" s="1"/>
      <c r="U2920" s="1"/>
      <c r="V2920" s="1"/>
      <c r="W2920" s="1"/>
      <c r="X2920" s="1"/>
    </row>
    <row r="2921" spans="1:24">
      <c r="A2921" s="119"/>
      <c r="B2921" s="136"/>
      <c r="C2921" s="78"/>
      <c r="D2921" s="99"/>
      <c r="E2921" s="1"/>
      <c r="F2921" s="1"/>
      <c r="G2921" s="1"/>
      <c r="H2921" s="1"/>
      <c r="I2921" s="1"/>
      <c r="J2921" s="1"/>
      <c r="K2921" s="120"/>
      <c r="L2921" s="120"/>
      <c r="M2921" s="120"/>
      <c r="N2921" s="1"/>
      <c r="O2921" s="1"/>
      <c r="P2921" s="1"/>
      <c r="Q2921" s="1"/>
      <c r="R2921" s="1"/>
      <c r="S2921" s="1"/>
      <c r="T2921" s="1"/>
      <c r="U2921" s="1"/>
      <c r="V2921" s="1"/>
      <c r="W2921" s="1"/>
      <c r="X2921" s="1"/>
    </row>
    <row r="2922" spans="1:24">
      <c r="A2922" s="119"/>
      <c r="B2922" s="136"/>
      <c r="C2922" s="78"/>
      <c r="D2922" s="99"/>
      <c r="E2922" s="1"/>
      <c r="F2922" s="1"/>
      <c r="G2922" s="1"/>
      <c r="H2922" s="1"/>
      <c r="I2922" s="1"/>
      <c r="J2922" s="1"/>
      <c r="K2922" s="120"/>
      <c r="L2922" s="120"/>
      <c r="M2922" s="120"/>
      <c r="N2922" s="1"/>
      <c r="O2922" s="1"/>
      <c r="P2922" s="1"/>
      <c r="Q2922" s="1"/>
      <c r="R2922" s="1"/>
      <c r="S2922" s="1"/>
      <c r="T2922" s="1"/>
      <c r="U2922" s="1"/>
      <c r="V2922" s="1"/>
      <c r="W2922" s="1"/>
      <c r="X2922" s="1"/>
    </row>
    <row r="2923" spans="1:24">
      <c r="A2923" s="119"/>
      <c r="B2923" s="136"/>
      <c r="C2923" s="78"/>
      <c r="D2923" s="99"/>
      <c r="E2923" s="1"/>
      <c r="F2923" s="1"/>
      <c r="G2923" s="1"/>
      <c r="H2923" s="1"/>
      <c r="I2923" s="1"/>
      <c r="J2923" s="1"/>
      <c r="K2923" s="120"/>
      <c r="L2923" s="120"/>
      <c r="M2923" s="120"/>
      <c r="N2923" s="1"/>
      <c r="O2923" s="1"/>
      <c r="P2923" s="1"/>
      <c r="Q2923" s="1"/>
      <c r="R2923" s="1"/>
      <c r="S2923" s="1"/>
      <c r="T2923" s="1"/>
      <c r="U2923" s="1"/>
      <c r="V2923" s="1"/>
      <c r="W2923" s="1"/>
      <c r="X2923" s="1"/>
    </row>
    <row r="2924" spans="1:24">
      <c r="A2924" s="119"/>
      <c r="B2924" s="136"/>
      <c r="C2924" s="78"/>
      <c r="D2924" s="99"/>
      <c r="E2924" s="1"/>
      <c r="F2924" s="1"/>
      <c r="G2924" s="1"/>
      <c r="H2924" s="1"/>
      <c r="I2924" s="1"/>
      <c r="J2924" s="1"/>
      <c r="K2924" s="120"/>
      <c r="L2924" s="120"/>
      <c r="M2924" s="120"/>
      <c r="N2924" s="1"/>
      <c r="O2924" s="1"/>
      <c r="P2924" s="1"/>
      <c r="Q2924" s="1"/>
      <c r="R2924" s="1"/>
      <c r="S2924" s="1"/>
      <c r="T2924" s="1"/>
      <c r="U2924" s="1"/>
      <c r="V2924" s="1"/>
      <c r="W2924" s="1"/>
      <c r="X2924" s="1"/>
    </row>
    <row r="2925" spans="1:24">
      <c r="A2925" s="119"/>
      <c r="B2925" s="136"/>
      <c r="C2925" s="78"/>
      <c r="D2925" s="99"/>
      <c r="E2925" s="1"/>
      <c r="F2925" s="1"/>
      <c r="G2925" s="1"/>
      <c r="H2925" s="1"/>
      <c r="I2925" s="1"/>
      <c r="J2925" s="1"/>
      <c r="K2925" s="120"/>
      <c r="L2925" s="120"/>
      <c r="M2925" s="120"/>
      <c r="N2925" s="1"/>
      <c r="O2925" s="1"/>
      <c r="P2925" s="1"/>
      <c r="Q2925" s="1"/>
      <c r="R2925" s="1"/>
      <c r="S2925" s="1"/>
      <c r="T2925" s="1"/>
      <c r="U2925" s="1"/>
      <c r="V2925" s="1"/>
      <c r="W2925" s="1"/>
      <c r="X2925" s="1"/>
    </row>
    <row r="2926" spans="1:24">
      <c r="A2926" s="119"/>
      <c r="B2926" s="136"/>
      <c r="C2926" s="78"/>
      <c r="D2926" s="99"/>
      <c r="E2926" s="1"/>
      <c r="F2926" s="1"/>
      <c r="G2926" s="1"/>
      <c r="H2926" s="1"/>
      <c r="I2926" s="1"/>
      <c r="J2926" s="1"/>
      <c r="K2926" s="120"/>
      <c r="L2926" s="120"/>
      <c r="M2926" s="120"/>
      <c r="N2926" s="1"/>
      <c r="O2926" s="1"/>
      <c r="P2926" s="1"/>
      <c r="Q2926" s="1"/>
      <c r="R2926" s="1"/>
      <c r="S2926" s="1"/>
      <c r="T2926" s="1"/>
      <c r="U2926" s="1"/>
      <c r="V2926" s="1"/>
      <c r="W2926" s="1"/>
      <c r="X2926" s="1"/>
    </row>
    <row r="2927" spans="1:24">
      <c r="A2927" s="119"/>
      <c r="B2927" s="136"/>
      <c r="C2927" s="78"/>
      <c r="D2927" s="99"/>
      <c r="E2927" s="1"/>
      <c r="F2927" s="1"/>
      <c r="G2927" s="1"/>
      <c r="H2927" s="1"/>
      <c r="I2927" s="1"/>
      <c r="J2927" s="1"/>
      <c r="K2927" s="120"/>
      <c r="L2927" s="120"/>
      <c r="M2927" s="120"/>
      <c r="N2927" s="1"/>
      <c r="O2927" s="1"/>
      <c r="P2927" s="1"/>
      <c r="Q2927" s="1"/>
      <c r="R2927" s="1"/>
      <c r="S2927" s="1"/>
      <c r="T2927" s="1"/>
      <c r="U2927" s="1"/>
      <c r="V2927" s="1"/>
      <c r="W2927" s="1"/>
      <c r="X2927" s="1"/>
    </row>
    <row r="2928" spans="1:24">
      <c r="A2928" s="119"/>
      <c r="B2928" s="136"/>
      <c r="C2928" s="78"/>
      <c r="D2928" s="99"/>
      <c r="E2928" s="1"/>
      <c r="F2928" s="1"/>
      <c r="G2928" s="1"/>
      <c r="H2928" s="1"/>
      <c r="I2928" s="1"/>
      <c r="J2928" s="1"/>
      <c r="K2928" s="120"/>
      <c r="L2928" s="120"/>
      <c r="M2928" s="120"/>
      <c r="N2928" s="1"/>
      <c r="O2928" s="1"/>
      <c r="P2928" s="1"/>
      <c r="Q2928" s="1"/>
      <c r="R2928" s="1"/>
      <c r="S2928" s="1"/>
      <c r="T2928" s="1"/>
      <c r="U2928" s="1"/>
      <c r="V2928" s="1"/>
      <c r="W2928" s="1"/>
      <c r="X2928" s="1"/>
    </row>
    <row r="2929" spans="1:24">
      <c r="A2929" s="119"/>
      <c r="B2929" s="136"/>
      <c r="C2929" s="78"/>
      <c r="D2929" s="99"/>
      <c r="E2929" s="1"/>
      <c r="F2929" s="1"/>
      <c r="G2929" s="1"/>
      <c r="H2929" s="1"/>
      <c r="I2929" s="1"/>
      <c r="J2929" s="1"/>
      <c r="K2929" s="120"/>
      <c r="L2929" s="120"/>
      <c r="M2929" s="120"/>
      <c r="N2929" s="1"/>
      <c r="O2929" s="1"/>
      <c r="P2929" s="1"/>
      <c r="Q2929" s="1"/>
      <c r="R2929" s="1"/>
      <c r="S2929" s="1"/>
      <c r="T2929" s="1"/>
      <c r="U2929" s="1"/>
      <c r="V2929" s="1"/>
      <c r="W2929" s="1"/>
      <c r="X2929" s="1"/>
    </row>
    <row r="2930" spans="1:24">
      <c r="A2930" s="119"/>
      <c r="B2930" s="136"/>
      <c r="C2930" s="78"/>
      <c r="D2930" s="99"/>
      <c r="E2930" s="1"/>
      <c r="F2930" s="1"/>
      <c r="G2930" s="1"/>
      <c r="H2930" s="1"/>
      <c r="I2930" s="1"/>
      <c r="J2930" s="1"/>
      <c r="K2930" s="120"/>
      <c r="L2930" s="120"/>
      <c r="M2930" s="120"/>
      <c r="N2930" s="1"/>
      <c r="O2930" s="1"/>
      <c r="P2930" s="1"/>
      <c r="Q2930" s="1"/>
      <c r="R2930" s="1"/>
      <c r="S2930" s="1"/>
      <c r="T2930" s="1"/>
      <c r="U2930" s="1"/>
      <c r="V2930" s="1"/>
      <c r="W2930" s="1"/>
      <c r="X2930" s="1"/>
    </row>
    <row r="2931" spans="1:24">
      <c r="A2931" s="119"/>
      <c r="B2931" s="136"/>
      <c r="C2931" s="78"/>
      <c r="D2931" s="99"/>
      <c r="E2931" s="1"/>
      <c r="F2931" s="1"/>
      <c r="G2931" s="1"/>
      <c r="H2931" s="1"/>
      <c r="I2931" s="1"/>
      <c r="J2931" s="1"/>
      <c r="K2931" s="120"/>
      <c r="L2931" s="120"/>
      <c r="M2931" s="120"/>
      <c r="N2931" s="1"/>
      <c r="O2931" s="1"/>
      <c r="P2931" s="1"/>
      <c r="Q2931" s="1"/>
      <c r="R2931" s="1"/>
      <c r="S2931" s="1"/>
      <c r="T2931" s="1"/>
      <c r="U2931" s="1"/>
      <c r="V2931" s="1"/>
      <c r="W2931" s="1"/>
      <c r="X2931" s="1"/>
    </row>
    <row r="2932" spans="1:24">
      <c r="A2932" s="119"/>
      <c r="B2932" s="136"/>
      <c r="C2932" s="78"/>
      <c r="D2932" s="99"/>
      <c r="E2932" s="1"/>
      <c r="F2932" s="1"/>
      <c r="G2932" s="1"/>
      <c r="H2932" s="1"/>
      <c r="I2932" s="1"/>
      <c r="J2932" s="1"/>
      <c r="K2932" s="120"/>
      <c r="L2932" s="120"/>
      <c r="M2932" s="120"/>
      <c r="N2932" s="1"/>
      <c r="O2932" s="1"/>
      <c r="P2932" s="1"/>
      <c r="Q2932" s="1"/>
      <c r="R2932" s="1"/>
      <c r="S2932" s="1"/>
      <c r="T2932" s="1"/>
      <c r="U2932" s="1"/>
      <c r="V2932" s="1"/>
      <c r="W2932" s="1"/>
      <c r="X2932" s="1"/>
    </row>
    <row r="2933" spans="1:24">
      <c r="A2933" s="119"/>
      <c r="B2933" s="136"/>
      <c r="C2933" s="78"/>
      <c r="D2933" s="99"/>
      <c r="E2933" s="1"/>
      <c r="F2933" s="1"/>
      <c r="G2933" s="1"/>
      <c r="H2933" s="1"/>
      <c r="I2933" s="1"/>
      <c r="J2933" s="1"/>
      <c r="K2933" s="120"/>
      <c r="L2933" s="120"/>
      <c r="M2933" s="120"/>
      <c r="N2933" s="1"/>
      <c r="O2933" s="1"/>
      <c r="P2933" s="1"/>
      <c r="Q2933" s="1"/>
      <c r="R2933" s="1"/>
      <c r="S2933" s="1"/>
      <c r="T2933" s="1"/>
      <c r="U2933" s="1"/>
      <c r="V2933" s="1"/>
      <c r="W2933" s="1"/>
      <c r="X2933" s="1"/>
    </row>
    <row r="2934" spans="1:24">
      <c r="A2934" s="119"/>
      <c r="B2934" s="136"/>
      <c r="C2934" s="78"/>
      <c r="D2934" s="99"/>
      <c r="E2934" s="1"/>
      <c r="F2934" s="1"/>
      <c r="G2934" s="1"/>
      <c r="H2934" s="1"/>
      <c r="I2934" s="1"/>
      <c r="J2934" s="1"/>
      <c r="K2934" s="120"/>
      <c r="L2934" s="120"/>
      <c r="M2934" s="120"/>
      <c r="N2934" s="1"/>
      <c r="O2934" s="1"/>
      <c r="P2934" s="1"/>
      <c r="Q2934" s="1"/>
      <c r="R2934" s="1"/>
      <c r="S2934" s="1"/>
      <c r="T2934" s="1"/>
      <c r="U2934" s="1"/>
      <c r="V2934" s="1"/>
      <c r="W2934" s="1"/>
      <c r="X2934" s="1"/>
    </row>
    <row r="2935" spans="1:24">
      <c r="A2935" s="119"/>
      <c r="B2935" s="136"/>
      <c r="C2935" s="78"/>
      <c r="D2935" s="99"/>
      <c r="E2935" s="1"/>
      <c r="F2935" s="1"/>
      <c r="G2935" s="1"/>
      <c r="H2935" s="1"/>
      <c r="I2935" s="1"/>
      <c r="J2935" s="1"/>
      <c r="K2935" s="120"/>
      <c r="L2935" s="120"/>
      <c r="M2935" s="120"/>
      <c r="N2935" s="1"/>
      <c r="O2935" s="1"/>
      <c r="P2935" s="1"/>
      <c r="Q2935" s="1"/>
      <c r="R2935" s="1"/>
      <c r="S2935" s="1"/>
      <c r="T2935" s="1"/>
      <c r="U2935" s="1"/>
      <c r="V2935" s="1"/>
      <c r="W2935" s="1"/>
      <c r="X2935" s="1"/>
    </row>
    <row r="2936" spans="1:24">
      <c r="A2936" s="119"/>
      <c r="B2936" s="136"/>
      <c r="C2936" s="78"/>
      <c r="D2936" s="99"/>
      <c r="E2936" s="1"/>
      <c r="F2936" s="1"/>
      <c r="G2936" s="1"/>
      <c r="H2936" s="1"/>
      <c r="I2936" s="1"/>
      <c r="J2936" s="1"/>
      <c r="K2936" s="120"/>
      <c r="L2936" s="120"/>
      <c r="M2936" s="120"/>
      <c r="N2936" s="1"/>
      <c r="O2936" s="1"/>
      <c r="P2936" s="1"/>
      <c r="Q2936" s="1"/>
      <c r="R2936" s="1"/>
      <c r="S2936" s="1"/>
      <c r="T2936" s="1"/>
      <c r="U2936" s="1"/>
      <c r="V2936" s="1"/>
      <c r="W2936" s="1"/>
      <c r="X2936" s="1"/>
    </row>
    <row r="2937" spans="1:24">
      <c r="A2937" s="119"/>
      <c r="B2937" s="136"/>
      <c r="C2937" s="78"/>
      <c r="D2937" s="99"/>
      <c r="E2937" s="1"/>
      <c r="F2937" s="1"/>
      <c r="G2937" s="1"/>
      <c r="H2937" s="1"/>
      <c r="I2937" s="1"/>
      <c r="J2937" s="1"/>
      <c r="K2937" s="120"/>
      <c r="L2937" s="120"/>
      <c r="M2937" s="120"/>
      <c r="N2937" s="1"/>
      <c r="O2937" s="1"/>
      <c r="P2937" s="1"/>
      <c r="Q2937" s="1"/>
      <c r="R2937" s="1"/>
      <c r="S2937" s="1"/>
      <c r="T2937" s="1"/>
      <c r="U2937" s="1"/>
      <c r="V2937" s="1"/>
      <c r="W2937" s="1"/>
      <c r="X2937" s="1"/>
    </row>
    <row r="2938" spans="1:24">
      <c r="A2938" s="119"/>
      <c r="B2938" s="136"/>
      <c r="C2938" s="78"/>
      <c r="D2938" s="99"/>
      <c r="E2938" s="1"/>
      <c r="F2938" s="1"/>
      <c r="G2938" s="1"/>
      <c r="H2938" s="1"/>
      <c r="I2938" s="1"/>
      <c r="J2938" s="1"/>
      <c r="K2938" s="120"/>
      <c r="L2938" s="120"/>
      <c r="M2938" s="120"/>
      <c r="N2938" s="1"/>
      <c r="O2938" s="1"/>
      <c r="P2938" s="1"/>
      <c r="Q2938" s="1"/>
      <c r="R2938" s="1"/>
      <c r="S2938" s="1"/>
      <c r="T2938" s="1"/>
      <c r="U2938" s="1"/>
      <c r="V2938" s="1"/>
      <c r="W2938" s="1"/>
      <c r="X2938" s="1"/>
    </row>
    <row r="2939" spans="1:24">
      <c r="A2939" s="119"/>
      <c r="B2939" s="136"/>
      <c r="C2939" s="78"/>
      <c r="D2939" s="99"/>
      <c r="E2939" s="1"/>
      <c r="F2939" s="1"/>
      <c r="G2939" s="1"/>
      <c r="H2939" s="1"/>
      <c r="I2939" s="1"/>
      <c r="J2939" s="1"/>
      <c r="K2939" s="120"/>
      <c r="L2939" s="120"/>
      <c r="M2939" s="120"/>
      <c r="N2939" s="1"/>
      <c r="O2939" s="1"/>
      <c r="P2939" s="1"/>
      <c r="Q2939" s="1"/>
      <c r="R2939" s="1"/>
      <c r="S2939" s="1"/>
      <c r="T2939" s="1"/>
      <c r="U2939" s="1"/>
      <c r="V2939" s="1"/>
      <c r="W2939" s="1"/>
      <c r="X2939" s="1"/>
    </row>
    <row r="2940" spans="1:24">
      <c r="A2940" s="119"/>
      <c r="B2940" s="136"/>
      <c r="C2940" s="78"/>
      <c r="D2940" s="99"/>
      <c r="E2940" s="1"/>
      <c r="F2940" s="1"/>
      <c r="G2940" s="1"/>
      <c r="H2940" s="1"/>
      <c r="I2940" s="1"/>
      <c r="J2940" s="1"/>
      <c r="K2940" s="120"/>
      <c r="L2940" s="120"/>
      <c r="M2940" s="120"/>
      <c r="N2940" s="1"/>
      <c r="O2940" s="1"/>
      <c r="P2940" s="1"/>
      <c r="Q2940" s="1"/>
      <c r="R2940" s="1"/>
      <c r="S2940" s="1"/>
      <c r="T2940" s="1"/>
      <c r="U2940" s="1"/>
      <c r="V2940" s="1"/>
      <c r="W2940" s="1"/>
      <c r="X2940" s="1"/>
    </row>
    <row r="2941" spans="1:24">
      <c r="A2941" s="119"/>
      <c r="B2941" s="136"/>
      <c r="C2941" s="78"/>
      <c r="D2941" s="99"/>
      <c r="E2941" s="1"/>
      <c r="F2941" s="1"/>
      <c r="G2941" s="1"/>
      <c r="H2941" s="1"/>
      <c r="I2941" s="1"/>
      <c r="J2941" s="1"/>
      <c r="K2941" s="120"/>
      <c r="L2941" s="120"/>
      <c r="M2941" s="120"/>
      <c r="N2941" s="1"/>
      <c r="O2941" s="1"/>
      <c r="P2941" s="1"/>
      <c r="Q2941" s="1"/>
      <c r="R2941" s="1"/>
      <c r="S2941" s="1"/>
      <c r="T2941" s="1"/>
      <c r="U2941" s="1"/>
      <c r="V2941" s="1"/>
      <c r="W2941" s="1"/>
      <c r="X2941" s="1"/>
    </row>
    <row r="2942" spans="1:24">
      <c r="A2942" s="119"/>
      <c r="B2942" s="136"/>
      <c r="C2942" s="78"/>
      <c r="D2942" s="99"/>
      <c r="E2942" s="1"/>
      <c r="F2942" s="1"/>
      <c r="G2942" s="1"/>
      <c r="H2942" s="1"/>
      <c r="I2942" s="1"/>
      <c r="J2942" s="1"/>
      <c r="K2942" s="120"/>
      <c r="L2942" s="120"/>
      <c r="M2942" s="120"/>
      <c r="N2942" s="1"/>
      <c r="O2942" s="1"/>
      <c r="P2942" s="1"/>
      <c r="Q2942" s="1"/>
      <c r="R2942" s="1"/>
      <c r="S2942" s="1"/>
      <c r="T2942" s="1"/>
      <c r="U2942" s="1"/>
      <c r="V2942" s="1"/>
      <c r="W2942" s="1"/>
      <c r="X2942" s="1"/>
    </row>
    <row r="2943" spans="1:24">
      <c r="A2943" s="119"/>
      <c r="B2943" s="136"/>
      <c r="C2943" s="78"/>
      <c r="D2943" s="99"/>
      <c r="E2943" s="1"/>
      <c r="F2943" s="1"/>
      <c r="G2943" s="1"/>
      <c r="H2943" s="1"/>
      <c r="I2943" s="1"/>
      <c r="J2943" s="1"/>
      <c r="K2943" s="120"/>
      <c r="L2943" s="120"/>
      <c r="M2943" s="120"/>
      <c r="N2943" s="1"/>
      <c r="O2943" s="1"/>
      <c r="P2943" s="1"/>
      <c r="Q2943" s="1"/>
      <c r="R2943" s="1"/>
      <c r="S2943" s="1"/>
      <c r="T2943" s="1"/>
      <c r="U2943" s="1"/>
      <c r="V2943" s="1"/>
      <c r="W2943" s="1"/>
      <c r="X2943" s="1"/>
    </row>
    <row r="2944" spans="1:24">
      <c r="A2944" s="119"/>
      <c r="B2944" s="136"/>
      <c r="C2944" s="78"/>
      <c r="D2944" s="99"/>
      <c r="E2944" s="1"/>
      <c r="F2944" s="1"/>
      <c r="G2944" s="1"/>
      <c r="H2944" s="1"/>
      <c r="I2944" s="1"/>
      <c r="J2944" s="1"/>
      <c r="K2944" s="120"/>
      <c r="L2944" s="120"/>
      <c r="M2944" s="120"/>
      <c r="N2944" s="1"/>
      <c r="O2944" s="1"/>
      <c r="P2944" s="1"/>
      <c r="Q2944" s="1"/>
      <c r="R2944" s="1"/>
      <c r="S2944" s="1"/>
      <c r="T2944" s="1"/>
      <c r="U2944" s="1"/>
      <c r="V2944" s="1"/>
      <c r="W2944" s="1"/>
      <c r="X2944" s="1"/>
    </row>
    <row r="2945" spans="1:24">
      <c r="A2945" s="119"/>
      <c r="B2945" s="136"/>
      <c r="C2945" s="78"/>
      <c r="D2945" s="99"/>
      <c r="E2945" s="1"/>
      <c r="F2945" s="1"/>
      <c r="G2945" s="1"/>
      <c r="H2945" s="1"/>
      <c r="I2945" s="1"/>
      <c r="J2945" s="1"/>
      <c r="K2945" s="120"/>
      <c r="L2945" s="120"/>
      <c r="M2945" s="120"/>
      <c r="N2945" s="1"/>
      <c r="O2945" s="1"/>
      <c r="P2945" s="1"/>
      <c r="Q2945" s="1"/>
      <c r="R2945" s="1"/>
      <c r="S2945" s="1"/>
      <c r="T2945" s="1"/>
      <c r="U2945" s="1"/>
      <c r="V2945" s="1"/>
      <c r="W2945" s="1"/>
      <c r="X2945" s="1"/>
    </row>
    <row r="2946" spans="1:24">
      <c r="A2946" s="119"/>
      <c r="B2946" s="136"/>
      <c r="C2946" s="78"/>
      <c r="D2946" s="99"/>
      <c r="E2946" s="1"/>
      <c r="F2946" s="1"/>
      <c r="G2946" s="1"/>
      <c r="H2946" s="1"/>
      <c r="I2946" s="1"/>
      <c r="J2946" s="1"/>
      <c r="K2946" s="120"/>
      <c r="L2946" s="120"/>
      <c r="M2946" s="120"/>
      <c r="N2946" s="1"/>
      <c r="O2946" s="1"/>
      <c r="P2946" s="1"/>
      <c r="Q2946" s="1"/>
      <c r="R2946" s="1"/>
      <c r="S2946" s="1"/>
      <c r="T2946" s="1"/>
      <c r="U2946" s="1"/>
      <c r="V2946" s="1"/>
      <c r="W2946" s="1"/>
      <c r="X2946" s="1"/>
    </row>
    <row r="2947" spans="1:24">
      <c r="A2947" s="119"/>
      <c r="B2947" s="136"/>
      <c r="C2947" s="78"/>
      <c r="D2947" s="99"/>
      <c r="E2947" s="1"/>
      <c r="F2947" s="1"/>
      <c r="G2947" s="1"/>
      <c r="H2947" s="1"/>
      <c r="I2947" s="1"/>
      <c r="J2947" s="1"/>
      <c r="K2947" s="120"/>
      <c r="L2947" s="120"/>
      <c r="M2947" s="120"/>
      <c r="N2947" s="1"/>
      <c r="O2947" s="1"/>
      <c r="P2947" s="1"/>
      <c r="Q2947" s="1"/>
      <c r="R2947" s="1"/>
      <c r="S2947" s="1"/>
      <c r="T2947" s="1"/>
      <c r="U2947" s="1"/>
      <c r="V2947" s="1"/>
      <c r="W2947" s="1"/>
      <c r="X2947" s="1"/>
    </row>
    <row r="2948" spans="1:24">
      <c r="A2948" s="119"/>
      <c r="B2948" s="136"/>
      <c r="C2948" s="78"/>
      <c r="D2948" s="99"/>
      <c r="E2948" s="1"/>
      <c r="F2948" s="1"/>
      <c r="G2948" s="1"/>
      <c r="H2948" s="1"/>
      <c r="I2948" s="1"/>
      <c r="J2948" s="1"/>
      <c r="K2948" s="120"/>
      <c r="L2948" s="120"/>
      <c r="M2948" s="120"/>
      <c r="N2948" s="1"/>
      <c r="O2948" s="1"/>
      <c r="P2948" s="1"/>
      <c r="Q2948" s="1"/>
      <c r="R2948" s="1"/>
      <c r="S2948" s="1"/>
      <c r="T2948" s="1"/>
      <c r="U2948" s="1"/>
      <c r="V2948" s="1"/>
      <c r="W2948" s="1"/>
      <c r="X2948" s="1"/>
    </row>
    <row r="2949" spans="1:24">
      <c r="A2949" s="119"/>
      <c r="B2949" s="136"/>
      <c r="C2949" s="78"/>
      <c r="D2949" s="99"/>
      <c r="E2949" s="1"/>
      <c r="F2949" s="1"/>
      <c r="G2949" s="1"/>
      <c r="H2949" s="1"/>
      <c r="I2949" s="1"/>
      <c r="J2949" s="1"/>
      <c r="K2949" s="120"/>
      <c r="L2949" s="120"/>
      <c r="M2949" s="120"/>
      <c r="N2949" s="1"/>
      <c r="O2949" s="1"/>
      <c r="P2949" s="1"/>
      <c r="Q2949" s="1"/>
      <c r="R2949" s="1"/>
      <c r="S2949" s="1"/>
      <c r="T2949" s="1"/>
      <c r="U2949" s="1"/>
      <c r="V2949" s="1"/>
      <c r="W2949" s="1"/>
      <c r="X2949" s="1"/>
    </row>
    <row r="2950" spans="1:24">
      <c r="A2950" s="119"/>
      <c r="B2950" s="136"/>
      <c r="C2950" s="78"/>
      <c r="D2950" s="99"/>
      <c r="E2950" s="1"/>
      <c r="F2950" s="1"/>
      <c r="G2950" s="1"/>
      <c r="H2950" s="1"/>
      <c r="I2950" s="1"/>
      <c r="J2950" s="1"/>
      <c r="K2950" s="120"/>
      <c r="L2950" s="120"/>
      <c r="M2950" s="120"/>
      <c r="N2950" s="1"/>
      <c r="O2950" s="1"/>
      <c r="P2950" s="1"/>
      <c r="Q2950" s="1"/>
      <c r="R2950" s="1"/>
      <c r="S2950" s="1"/>
      <c r="T2950" s="1"/>
      <c r="U2950" s="1"/>
      <c r="V2950" s="1"/>
      <c r="W2950" s="1"/>
      <c r="X2950" s="1"/>
    </row>
    <row r="2951" spans="1:24">
      <c r="A2951" s="119"/>
      <c r="B2951" s="136"/>
      <c r="C2951" s="78"/>
      <c r="D2951" s="99"/>
      <c r="E2951" s="1"/>
      <c r="F2951" s="1"/>
      <c r="G2951" s="1"/>
      <c r="H2951" s="1"/>
      <c r="I2951" s="1"/>
      <c r="J2951" s="1"/>
      <c r="K2951" s="120"/>
      <c r="L2951" s="120"/>
      <c r="M2951" s="120"/>
      <c r="N2951" s="1"/>
      <c r="O2951" s="1"/>
      <c r="P2951" s="1"/>
      <c r="Q2951" s="1"/>
      <c r="R2951" s="1"/>
      <c r="S2951" s="1"/>
      <c r="T2951" s="1"/>
      <c r="U2951" s="1"/>
      <c r="V2951" s="1"/>
      <c r="W2951" s="1"/>
      <c r="X2951" s="1"/>
    </row>
    <row r="2952" spans="1:24">
      <c r="A2952" s="119"/>
      <c r="B2952" s="136"/>
      <c r="C2952" s="78"/>
      <c r="D2952" s="99"/>
      <c r="E2952" s="1"/>
      <c r="F2952" s="1"/>
      <c r="G2952" s="1"/>
      <c r="H2952" s="1"/>
      <c r="I2952" s="1"/>
      <c r="J2952" s="1"/>
      <c r="K2952" s="120"/>
      <c r="L2952" s="120"/>
      <c r="M2952" s="120"/>
      <c r="N2952" s="1"/>
      <c r="O2952" s="1"/>
      <c r="P2952" s="1"/>
      <c r="Q2952" s="1"/>
      <c r="R2952" s="1"/>
      <c r="S2952" s="1"/>
      <c r="T2952" s="1"/>
      <c r="U2952" s="1"/>
      <c r="V2952" s="1"/>
      <c r="W2952" s="1"/>
      <c r="X2952" s="1"/>
    </row>
    <row r="2953" spans="1:24">
      <c r="A2953" s="119"/>
      <c r="B2953" s="136"/>
      <c r="C2953" s="78"/>
      <c r="D2953" s="99"/>
      <c r="E2953" s="1"/>
      <c r="F2953" s="1"/>
      <c r="G2953" s="1"/>
      <c r="H2953" s="1"/>
      <c r="I2953" s="1"/>
      <c r="J2953" s="1"/>
      <c r="K2953" s="120"/>
      <c r="L2953" s="120"/>
      <c r="M2953" s="120"/>
      <c r="N2953" s="1"/>
      <c r="O2953" s="1"/>
      <c r="P2953" s="1"/>
      <c r="Q2953" s="1"/>
      <c r="R2953" s="1"/>
      <c r="S2953" s="1"/>
      <c r="T2953" s="1"/>
      <c r="U2953" s="1"/>
      <c r="V2953" s="1"/>
      <c r="W2953" s="1"/>
      <c r="X2953" s="1"/>
    </row>
    <row r="2954" spans="1:24">
      <c r="A2954" s="119"/>
      <c r="B2954" s="136"/>
      <c r="C2954" s="78"/>
      <c r="D2954" s="99"/>
      <c r="E2954" s="1"/>
      <c r="F2954" s="1"/>
      <c r="G2954" s="1"/>
      <c r="H2954" s="1"/>
      <c r="I2954" s="1"/>
      <c r="J2954" s="1"/>
      <c r="K2954" s="120"/>
      <c r="L2954" s="120"/>
      <c r="M2954" s="120"/>
      <c r="N2954" s="1"/>
      <c r="O2954" s="1"/>
      <c r="P2954" s="1"/>
      <c r="Q2954" s="1"/>
      <c r="R2954" s="1"/>
      <c r="S2954" s="1"/>
      <c r="T2954" s="1"/>
      <c r="U2954" s="1"/>
      <c r="V2954" s="1"/>
      <c r="W2954" s="1"/>
      <c r="X2954" s="1"/>
    </row>
    <row r="2955" spans="1:24">
      <c r="A2955" s="119"/>
      <c r="B2955" s="136"/>
      <c r="C2955" s="78"/>
      <c r="D2955" s="99"/>
      <c r="E2955" s="1"/>
      <c r="F2955" s="1"/>
      <c r="G2955" s="1"/>
      <c r="H2955" s="1"/>
      <c r="I2955" s="1"/>
      <c r="J2955" s="1"/>
      <c r="K2955" s="120"/>
      <c r="L2955" s="120"/>
      <c r="M2955" s="120"/>
      <c r="N2955" s="1"/>
      <c r="O2955" s="1"/>
      <c r="P2955" s="1"/>
      <c r="Q2955" s="1"/>
      <c r="R2955" s="1"/>
      <c r="S2955" s="1"/>
      <c r="T2955" s="1"/>
      <c r="U2955" s="1"/>
      <c r="V2955" s="1"/>
      <c r="W2955" s="1"/>
      <c r="X2955" s="1"/>
    </row>
    <row r="2956" spans="1:24">
      <c r="A2956" s="119"/>
      <c r="B2956" s="136"/>
      <c r="C2956" s="78"/>
      <c r="D2956" s="99"/>
      <c r="E2956" s="1"/>
      <c r="F2956" s="1"/>
      <c r="G2956" s="1"/>
      <c r="H2956" s="1"/>
      <c r="I2956" s="1"/>
      <c r="J2956" s="1"/>
      <c r="K2956" s="120"/>
      <c r="L2956" s="120"/>
      <c r="M2956" s="120"/>
      <c r="N2956" s="1"/>
      <c r="O2956" s="1"/>
      <c r="P2956" s="1"/>
      <c r="Q2956" s="1"/>
      <c r="R2956" s="1"/>
      <c r="S2956" s="1"/>
      <c r="T2956" s="1"/>
      <c r="U2956" s="1"/>
      <c r="V2956" s="1"/>
      <c r="W2956" s="1"/>
      <c r="X2956" s="1"/>
    </row>
    <row r="2957" spans="1:24">
      <c r="A2957" s="119"/>
      <c r="B2957" s="136"/>
      <c r="C2957" s="78"/>
      <c r="D2957" s="99"/>
      <c r="E2957" s="1"/>
      <c r="F2957" s="1"/>
      <c r="G2957" s="1"/>
      <c r="H2957" s="1"/>
      <c r="I2957" s="1"/>
      <c r="J2957" s="1"/>
      <c r="K2957" s="120"/>
      <c r="L2957" s="120"/>
      <c r="M2957" s="120"/>
      <c r="N2957" s="1"/>
      <c r="O2957" s="1"/>
      <c r="P2957" s="1"/>
      <c r="Q2957" s="1"/>
      <c r="R2957" s="1"/>
      <c r="S2957" s="1"/>
      <c r="T2957" s="1"/>
      <c r="U2957" s="1"/>
      <c r="V2957" s="1"/>
      <c r="W2957" s="1"/>
      <c r="X2957" s="1"/>
    </row>
    <row r="2958" spans="1:24">
      <c r="A2958" s="119"/>
      <c r="B2958" s="136"/>
      <c r="C2958" s="78"/>
      <c r="D2958" s="99"/>
      <c r="E2958" s="1"/>
      <c r="F2958" s="1"/>
      <c r="G2958" s="1"/>
      <c r="H2958" s="1"/>
      <c r="I2958" s="1"/>
      <c r="J2958" s="1"/>
      <c r="K2958" s="120"/>
      <c r="L2958" s="120"/>
      <c r="M2958" s="120"/>
      <c r="N2958" s="1"/>
      <c r="O2958" s="1"/>
      <c r="P2958" s="1"/>
      <c r="Q2958" s="1"/>
      <c r="R2958" s="1"/>
      <c r="S2958" s="1"/>
      <c r="T2958" s="1"/>
      <c r="U2958" s="1"/>
      <c r="V2958" s="1"/>
      <c r="W2958" s="1"/>
      <c r="X2958" s="1"/>
    </row>
    <row r="2959" spans="1:24">
      <c r="A2959" s="119"/>
      <c r="B2959" s="136"/>
      <c r="C2959" s="78"/>
      <c r="D2959" s="99"/>
      <c r="E2959" s="1"/>
      <c r="F2959" s="1"/>
      <c r="G2959" s="1"/>
      <c r="H2959" s="1"/>
      <c r="I2959" s="1"/>
      <c r="J2959" s="1"/>
      <c r="K2959" s="120"/>
      <c r="L2959" s="120"/>
      <c r="M2959" s="120"/>
      <c r="N2959" s="1"/>
      <c r="O2959" s="1"/>
      <c r="P2959" s="1"/>
      <c r="Q2959" s="1"/>
      <c r="R2959" s="1"/>
      <c r="S2959" s="1"/>
      <c r="T2959" s="1"/>
      <c r="U2959" s="1"/>
      <c r="V2959" s="1"/>
      <c r="W2959" s="1"/>
      <c r="X2959" s="1"/>
    </row>
    <row r="2960" spans="1:24">
      <c r="A2960" s="119"/>
      <c r="B2960" s="136"/>
      <c r="C2960" s="78"/>
      <c r="D2960" s="99"/>
      <c r="E2960" s="1"/>
      <c r="F2960" s="1"/>
      <c r="G2960" s="1"/>
      <c r="H2960" s="1"/>
      <c r="I2960" s="1"/>
      <c r="J2960" s="1"/>
      <c r="K2960" s="120"/>
      <c r="L2960" s="120"/>
      <c r="M2960" s="120"/>
      <c r="N2960" s="1"/>
      <c r="O2960" s="1"/>
      <c r="P2960" s="1"/>
      <c r="Q2960" s="1"/>
      <c r="R2960" s="1"/>
      <c r="S2960" s="1"/>
      <c r="T2960" s="1"/>
      <c r="U2960" s="1"/>
      <c r="V2960" s="1"/>
      <c r="W2960" s="1"/>
      <c r="X2960" s="1"/>
    </row>
    <row r="2961" spans="1:24">
      <c r="A2961" s="119"/>
      <c r="B2961" s="136"/>
      <c r="C2961" s="78"/>
      <c r="D2961" s="99"/>
      <c r="E2961" s="1"/>
      <c r="F2961" s="1"/>
      <c r="G2961" s="1"/>
      <c r="H2961" s="1"/>
      <c r="I2961" s="1"/>
      <c r="J2961" s="1"/>
      <c r="K2961" s="120"/>
      <c r="L2961" s="120"/>
      <c r="M2961" s="120"/>
      <c r="N2961" s="1"/>
      <c r="O2961" s="1"/>
      <c r="P2961" s="1"/>
      <c r="Q2961" s="1"/>
      <c r="R2961" s="1"/>
      <c r="S2961" s="1"/>
      <c r="T2961" s="1"/>
      <c r="U2961" s="1"/>
      <c r="V2961" s="1"/>
      <c r="W2961" s="1"/>
      <c r="X2961" s="1"/>
    </row>
    <row r="2962" spans="1:24">
      <c r="A2962" s="119"/>
      <c r="B2962" s="136"/>
      <c r="C2962" s="78"/>
      <c r="D2962" s="99"/>
      <c r="E2962" s="1"/>
      <c r="F2962" s="1"/>
      <c r="G2962" s="1"/>
      <c r="H2962" s="1"/>
      <c r="I2962" s="1"/>
      <c r="J2962" s="1"/>
      <c r="K2962" s="120"/>
      <c r="L2962" s="120"/>
      <c r="M2962" s="120"/>
      <c r="N2962" s="1"/>
      <c r="O2962" s="1"/>
      <c r="P2962" s="1"/>
      <c r="Q2962" s="1"/>
      <c r="R2962" s="1"/>
      <c r="S2962" s="1"/>
      <c r="T2962" s="1"/>
      <c r="U2962" s="1"/>
      <c r="V2962" s="1"/>
      <c r="W2962" s="1"/>
      <c r="X2962" s="1"/>
    </row>
    <row r="2963" spans="1:24">
      <c r="A2963" s="119"/>
      <c r="B2963" s="136"/>
      <c r="C2963" s="78"/>
      <c r="D2963" s="99"/>
      <c r="E2963" s="1"/>
      <c r="F2963" s="1"/>
      <c r="G2963" s="1"/>
      <c r="H2963" s="1"/>
      <c r="I2963" s="1"/>
      <c r="J2963" s="1"/>
      <c r="K2963" s="120"/>
      <c r="L2963" s="120"/>
      <c r="M2963" s="120"/>
      <c r="N2963" s="1"/>
      <c r="O2963" s="1"/>
      <c r="P2963" s="1"/>
      <c r="Q2963" s="1"/>
      <c r="R2963" s="1"/>
      <c r="S2963" s="1"/>
      <c r="T2963" s="1"/>
      <c r="U2963" s="1"/>
      <c r="V2963" s="1"/>
      <c r="W2963" s="1"/>
      <c r="X2963" s="1"/>
    </row>
    <row r="2964" spans="1:24">
      <c r="A2964" s="119"/>
      <c r="B2964" s="136"/>
      <c r="C2964" s="78"/>
      <c r="D2964" s="99"/>
      <c r="E2964" s="1"/>
      <c r="F2964" s="1"/>
      <c r="G2964" s="1"/>
      <c r="H2964" s="1"/>
      <c r="I2964" s="1"/>
      <c r="J2964" s="1"/>
      <c r="K2964" s="120"/>
      <c r="L2964" s="120"/>
      <c r="M2964" s="120"/>
      <c r="N2964" s="1"/>
      <c r="O2964" s="1"/>
      <c r="P2964" s="1"/>
      <c r="Q2964" s="1"/>
      <c r="R2964" s="1"/>
      <c r="S2964" s="1"/>
      <c r="T2964" s="1"/>
      <c r="U2964" s="1"/>
      <c r="V2964" s="1"/>
      <c r="W2964" s="1"/>
      <c r="X2964" s="1"/>
    </row>
    <row r="2965" spans="1:24">
      <c r="A2965" s="119"/>
      <c r="B2965" s="136"/>
      <c r="C2965" s="78"/>
      <c r="D2965" s="99"/>
      <c r="E2965" s="1"/>
      <c r="F2965" s="1"/>
      <c r="G2965" s="1"/>
      <c r="H2965" s="1"/>
      <c r="I2965" s="1"/>
      <c r="J2965" s="1"/>
      <c r="K2965" s="120"/>
      <c r="L2965" s="120"/>
      <c r="M2965" s="120"/>
      <c r="N2965" s="1"/>
      <c r="O2965" s="1"/>
      <c r="P2965" s="1"/>
      <c r="Q2965" s="1"/>
      <c r="R2965" s="1"/>
      <c r="S2965" s="1"/>
      <c r="T2965" s="1"/>
      <c r="U2965" s="1"/>
      <c r="V2965" s="1"/>
      <c r="W2965" s="1"/>
      <c r="X2965" s="1"/>
    </row>
    <row r="2966" spans="1:24">
      <c r="A2966" s="119"/>
      <c r="B2966" s="136"/>
      <c r="C2966" s="78"/>
      <c r="D2966" s="99"/>
      <c r="E2966" s="1"/>
      <c r="F2966" s="1"/>
      <c r="G2966" s="1"/>
      <c r="H2966" s="1"/>
      <c r="I2966" s="1"/>
      <c r="J2966" s="1"/>
      <c r="K2966" s="120"/>
      <c r="L2966" s="120"/>
      <c r="M2966" s="120"/>
      <c r="N2966" s="1"/>
      <c r="O2966" s="1"/>
      <c r="P2966" s="1"/>
      <c r="Q2966" s="1"/>
      <c r="R2966" s="1"/>
      <c r="S2966" s="1"/>
      <c r="T2966" s="1"/>
      <c r="U2966" s="1"/>
      <c r="V2966" s="1"/>
      <c r="W2966" s="1"/>
      <c r="X2966" s="1"/>
    </row>
    <row r="2967" spans="1:24">
      <c r="A2967" s="119"/>
      <c r="B2967" s="136"/>
      <c r="C2967" s="78"/>
      <c r="D2967" s="99"/>
      <c r="E2967" s="1"/>
      <c r="F2967" s="1"/>
      <c r="G2967" s="1"/>
      <c r="H2967" s="1"/>
      <c r="I2967" s="1"/>
      <c r="J2967" s="1"/>
      <c r="K2967" s="120"/>
      <c r="L2967" s="120"/>
      <c r="M2967" s="120"/>
      <c r="N2967" s="1"/>
      <c r="O2967" s="1"/>
      <c r="P2967" s="1"/>
      <c r="Q2967" s="1"/>
      <c r="R2967" s="1"/>
      <c r="S2967" s="1"/>
      <c r="T2967" s="1"/>
      <c r="U2967" s="1"/>
      <c r="V2967" s="1"/>
      <c r="W2967" s="1"/>
      <c r="X2967" s="1"/>
    </row>
    <row r="2968" spans="1:24">
      <c r="A2968" s="119"/>
      <c r="B2968" s="136"/>
      <c r="C2968" s="78"/>
      <c r="D2968" s="99"/>
      <c r="E2968" s="1"/>
      <c r="F2968" s="1"/>
      <c r="G2968" s="1"/>
      <c r="H2968" s="1"/>
      <c r="I2968" s="1"/>
      <c r="J2968" s="1"/>
      <c r="K2968" s="120"/>
      <c r="L2968" s="120"/>
      <c r="M2968" s="120"/>
      <c r="N2968" s="1"/>
      <c r="O2968" s="1"/>
      <c r="P2968" s="1"/>
      <c r="Q2968" s="1"/>
      <c r="R2968" s="1"/>
      <c r="S2968" s="1"/>
      <c r="T2968" s="1"/>
      <c r="U2968" s="1"/>
      <c r="V2968" s="1"/>
      <c r="W2968" s="1"/>
      <c r="X2968" s="1"/>
    </row>
    <row r="2969" spans="1:24">
      <c r="A2969" s="119"/>
      <c r="B2969" s="136"/>
      <c r="C2969" s="78"/>
      <c r="D2969" s="99"/>
      <c r="E2969" s="1"/>
      <c r="F2969" s="1"/>
      <c r="G2969" s="1"/>
      <c r="H2969" s="1"/>
      <c r="I2969" s="1"/>
      <c r="J2969" s="1"/>
      <c r="K2969" s="120"/>
      <c r="L2969" s="120"/>
      <c r="M2969" s="120"/>
      <c r="N2969" s="1"/>
      <c r="O2969" s="1"/>
      <c r="P2969" s="1"/>
      <c r="Q2969" s="1"/>
      <c r="R2969" s="1"/>
      <c r="S2969" s="1"/>
      <c r="T2969" s="1"/>
      <c r="U2969" s="1"/>
      <c r="V2969" s="1"/>
      <c r="W2969" s="1"/>
      <c r="X2969" s="1"/>
    </row>
    <row r="2970" spans="1:24">
      <c r="A2970" s="119"/>
      <c r="B2970" s="136"/>
      <c r="C2970" s="78"/>
      <c r="D2970" s="99"/>
      <c r="E2970" s="1"/>
      <c r="F2970" s="1"/>
      <c r="G2970" s="1"/>
      <c r="H2970" s="1"/>
      <c r="I2970" s="1"/>
      <c r="J2970" s="1"/>
      <c r="K2970" s="120"/>
      <c r="L2970" s="120"/>
      <c r="M2970" s="120"/>
      <c r="N2970" s="1"/>
      <c r="O2970" s="1"/>
      <c r="P2970" s="1"/>
      <c r="Q2970" s="1"/>
      <c r="R2970" s="1"/>
      <c r="S2970" s="1"/>
      <c r="T2970" s="1"/>
      <c r="U2970" s="1"/>
      <c r="V2970" s="1"/>
      <c r="W2970" s="1"/>
      <c r="X2970" s="1"/>
    </row>
    <row r="2971" spans="1:24">
      <c r="A2971" s="119"/>
      <c r="B2971" s="136"/>
      <c r="C2971" s="78"/>
      <c r="D2971" s="99"/>
      <c r="E2971" s="1"/>
      <c r="F2971" s="1"/>
      <c r="G2971" s="1"/>
      <c r="H2971" s="1"/>
      <c r="I2971" s="1"/>
      <c r="J2971" s="1"/>
      <c r="K2971" s="120"/>
      <c r="L2971" s="120"/>
      <c r="M2971" s="120"/>
      <c r="N2971" s="1"/>
      <c r="O2971" s="1"/>
      <c r="P2971" s="1"/>
      <c r="Q2971" s="1"/>
      <c r="R2971" s="1"/>
      <c r="S2971" s="1"/>
      <c r="T2971" s="1"/>
      <c r="U2971" s="1"/>
      <c r="V2971" s="1"/>
      <c r="W2971" s="1"/>
      <c r="X2971" s="1"/>
    </row>
    <row r="2972" spans="1:24">
      <c r="A2972" s="119"/>
      <c r="B2972" s="136"/>
      <c r="C2972" s="78"/>
      <c r="D2972" s="99"/>
      <c r="E2972" s="1"/>
      <c r="F2972" s="1"/>
      <c r="G2972" s="1"/>
      <c r="H2972" s="1"/>
      <c r="I2972" s="1"/>
      <c r="J2972" s="1"/>
      <c r="K2972" s="120"/>
      <c r="L2972" s="120"/>
      <c r="M2972" s="120"/>
      <c r="N2972" s="1"/>
      <c r="O2972" s="1"/>
      <c r="P2972" s="1"/>
      <c r="Q2972" s="1"/>
      <c r="R2972" s="1"/>
      <c r="S2972" s="1"/>
      <c r="T2972" s="1"/>
      <c r="U2972" s="1"/>
      <c r="V2972" s="1"/>
      <c r="W2972" s="1"/>
      <c r="X2972" s="1"/>
    </row>
    <row r="2973" spans="1:24">
      <c r="A2973" s="119"/>
      <c r="B2973" s="136"/>
      <c r="C2973" s="78"/>
      <c r="D2973" s="99"/>
      <c r="E2973" s="1"/>
      <c r="F2973" s="1"/>
      <c r="G2973" s="1"/>
      <c r="H2973" s="1"/>
      <c r="I2973" s="1"/>
      <c r="J2973" s="1"/>
      <c r="K2973" s="120"/>
      <c r="L2973" s="120"/>
      <c r="M2973" s="120"/>
      <c r="N2973" s="1"/>
      <c r="O2973" s="1"/>
      <c r="P2973" s="1"/>
      <c r="Q2973" s="1"/>
      <c r="R2973" s="1"/>
      <c r="S2973" s="1"/>
      <c r="T2973" s="1"/>
      <c r="U2973" s="1"/>
      <c r="V2973" s="1"/>
      <c r="W2973" s="1"/>
      <c r="X2973" s="1"/>
    </row>
    <row r="2974" spans="1:24">
      <c r="A2974" s="119"/>
      <c r="B2974" s="136"/>
      <c r="C2974" s="78"/>
      <c r="D2974" s="99"/>
      <c r="E2974" s="1"/>
      <c r="F2974" s="1"/>
      <c r="G2974" s="1"/>
      <c r="H2974" s="1"/>
      <c r="I2974" s="1"/>
      <c r="J2974" s="1"/>
      <c r="K2974" s="120"/>
      <c r="L2974" s="120"/>
      <c r="M2974" s="120"/>
      <c r="N2974" s="1"/>
      <c r="O2974" s="1"/>
      <c r="P2974" s="1"/>
      <c r="Q2974" s="1"/>
      <c r="R2974" s="1"/>
      <c r="S2974" s="1"/>
      <c r="T2974" s="1"/>
      <c r="U2974" s="1"/>
      <c r="V2974" s="1"/>
      <c r="W2974" s="1"/>
      <c r="X2974" s="1"/>
    </row>
    <row r="2975" spans="1:24">
      <c r="A2975" s="119"/>
      <c r="B2975" s="136"/>
      <c r="C2975" s="78"/>
      <c r="D2975" s="99"/>
      <c r="E2975" s="1"/>
      <c r="F2975" s="1"/>
      <c r="G2975" s="1"/>
      <c r="H2975" s="1"/>
      <c r="I2975" s="1"/>
      <c r="J2975" s="1"/>
      <c r="K2975" s="120"/>
      <c r="L2975" s="120"/>
      <c r="M2975" s="120"/>
      <c r="N2975" s="1"/>
      <c r="O2975" s="1"/>
      <c r="P2975" s="1"/>
      <c r="Q2975" s="1"/>
      <c r="R2975" s="1"/>
      <c r="S2975" s="1"/>
      <c r="T2975" s="1"/>
      <c r="U2975" s="1"/>
      <c r="V2975" s="1"/>
      <c r="W2975" s="1"/>
      <c r="X2975" s="1"/>
    </row>
    <row r="2976" spans="1:24">
      <c r="A2976" s="119"/>
      <c r="B2976" s="136"/>
      <c r="C2976" s="78"/>
      <c r="D2976" s="99"/>
      <c r="E2976" s="1"/>
      <c r="F2976" s="1"/>
      <c r="G2976" s="1"/>
      <c r="H2976" s="1"/>
      <c r="I2976" s="1"/>
      <c r="J2976" s="1"/>
      <c r="K2976" s="120"/>
      <c r="L2976" s="120"/>
      <c r="M2976" s="120"/>
      <c r="N2976" s="1"/>
      <c r="O2976" s="1"/>
      <c r="P2976" s="1"/>
      <c r="Q2976" s="1"/>
      <c r="R2976" s="1"/>
      <c r="S2976" s="1"/>
      <c r="T2976" s="1"/>
      <c r="U2976" s="1"/>
      <c r="V2976" s="1"/>
      <c r="W2976" s="1"/>
      <c r="X2976" s="1"/>
    </row>
    <row r="2977" spans="1:24">
      <c r="A2977" s="119"/>
      <c r="B2977" s="136"/>
      <c r="C2977" s="78"/>
      <c r="D2977" s="99"/>
      <c r="E2977" s="1"/>
      <c r="F2977" s="1"/>
      <c r="G2977" s="1"/>
      <c r="H2977" s="1"/>
      <c r="I2977" s="1"/>
      <c r="J2977" s="1"/>
      <c r="K2977" s="120"/>
      <c r="L2977" s="120"/>
      <c r="M2977" s="120"/>
      <c r="N2977" s="1"/>
      <c r="O2977" s="1"/>
      <c r="P2977" s="1"/>
      <c r="Q2977" s="1"/>
      <c r="R2977" s="1"/>
      <c r="S2977" s="1"/>
      <c r="T2977" s="1"/>
      <c r="U2977" s="1"/>
      <c r="V2977" s="1"/>
      <c r="W2977" s="1"/>
      <c r="X2977" s="1"/>
    </row>
    <row r="2978" spans="1:24">
      <c r="A2978" s="119"/>
      <c r="B2978" s="136"/>
      <c r="C2978" s="78"/>
      <c r="D2978" s="99"/>
      <c r="E2978" s="1"/>
      <c r="F2978" s="1"/>
      <c r="G2978" s="1"/>
      <c r="H2978" s="1"/>
      <c r="I2978" s="1"/>
      <c r="J2978" s="1"/>
      <c r="K2978" s="120"/>
      <c r="L2978" s="120"/>
      <c r="M2978" s="120"/>
      <c r="N2978" s="1"/>
      <c r="O2978" s="1"/>
      <c r="P2978" s="1"/>
      <c r="Q2978" s="1"/>
      <c r="R2978" s="1"/>
      <c r="S2978" s="1"/>
      <c r="T2978" s="1"/>
      <c r="U2978" s="1"/>
      <c r="V2978" s="1"/>
      <c r="W2978" s="1"/>
      <c r="X2978" s="1"/>
    </row>
    <row r="2979" spans="1:24">
      <c r="A2979" s="119"/>
      <c r="B2979" s="136"/>
      <c r="C2979" s="78"/>
      <c r="D2979" s="99"/>
      <c r="E2979" s="1"/>
      <c r="F2979" s="1"/>
      <c r="G2979" s="1"/>
      <c r="H2979" s="1"/>
      <c r="I2979" s="1"/>
      <c r="J2979" s="1"/>
      <c r="K2979" s="120"/>
      <c r="L2979" s="120"/>
      <c r="M2979" s="120"/>
      <c r="N2979" s="1"/>
      <c r="O2979" s="1"/>
      <c r="P2979" s="1"/>
      <c r="Q2979" s="1"/>
      <c r="R2979" s="1"/>
      <c r="S2979" s="1"/>
      <c r="T2979" s="1"/>
      <c r="U2979" s="1"/>
      <c r="V2979" s="1"/>
      <c r="W2979" s="1"/>
      <c r="X2979" s="1"/>
    </row>
    <row r="2980" spans="1:24">
      <c r="A2980" s="119"/>
      <c r="B2980" s="136"/>
      <c r="C2980" s="78"/>
      <c r="D2980" s="99"/>
      <c r="E2980" s="1"/>
      <c r="F2980" s="1"/>
      <c r="G2980" s="1"/>
      <c r="H2980" s="1"/>
      <c r="I2980" s="1"/>
      <c r="J2980" s="1"/>
      <c r="K2980" s="120"/>
      <c r="L2980" s="120"/>
      <c r="M2980" s="120"/>
      <c r="N2980" s="1"/>
      <c r="O2980" s="1"/>
      <c r="P2980" s="1"/>
      <c r="Q2980" s="1"/>
      <c r="R2980" s="1"/>
      <c r="S2980" s="1"/>
      <c r="T2980" s="1"/>
      <c r="U2980" s="1"/>
      <c r="V2980" s="1"/>
      <c r="W2980" s="1"/>
      <c r="X2980" s="1"/>
    </row>
    <row r="2981" spans="1:24">
      <c r="A2981" s="119"/>
      <c r="B2981" s="136"/>
      <c r="C2981" s="78"/>
      <c r="D2981" s="99"/>
      <c r="E2981" s="1"/>
      <c r="F2981" s="1"/>
      <c r="G2981" s="1"/>
      <c r="H2981" s="1"/>
      <c r="I2981" s="1"/>
      <c r="J2981" s="1"/>
      <c r="K2981" s="120"/>
      <c r="L2981" s="120"/>
      <c r="M2981" s="120"/>
      <c r="N2981" s="1"/>
      <c r="O2981" s="1"/>
      <c r="P2981" s="1"/>
      <c r="Q2981" s="1"/>
      <c r="R2981" s="1"/>
      <c r="S2981" s="1"/>
      <c r="T2981" s="1"/>
      <c r="U2981" s="1"/>
      <c r="V2981" s="1"/>
      <c r="W2981" s="1"/>
      <c r="X2981" s="1"/>
    </row>
    <row r="2982" spans="1:24">
      <c r="A2982" s="119"/>
      <c r="B2982" s="136"/>
      <c r="C2982" s="78"/>
      <c r="D2982" s="99"/>
      <c r="E2982" s="1"/>
      <c r="F2982" s="1"/>
      <c r="G2982" s="1"/>
      <c r="H2982" s="1"/>
      <c r="I2982" s="1"/>
      <c r="J2982" s="1"/>
      <c r="K2982" s="120"/>
      <c r="L2982" s="120"/>
      <c r="M2982" s="120"/>
      <c r="N2982" s="1"/>
      <c r="O2982" s="1"/>
      <c r="P2982" s="1"/>
      <c r="Q2982" s="1"/>
      <c r="R2982" s="1"/>
      <c r="S2982" s="1"/>
      <c r="T2982" s="1"/>
      <c r="U2982" s="1"/>
      <c r="V2982" s="1"/>
      <c r="W2982" s="1"/>
      <c r="X2982" s="1"/>
    </row>
    <row r="2983" spans="1:24">
      <c r="A2983" s="119"/>
      <c r="B2983" s="136"/>
      <c r="C2983" s="78"/>
      <c r="D2983" s="99"/>
      <c r="E2983" s="1"/>
      <c r="F2983" s="1"/>
      <c r="G2983" s="1"/>
      <c r="H2983" s="1"/>
      <c r="I2983" s="1"/>
      <c r="J2983" s="1"/>
      <c r="K2983" s="120"/>
      <c r="L2983" s="120"/>
      <c r="M2983" s="120"/>
      <c r="N2983" s="1"/>
      <c r="O2983" s="1"/>
      <c r="P2983" s="1"/>
      <c r="Q2983" s="1"/>
      <c r="R2983" s="1"/>
      <c r="S2983" s="1"/>
      <c r="T2983" s="1"/>
      <c r="U2983" s="1"/>
      <c r="V2983" s="1"/>
      <c r="W2983" s="1"/>
      <c r="X2983" s="1"/>
    </row>
    <row r="2984" spans="1:24">
      <c r="A2984" s="119"/>
      <c r="B2984" s="136"/>
      <c r="C2984" s="78"/>
      <c r="D2984" s="99"/>
      <c r="E2984" s="1"/>
      <c r="F2984" s="1"/>
      <c r="G2984" s="1"/>
      <c r="H2984" s="1"/>
      <c r="I2984" s="1"/>
      <c r="J2984" s="1"/>
      <c r="K2984" s="120"/>
      <c r="L2984" s="120"/>
      <c r="M2984" s="120"/>
      <c r="N2984" s="1"/>
      <c r="O2984" s="1"/>
      <c r="P2984" s="1"/>
      <c r="Q2984" s="1"/>
      <c r="R2984" s="1"/>
      <c r="S2984" s="1"/>
      <c r="T2984" s="1"/>
      <c r="U2984" s="1"/>
      <c r="V2984" s="1"/>
      <c r="W2984" s="1"/>
      <c r="X2984" s="1"/>
    </row>
    <row r="2985" spans="1:24">
      <c r="A2985" s="119"/>
      <c r="B2985" s="136"/>
      <c r="C2985" s="78"/>
      <c r="D2985" s="99"/>
      <c r="E2985" s="1"/>
      <c r="F2985" s="1"/>
      <c r="G2985" s="1"/>
      <c r="H2985" s="1"/>
      <c r="I2985" s="1"/>
      <c r="J2985" s="1"/>
      <c r="K2985" s="120"/>
      <c r="L2985" s="120"/>
      <c r="M2985" s="120"/>
      <c r="N2985" s="1"/>
      <c r="O2985" s="1"/>
      <c r="P2985" s="1"/>
      <c r="Q2985" s="1"/>
      <c r="R2985" s="1"/>
      <c r="S2985" s="1"/>
      <c r="T2985" s="1"/>
      <c r="U2985" s="1"/>
      <c r="V2985" s="1"/>
      <c r="W2985" s="1"/>
      <c r="X2985" s="1"/>
    </row>
    <row r="2986" spans="1:24">
      <c r="A2986" s="119"/>
      <c r="B2986" s="136"/>
      <c r="C2986" s="78"/>
      <c r="D2986" s="99"/>
      <c r="E2986" s="1"/>
      <c r="F2986" s="1"/>
      <c r="G2986" s="1"/>
      <c r="H2986" s="1"/>
      <c r="I2986" s="1"/>
      <c r="J2986" s="1"/>
      <c r="K2986" s="120"/>
      <c r="L2986" s="120"/>
      <c r="M2986" s="120"/>
      <c r="N2986" s="1"/>
      <c r="O2986" s="1"/>
      <c r="P2986" s="1"/>
      <c r="Q2986" s="1"/>
      <c r="R2986" s="1"/>
      <c r="S2986" s="1"/>
      <c r="T2986" s="1"/>
      <c r="U2986" s="1"/>
      <c r="V2986" s="1"/>
      <c r="W2986" s="1"/>
      <c r="X2986" s="1"/>
    </row>
    <row r="2987" spans="1:24">
      <c r="A2987" s="119"/>
      <c r="B2987" s="136"/>
      <c r="C2987" s="78"/>
      <c r="D2987" s="99"/>
      <c r="E2987" s="1"/>
      <c r="F2987" s="1"/>
      <c r="G2987" s="1"/>
      <c r="H2987" s="1"/>
      <c r="I2987" s="1"/>
      <c r="J2987" s="1"/>
      <c r="K2987" s="120"/>
      <c r="L2987" s="120"/>
      <c r="M2987" s="120"/>
      <c r="N2987" s="1"/>
      <c r="O2987" s="1"/>
      <c r="P2987" s="1"/>
      <c r="Q2987" s="1"/>
      <c r="R2987" s="1"/>
      <c r="S2987" s="1"/>
      <c r="T2987" s="1"/>
      <c r="U2987" s="1"/>
      <c r="V2987" s="1"/>
      <c r="W2987" s="1"/>
      <c r="X2987" s="1"/>
    </row>
    <row r="2988" spans="1:24">
      <c r="A2988" s="119"/>
      <c r="B2988" s="136"/>
      <c r="C2988" s="78"/>
      <c r="D2988" s="99"/>
      <c r="E2988" s="1"/>
      <c r="F2988" s="1"/>
      <c r="G2988" s="1"/>
      <c r="H2988" s="1"/>
      <c r="I2988" s="1"/>
      <c r="J2988" s="1"/>
      <c r="K2988" s="120"/>
      <c r="L2988" s="120"/>
      <c r="M2988" s="120"/>
      <c r="N2988" s="1"/>
      <c r="O2988" s="1"/>
      <c r="P2988" s="1"/>
      <c r="Q2988" s="1"/>
      <c r="R2988" s="1"/>
      <c r="S2988" s="1"/>
      <c r="T2988" s="1"/>
      <c r="U2988" s="1"/>
      <c r="V2988" s="1"/>
      <c r="W2988" s="1"/>
      <c r="X2988" s="1"/>
    </row>
    <row r="2989" spans="1:24">
      <c r="A2989" s="119"/>
      <c r="B2989" s="136"/>
      <c r="C2989" s="78"/>
      <c r="D2989" s="99"/>
      <c r="E2989" s="1"/>
      <c r="F2989" s="1"/>
      <c r="G2989" s="1"/>
      <c r="H2989" s="1"/>
      <c r="I2989" s="1"/>
      <c r="J2989" s="1"/>
      <c r="K2989" s="120"/>
      <c r="L2989" s="120"/>
      <c r="M2989" s="120"/>
      <c r="N2989" s="1"/>
      <c r="O2989" s="1"/>
      <c r="P2989" s="1"/>
      <c r="Q2989" s="1"/>
      <c r="R2989" s="1"/>
      <c r="S2989" s="1"/>
      <c r="T2989" s="1"/>
      <c r="U2989" s="1"/>
      <c r="V2989" s="1"/>
      <c r="W2989" s="1"/>
      <c r="X2989" s="1"/>
    </row>
    <row r="2990" spans="1:24">
      <c r="A2990" s="119"/>
      <c r="B2990" s="136"/>
      <c r="C2990" s="78"/>
      <c r="D2990" s="99"/>
      <c r="E2990" s="1"/>
      <c r="F2990" s="1"/>
      <c r="G2990" s="1"/>
      <c r="H2990" s="1"/>
      <c r="I2990" s="1"/>
      <c r="J2990" s="1"/>
      <c r="K2990" s="120"/>
      <c r="L2990" s="120"/>
      <c r="M2990" s="120"/>
      <c r="N2990" s="1"/>
      <c r="O2990" s="1"/>
      <c r="P2990" s="1"/>
      <c r="Q2990" s="1"/>
      <c r="R2990" s="1"/>
      <c r="S2990" s="1"/>
      <c r="T2990" s="1"/>
      <c r="U2990" s="1"/>
      <c r="V2990" s="1"/>
      <c r="W2990" s="1"/>
      <c r="X2990" s="1"/>
    </row>
    <row r="2991" spans="1:24">
      <c r="A2991" s="119"/>
      <c r="B2991" s="136"/>
      <c r="C2991" s="78"/>
      <c r="D2991" s="99"/>
      <c r="E2991" s="1"/>
      <c r="F2991" s="1"/>
      <c r="G2991" s="1"/>
      <c r="H2991" s="1"/>
      <c r="I2991" s="1"/>
      <c r="J2991" s="1"/>
      <c r="K2991" s="120"/>
      <c r="L2991" s="120"/>
      <c r="M2991" s="120"/>
      <c r="N2991" s="1"/>
      <c r="O2991" s="1"/>
      <c r="P2991" s="1"/>
      <c r="Q2991" s="1"/>
      <c r="R2991" s="1"/>
      <c r="S2991" s="1"/>
      <c r="T2991" s="1"/>
      <c r="U2991" s="1"/>
      <c r="V2991" s="1"/>
      <c r="W2991" s="1"/>
      <c r="X2991" s="1"/>
    </row>
    <row r="2992" spans="1:24">
      <c r="A2992" s="119"/>
      <c r="B2992" s="136"/>
      <c r="C2992" s="78"/>
      <c r="D2992" s="99"/>
      <c r="E2992" s="1"/>
      <c r="F2992" s="1"/>
      <c r="G2992" s="1"/>
      <c r="H2992" s="1"/>
      <c r="I2992" s="1"/>
      <c r="J2992" s="1"/>
      <c r="K2992" s="120"/>
      <c r="L2992" s="120"/>
      <c r="M2992" s="120"/>
      <c r="N2992" s="1"/>
      <c r="O2992" s="1"/>
      <c r="P2992" s="1"/>
      <c r="Q2992" s="1"/>
      <c r="R2992" s="1"/>
      <c r="S2992" s="1"/>
      <c r="T2992" s="1"/>
      <c r="U2992" s="1"/>
      <c r="V2992" s="1"/>
      <c r="W2992" s="1"/>
      <c r="X2992" s="1"/>
    </row>
    <row r="2993" spans="1:24">
      <c r="A2993" s="119"/>
      <c r="B2993" s="136"/>
      <c r="C2993" s="78"/>
      <c r="D2993" s="99"/>
      <c r="E2993" s="1"/>
      <c r="F2993" s="1"/>
      <c r="G2993" s="1"/>
      <c r="H2993" s="1"/>
      <c r="I2993" s="1"/>
      <c r="J2993" s="1"/>
      <c r="K2993" s="120"/>
      <c r="L2993" s="120"/>
      <c r="M2993" s="120"/>
      <c r="N2993" s="1"/>
      <c r="O2993" s="1"/>
      <c r="P2993" s="1"/>
      <c r="Q2993" s="1"/>
      <c r="R2993" s="1"/>
      <c r="S2993" s="1"/>
      <c r="T2993" s="1"/>
      <c r="U2993" s="1"/>
      <c r="V2993" s="1"/>
      <c r="W2993" s="1"/>
      <c r="X2993" s="1"/>
    </row>
    <row r="2994" spans="1:24">
      <c r="A2994" s="119"/>
      <c r="B2994" s="136"/>
      <c r="C2994" s="78"/>
      <c r="D2994" s="99"/>
      <c r="E2994" s="1"/>
      <c r="F2994" s="1"/>
      <c r="G2994" s="1"/>
      <c r="H2994" s="1"/>
      <c r="I2994" s="1"/>
      <c r="J2994" s="1"/>
      <c r="K2994" s="120"/>
      <c r="L2994" s="120"/>
      <c r="M2994" s="120"/>
      <c r="N2994" s="1"/>
      <c r="O2994" s="1"/>
      <c r="P2994" s="1"/>
      <c r="Q2994" s="1"/>
      <c r="R2994" s="1"/>
      <c r="S2994" s="1"/>
      <c r="T2994" s="1"/>
      <c r="U2994" s="1"/>
      <c r="V2994" s="1"/>
      <c r="W2994" s="1"/>
      <c r="X2994" s="1"/>
    </row>
    <row r="2995" spans="1:24">
      <c r="A2995" s="119"/>
      <c r="B2995" s="136"/>
      <c r="C2995" s="78"/>
      <c r="D2995" s="99"/>
      <c r="E2995" s="1"/>
      <c r="F2995" s="1"/>
      <c r="G2995" s="1"/>
      <c r="H2995" s="1"/>
      <c r="I2995" s="1"/>
      <c r="J2995" s="1"/>
      <c r="K2995" s="120"/>
      <c r="L2995" s="120"/>
      <c r="M2995" s="120"/>
      <c r="N2995" s="1"/>
      <c r="O2995" s="1"/>
      <c r="P2995" s="1"/>
      <c r="Q2995" s="1"/>
      <c r="R2995" s="1"/>
      <c r="S2995" s="1"/>
      <c r="T2995" s="1"/>
      <c r="U2995" s="1"/>
      <c r="V2995" s="1"/>
      <c r="W2995" s="1"/>
      <c r="X2995" s="1"/>
    </row>
    <row r="2996" spans="1:24">
      <c r="A2996" s="119"/>
      <c r="B2996" s="136"/>
      <c r="C2996" s="78"/>
      <c r="D2996" s="99"/>
      <c r="E2996" s="1"/>
      <c r="F2996" s="1"/>
      <c r="G2996" s="1"/>
      <c r="H2996" s="1"/>
      <c r="I2996" s="1"/>
      <c r="J2996" s="1"/>
      <c r="K2996" s="120"/>
      <c r="L2996" s="120"/>
      <c r="M2996" s="120"/>
      <c r="N2996" s="1"/>
      <c r="O2996" s="1"/>
      <c r="P2996" s="1"/>
      <c r="Q2996" s="1"/>
      <c r="R2996" s="1"/>
      <c r="S2996" s="1"/>
      <c r="T2996" s="1"/>
      <c r="U2996" s="1"/>
      <c r="V2996" s="1"/>
      <c r="W2996" s="1"/>
      <c r="X2996" s="1"/>
    </row>
    <row r="2997" spans="1:24">
      <c r="A2997" s="119"/>
      <c r="B2997" s="136"/>
      <c r="C2997" s="78"/>
      <c r="D2997" s="99"/>
      <c r="E2997" s="1"/>
      <c r="F2997" s="1"/>
      <c r="G2997" s="1"/>
      <c r="H2997" s="1"/>
      <c r="I2997" s="1"/>
      <c r="J2997" s="1"/>
      <c r="K2997" s="120"/>
      <c r="L2997" s="120"/>
      <c r="M2997" s="120"/>
      <c r="N2997" s="1"/>
      <c r="O2997" s="1"/>
      <c r="P2997" s="1"/>
      <c r="Q2997" s="1"/>
      <c r="R2997" s="1"/>
      <c r="S2997" s="1"/>
      <c r="T2997" s="1"/>
      <c r="U2997" s="1"/>
      <c r="V2997" s="1"/>
      <c r="W2997" s="1"/>
      <c r="X2997" s="1"/>
    </row>
    <row r="2998" spans="1:24">
      <c r="A2998" s="119"/>
      <c r="B2998" s="136"/>
      <c r="C2998" s="78"/>
      <c r="D2998" s="99"/>
      <c r="E2998" s="1"/>
      <c r="F2998" s="1"/>
      <c r="G2998" s="1"/>
      <c r="H2998" s="1"/>
      <c r="I2998" s="1"/>
      <c r="J2998" s="1"/>
      <c r="K2998" s="120"/>
      <c r="L2998" s="120"/>
      <c r="M2998" s="120"/>
      <c r="N2998" s="1"/>
      <c r="O2998" s="1"/>
      <c r="P2998" s="1"/>
      <c r="Q2998" s="1"/>
      <c r="R2998" s="1"/>
      <c r="S2998" s="1"/>
      <c r="T2998" s="1"/>
      <c r="U2998" s="1"/>
      <c r="V2998" s="1"/>
      <c r="W2998" s="1"/>
      <c r="X2998" s="1"/>
    </row>
    <row r="2999" spans="1:24">
      <c r="A2999" s="119"/>
      <c r="B2999" s="136"/>
      <c r="C2999" s="78"/>
      <c r="D2999" s="99"/>
      <c r="E2999" s="1"/>
      <c r="F2999" s="1"/>
      <c r="G2999" s="1"/>
      <c r="H2999" s="1"/>
      <c r="I2999" s="1"/>
      <c r="J2999" s="1"/>
      <c r="K2999" s="120"/>
      <c r="L2999" s="120"/>
      <c r="M2999" s="120"/>
      <c r="N2999" s="1"/>
      <c r="O2999" s="1"/>
      <c r="P2999" s="1"/>
      <c r="Q2999" s="1"/>
      <c r="R2999" s="1"/>
      <c r="S2999" s="1"/>
      <c r="T2999" s="1"/>
      <c r="U2999" s="1"/>
      <c r="V2999" s="1"/>
      <c r="W2999" s="1"/>
      <c r="X2999" s="1"/>
    </row>
    <row r="3000" spans="1:24">
      <c r="A3000" s="119"/>
      <c r="B3000" s="136"/>
      <c r="C3000" s="78"/>
      <c r="D3000" s="99"/>
      <c r="E3000" s="1"/>
      <c r="F3000" s="1"/>
      <c r="G3000" s="1"/>
      <c r="H3000" s="1"/>
      <c r="I3000" s="1"/>
      <c r="J3000" s="1"/>
      <c r="K3000" s="120"/>
      <c r="L3000" s="120"/>
      <c r="M3000" s="120"/>
      <c r="N3000" s="1"/>
      <c r="O3000" s="1"/>
      <c r="P3000" s="1"/>
      <c r="Q3000" s="1"/>
      <c r="R3000" s="1"/>
      <c r="S3000" s="1"/>
      <c r="T3000" s="1"/>
      <c r="U3000" s="1"/>
      <c r="V3000" s="1"/>
      <c r="W3000" s="1"/>
      <c r="X3000" s="1"/>
    </row>
    <row r="3001" spans="1:24">
      <c r="A3001" s="119"/>
      <c r="B3001" s="136"/>
      <c r="C3001" s="78"/>
      <c r="D3001" s="99"/>
      <c r="E3001" s="1"/>
      <c r="F3001" s="1"/>
      <c r="G3001" s="1"/>
      <c r="H3001" s="1"/>
      <c r="I3001" s="1"/>
      <c r="J3001" s="1"/>
      <c r="K3001" s="120"/>
      <c r="L3001" s="120"/>
      <c r="M3001" s="120"/>
      <c r="N3001" s="1"/>
      <c r="O3001" s="1"/>
      <c r="P3001" s="1"/>
      <c r="Q3001" s="1"/>
      <c r="R3001" s="1"/>
      <c r="S3001" s="1"/>
      <c r="T3001" s="1"/>
      <c r="U3001" s="1"/>
      <c r="V3001" s="1"/>
      <c r="W3001" s="1"/>
      <c r="X3001" s="1"/>
    </row>
    <row r="3002" spans="1:24">
      <c r="A3002" s="119"/>
      <c r="B3002" s="136"/>
      <c r="C3002" s="78"/>
      <c r="D3002" s="99"/>
      <c r="E3002" s="1"/>
      <c r="F3002" s="1"/>
      <c r="G3002" s="1"/>
      <c r="H3002" s="1"/>
      <c r="I3002" s="1"/>
      <c r="J3002" s="1"/>
      <c r="K3002" s="120"/>
      <c r="L3002" s="120"/>
      <c r="M3002" s="120"/>
      <c r="N3002" s="1"/>
      <c r="O3002" s="1"/>
      <c r="P3002" s="1"/>
      <c r="Q3002" s="1"/>
      <c r="R3002" s="1"/>
      <c r="S3002" s="1"/>
      <c r="T3002" s="1"/>
      <c r="U3002" s="1"/>
      <c r="V3002" s="1"/>
      <c r="W3002" s="1"/>
      <c r="X3002" s="1"/>
    </row>
    <row r="3003" spans="1:24">
      <c r="A3003" s="119"/>
      <c r="B3003" s="136"/>
      <c r="C3003" s="78"/>
      <c r="D3003" s="99"/>
      <c r="E3003" s="1"/>
      <c r="F3003" s="1"/>
      <c r="G3003" s="1"/>
      <c r="H3003" s="1"/>
      <c r="I3003" s="1"/>
      <c r="J3003" s="1"/>
      <c r="K3003" s="120"/>
      <c r="L3003" s="120"/>
      <c r="M3003" s="120"/>
      <c r="N3003" s="1"/>
      <c r="O3003" s="1"/>
      <c r="P3003" s="1"/>
      <c r="Q3003" s="1"/>
      <c r="R3003" s="1"/>
      <c r="S3003" s="1"/>
      <c r="T3003" s="1"/>
      <c r="U3003" s="1"/>
      <c r="V3003" s="1"/>
      <c r="W3003" s="1"/>
      <c r="X3003" s="1"/>
    </row>
    <row r="3004" spans="1:24">
      <c r="A3004" s="119"/>
      <c r="B3004" s="136"/>
      <c r="C3004" s="78"/>
      <c r="D3004" s="99"/>
      <c r="E3004" s="1"/>
      <c r="F3004" s="1"/>
      <c r="G3004" s="1"/>
      <c r="H3004" s="1"/>
      <c r="I3004" s="1"/>
      <c r="J3004" s="1"/>
      <c r="K3004" s="120"/>
      <c r="L3004" s="120"/>
      <c r="M3004" s="120"/>
      <c r="N3004" s="1"/>
      <c r="O3004" s="1"/>
      <c r="P3004" s="1"/>
      <c r="Q3004" s="1"/>
      <c r="R3004" s="1"/>
      <c r="S3004" s="1"/>
      <c r="T3004" s="1"/>
      <c r="U3004" s="1"/>
      <c r="V3004" s="1"/>
      <c r="W3004" s="1"/>
      <c r="X3004" s="1"/>
    </row>
    <row r="3005" spans="1:24">
      <c r="A3005" s="119"/>
      <c r="B3005" s="136"/>
      <c r="C3005" s="78"/>
      <c r="D3005" s="99"/>
      <c r="E3005" s="1"/>
      <c r="F3005" s="1"/>
      <c r="G3005" s="1"/>
      <c r="H3005" s="1"/>
      <c r="I3005" s="1"/>
      <c r="J3005" s="1"/>
      <c r="K3005" s="120"/>
      <c r="L3005" s="120"/>
      <c r="M3005" s="120"/>
      <c r="N3005" s="1"/>
      <c r="O3005" s="1"/>
      <c r="P3005" s="1"/>
      <c r="Q3005" s="1"/>
      <c r="R3005" s="1"/>
      <c r="S3005" s="1"/>
      <c r="T3005" s="1"/>
      <c r="U3005" s="1"/>
      <c r="V3005" s="1"/>
      <c r="W3005" s="1"/>
      <c r="X3005" s="1"/>
    </row>
    <row r="3006" spans="1:24">
      <c r="A3006" s="119"/>
      <c r="B3006" s="136"/>
      <c r="C3006" s="78"/>
      <c r="D3006" s="99"/>
      <c r="E3006" s="1"/>
      <c r="F3006" s="1"/>
      <c r="G3006" s="1"/>
      <c r="H3006" s="1"/>
      <c r="I3006" s="1"/>
      <c r="J3006" s="1"/>
      <c r="K3006" s="120"/>
      <c r="L3006" s="120"/>
      <c r="M3006" s="120"/>
      <c r="N3006" s="1"/>
      <c r="O3006" s="1"/>
      <c r="P3006" s="1"/>
      <c r="Q3006" s="1"/>
      <c r="R3006" s="1"/>
      <c r="S3006" s="1"/>
      <c r="T3006" s="1"/>
      <c r="U3006" s="1"/>
      <c r="V3006" s="1"/>
      <c r="W3006" s="1"/>
      <c r="X3006" s="1"/>
    </row>
    <row r="3007" spans="1:24">
      <c r="A3007" s="119"/>
      <c r="B3007" s="136"/>
      <c r="C3007" s="78"/>
      <c r="D3007" s="99"/>
      <c r="E3007" s="1"/>
      <c r="F3007" s="1"/>
      <c r="G3007" s="1"/>
      <c r="H3007" s="1"/>
      <c r="I3007" s="1"/>
      <c r="J3007" s="1"/>
      <c r="K3007" s="120"/>
      <c r="L3007" s="120"/>
      <c r="M3007" s="120"/>
      <c r="N3007" s="1"/>
      <c r="O3007" s="1"/>
      <c r="P3007" s="1"/>
      <c r="Q3007" s="1"/>
      <c r="R3007" s="1"/>
      <c r="S3007" s="1"/>
      <c r="T3007" s="1"/>
      <c r="U3007" s="1"/>
      <c r="V3007" s="1"/>
      <c r="W3007" s="1"/>
      <c r="X3007" s="1"/>
    </row>
    <row r="3008" spans="1:24">
      <c r="A3008" s="119"/>
      <c r="B3008" s="136"/>
      <c r="C3008" s="78"/>
      <c r="D3008" s="99"/>
      <c r="E3008" s="1"/>
      <c r="F3008" s="1"/>
      <c r="G3008" s="1"/>
      <c r="H3008" s="1"/>
      <c r="I3008" s="1"/>
      <c r="J3008" s="1"/>
      <c r="K3008" s="120"/>
      <c r="L3008" s="120"/>
      <c r="M3008" s="120"/>
      <c r="N3008" s="1"/>
      <c r="O3008" s="1"/>
      <c r="P3008" s="1"/>
      <c r="Q3008" s="1"/>
      <c r="R3008" s="1"/>
      <c r="S3008" s="1"/>
      <c r="T3008" s="1"/>
      <c r="U3008" s="1"/>
      <c r="V3008" s="1"/>
      <c r="W3008" s="1"/>
      <c r="X3008" s="1"/>
    </row>
    <row r="3009" spans="1:24">
      <c r="A3009" s="119"/>
      <c r="B3009" s="136"/>
      <c r="C3009" s="78"/>
      <c r="D3009" s="99"/>
      <c r="E3009" s="1"/>
      <c r="F3009" s="1"/>
      <c r="G3009" s="1"/>
      <c r="H3009" s="1"/>
      <c r="I3009" s="1"/>
      <c r="J3009" s="1"/>
      <c r="K3009" s="120"/>
      <c r="L3009" s="120"/>
      <c r="M3009" s="120"/>
      <c r="N3009" s="1"/>
      <c r="O3009" s="1"/>
      <c r="P3009" s="1"/>
      <c r="Q3009" s="1"/>
      <c r="R3009" s="1"/>
      <c r="S3009" s="1"/>
      <c r="T3009" s="1"/>
      <c r="U3009" s="1"/>
      <c r="V3009" s="1"/>
      <c r="W3009" s="1"/>
      <c r="X3009" s="1"/>
    </row>
    <row r="3010" spans="1:24">
      <c r="A3010" s="119"/>
      <c r="B3010" s="136"/>
      <c r="C3010" s="78"/>
      <c r="D3010" s="99"/>
      <c r="E3010" s="1"/>
      <c r="F3010" s="1"/>
      <c r="G3010" s="1"/>
      <c r="H3010" s="1"/>
      <c r="I3010" s="1"/>
      <c r="J3010" s="1"/>
      <c r="K3010" s="120"/>
      <c r="L3010" s="120"/>
      <c r="M3010" s="120"/>
      <c r="N3010" s="1"/>
      <c r="O3010" s="1"/>
      <c r="P3010" s="1"/>
      <c r="Q3010" s="1"/>
      <c r="R3010" s="1"/>
      <c r="S3010" s="1"/>
      <c r="T3010" s="1"/>
      <c r="U3010" s="1"/>
      <c r="V3010" s="1"/>
      <c r="W3010" s="1"/>
      <c r="X3010" s="1"/>
    </row>
    <row r="3011" spans="1:24">
      <c r="A3011" s="119"/>
      <c r="B3011" s="136"/>
      <c r="C3011" s="78"/>
      <c r="D3011" s="99"/>
      <c r="E3011" s="1"/>
      <c r="F3011" s="1"/>
      <c r="G3011" s="1"/>
      <c r="H3011" s="1"/>
      <c r="I3011" s="1"/>
      <c r="J3011" s="1"/>
      <c r="K3011" s="120"/>
      <c r="L3011" s="120"/>
      <c r="M3011" s="120"/>
      <c r="N3011" s="1"/>
      <c r="O3011" s="1"/>
      <c r="P3011" s="1"/>
      <c r="Q3011" s="1"/>
      <c r="R3011" s="1"/>
      <c r="S3011" s="1"/>
      <c r="T3011" s="1"/>
      <c r="U3011" s="1"/>
      <c r="V3011" s="1"/>
      <c r="W3011" s="1"/>
      <c r="X3011" s="1"/>
    </row>
    <row r="3012" spans="1:24">
      <c r="A3012" s="119"/>
      <c r="B3012" s="136"/>
      <c r="C3012" s="78"/>
      <c r="D3012" s="99"/>
      <c r="E3012" s="1"/>
      <c r="F3012" s="1"/>
      <c r="G3012" s="1"/>
      <c r="H3012" s="1"/>
      <c r="I3012" s="1"/>
      <c r="J3012" s="1"/>
      <c r="K3012" s="120"/>
      <c r="L3012" s="120"/>
      <c r="M3012" s="120"/>
      <c r="N3012" s="1"/>
      <c r="O3012" s="1"/>
      <c r="P3012" s="1"/>
      <c r="Q3012" s="1"/>
      <c r="R3012" s="1"/>
      <c r="S3012" s="1"/>
      <c r="T3012" s="1"/>
      <c r="U3012" s="1"/>
      <c r="V3012" s="1"/>
      <c r="W3012" s="1"/>
      <c r="X3012" s="1"/>
    </row>
    <row r="3013" spans="1:24">
      <c r="A3013" s="119"/>
      <c r="B3013" s="136"/>
      <c r="C3013" s="78"/>
      <c r="D3013" s="99"/>
      <c r="E3013" s="1"/>
      <c r="F3013" s="1"/>
      <c r="G3013" s="1"/>
      <c r="H3013" s="1"/>
      <c r="I3013" s="1"/>
      <c r="J3013" s="1"/>
      <c r="K3013" s="120"/>
      <c r="L3013" s="120"/>
      <c r="M3013" s="120"/>
      <c r="N3013" s="1"/>
      <c r="O3013" s="1"/>
      <c r="P3013" s="1"/>
      <c r="Q3013" s="1"/>
      <c r="R3013" s="1"/>
      <c r="S3013" s="1"/>
      <c r="T3013" s="1"/>
      <c r="U3013" s="1"/>
      <c r="V3013" s="1"/>
      <c r="W3013" s="1"/>
      <c r="X3013" s="1"/>
    </row>
    <row r="3014" spans="1:24">
      <c r="A3014" s="119"/>
      <c r="B3014" s="136"/>
      <c r="C3014" s="78"/>
      <c r="D3014" s="99"/>
      <c r="E3014" s="1"/>
      <c r="F3014" s="1"/>
      <c r="G3014" s="1"/>
      <c r="H3014" s="1"/>
      <c r="I3014" s="1"/>
      <c r="J3014" s="1"/>
      <c r="K3014" s="120"/>
      <c r="L3014" s="120"/>
      <c r="M3014" s="120"/>
      <c r="N3014" s="1"/>
      <c r="O3014" s="1"/>
      <c r="P3014" s="1"/>
      <c r="Q3014" s="1"/>
      <c r="R3014" s="1"/>
      <c r="S3014" s="1"/>
      <c r="T3014" s="1"/>
      <c r="U3014" s="1"/>
      <c r="V3014" s="1"/>
      <c r="W3014" s="1"/>
      <c r="X3014" s="1"/>
    </row>
    <row r="3015" spans="1:24">
      <c r="A3015" s="119"/>
      <c r="B3015" s="136"/>
      <c r="C3015" s="78"/>
      <c r="D3015" s="99"/>
      <c r="E3015" s="1"/>
      <c r="F3015" s="1"/>
      <c r="G3015" s="1"/>
      <c r="H3015" s="1"/>
      <c r="I3015" s="1"/>
      <c r="J3015" s="1"/>
      <c r="K3015" s="120"/>
      <c r="L3015" s="120"/>
      <c r="M3015" s="120"/>
      <c r="N3015" s="1"/>
      <c r="O3015" s="1"/>
      <c r="P3015" s="1"/>
      <c r="Q3015" s="1"/>
      <c r="R3015" s="1"/>
      <c r="S3015" s="1"/>
      <c r="T3015" s="1"/>
      <c r="U3015" s="1"/>
      <c r="V3015" s="1"/>
      <c r="W3015" s="1"/>
      <c r="X3015" s="1"/>
    </row>
    <row r="3016" spans="1:24">
      <c r="A3016" s="119"/>
      <c r="B3016" s="136"/>
      <c r="C3016" s="78"/>
      <c r="D3016" s="99"/>
      <c r="E3016" s="1"/>
      <c r="F3016" s="1"/>
      <c r="G3016" s="1"/>
      <c r="H3016" s="1"/>
      <c r="I3016" s="1"/>
      <c r="J3016" s="1"/>
      <c r="K3016" s="120"/>
      <c r="L3016" s="120"/>
      <c r="M3016" s="120"/>
      <c r="N3016" s="1"/>
      <c r="O3016" s="1"/>
      <c r="P3016" s="1"/>
      <c r="Q3016" s="1"/>
      <c r="R3016" s="1"/>
      <c r="S3016" s="1"/>
      <c r="T3016" s="1"/>
      <c r="U3016" s="1"/>
      <c r="V3016" s="1"/>
      <c r="W3016" s="1"/>
      <c r="X3016" s="1"/>
    </row>
    <row r="3017" spans="1:24">
      <c r="A3017" s="119"/>
      <c r="B3017" s="136"/>
      <c r="C3017" s="78"/>
      <c r="D3017" s="99"/>
      <c r="E3017" s="1"/>
      <c r="F3017" s="1"/>
      <c r="G3017" s="1"/>
      <c r="H3017" s="1"/>
      <c r="I3017" s="1"/>
      <c r="J3017" s="1"/>
      <c r="K3017" s="120"/>
      <c r="L3017" s="120"/>
      <c r="M3017" s="120"/>
      <c r="N3017" s="1"/>
      <c r="O3017" s="1"/>
      <c r="P3017" s="1"/>
      <c r="Q3017" s="1"/>
      <c r="R3017" s="1"/>
      <c r="S3017" s="1"/>
      <c r="T3017" s="1"/>
      <c r="U3017" s="1"/>
      <c r="V3017" s="1"/>
      <c r="W3017" s="1"/>
      <c r="X3017" s="1"/>
    </row>
    <row r="3018" spans="1:24">
      <c r="A3018" s="119"/>
      <c r="B3018" s="136"/>
      <c r="C3018" s="78"/>
      <c r="D3018" s="99"/>
      <c r="E3018" s="1"/>
      <c r="F3018" s="1"/>
      <c r="G3018" s="1"/>
      <c r="H3018" s="1"/>
      <c r="I3018" s="1"/>
      <c r="J3018" s="1"/>
      <c r="K3018" s="120"/>
      <c r="L3018" s="120"/>
      <c r="M3018" s="120"/>
      <c r="N3018" s="1"/>
      <c r="O3018" s="1"/>
      <c r="P3018" s="1"/>
      <c r="Q3018" s="1"/>
      <c r="R3018" s="1"/>
      <c r="S3018" s="1"/>
      <c r="T3018" s="1"/>
      <c r="U3018" s="1"/>
      <c r="V3018" s="1"/>
      <c r="W3018" s="1"/>
      <c r="X3018" s="1"/>
    </row>
    <row r="3019" spans="1:24">
      <c r="A3019" s="119"/>
      <c r="B3019" s="136"/>
      <c r="C3019" s="78"/>
      <c r="D3019" s="99"/>
      <c r="E3019" s="1"/>
      <c r="F3019" s="1"/>
      <c r="G3019" s="1"/>
      <c r="H3019" s="1"/>
      <c r="I3019" s="1"/>
      <c r="J3019" s="1"/>
      <c r="K3019" s="120"/>
      <c r="L3019" s="120"/>
      <c r="M3019" s="120"/>
      <c r="N3019" s="1"/>
      <c r="O3019" s="1"/>
      <c r="P3019" s="1"/>
      <c r="Q3019" s="1"/>
      <c r="R3019" s="1"/>
      <c r="S3019" s="1"/>
      <c r="T3019" s="1"/>
      <c r="U3019" s="1"/>
      <c r="V3019" s="1"/>
      <c r="W3019" s="1"/>
      <c r="X3019" s="1"/>
    </row>
    <row r="3020" spans="1:24">
      <c r="A3020" s="119"/>
      <c r="B3020" s="136"/>
      <c r="C3020" s="78"/>
      <c r="D3020" s="99"/>
      <c r="E3020" s="1"/>
      <c r="F3020" s="1"/>
      <c r="G3020" s="1"/>
      <c r="H3020" s="1"/>
      <c r="I3020" s="1"/>
      <c r="J3020" s="1"/>
      <c r="K3020" s="120"/>
      <c r="L3020" s="120"/>
      <c r="M3020" s="120"/>
      <c r="N3020" s="1"/>
      <c r="O3020" s="1"/>
      <c r="P3020" s="1"/>
      <c r="Q3020" s="1"/>
      <c r="R3020" s="1"/>
      <c r="S3020" s="1"/>
      <c r="T3020" s="1"/>
      <c r="U3020" s="1"/>
      <c r="V3020" s="1"/>
      <c r="W3020" s="1"/>
      <c r="X3020" s="1"/>
    </row>
    <row r="3021" spans="1:24">
      <c r="A3021" s="119"/>
      <c r="B3021" s="136"/>
      <c r="C3021" s="78"/>
      <c r="D3021" s="99"/>
      <c r="E3021" s="1"/>
      <c r="F3021" s="1"/>
      <c r="G3021" s="1"/>
      <c r="H3021" s="1"/>
      <c r="I3021" s="1"/>
      <c r="J3021" s="1"/>
      <c r="K3021" s="120"/>
      <c r="L3021" s="120"/>
      <c r="M3021" s="120"/>
      <c r="N3021" s="1"/>
      <c r="O3021" s="1"/>
      <c r="P3021" s="1"/>
      <c r="Q3021" s="1"/>
      <c r="R3021" s="1"/>
      <c r="S3021" s="1"/>
      <c r="T3021" s="1"/>
      <c r="U3021" s="1"/>
      <c r="V3021" s="1"/>
      <c r="W3021" s="1"/>
      <c r="X3021" s="1"/>
    </row>
    <row r="3022" spans="1:24">
      <c r="A3022" s="119"/>
      <c r="B3022" s="136"/>
      <c r="C3022" s="78"/>
      <c r="D3022" s="99"/>
      <c r="E3022" s="1"/>
      <c r="F3022" s="1"/>
      <c r="G3022" s="1"/>
      <c r="H3022" s="1"/>
      <c r="I3022" s="1"/>
      <c r="J3022" s="1"/>
      <c r="K3022" s="120"/>
      <c r="L3022" s="120"/>
      <c r="M3022" s="120"/>
      <c r="N3022" s="1"/>
      <c r="O3022" s="1"/>
      <c r="P3022" s="1"/>
      <c r="Q3022" s="1"/>
      <c r="R3022" s="1"/>
      <c r="S3022" s="1"/>
      <c r="T3022" s="1"/>
      <c r="U3022" s="1"/>
      <c r="V3022" s="1"/>
      <c r="W3022" s="1"/>
      <c r="X3022" s="1"/>
    </row>
    <row r="3023" spans="1:24">
      <c r="A3023" s="119"/>
      <c r="B3023" s="136"/>
      <c r="C3023" s="78"/>
      <c r="D3023" s="99"/>
      <c r="E3023" s="1"/>
      <c r="F3023" s="1"/>
      <c r="G3023" s="1"/>
      <c r="H3023" s="1"/>
      <c r="I3023" s="1"/>
      <c r="J3023" s="1"/>
      <c r="K3023" s="120"/>
      <c r="L3023" s="120"/>
      <c r="M3023" s="120"/>
      <c r="N3023" s="1"/>
      <c r="O3023" s="1"/>
      <c r="P3023" s="1"/>
      <c r="Q3023" s="1"/>
      <c r="R3023" s="1"/>
      <c r="S3023" s="1"/>
      <c r="T3023" s="1"/>
      <c r="U3023" s="1"/>
      <c r="V3023" s="1"/>
      <c r="W3023" s="1"/>
      <c r="X3023" s="1"/>
    </row>
    <row r="3024" spans="1:24">
      <c r="A3024" s="119"/>
      <c r="B3024" s="136"/>
      <c r="C3024" s="78"/>
      <c r="D3024" s="99"/>
      <c r="E3024" s="1"/>
      <c r="F3024" s="1"/>
      <c r="G3024" s="1"/>
      <c r="H3024" s="1"/>
      <c r="I3024" s="1"/>
      <c r="J3024" s="1"/>
      <c r="K3024" s="120"/>
      <c r="L3024" s="120"/>
      <c r="M3024" s="120"/>
      <c r="N3024" s="1"/>
      <c r="O3024" s="1"/>
      <c r="P3024" s="1"/>
      <c r="Q3024" s="1"/>
      <c r="R3024" s="1"/>
      <c r="S3024" s="1"/>
      <c r="T3024" s="1"/>
      <c r="U3024" s="1"/>
      <c r="V3024" s="1"/>
      <c r="W3024" s="1"/>
      <c r="X3024" s="1"/>
    </row>
    <row r="3025" spans="1:24">
      <c r="A3025" s="119"/>
      <c r="B3025" s="136"/>
      <c r="C3025" s="78"/>
      <c r="D3025" s="99"/>
      <c r="E3025" s="1"/>
      <c r="F3025" s="1"/>
      <c r="G3025" s="1"/>
      <c r="H3025" s="1"/>
      <c r="I3025" s="1"/>
      <c r="J3025" s="1"/>
      <c r="K3025" s="120"/>
      <c r="L3025" s="120"/>
      <c r="M3025" s="120"/>
      <c r="N3025" s="1"/>
      <c r="O3025" s="1"/>
      <c r="P3025" s="1"/>
      <c r="Q3025" s="1"/>
      <c r="R3025" s="1"/>
      <c r="S3025" s="1"/>
      <c r="T3025" s="1"/>
      <c r="U3025" s="1"/>
      <c r="V3025" s="1"/>
      <c r="W3025" s="1"/>
      <c r="X3025" s="1"/>
    </row>
    <row r="3026" spans="1:24">
      <c r="A3026" s="119"/>
      <c r="B3026" s="136"/>
      <c r="C3026" s="78"/>
      <c r="D3026" s="99"/>
      <c r="E3026" s="1"/>
      <c r="F3026" s="1"/>
      <c r="G3026" s="1"/>
      <c r="H3026" s="1"/>
      <c r="I3026" s="1"/>
      <c r="J3026" s="1"/>
      <c r="K3026" s="120"/>
      <c r="L3026" s="120"/>
      <c r="M3026" s="120"/>
      <c r="N3026" s="1"/>
      <c r="O3026" s="1"/>
      <c r="P3026" s="1"/>
      <c r="Q3026" s="1"/>
      <c r="R3026" s="1"/>
      <c r="S3026" s="1"/>
      <c r="T3026" s="1"/>
      <c r="U3026" s="1"/>
      <c r="V3026" s="1"/>
      <c r="W3026" s="1"/>
      <c r="X3026" s="1"/>
    </row>
    <row r="3027" spans="1:24">
      <c r="A3027" s="119"/>
      <c r="B3027" s="136"/>
      <c r="C3027" s="78"/>
      <c r="D3027" s="99"/>
      <c r="E3027" s="1"/>
      <c r="F3027" s="1"/>
      <c r="G3027" s="1"/>
      <c r="H3027" s="1"/>
      <c r="I3027" s="1"/>
      <c r="J3027" s="1"/>
      <c r="K3027" s="120"/>
      <c r="L3027" s="120"/>
      <c r="M3027" s="120"/>
      <c r="N3027" s="1"/>
      <c r="O3027" s="1"/>
      <c r="P3027" s="1"/>
      <c r="Q3027" s="1"/>
      <c r="R3027" s="1"/>
      <c r="S3027" s="1"/>
      <c r="T3027" s="1"/>
      <c r="U3027" s="1"/>
      <c r="V3027" s="1"/>
      <c r="W3027" s="1"/>
      <c r="X3027" s="1"/>
    </row>
    <row r="3028" spans="1:24">
      <c r="A3028" s="119"/>
      <c r="B3028" s="136"/>
      <c r="C3028" s="78"/>
      <c r="D3028" s="99"/>
      <c r="E3028" s="1"/>
      <c r="F3028" s="1"/>
      <c r="G3028" s="1"/>
      <c r="H3028" s="1"/>
      <c r="I3028" s="1"/>
      <c r="J3028" s="1"/>
      <c r="K3028" s="120"/>
      <c r="L3028" s="120"/>
      <c r="M3028" s="120"/>
      <c r="N3028" s="1"/>
      <c r="O3028" s="1"/>
      <c r="P3028" s="1"/>
      <c r="Q3028" s="1"/>
      <c r="R3028" s="1"/>
      <c r="S3028" s="1"/>
      <c r="T3028" s="1"/>
      <c r="U3028" s="1"/>
      <c r="V3028" s="1"/>
      <c r="W3028" s="1"/>
      <c r="X3028" s="1"/>
    </row>
    <row r="3029" spans="1:24">
      <c r="A3029" s="119"/>
      <c r="B3029" s="136"/>
      <c r="C3029" s="78"/>
      <c r="D3029" s="99"/>
      <c r="E3029" s="1"/>
      <c r="F3029" s="1"/>
      <c r="G3029" s="1"/>
      <c r="H3029" s="1"/>
      <c r="I3029" s="1"/>
      <c r="J3029" s="1"/>
      <c r="K3029" s="120"/>
      <c r="L3029" s="120"/>
      <c r="M3029" s="120"/>
      <c r="N3029" s="1"/>
      <c r="O3029" s="1"/>
      <c r="P3029" s="1"/>
      <c r="Q3029" s="1"/>
      <c r="R3029" s="1"/>
      <c r="S3029" s="1"/>
      <c r="T3029" s="1"/>
      <c r="U3029" s="1"/>
      <c r="V3029" s="1"/>
      <c r="W3029" s="1"/>
      <c r="X3029" s="1"/>
    </row>
    <row r="3030" spans="1:24">
      <c r="A3030" s="119"/>
      <c r="B3030" s="136"/>
      <c r="C3030" s="78"/>
      <c r="D3030" s="99"/>
      <c r="E3030" s="1"/>
      <c r="F3030" s="1"/>
      <c r="G3030" s="1"/>
      <c r="H3030" s="1"/>
      <c r="I3030" s="1"/>
      <c r="J3030" s="1"/>
      <c r="K3030" s="120"/>
      <c r="L3030" s="120"/>
      <c r="M3030" s="120"/>
      <c r="N3030" s="1"/>
      <c r="O3030" s="1"/>
      <c r="P3030" s="1"/>
      <c r="Q3030" s="1"/>
      <c r="R3030" s="1"/>
      <c r="S3030" s="1"/>
      <c r="T3030" s="1"/>
      <c r="U3030" s="1"/>
      <c r="V3030" s="1"/>
      <c r="W3030" s="1"/>
      <c r="X3030" s="1"/>
    </row>
    <row r="3031" spans="1:24">
      <c r="A3031" s="119"/>
      <c r="B3031" s="136"/>
      <c r="C3031" s="78"/>
      <c r="D3031" s="99"/>
      <c r="E3031" s="1"/>
      <c r="F3031" s="1"/>
      <c r="G3031" s="1"/>
      <c r="H3031" s="1"/>
      <c r="I3031" s="1"/>
      <c r="J3031" s="1"/>
      <c r="K3031" s="120"/>
      <c r="L3031" s="120"/>
      <c r="M3031" s="120"/>
      <c r="N3031" s="1"/>
      <c r="O3031" s="1"/>
      <c r="P3031" s="1"/>
      <c r="Q3031" s="1"/>
      <c r="R3031" s="1"/>
      <c r="S3031" s="1"/>
      <c r="T3031" s="1"/>
      <c r="U3031" s="1"/>
      <c r="V3031" s="1"/>
      <c r="W3031" s="1"/>
      <c r="X3031" s="1"/>
    </row>
    <row r="3032" spans="1:24">
      <c r="A3032" s="119"/>
      <c r="B3032" s="136"/>
      <c r="C3032" s="78"/>
      <c r="D3032" s="99"/>
      <c r="E3032" s="1"/>
      <c r="F3032" s="1"/>
      <c r="G3032" s="1"/>
      <c r="H3032" s="1"/>
      <c r="I3032" s="1"/>
      <c r="J3032" s="1"/>
      <c r="K3032" s="120"/>
      <c r="L3032" s="120"/>
      <c r="M3032" s="120"/>
      <c r="N3032" s="1"/>
      <c r="O3032" s="1"/>
      <c r="P3032" s="1"/>
      <c r="Q3032" s="1"/>
      <c r="R3032" s="1"/>
      <c r="S3032" s="1"/>
      <c r="T3032" s="1"/>
      <c r="U3032" s="1"/>
      <c r="V3032" s="1"/>
      <c r="W3032" s="1"/>
      <c r="X3032" s="1"/>
    </row>
    <row r="3033" spans="1:24">
      <c r="A3033" s="119"/>
      <c r="B3033" s="136"/>
      <c r="C3033" s="78"/>
      <c r="D3033" s="99"/>
      <c r="E3033" s="1"/>
      <c r="F3033" s="1"/>
      <c r="G3033" s="1"/>
      <c r="H3033" s="1"/>
      <c r="I3033" s="1"/>
      <c r="J3033" s="1"/>
      <c r="K3033" s="120"/>
      <c r="L3033" s="120"/>
      <c r="M3033" s="120"/>
      <c r="N3033" s="1"/>
      <c r="O3033" s="1"/>
      <c r="P3033" s="1"/>
      <c r="Q3033" s="1"/>
      <c r="R3033" s="1"/>
      <c r="S3033" s="1"/>
      <c r="T3033" s="1"/>
      <c r="U3033" s="1"/>
      <c r="V3033" s="1"/>
      <c r="W3033" s="1"/>
      <c r="X3033" s="1"/>
    </row>
    <row r="3034" spans="1:24">
      <c r="A3034" s="119"/>
      <c r="B3034" s="136"/>
      <c r="C3034" s="78"/>
      <c r="D3034" s="99"/>
      <c r="E3034" s="1"/>
      <c r="F3034" s="1"/>
      <c r="G3034" s="1"/>
      <c r="H3034" s="1"/>
      <c r="I3034" s="1"/>
      <c r="J3034" s="1"/>
      <c r="K3034" s="120"/>
      <c r="L3034" s="120"/>
      <c r="M3034" s="120"/>
      <c r="N3034" s="1"/>
      <c r="O3034" s="1"/>
      <c r="P3034" s="1"/>
      <c r="Q3034" s="1"/>
      <c r="R3034" s="1"/>
      <c r="S3034" s="1"/>
      <c r="T3034" s="1"/>
      <c r="U3034" s="1"/>
      <c r="V3034" s="1"/>
      <c r="W3034" s="1"/>
      <c r="X3034" s="1"/>
    </row>
    <row r="3035" spans="1:24">
      <c r="A3035" s="119"/>
      <c r="B3035" s="136"/>
      <c r="C3035" s="78"/>
      <c r="D3035" s="99"/>
      <c r="E3035" s="1"/>
      <c r="F3035" s="1"/>
      <c r="G3035" s="1"/>
      <c r="H3035" s="1"/>
      <c r="I3035" s="1"/>
      <c r="J3035" s="1"/>
      <c r="K3035" s="120"/>
      <c r="L3035" s="120"/>
      <c r="M3035" s="120"/>
      <c r="N3035" s="1"/>
      <c r="O3035" s="1"/>
      <c r="P3035" s="1"/>
      <c r="Q3035" s="1"/>
      <c r="R3035" s="1"/>
      <c r="S3035" s="1"/>
      <c r="T3035" s="1"/>
      <c r="U3035" s="1"/>
      <c r="V3035" s="1"/>
      <c r="W3035" s="1"/>
      <c r="X3035" s="1"/>
    </row>
    <row r="3036" spans="1:24">
      <c r="A3036" s="119"/>
      <c r="B3036" s="136"/>
      <c r="C3036" s="78"/>
      <c r="D3036" s="99"/>
      <c r="E3036" s="1"/>
      <c r="F3036" s="1"/>
      <c r="G3036" s="1"/>
      <c r="H3036" s="1"/>
      <c r="I3036" s="1"/>
      <c r="J3036" s="1"/>
      <c r="K3036" s="120"/>
      <c r="L3036" s="120"/>
      <c r="M3036" s="120"/>
      <c r="N3036" s="1"/>
      <c r="O3036" s="1"/>
      <c r="P3036" s="1"/>
      <c r="Q3036" s="1"/>
      <c r="R3036" s="1"/>
      <c r="S3036" s="1"/>
      <c r="T3036" s="1"/>
      <c r="U3036" s="1"/>
      <c r="V3036" s="1"/>
      <c r="W3036" s="1"/>
      <c r="X3036" s="1"/>
    </row>
    <row r="3037" spans="1:24">
      <c r="A3037" s="119"/>
      <c r="B3037" s="136"/>
      <c r="C3037" s="78"/>
      <c r="D3037" s="99"/>
      <c r="E3037" s="1"/>
      <c r="F3037" s="1"/>
      <c r="G3037" s="1"/>
      <c r="H3037" s="1"/>
      <c r="I3037" s="1"/>
      <c r="J3037" s="1"/>
      <c r="K3037" s="120"/>
      <c r="L3037" s="120"/>
      <c r="M3037" s="120"/>
      <c r="N3037" s="1"/>
      <c r="O3037" s="1"/>
      <c r="P3037" s="1"/>
      <c r="Q3037" s="1"/>
      <c r="R3037" s="1"/>
      <c r="S3037" s="1"/>
      <c r="T3037" s="1"/>
      <c r="U3037" s="1"/>
      <c r="V3037" s="1"/>
      <c r="W3037" s="1"/>
      <c r="X3037" s="1"/>
    </row>
    <row r="3038" spans="1:24">
      <c r="A3038" s="119"/>
      <c r="B3038" s="136"/>
      <c r="C3038" s="78"/>
      <c r="D3038" s="99"/>
      <c r="E3038" s="1"/>
      <c r="F3038" s="1"/>
      <c r="G3038" s="1"/>
      <c r="H3038" s="1"/>
      <c r="I3038" s="1"/>
      <c r="J3038" s="1"/>
      <c r="K3038" s="120"/>
      <c r="L3038" s="120"/>
      <c r="M3038" s="120"/>
      <c r="N3038" s="1"/>
      <c r="O3038" s="1"/>
      <c r="P3038" s="1"/>
      <c r="Q3038" s="1"/>
      <c r="R3038" s="1"/>
      <c r="S3038" s="1"/>
      <c r="T3038" s="1"/>
      <c r="U3038" s="1"/>
      <c r="V3038" s="1"/>
      <c r="W3038" s="1"/>
      <c r="X3038" s="1"/>
    </row>
    <row r="3039" spans="1:24">
      <c r="A3039" s="119"/>
      <c r="B3039" s="136"/>
      <c r="C3039" s="78"/>
      <c r="D3039" s="99"/>
      <c r="E3039" s="1"/>
      <c r="F3039" s="1"/>
      <c r="G3039" s="1"/>
      <c r="H3039" s="1"/>
      <c r="I3039" s="1"/>
      <c r="J3039" s="1"/>
      <c r="K3039" s="120"/>
      <c r="L3039" s="120"/>
      <c r="M3039" s="120"/>
      <c r="N3039" s="1"/>
      <c r="O3039" s="1"/>
      <c r="P3039" s="1"/>
      <c r="Q3039" s="1"/>
      <c r="R3039" s="1"/>
      <c r="S3039" s="1"/>
      <c r="T3039" s="1"/>
      <c r="U3039" s="1"/>
      <c r="V3039" s="1"/>
      <c r="W3039" s="1"/>
      <c r="X3039" s="1"/>
    </row>
    <row r="3040" spans="1:24">
      <c r="A3040" s="119"/>
      <c r="B3040" s="136"/>
      <c r="C3040" s="78"/>
      <c r="D3040" s="99"/>
      <c r="E3040" s="1"/>
      <c r="F3040" s="1"/>
      <c r="G3040" s="1"/>
      <c r="H3040" s="1"/>
      <c r="I3040" s="1"/>
      <c r="J3040" s="1"/>
      <c r="K3040" s="120"/>
      <c r="L3040" s="120"/>
      <c r="M3040" s="120"/>
      <c r="N3040" s="1"/>
      <c r="O3040" s="1"/>
      <c r="P3040" s="1"/>
      <c r="Q3040" s="1"/>
      <c r="R3040" s="1"/>
      <c r="S3040" s="1"/>
      <c r="T3040" s="1"/>
      <c r="U3040" s="1"/>
      <c r="V3040" s="1"/>
      <c r="W3040" s="1"/>
      <c r="X3040" s="1"/>
    </row>
    <row r="3041" spans="1:24">
      <c r="A3041" s="119"/>
      <c r="B3041" s="136"/>
      <c r="C3041" s="78"/>
      <c r="D3041" s="99"/>
      <c r="E3041" s="1"/>
      <c r="F3041" s="1"/>
      <c r="G3041" s="1"/>
      <c r="H3041" s="1"/>
      <c r="I3041" s="1"/>
      <c r="J3041" s="1"/>
      <c r="K3041" s="120"/>
      <c r="L3041" s="120"/>
      <c r="M3041" s="120"/>
      <c r="N3041" s="1"/>
      <c r="O3041" s="1"/>
      <c r="P3041" s="1"/>
      <c r="Q3041" s="1"/>
      <c r="R3041" s="1"/>
      <c r="S3041" s="1"/>
      <c r="T3041" s="1"/>
      <c r="U3041" s="1"/>
      <c r="V3041" s="1"/>
      <c r="W3041" s="1"/>
      <c r="X3041" s="1"/>
    </row>
    <row r="3042" spans="1:24">
      <c r="A3042" s="119"/>
      <c r="B3042" s="136"/>
      <c r="C3042" s="78"/>
      <c r="D3042" s="99"/>
      <c r="E3042" s="1"/>
      <c r="F3042" s="1"/>
      <c r="G3042" s="1"/>
      <c r="H3042" s="1"/>
      <c r="I3042" s="1"/>
      <c r="J3042" s="1"/>
      <c r="K3042" s="120"/>
      <c r="L3042" s="120"/>
      <c r="M3042" s="120"/>
      <c r="N3042" s="1"/>
      <c r="O3042" s="1"/>
      <c r="P3042" s="1"/>
      <c r="Q3042" s="1"/>
      <c r="R3042" s="1"/>
      <c r="S3042" s="1"/>
      <c r="T3042" s="1"/>
      <c r="U3042" s="1"/>
      <c r="V3042" s="1"/>
      <c r="W3042" s="1"/>
      <c r="X3042" s="1"/>
    </row>
    <row r="3043" spans="1:24">
      <c r="A3043" s="119"/>
      <c r="B3043" s="136"/>
      <c r="C3043" s="78"/>
      <c r="D3043" s="99"/>
      <c r="E3043" s="1"/>
      <c r="F3043" s="1"/>
      <c r="G3043" s="1"/>
      <c r="H3043" s="1"/>
      <c r="I3043" s="1"/>
      <c r="J3043" s="1"/>
      <c r="K3043" s="120"/>
      <c r="L3043" s="120"/>
      <c r="M3043" s="120"/>
      <c r="N3043" s="1"/>
      <c r="O3043" s="1"/>
      <c r="P3043" s="1"/>
      <c r="Q3043" s="1"/>
      <c r="R3043" s="1"/>
      <c r="S3043" s="1"/>
      <c r="T3043" s="1"/>
      <c r="U3043" s="1"/>
      <c r="V3043" s="1"/>
      <c r="W3043" s="1"/>
      <c r="X3043" s="1"/>
    </row>
    <row r="3044" spans="1:24">
      <c r="A3044" s="119"/>
      <c r="B3044" s="136"/>
      <c r="C3044" s="78"/>
      <c r="D3044" s="99"/>
      <c r="E3044" s="1"/>
      <c r="F3044" s="1"/>
      <c r="G3044" s="1"/>
      <c r="H3044" s="1"/>
      <c r="I3044" s="1"/>
      <c r="J3044" s="1"/>
      <c r="K3044" s="120"/>
      <c r="L3044" s="120"/>
      <c r="M3044" s="120"/>
      <c r="N3044" s="1"/>
      <c r="O3044" s="1"/>
      <c r="P3044" s="1"/>
      <c r="Q3044" s="1"/>
      <c r="R3044" s="1"/>
      <c r="S3044" s="1"/>
      <c r="T3044" s="1"/>
      <c r="U3044" s="1"/>
      <c r="V3044" s="1"/>
      <c r="W3044" s="1"/>
      <c r="X3044" s="1"/>
    </row>
    <row r="3045" spans="1:24">
      <c r="A3045" s="119"/>
      <c r="B3045" s="136"/>
      <c r="C3045" s="78"/>
      <c r="D3045" s="99"/>
      <c r="E3045" s="1"/>
      <c r="F3045" s="1"/>
      <c r="G3045" s="1"/>
      <c r="H3045" s="1"/>
      <c r="I3045" s="1"/>
      <c r="J3045" s="1"/>
      <c r="K3045" s="120"/>
      <c r="L3045" s="120"/>
      <c r="M3045" s="120"/>
      <c r="N3045" s="1"/>
      <c r="O3045" s="1"/>
      <c r="P3045" s="1"/>
      <c r="Q3045" s="1"/>
      <c r="R3045" s="1"/>
      <c r="S3045" s="1"/>
      <c r="T3045" s="1"/>
      <c r="U3045" s="1"/>
      <c r="V3045" s="1"/>
      <c r="W3045" s="1"/>
      <c r="X3045" s="1"/>
    </row>
    <row r="3046" spans="1:24">
      <c r="A3046" s="119"/>
      <c r="B3046" s="136"/>
      <c r="C3046" s="78"/>
      <c r="D3046" s="99"/>
      <c r="E3046" s="1"/>
      <c r="F3046" s="1"/>
      <c r="G3046" s="1"/>
      <c r="H3046" s="1"/>
      <c r="I3046" s="1"/>
      <c r="J3046" s="1"/>
      <c r="K3046" s="120"/>
      <c r="L3046" s="120"/>
      <c r="M3046" s="120"/>
      <c r="N3046" s="1"/>
      <c r="O3046" s="1"/>
      <c r="P3046" s="1"/>
      <c r="Q3046" s="1"/>
      <c r="R3046" s="1"/>
      <c r="S3046" s="1"/>
      <c r="T3046" s="1"/>
      <c r="U3046" s="1"/>
      <c r="V3046" s="1"/>
      <c r="W3046" s="1"/>
      <c r="X3046" s="1"/>
    </row>
    <row r="3047" spans="1:24">
      <c r="A3047" s="119"/>
      <c r="B3047" s="136"/>
      <c r="C3047" s="78"/>
      <c r="D3047" s="99"/>
      <c r="E3047" s="1"/>
      <c r="F3047" s="1"/>
      <c r="G3047" s="1"/>
      <c r="H3047" s="1"/>
      <c r="I3047" s="1"/>
      <c r="J3047" s="1"/>
      <c r="K3047" s="120"/>
      <c r="L3047" s="120"/>
      <c r="M3047" s="120"/>
      <c r="N3047" s="1"/>
      <c r="O3047" s="1"/>
      <c r="P3047" s="1"/>
      <c r="Q3047" s="1"/>
      <c r="R3047" s="1"/>
      <c r="S3047" s="1"/>
      <c r="T3047" s="1"/>
      <c r="U3047" s="1"/>
      <c r="V3047" s="1"/>
      <c r="W3047" s="1"/>
      <c r="X3047" s="1"/>
    </row>
    <row r="3048" spans="1:24">
      <c r="A3048" s="119"/>
      <c r="B3048" s="136"/>
      <c r="C3048" s="78"/>
      <c r="D3048" s="99"/>
      <c r="E3048" s="1"/>
      <c r="F3048" s="1"/>
      <c r="G3048" s="1"/>
      <c r="H3048" s="1"/>
      <c r="I3048" s="1"/>
      <c r="J3048" s="1"/>
      <c r="K3048" s="120"/>
      <c r="L3048" s="120"/>
      <c r="M3048" s="120"/>
      <c r="N3048" s="1"/>
      <c r="O3048" s="1"/>
      <c r="P3048" s="1"/>
      <c r="Q3048" s="1"/>
      <c r="R3048" s="1"/>
      <c r="S3048" s="1"/>
      <c r="T3048" s="1"/>
      <c r="U3048" s="1"/>
      <c r="V3048" s="1"/>
      <c r="W3048" s="1"/>
      <c r="X3048" s="1"/>
    </row>
    <row r="3049" spans="1:24">
      <c r="A3049" s="119"/>
      <c r="B3049" s="136"/>
      <c r="C3049" s="78"/>
      <c r="D3049" s="99"/>
      <c r="E3049" s="1"/>
      <c r="F3049" s="1"/>
      <c r="G3049" s="1"/>
      <c r="H3049" s="1"/>
      <c r="I3049" s="1"/>
      <c r="J3049" s="1"/>
      <c r="K3049" s="120"/>
      <c r="L3049" s="120"/>
      <c r="M3049" s="120"/>
      <c r="N3049" s="1"/>
      <c r="O3049" s="1"/>
      <c r="P3049" s="1"/>
      <c r="Q3049" s="1"/>
      <c r="R3049" s="1"/>
      <c r="S3049" s="1"/>
      <c r="T3049" s="1"/>
      <c r="U3049" s="1"/>
      <c r="V3049" s="1"/>
      <c r="W3049" s="1"/>
      <c r="X3049" s="1"/>
    </row>
    <row r="3050" spans="1:24">
      <c r="A3050" s="119"/>
      <c r="B3050" s="136"/>
      <c r="C3050" s="78"/>
      <c r="D3050" s="99"/>
      <c r="E3050" s="1"/>
      <c r="F3050" s="1"/>
      <c r="G3050" s="1"/>
      <c r="H3050" s="1"/>
      <c r="I3050" s="1"/>
      <c r="J3050" s="1"/>
      <c r="K3050" s="120"/>
      <c r="L3050" s="120"/>
      <c r="M3050" s="120"/>
      <c r="N3050" s="1"/>
      <c r="O3050" s="1"/>
      <c r="P3050" s="1"/>
      <c r="Q3050" s="1"/>
      <c r="R3050" s="1"/>
      <c r="S3050" s="1"/>
      <c r="T3050" s="1"/>
      <c r="U3050" s="1"/>
      <c r="V3050" s="1"/>
      <c r="W3050" s="1"/>
      <c r="X3050" s="1"/>
    </row>
    <row r="3051" spans="1:24">
      <c r="A3051" s="119"/>
      <c r="B3051" s="136"/>
      <c r="C3051" s="78"/>
      <c r="D3051" s="99"/>
      <c r="E3051" s="1"/>
      <c r="F3051" s="1"/>
      <c r="G3051" s="1"/>
      <c r="H3051" s="1"/>
      <c r="I3051" s="1"/>
      <c r="J3051" s="1"/>
      <c r="K3051" s="120"/>
      <c r="L3051" s="120"/>
      <c r="M3051" s="120"/>
      <c r="N3051" s="1"/>
      <c r="O3051" s="1"/>
      <c r="P3051" s="1"/>
      <c r="Q3051" s="1"/>
      <c r="R3051" s="1"/>
      <c r="S3051" s="1"/>
      <c r="T3051" s="1"/>
      <c r="U3051" s="1"/>
      <c r="V3051" s="1"/>
      <c r="W3051" s="1"/>
      <c r="X3051" s="1"/>
    </row>
    <row r="3052" spans="1:24">
      <c r="A3052" s="119"/>
      <c r="B3052" s="136"/>
      <c r="C3052" s="78"/>
      <c r="D3052" s="99"/>
      <c r="E3052" s="1"/>
      <c r="F3052" s="1"/>
      <c r="G3052" s="1"/>
      <c r="H3052" s="1"/>
      <c r="I3052" s="1"/>
      <c r="J3052" s="1"/>
      <c r="K3052" s="120"/>
      <c r="L3052" s="120"/>
      <c r="M3052" s="120"/>
      <c r="N3052" s="1"/>
      <c r="O3052" s="1"/>
      <c r="P3052" s="1"/>
      <c r="Q3052" s="1"/>
      <c r="R3052" s="1"/>
      <c r="S3052" s="1"/>
      <c r="T3052" s="1"/>
      <c r="U3052" s="1"/>
      <c r="V3052" s="1"/>
      <c r="W3052" s="1"/>
      <c r="X3052" s="1"/>
    </row>
    <row r="3053" spans="1:24">
      <c r="A3053" s="119"/>
      <c r="B3053" s="136"/>
      <c r="C3053" s="78"/>
      <c r="D3053" s="99"/>
      <c r="E3053" s="1"/>
      <c r="F3053" s="1"/>
      <c r="G3053" s="1"/>
      <c r="H3053" s="1"/>
      <c r="I3053" s="1"/>
      <c r="J3053" s="1"/>
      <c r="K3053" s="120"/>
      <c r="L3053" s="120"/>
      <c r="M3053" s="120"/>
      <c r="N3053" s="1"/>
      <c r="O3053" s="1"/>
      <c r="P3053" s="1"/>
      <c r="Q3053" s="1"/>
      <c r="R3053" s="1"/>
      <c r="S3053" s="1"/>
      <c r="T3053" s="1"/>
      <c r="U3053" s="1"/>
      <c r="V3053" s="1"/>
      <c r="W3053" s="1"/>
      <c r="X3053" s="1"/>
    </row>
    <row r="3054" spans="1:24">
      <c r="A3054" s="119"/>
      <c r="B3054" s="136"/>
      <c r="C3054" s="78"/>
      <c r="D3054" s="99"/>
      <c r="E3054" s="1"/>
      <c r="F3054" s="1"/>
      <c r="G3054" s="1"/>
      <c r="H3054" s="1"/>
      <c r="I3054" s="1"/>
      <c r="J3054" s="1"/>
      <c r="K3054" s="120"/>
      <c r="L3054" s="120"/>
      <c r="M3054" s="120"/>
      <c r="N3054" s="1"/>
      <c r="O3054" s="1"/>
      <c r="P3054" s="1"/>
      <c r="Q3054" s="1"/>
      <c r="R3054" s="1"/>
      <c r="S3054" s="1"/>
      <c r="T3054" s="1"/>
      <c r="U3054" s="1"/>
      <c r="V3054" s="1"/>
      <c r="W3054" s="1"/>
      <c r="X3054" s="1"/>
    </row>
    <row r="3055" spans="1:24">
      <c r="A3055" s="119"/>
      <c r="B3055" s="136"/>
      <c r="C3055" s="78"/>
      <c r="D3055" s="99"/>
      <c r="E3055" s="1"/>
      <c r="F3055" s="1"/>
      <c r="G3055" s="1"/>
      <c r="H3055" s="1"/>
      <c r="I3055" s="1"/>
      <c r="J3055" s="1"/>
      <c r="K3055" s="120"/>
      <c r="L3055" s="120"/>
      <c r="M3055" s="120"/>
      <c r="N3055" s="1"/>
      <c r="O3055" s="1"/>
      <c r="P3055" s="1"/>
      <c r="Q3055" s="1"/>
      <c r="R3055" s="1"/>
      <c r="S3055" s="1"/>
      <c r="T3055" s="1"/>
      <c r="U3055" s="1"/>
      <c r="V3055" s="1"/>
      <c r="W3055" s="1"/>
      <c r="X3055" s="1"/>
    </row>
    <row r="3056" spans="1:24">
      <c r="A3056" s="119"/>
      <c r="B3056" s="136"/>
      <c r="C3056" s="78"/>
      <c r="D3056" s="99"/>
      <c r="E3056" s="1"/>
      <c r="F3056" s="1"/>
      <c r="G3056" s="1"/>
      <c r="H3056" s="1"/>
      <c r="I3056" s="1"/>
      <c r="J3056" s="1"/>
      <c r="K3056" s="120"/>
      <c r="L3056" s="120"/>
      <c r="M3056" s="120"/>
      <c r="N3056" s="1"/>
      <c r="O3056" s="1"/>
      <c r="P3056" s="1"/>
      <c r="Q3056" s="1"/>
      <c r="R3056" s="1"/>
      <c r="S3056" s="1"/>
      <c r="T3056" s="1"/>
      <c r="U3056" s="1"/>
      <c r="V3056" s="1"/>
      <c r="W3056" s="1"/>
      <c r="X3056" s="1"/>
    </row>
    <row r="3057" spans="1:24">
      <c r="A3057" s="119"/>
      <c r="B3057" s="136"/>
      <c r="C3057" s="78"/>
      <c r="D3057" s="99"/>
      <c r="E3057" s="1"/>
      <c r="F3057" s="1"/>
      <c r="G3057" s="1"/>
      <c r="H3057" s="1"/>
      <c r="I3057" s="1"/>
      <c r="J3057" s="1"/>
      <c r="K3057" s="120"/>
      <c r="L3057" s="120"/>
      <c r="M3057" s="120"/>
      <c r="N3057" s="1"/>
      <c r="O3057" s="1"/>
      <c r="P3057" s="1"/>
      <c r="Q3057" s="1"/>
      <c r="R3057" s="1"/>
      <c r="S3057" s="1"/>
      <c r="T3057" s="1"/>
      <c r="U3057" s="1"/>
      <c r="V3057" s="1"/>
      <c r="W3057" s="1"/>
      <c r="X3057" s="1"/>
    </row>
    <row r="3058" spans="1:24">
      <c r="A3058" s="119"/>
      <c r="B3058" s="136"/>
      <c r="C3058" s="78"/>
      <c r="D3058" s="99"/>
      <c r="E3058" s="1"/>
      <c r="F3058" s="1"/>
      <c r="G3058" s="1"/>
      <c r="H3058" s="1"/>
      <c r="I3058" s="1"/>
      <c r="J3058" s="1"/>
      <c r="K3058" s="120"/>
      <c r="L3058" s="120"/>
      <c r="M3058" s="120"/>
      <c r="N3058" s="1"/>
      <c r="O3058" s="1"/>
      <c r="P3058" s="1"/>
      <c r="Q3058" s="1"/>
      <c r="R3058" s="1"/>
      <c r="S3058" s="1"/>
      <c r="T3058" s="1"/>
      <c r="U3058" s="1"/>
      <c r="V3058" s="1"/>
      <c r="W3058" s="1"/>
      <c r="X3058" s="1"/>
    </row>
    <row r="3059" spans="1:24">
      <c r="A3059" s="119"/>
      <c r="B3059" s="136"/>
      <c r="C3059" s="78"/>
      <c r="D3059" s="99"/>
      <c r="E3059" s="1"/>
      <c r="F3059" s="1"/>
      <c r="G3059" s="1"/>
      <c r="H3059" s="1"/>
      <c r="I3059" s="1"/>
      <c r="J3059" s="1"/>
      <c r="K3059" s="120"/>
      <c r="L3059" s="120"/>
      <c r="M3059" s="120"/>
      <c r="N3059" s="1"/>
      <c r="O3059" s="1"/>
      <c r="P3059" s="1"/>
      <c r="Q3059" s="1"/>
      <c r="R3059" s="1"/>
      <c r="S3059" s="1"/>
      <c r="T3059" s="1"/>
      <c r="U3059" s="1"/>
      <c r="V3059" s="1"/>
      <c r="W3059" s="1"/>
      <c r="X3059" s="1"/>
    </row>
    <row r="3060" spans="1:24">
      <c r="A3060" s="119"/>
      <c r="B3060" s="136"/>
      <c r="C3060" s="78"/>
      <c r="D3060" s="99"/>
      <c r="E3060" s="1"/>
      <c r="F3060" s="1"/>
      <c r="G3060" s="1"/>
      <c r="H3060" s="1"/>
      <c r="I3060" s="1"/>
      <c r="J3060" s="1"/>
      <c r="K3060" s="120"/>
      <c r="L3060" s="120"/>
      <c r="M3060" s="120"/>
      <c r="N3060" s="1"/>
      <c r="O3060" s="1"/>
      <c r="P3060" s="1"/>
      <c r="Q3060" s="1"/>
      <c r="R3060" s="1"/>
      <c r="S3060" s="1"/>
      <c r="T3060" s="1"/>
      <c r="U3060" s="1"/>
      <c r="V3060" s="1"/>
      <c r="W3060" s="1"/>
      <c r="X3060" s="1"/>
    </row>
    <row r="3061" spans="1:24">
      <c r="A3061" s="119"/>
      <c r="B3061" s="136"/>
      <c r="C3061" s="78"/>
      <c r="D3061" s="99"/>
      <c r="E3061" s="1"/>
      <c r="F3061" s="1"/>
      <c r="G3061" s="1"/>
      <c r="H3061" s="1"/>
      <c r="I3061" s="1"/>
      <c r="J3061" s="1"/>
      <c r="K3061" s="120"/>
      <c r="L3061" s="120"/>
      <c r="M3061" s="120"/>
      <c r="N3061" s="1"/>
      <c r="O3061" s="1"/>
      <c r="P3061" s="1"/>
      <c r="Q3061" s="1"/>
      <c r="R3061" s="1"/>
      <c r="S3061" s="1"/>
      <c r="T3061" s="1"/>
      <c r="U3061" s="1"/>
      <c r="V3061" s="1"/>
      <c r="W3061" s="1"/>
      <c r="X3061" s="1"/>
    </row>
    <row r="3062" spans="1:24">
      <c r="A3062" s="119"/>
      <c r="B3062" s="136"/>
      <c r="C3062" s="78"/>
      <c r="D3062" s="99"/>
      <c r="E3062" s="1"/>
      <c r="F3062" s="1"/>
      <c r="G3062" s="1"/>
      <c r="H3062" s="1"/>
      <c r="I3062" s="1"/>
      <c r="J3062" s="1"/>
      <c r="K3062" s="120"/>
      <c r="L3062" s="120"/>
      <c r="M3062" s="120"/>
      <c r="N3062" s="1"/>
      <c r="O3062" s="1"/>
      <c r="P3062" s="1"/>
      <c r="Q3062" s="1"/>
      <c r="R3062" s="1"/>
      <c r="S3062" s="1"/>
      <c r="T3062" s="1"/>
      <c r="U3062" s="1"/>
      <c r="V3062" s="1"/>
      <c r="W3062" s="1"/>
      <c r="X3062" s="1"/>
    </row>
    <row r="3063" spans="1:24">
      <c r="A3063" s="119"/>
      <c r="B3063" s="136"/>
      <c r="C3063" s="78"/>
      <c r="D3063" s="99"/>
      <c r="E3063" s="1"/>
      <c r="F3063" s="1"/>
      <c r="G3063" s="1"/>
      <c r="H3063" s="1"/>
      <c r="I3063" s="1"/>
      <c r="J3063" s="1"/>
      <c r="K3063" s="120"/>
      <c r="L3063" s="120"/>
      <c r="M3063" s="120"/>
      <c r="N3063" s="1"/>
      <c r="O3063" s="1"/>
      <c r="P3063" s="1"/>
      <c r="Q3063" s="1"/>
      <c r="R3063" s="1"/>
      <c r="S3063" s="1"/>
      <c r="T3063" s="1"/>
      <c r="U3063" s="1"/>
      <c r="V3063" s="1"/>
      <c r="W3063" s="1"/>
      <c r="X3063" s="1"/>
    </row>
    <row r="3064" spans="1:24">
      <c r="A3064" s="119"/>
      <c r="B3064" s="136"/>
      <c r="C3064" s="78"/>
      <c r="D3064" s="99"/>
      <c r="E3064" s="1"/>
      <c r="F3064" s="1"/>
      <c r="G3064" s="1"/>
      <c r="H3064" s="1"/>
      <c r="I3064" s="1"/>
      <c r="J3064" s="1"/>
      <c r="K3064" s="120"/>
      <c r="L3064" s="120"/>
      <c r="M3064" s="120"/>
      <c r="N3064" s="1"/>
      <c r="O3064" s="1"/>
      <c r="P3064" s="1"/>
      <c r="Q3064" s="1"/>
      <c r="R3064" s="1"/>
      <c r="S3064" s="1"/>
      <c r="T3064" s="1"/>
      <c r="U3064" s="1"/>
      <c r="V3064" s="1"/>
      <c r="W3064" s="1"/>
      <c r="X3064" s="1"/>
    </row>
    <row r="3065" spans="1:24">
      <c r="A3065" s="119"/>
      <c r="B3065" s="136"/>
      <c r="C3065" s="78"/>
      <c r="D3065" s="99"/>
      <c r="E3065" s="1"/>
      <c r="F3065" s="1"/>
      <c r="G3065" s="1"/>
      <c r="H3065" s="1"/>
      <c r="I3065" s="1"/>
      <c r="J3065" s="1"/>
      <c r="K3065" s="120"/>
      <c r="L3065" s="120"/>
      <c r="M3065" s="120"/>
      <c r="N3065" s="1"/>
      <c r="O3065" s="1"/>
      <c r="P3065" s="1"/>
      <c r="Q3065" s="1"/>
      <c r="R3065" s="1"/>
      <c r="S3065" s="1"/>
      <c r="T3065" s="1"/>
      <c r="U3065" s="1"/>
      <c r="V3065" s="1"/>
      <c r="W3065" s="1"/>
      <c r="X3065" s="1"/>
    </row>
    <row r="3066" spans="1:24">
      <c r="A3066" s="119"/>
      <c r="B3066" s="136"/>
      <c r="C3066" s="78"/>
      <c r="D3066" s="99"/>
      <c r="E3066" s="1"/>
      <c r="F3066" s="1"/>
      <c r="G3066" s="1"/>
      <c r="H3066" s="1"/>
      <c r="I3066" s="1"/>
      <c r="J3066" s="1"/>
      <c r="K3066" s="120"/>
      <c r="L3066" s="120"/>
      <c r="M3066" s="120"/>
      <c r="N3066" s="1"/>
      <c r="O3066" s="1"/>
      <c r="P3066" s="1"/>
      <c r="Q3066" s="1"/>
      <c r="R3066" s="1"/>
      <c r="S3066" s="1"/>
      <c r="T3066" s="1"/>
      <c r="U3066" s="1"/>
      <c r="V3066" s="1"/>
      <c r="W3066" s="1"/>
      <c r="X3066" s="1"/>
    </row>
    <row r="3067" spans="1:24">
      <c r="A3067" s="119"/>
      <c r="B3067" s="136"/>
      <c r="C3067" s="78"/>
      <c r="D3067" s="99"/>
      <c r="E3067" s="1"/>
      <c r="F3067" s="1"/>
      <c r="G3067" s="1"/>
      <c r="H3067" s="1"/>
      <c r="I3067" s="1"/>
      <c r="J3067" s="1"/>
      <c r="K3067" s="120"/>
      <c r="L3067" s="120"/>
      <c r="M3067" s="120"/>
      <c r="N3067" s="1"/>
      <c r="O3067" s="1"/>
      <c r="P3067" s="1"/>
      <c r="Q3067" s="1"/>
      <c r="R3067" s="1"/>
      <c r="S3067" s="1"/>
      <c r="T3067" s="1"/>
      <c r="U3067" s="1"/>
      <c r="V3067" s="1"/>
      <c r="W3067" s="1"/>
      <c r="X3067" s="1"/>
    </row>
    <row r="3068" spans="1:24">
      <c r="A3068" s="119"/>
      <c r="B3068" s="136"/>
      <c r="C3068" s="78"/>
      <c r="D3068" s="99"/>
      <c r="E3068" s="1"/>
      <c r="F3068" s="1"/>
      <c r="G3068" s="1"/>
      <c r="H3068" s="1"/>
      <c r="I3068" s="1"/>
      <c r="J3068" s="1"/>
      <c r="K3068" s="120"/>
      <c r="L3068" s="120"/>
      <c r="M3068" s="120"/>
      <c r="N3068" s="1"/>
      <c r="O3068" s="1"/>
      <c r="P3068" s="1"/>
      <c r="Q3068" s="1"/>
      <c r="R3068" s="1"/>
      <c r="S3068" s="1"/>
      <c r="T3068" s="1"/>
      <c r="U3068" s="1"/>
      <c r="V3068" s="1"/>
      <c r="W3068" s="1"/>
      <c r="X3068" s="1"/>
    </row>
    <row r="3069" spans="1:24">
      <c r="A3069" s="119"/>
      <c r="B3069" s="136"/>
      <c r="C3069" s="78"/>
      <c r="D3069" s="99"/>
      <c r="E3069" s="1"/>
      <c r="F3069" s="1"/>
      <c r="G3069" s="1"/>
      <c r="H3069" s="1"/>
      <c r="I3069" s="1"/>
      <c r="J3069" s="1"/>
      <c r="K3069" s="120"/>
      <c r="L3069" s="120"/>
      <c r="M3069" s="120"/>
      <c r="N3069" s="1"/>
      <c r="O3069" s="1"/>
      <c r="P3069" s="1"/>
      <c r="Q3069" s="1"/>
      <c r="R3069" s="1"/>
      <c r="S3069" s="1"/>
      <c r="T3069" s="1"/>
      <c r="U3069" s="1"/>
      <c r="V3069" s="1"/>
      <c r="W3069" s="1"/>
      <c r="X3069" s="1"/>
    </row>
    <row r="3070" spans="1:24">
      <c r="A3070" s="119"/>
      <c r="B3070" s="136"/>
      <c r="C3070" s="78"/>
      <c r="D3070" s="99"/>
      <c r="E3070" s="1"/>
      <c r="F3070" s="1"/>
      <c r="G3070" s="1"/>
      <c r="H3070" s="1"/>
      <c r="I3070" s="1"/>
      <c r="J3070" s="1"/>
      <c r="K3070" s="120"/>
      <c r="L3070" s="120"/>
      <c r="M3070" s="120"/>
      <c r="N3070" s="1"/>
      <c r="O3070" s="1"/>
      <c r="P3070" s="1"/>
      <c r="Q3070" s="1"/>
      <c r="R3070" s="1"/>
      <c r="S3070" s="1"/>
      <c r="T3070" s="1"/>
      <c r="U3070" s="1"/>
      <c r="V3070" s="1"/>
      <c r="W3070" s="1"/>
      <c r="X3070" s="1"/>
    </row>
    <row r="3071" spans="1:24">
      <c r="A3071" s="119"/>
      <c r="B3071" s="136"/>
      <c r="C3071" s="78"/>
      <c r="D3071" s="99"/>
      <c r="E3071" s="1"/>
      <c r="F3071" s="1"/>
      <c r="G3071" s="1"/>
      <c r="H3071" s="1"/>
      <c r="I3071" s="1"/>
      <c r="J3071" s="1"/>
      <c r="K3071" s="120"/>
      <c r="L3071" s="120"/>
      <c r="M3071" s="120"/>
      <c r="N3071" s="1"/>
      <c r="O3071" s="1"/>
      <c r="P3071" s="1"/>
      <c r="Q3071" s="1"/>
      <c r="R3071" s="1"/>
      <c r="S3071" s="1"/>
      <c r="T3071" s="1"/>
      <c r="U3071" s="1"/>
      <c r="V3071" s="1"/>
      <c r="W3071" s="1"/>
      <c r="X3071" s="1"/>
    </row>
    <row r="3072" spans="1:24">
      <c r="A3072" s="119"/>
      <c r="B3072" s="136"/>
      <c r="C3072" s="78"/>
      <c r="D3072" s="99"/>
      <c r="E3072" s="1"/>
      <c r="F3072" s="1"/>
      <c r="G3072" s="1"/>
      <c r="H3072" s="1"/>
      <c r="I3072" s="1"/>
      <c r="J3072" s="1"/>
      <c r="K3072" s="120"/>
      <c r="L3072" s="120"/>
      <c r="M3072" s="120"/>
      <c r="N3072" s="1"/>
      <c r="O3072" s="1"/>
      <c r="P3072" s="1"/>
      <c r="Q3072" s="1"/>
      <c r="R3072" s="1"/>
      <c r="S3072" s="1"/>
      <c r="T3072" s="1"/>
      <c r="U3072" s="1"/>
      <c r="V3072" s="1"/>
      <c r="W3072" s="1"/>
      <c r="X3072" s="1"/>
    </row>
    <row r="3073" spans="1:24">
      <c r="A3073" s="119"/>
      <c r="B3073" s="136"/>
      <c r="C3073" s="78"/>
      <c r="D3073" s="99"/>
      <c r="E3073" s="1"/>
      <c r="F3073" s="1"/>
      <c r="G3073" s="1"/>
      <c r="H3073" s="1"/>
      <c r="I3073" s="1"/>
      <c r="J3073" s="1"/>
      <c r="K3073" s="120"/>
      <c r="L3073" s="120"/>
      <c r="M3073" s="120"/>
      <c r="N3073" s="1"/>
      <c r="O3073" s="1"/>
      <c r="P3073" s="1"/>
      <c r="Q3073" s="1"/>
      <c r="R3073" s="1"/>
      <c r="S3073" s="1"/>
      <c r="T3073" s="1"/>
      <c r="U3073" s="1"/>
      <c r="V3073" s="1"/>
      <c r="W3073" s="1"/>
      <c r="X3073" s="1"/>
    </row>
    <row r="3074" spans="1:24">
      <c r="A3074" s="119"/>
      <c r="B3074" s="136"/>
      <c r="C3074" s="78"/>
      <c r="D3074" s="99"/>
      <c r="E3074" s="1"/>
      <c r="F3074" s="1"/>
      <c r="G3074" s="1"/>
      <c r="H3074" s="1"/>
      <c r="I3074" s="1"/>
      <c r="J3074" s="1"/>
      <c r="K3074" s="120"/>
      <c r="L3074" s="120"/>
      <c r="M3074" s="120"/>
      <c r="N3074" s="1"/>
      <c r="O3074" s="1"/>
      <c r="P3074" s="1"/>
      <c r="Q3074" s="1"/>
      <c r="R3074" s="1"/>
      <c r="S3074" s="1"/>
      <c r="T3074" s="1"/>
      <c r="U3074" s="1"/>
      <c r="V3074" s="1"/>
      <c r="W3074" s="1"/>
      <c r="X3074" s="1"/>
    </row>
    <row r="3075" spans="1:24">
      <c r="A3075" s="119"/>
      <c r="B3075" s="136"/>
      <c r="C3075" s="78"/>
      <c r="D3075" s="99"/>
      <c r="E3075" s="1"/>
      <c r="F3075" s="1"/>
      <c r="G3075" s="1"/>
      <c r="H3075" s="1"/>
      <c r="I3075" s="1"/>
      <c r="J3075" s="1"/>
      <c r="K3075" s="120"/>
      <c r="L3075" s="120"/>
      <c r="M3075" s="120"/>
      <c r="N3075" s="1"/>
      <c r="O3075" s="1"/>
      <c r="P3075" s="1"/>
      <c r="Q3075" s="1"/>
      <c r="R3075" s="1"/>
      <c r="S3075" s="1"/>
      <c r="T3075" s="1"/>
      <c r="U3075" s="1"/>
      <c r="V3075" s="1"/>
      <c r="W3075" s="1"/>
      <c r="X3075" s="1"/>
    </row>
    <row r="3076" spans="1:24">
      <c r="A3076" s="119"/>
      <c r="B3076" s="136"/>
      <c r="C3076" s="78"/>
      <c r="D3076" s="99"/>
      <c r="E3076" s="1"/>
      <c r="F3076" s="1"/>
      <c r="G3076" s="1"/>
      <c r="H3076" s="1"/>
      <c r="I3076" s="1"/>
      <c r="J3076" s="1"/>
      <c r="K3076" s="120"/>
      <c r="L3076" s="120"/>
      <c r="M3076" s="120"/>
      <c r="N3076" s="1"/>
      <c r="O3076" s="1"/>
      <c r="P3076" s="1"/>
      <c r="Q3076" s="1"/>
      <c r="R3076" s="1"/>
      <c r="S3076" s="1"/>
      <c r="T3076" s="1"/>
      <c r="U3076" s="1"/>
      <c r="V3076" s="1"/>
      <c r="W3076" s="1"/>
      <c r="X3076" s="1"/>
    </row>
    <row r="3077" spans="1:24">
      <c r="A3077" s="119"/>
      <c r="B3077" s="136"/>
      <c r="C3077" s="78"/>
      <c r="D3077" s="99"/>
      <c r="E3077" s="1"/>
      <c r="F3077" s="1"/>
      <c r="G3077" s="1"/>
      <c r="H3077" s="1"/>
      <c r="I3077" s="1"/>
      <c r="J3077" s="1"/>
      <c r="K3077" s="120"/>
      <c r="L3077" s="120"/>
      <c r="M3077" s="120"/>
      <c r="N3077" s="1"/>
      <c r="O3077" s="1"/>
      <c r="P3077" s="1"/>
      <c r="Q3077" s="1"/>
      <c r="R3077" s="1"/>
      <c r="S3077" s="1"/>
      <c r="T3077" s="1"/>
      <c r="U3077" s="1"/>
      <c r="V3077" s="1"/>
      <c r="W3077" s="1"/>
      <c r="X3077" s="1"/>
    </row>
    <row r="3078" spans="1:24">
      <c r="A3078" s="119"/>
      <c r="B3078" s="136"/>
      <c r="C3078" s="78"/>
      <c r="D3078" s="99"/>
      <c r="E3078" s="1"/>
      <c r="F3078" s="1"/>
      <c r="G3078" s="1"/>
      <c r="H3078" s="1"/>
      <c r="I3078" s="1"/>
      <c r="J3078" s="1"/>
      <c r="K3078" s="120"/>
      <c r="L3078" s="120"/>
      <c r="M3078" s="120"/>
      <c r="N3078" s="1"/>
      <c r="O3078" s="1"/>
      <c r="P3078" s="1"/>
      <c r="Q3078" s="1"/>
      <c r="R3078" s="1"/>
      <c r="S3078" s="1"/>
      <c r="T3078" s="1"/>
      <c r="U3078" s="1"/>
      <c r="V3078" s="1"/>
      <c r="W3078" s="1"/>
      <c r="X3078" s="1"/>
    </row>
    <row r="3079" spans="1:24">
      <c r="A3079" s="119"/>
      <c r="B3079" s="136"/>
      <c r="C3079" s="78"/>
      <c r="D3079" s="99"/>
      <c r="E3079" s="1"/>
      <c r="F3079" s="1"/>
      <c r="G3079" s="1"/>
      <c r="H3079" s="1"/>
      <c r="I3079" s="1"/>
      <c r="J3079" s="1"/>
      <c r="K3079" s="120"/>
      <c r="L3079" s="120"/>
      <c r="M3079" s="120"/>
      <c r="N3079" s="1"/>
      <c r="O3079" s="1"/>
      <c r="P3079" s="1"/>
      <c r="Q3079" s="1"/>
      <c r="R3079" s="1"/>
      <c r="S3079" s="1"/>
      <c r="T3079" s="1"/>
      <c r="U3079" s="1"/>
      <c r="V3079" s="1"/>
      <c r="W3079" s="1"/>
      <c r="X3079" s="1"/>
    </row>
    <row r="3080" spans="1:24">
      <c r="A3080" s="119"/>
      <c r="B3080" s="136"/>
      <c r="C3080" s="78"/>
      <c r="D3080" s="99"/>
      <c r="E3080" s="1"/>
      <c r="F3080" s="1"/>
      <c r="G3080" s="1"/>
      <c r="H3080" s="1"/>
      <c r="I3080" s="1"/>
      <c r="J3080" s="1"/>
      <c r="K3080" s="120"/>
      <c r="L3080" s="120"/>
      <c r="M3080" s="120"/>
      <c r="N3080" s="1"/>
      <c r="O3080" s="1"/>
      <c r="P3080" s="1"/>
      <c r="Q3080" s="1"/>
      <c r="R3080" s="1"/>
      <c r="S3080" s="1"/>
      <c r="T3080" s="1"/>
      <c r="U3080" s="1"/>
      <c r="V3080" s="1"/>
      <c r="W3080" s="1"/>
      <c r="X3080" s="1"/>
    </row>
    <row r="3081" spans="1:24">
      <c r="A3081" s="119"/>
      <c r="B3081" s="136"/>
      <c r="C3081" s="78"/>
      <c r="D3081" s="99"/>
      <c r="E3081" s="1"/>
      <c r="F3081" s="1"/>
      <c r="G3081" s="1"/>
      <c r="H3081" s="1"/>
      <c r="I3081" s="1"/>
      <c r="J3081" s="1"/>
      <c r="K3081" s="120"/>
      <c r="L3081" s="120"/>
      <c r="M3081" s="120"/>
      <c r="N3081" s="1"/>
      <c r="O3081" s="1"/>
      <c r="P3081" s="1"/>
      <c r="Q3081" s="1"/>
      <c r="R3081" s="1"/>
      <c r="S3081" s="1"/>
      <c r="T3081" s="1"/>
      <c r="U3081" s="1"/>
      <c r="V3081" s="1"/>
      <c r="W3081" s="1"/>
      <c r="X3081" s="1"/>
    </row>
    <row r="3082" spans="1:24">
      <c r="A3082" s="119"/>
      <c r="B3082" s="136"/>
      <c r="C3082" s="78"/>
      <c r="D3082" s="99"/>
      <c r="E3082" s="1"/>
      <c r="F3082" s="1"/>
      <c r="G3082" s="1"/>
      <c r="H3082" s="1"/>
      <c r="I3082" s="1"/>
      <c r="J3082" s="1"/>
      <c r="K3082" s="120"/>
      <c r="L3082" s="120"/>
      <c r="M3082" s="120"/>
      <c r="N3082" s="1"/>
      <c r="O3082" s="1"/>
      <c r="P3082" s="1"/>
      <c r="Q3082" s="1"/>
      <c r="R3082" s="1"/>
      <c r="S3082" s="1"/>
      <c r="T3082" s="1"/>
      <c r="U3082" s="1"/>
      <c r="V3082" s="1"/>
      <c r="W3082" s="1"/>
      <c r="X3082" s="1"/>
    </row>
    <row r="3083" spans="1:24">
      <c r="A3083" s="119"/>
      <c r="B3083" s="136"/>
      <c r="C3083" s="78"/>
      <c r="D3083" s="99"/>
      <c r="E3083" s="1"/>
      <c r="F3083" s="1"/>
      <c r="G3083" s="1"/>
      <c r="H3083" s="1"/>
      <c r="I3083" s="1"/>
      <c r="J3083" s="1"/>
      <c r="K3083" s="120"/>
      <c r="L3083" s="120"/>
      <c r="M3083" s="120"/>
      <c r="N3083" s="1"/>
      <c r="O3083" s="1"/>
      <c r="P3083" s="1"/>
      <c r="Q3083" s="1"/>
      <c r="R3083" s="1"/>
      <c r="S3083" s="1"/>
      <c r="T3083" s="1"/>
      <c r="U3083" s="1"/>
      <c r="V3083" s="1"/>
      <c r="W3083" s="1"/>
      <c r="X3083" s="1"/>
    </row>
    <row r="3084" spans="1:24">
      <c r="A3084" s="119"/>
      <c r="B3084" s="136"/>
      <c r="C3084" s="78"/>
      <c r="D3084" s="99"/>
      <c r="E3084" s="1"/>
      <c r="F3084" s="1"/>
      <c r="G3084" s="1"/>
      <c r="H3084" s="1"/>
      <c r="I3084" s="1"/>
      <c r="J3084" s="1"/>
      <c r="K3084" s="120"/>
      <c r="L3084" s="120"/>
      <c r="M3084" s="120"/>
      <c r="N3084" s="1"/>
      <c r="O3084" s="1"/>
      <c r="P3084" s="1"/>
      <c r="Q3084" s="1"/>
      <c r="R3084" s="1"/>
      <c r="S3084" s="1"/>
      <c r="T3084" s="1"/>
      <c r="U3084" s="1"/>
      <c r="V3084" s="1"/>
      <c r="W3084" s="1"/>
      <c r="X3084" s="1"/>
    </row>
    <row r="3085" spans="1:24">
      <c r="A3085" s="119"/>
      <c r="B3085" s="136"/>
      <c r="C3085" s="78"/>
      <c r="D3085" s="99"/>
      <c r="E3085" s="1"/>
      <c r="F3085" s="1"/>
      <c r="G3085" s="1"/>
      <c r="H3085" s="1"/>
      <c r="I3085" s="1"/>
      <c r="J3085" s="1"/>
      <c r="K3085" s="120"/>
      <c r="L3085" s="120"/>
      <c r="M3085" s="120"/>
      <c r="N3085" s="1"/>
      <c r="O3085" s="1"/>
      <c r="P3085" s="1"/>
      <c r="Q3085" s="1"/>
      <c r="R3085" s="1"/>
      <c r="S3085" s="1"/>
      <c r="T3085" s="1"/>
      <c r="U3085" s="1"/>
      <c r="V3085" s="1"/>
      <c r="W3085" s="1"/>
      <c r="X3085" s="1"/>
    </row>
    <row r="3086" spans="1:24">
      <c r="A3086" s="119"/>
      <c r="B3086" s="136"/>
      <c r="C3086" s="78"/>
      <c r="D3086" s="99"/>
      <c r="E3086" s="1"/>
      <c r="F3086" s="1"/>
      <c r="G3086" s="1"/>
      <c r="H3086" s="1"/>
      <c r="I3086" s="1"/>
      <c r="J3086" s="1"/>
      <c r="K3086" s="120"/>
      <c r="L3086" s="120"/>
      <c r="M3086" s="120"/>
      <c r="N3086" s="1"/>
      <c r="O3086" s="1"/>
      <c r="P3086" s="1"/>
      <c r="Q3086" s="1"/>
      <c r="R3086" s="1"/>
      <c r="S3086" s="1"/>
      <c r="T3086" s="1"/>
      <c r="U3086" s="1"/>
      <c r="V3086" s="1"/>
      <c r="W3086" s="1"/>
      <c r="X3086" s="1"/>
    </row>
    <row r="3087" spans="1:24">
      <c r="A3087" s="119"/>
      <c r="B3087" s="136"/>
      <c r="C3087" s="78"/>
      <c r="D3087" s="99"/>
      <c r="E3087" s="1"/>
      <c r="F3087" s="1"/>
      <c r="G3087" s="1"/>
      <c r="H3087" s="1"/>
      <c r="I3087" s="1"/>
      <c r="J3087" s="1"/>
      <c r="K3087" s="120"/>
      <c r="L3087" s="120"/>
      <c r="M3087" s="120"/>
      <c r="N3087" s="1"/>
      <c r="O3087" s="1"/>
      <c r="P3087" s="1"/>
      <c r="Q3087" s="1"/>
      <c r="R3087" s="1"/>
      <c r="S3087" s="1"/>
      <c r="T3087" s="1"/>
      <c r="U3087" s="1"/>
      <c r="V3087" s="1"/>
      <c r="W3087" s="1"/>
      <c r="X3087" s="1"/>
    </row>
    <row r="3088" spans="1:24">
      <c r="A3088" s="119"/>
      <c r="B3088" s="136"/>
      <c r="C3088" s="78"/>
      <c r="D3088" s="99"/>
      <c r="E3088" s="1"/>
      <c r="F3088" s="1"/>
      <c r="G3088" s="1"/>
      <c r="H3088" s="1"/>
      <c r="I3088" s="1"/>
      <c r="J3088" s="1"/>
      <c r="K3088" s="120"/>
      <c r="L3088" s="120"/>
      <c r="M3088" s="120"/>
      <c r="N3088" s="1"/>
      <c r="O3088" s="1"/>
      <c r="P3088" s="1"/>
      <c r="Q3088" s="1"/>
      <c r="R3088" s="1"/>
      <c r="S3088" s="1"/>
      <c r="T3088" s="1"/>
      <c r="U3088" s="1"/>
      <c r="V3088" s="1"/>
      <c r="W3088" s="1"/>
      <c r="X3088" s="1"/>
    </row>
    <row r="3089" spans="1:24">
      <c r="A3089" s="119"/>
      <c r="B3089" s="136"/>
      <c r="C3089" s="78"/>
      <c r="D3089" s="99"/>
      <c r="E3089" s="1"/>
      <c r="F3089" s="1"/>
      <c r="G3089" s="1"/>
      <c r="H3089" s="1"/>
      <c r="I3089" s="1"/>
      <c r="J3089" s="1"/>
      <c r="K3089" s="120"/>
      <c r="L3089" s="120"/>
      <c r="M3089" s="120"/>
      <c r="N3089" s="1"/>
      <c r="O3089" s="1"/>
      <c r="P3089" s="1"/>
      <c r="Q3089" s="1"/>
      <c r="R3089" s="1"/>
      <c r="S3089" s="1"/>
      <c r="T3089" s="1"/>
      <c r="U3089" s="1"/>
      <c r="V3089" s="1"/>
      <c r="W3089" s="1"/>
      <c r="X3089" s="1"/>
    </row>
    <row r="3090" spans="1:24">
      <c r="A3090" s="119"/>
      <c r="B3090" s="136"/>
      <c r="C3090" s="78"/>
      <c r="D3090" s="99"/>
      <c r="E3090" s="1"/>
      <c r="F3090" s="1"/>
      <c r="G3090" s="1"/>
      <c r="H3090" s="1"/>
      <c r="I3090" s="1"/>
      <c r="J3090" s="1"/>
      <c r="K3090" s="120"/>
      <c r="L3090" s="120"/>
      <c r="M3090" s="120"/>
      <c r="N3090" s="1"/>
      <c r="O3090" s="1"/>
      <c r="P3090" s="1"/>
      <c r="Q3090" s="1"/>
      <c r="R3090" s="1"/>
      <c r="S3090" s="1"/>
      <c r="T3090" s="1"/>
      <c r="U3090" s="1"/>
      <c r="V3090" s="1"/>
      <c r="W3090" s="1"/>
      <c r="X3090" s="1"/>
    </row>
    <row r="3091" spans="1:24">
      <c r="A3091" s="119"/>
      <c r="B3091" s="136"/>
      <c r="C3091" s="78"/>
      <c r="D3091" s="99"/>
      <c r="E3091" s="1"/>
      <c r="F3091" s="1"/>
      <c r="G3091" s="1"/>
      <c r="H3091" s="1"/>
      <c r="I3091" s="1"/>
      <c r="J3091" s="1"/>
      <c r="K3091" s="120"/>
      <c r="L3091" s="120"/>
      <c r="M3091" s="120"/>
      <c r="N3091" s="1"/>
      <c r="O3091" s="1"/>
      <c r="P3091" s="1"/>
      <c r="Q3091" s="1"/>
      <c r="R3091" s="1"/>
      <c r="S3091" s="1"/>
      <c r="T3091" s="1"/>
      <c r="U3091" s="1"/>
      <c r="V3091" s="1"/>
      <c r="W3091" s="1"/>
      <c r="X3091" s="1"/>
    </row>
    <row r="3092" spans="1:24">
      <c r="A3092" s="119"/>
      <c r="B3092" s="136"/>
      <c r="C3092" s="78"/>
      <c r="D3092" s="99"/>
      <c r="E3092" s="1"/>
      <c r="F3092" s="1"/>
      <c r="G3092" s="1"/>
      <c r="H3092" s="1"/>
      <c r="I3092" s="1"/>
      <c r="J3092" s="1"/>
      <c r="K3092" s="120"/>
      <c r="L3092" s="120"/>
      <c r="M3092" s="120"/>
      <c r="N3092" s="1"/>
      <c r="O3092" s="1"/>
      <c r="P3092" s="1"/>
      <c r="Q3092" s="1"/>
      <c r="R3092" s="1"/>
      <c r="S3092" s="1"/>
      <c r="T3092" s="1"/>
      <c r="U3092" s="1"/>
      <c r="V3092" s="1"/>
      <c r="W3092" s="1"/>
      <c r="X3092" s="1"/>
    </row>
    <row r="3093" spans="1:24">
      <c r="A3093" s="119"/>
      <c r="B3093" s="136"/>
      <c r="C3093" s="78"/>
      <c r="D3093" s="99"/>
      <c r="E3093" s="1"/>
      <c r="F3093" s="1"/>
      <c r="G3093" s="1"/>
      <c r="H3093" s="1"/>
      <c r="I3093" s="1"/>
      <c r="J3093" s="1"/>
      <c r="K3093" s="120"/>
      <c r="L3093" s="120"/>
      <c r="M3093" s="120"/>
      <c r="N3093" s="1"/>
      <c r="O3093" s="1"/>
      <c r="P3093" s="1"/>
      <c r="Q3093" s="1"/>
      <c r="R3093" s="1"/>
      <c r="S3093" s="1"/>
      <c r="T3093" s="1"/>
      <c r="U3093" s="1"/>
      <c r="V3093" s="1"/>
      <c r="W3093" s="1"/>
      <c r="X3093" s="1"/>
    </row>
    <row r="3094" spans="1:24">
      <c r="A3094" s="119"/>
      <c r="B3094" s="136"/>
      <c r="C3094" s="78"/>
      <c r="D3094" s="99"/>
      <c r="E3094" s="1"/>
      <c r="F3094" s="1"/>
      <c r="G3094" s="1"/>
      <c r="H3094" s="1"/>
      <c r="I3094" s="1"/>
      <c r="J3094" s="1"/>
      <c r="K3094" s="120"/>
      <c r="L3094" s="120"/>
      <c r="M3094" s="120"/>
      <c r="N3094" s="1"/>
      <c r="O3094" s="1"/>
      <c r="P3094" s="1"/>
      <c r="Q3094" s="1"/>
      <c r="R3094" s="1"/>
      <c r="S3094" s="1"/>
      <c r="T3094" s="1"/>
      <c r="U3094" s="1"/>
      <c r="V3094" s="1"/>
      <c r="W3094" s="1"/>
      <c r="X3094" s="1"/>
    </row>
    <row r="3095" spans="1:24">
      <c r="A3095" s="119"/>
      <c r="B3095" s="136"/>
      <c r="C3095" s="78"/>
      <c r="D3095" s="99"/>
      <c r="E3095" s="1"/>
      <c r="F3095" s="1"/>
      <c r="G3095" s="1"/>
      <c r="H3095" s="1"/>
      <c r="I3095" s="1"/>
      <c r="J3095" s="1"/>
      <c r="K3095" s="120"/>
      <c r="L3095" s="120"/>
      <c r="M3095" s="120"/>
      <c r="N3095" s="1"/>
      <c r="O3095" s="1"/>
      <c r="P3095" s="1"/>
      <c r="Q3095" s="1"/>
      <c r="R3095" s="1"/>
      <c r="S3095" s="1"/>
      <c r="T3095" s="1"/>
      <c r="U3095" s="1"/>
      <c r="V3095" s="1"/>
      <c r="W3095" s="1"/>
      <c r="X3095" s="1"/>
    </row>
    <row r="3096" spans="1:24">
      <c r="A3096" s="119"/>
      <c r="B3096" s="136"/>
      <c r="C3096" s="78"/>
      <c r="D3096" s="99"/>
      <c r="E3096" s="1"/>
      <c r="F3096" s="1"/>
      <c r="G3096" s="1"/>
      <c r="H3096" s="1"/>
      <c r="I3096" s="1"/>
      <c r="J3096" s="1"/>
      <c r="K3096" s="120"/>
      <c r="L3096" s="120"/>
      <c r="M3096" s="120"/>
      <c r="N3096" s="1"/>
      <c r="O3096" s="1"/>
      <c r="P3096" s="1"/>
      <c r="Q3096" s="1"/>
      <c r="R3096" s="1"/>
      <c r="S3096" s="1"/>
      <c r="T3096" s="1"/>
      <c r="U3096" s="1"/>
      <c r="V3096" s="1"/>
      <c r="W3096" s="1"/>
      <c r="X3096" s="1"/>
    </row>
    <row r="3097" spans="1:24">
      <c r="A3097" s="119"/>
      <c r="B3097" s="136"/>
      <c r="C3097" s="78"/>
      <c r="D3097" s="99"/>
      <c r="E3097" s="1"/>
      <c r="F3097" s="1"/>
      <c r="G3097" s="1"/>
      <c r="H3097" s="1"/>
      <c r="I3097" s="1"/>
      <c r="J3097" s="1"/>
      <c r="K3097" s="120"/>
      <c r="L3097" s="120"/>
      <c r="M3097" s="120"/>
      <c r="N3097" s="1"/>
      <c r="O3097" s="1"/>
      <c r="P3097" s="1"/>
      <c r="Q3097" s="1"/>
      <c r="R3097" s="1"/>
      <c r="S3097" s="1"/>
      <c r="T3097" s="1"/>
      <c r="U3097" s="1"/>
      <c r="V3097" s="1"/>
      <c r="W3097" s="1"/>
      <c r="X3097" s="1"/>
    </row>
    <row r="3098" spans="1:24">
      <c r="A3098" s="119"/>
      <c r="B3098" s="136"/>
      <c r="C3098" s="78"/>
      <c r="D3098" s="99"/>
      <c r="E3098" s="1"/>
      <c r="F3098" s="1"/>
      <c r="G3098" s="1"/>
      <c r="H3098" s="1"/>
      <c r="I3098" s="1"/>
      <c r="J3098" s="1"/>
      <c r="K3098" s="120"/>
      <c r="L3098" s="120"/>
      <c r="M3098" s="120"/>
      <c r="N3098" s="1"/>
      <c r="O3098" s="1"/>
      <c r="P3098" s="1"/>
      <c r="Q3098" s="1"/>
      <c r="R3098" s="1"/>
      <c r="S3098" s="1"/>
      <c r="T3098" s="1"/>
      <c r="U3098" s="1"/>
      <c r="V3098" s="1"/>
      <c r="W3098" s="1"/>
      <c r="X3098" s="1"/>
    </row>
    <row r="3099" spans="1:24">
      <c r="A3099" s="119"/>
      <c r="B3099" s="136"/>
      <c r="C3099" s="78"/>
      <c r="D3099" s="99"/>
      <c r="E3099" s="1"/>
      <c r="F3099" s="1"/>
      <c r="G3099" s="1"/>
      <c r="H3099" s="1"/>
      <c r="I3099" s="1"/>
      <c r="J3099" s="1"/>
      <c r="K3099" s="120"/>
      <c r="L3099" s="120"/>
      <c r="M3099" s="120"/>
      <c r="N3099" s="1"/>
      <c r="O3099" s="1"/>
      <c r="P3099" s="1"/>
      <c r="Q3099" s="1"/>
      <c r="R3099" s="1"/>
      <c r="S3099" s="1"/>
      <c r="T3099" s="1"/>
      <c r="U3099" s="1"/>
      <c r="V3099" s="1"/>
      <c r="W3099" s="1"/>
      <c r="X3099" s="1"/>
    </row>
    <row r="3100" spans="1:24">
      <c r="A3100" s="119"/>
      <c r="B3100" s="136"/>
      <c r="C3100" s="78"/>
      <c r="D3100" s="99"/>
      <c r="E3100" s="1"/>
      <c r="F3100" s="1"/>
      <c r="G3100" s="1"/>
      <c r="H3100" s="1"/>
      <c r="I3100" s="1"/>
      <c r="J3100" s="1"/>
      <c r="K3100" s="120"/>
      <c r="L3100" s="120"/>
      <c r="M3100" s="120"/>
      <c r="N3100" s="1"/>
      <c r="O3100" s="1"/>
      <c r="P3100" s="1"/>
      <c r="Q3100" s="1"/>
      <c r="R3100" s="1"/>
      <c r="S3100" s="1"/>
      <c r="T3100" s="1"/>
      <c r="U3100" s="1"/>
      <c r="V3100" s="1"/>
      <c r="W3100" s="1"/>
      <c r="X3100" s="1"/>
    </row>
    <row r="3101" spans="1:24">
      <c r="A3101" s="119"/>
      <c r="B3101" s="136"/>
      <c r="C3101" s="78"/>
      <c r="D3101" s="99"/>
      <c r="E3101" s="1"/>
      <c r="F3101" s="1"/>
      <c r="G3101" s="1"/>
      <c r="H3101" s="1"/>
      <c r="I3101" s="1"/>
      <c r="J3101" s="1"/>
      <c r="K3101" s="120"/>
      <c r="L3101" s="120"/>
      <c r="M3101" s="120"/>
      <c r="N3101" s="1"/>
      <c r="O3101" s="1"/>
      <c r="P3101" s="1"/>
      <c r="Q3101" s="1"/>
      <c r="R3101" s="1"/>
      <c r="S3101" s="1"/>
      <c r="T3101" s="1"/>
      <c r="U3101" s="1"/>
      <c r="V3101" s="1"/>
      <c r="W3101" s="1"/>
      <c r="X3101" s="1"/>
    </row>
    <row r="3102" spans="1:24">
      <c r="A3102" s="119"/>
      <c r="B3102" s="136"/>
      <c r="C3102" s="78"/>
      <c r="D3102" s="99"/>
      <c r="E3102" s="1"/>
      <c r="F3102" s="1"/>
      <c r="G3102" s="1"/>
      <c r="H3102" s="1"/>
      <c r="I3102" s="1"/>
      <c r="J3102" s="1"/>
      <c r="K3102" s="120"/>
      <c r="L3102" s="120"/>
      <c r="M3102" s="120"/>
      <c r="N3102" s="1"/>
      <c r="O3102" s="1"/>
      <c r="P3102" s="1"/>
      <c r="Q3102" s="1"/>
      <c r="R3102" s="1"/>
      <c r="S3102" s="1"/>
      <c r="T3102" s="1"/>
      <c r="U3102" s="1"/>
      <c r="V3102" s="1"/>
      <c r="W3102" s="1"/>
      <c r="X3102" s="1"/>
    </row>
    <row r="3103" spans="1:24">
      <c r="A3103" s="119"/>
      <c r="B3103" s="136"/>
      <c r="C3103" s="78"/>
      <c r="D3103" s="99"/>
      <c r="E3103" s="1"/>
      <c r="F3103" s="1"/>
      <c r="G3103" s="1"/>
      <c r="H3103" s="1"/>
      <c r="I3103" s="1"/>
      <c r="J3103" s="1"/>
      <c r="K3103" s="120"/>
      <c r="L3103" s="120"/>
      <c r="M3103" s="120"/>
      <c r="N3103" s="1"/>
      <c r="O3103" s="1"/>
      <c r="P3103" s="1"/>
      <c r="Q3103" s="1"/>
      <c r="R3103" s="1"/>
      <c r="S3103" s="1"/>
      <c r="T3103" s="1"/>
      <c r="U3103" s="1"/>
      <c r="V3103" s="1"/>
      <c r="W3103" s="1"/>
      <c r="X3103" s="1"/>
    </row>
    <row r="3104" spans="1:24">
      <c r="A3104" s="119"/>
      <c r="B3104" s="136"/>
      <c r="C3104" s="78"/>
      <c r="D3104" s="99"/>
      <c r="E3104" s="1"/>
      <c r="F3104" s="1"/>
      <c r="G3104" s="1"/>
      <c r="H3104" s="1"/>
      <c r="I3104" s="1"/>
      <c r="J3104" s="1"/>
      <c r="K3104" s="120"/>
      <c r="L3104" s="120"/>
      <c r="M3104" s="120"/>
      <c r="N3104" s="1"/>
      <c r="O3104" s="1"/>
      <c r="P3104" s="1"/>
      <c r="Q3104" s="1"/>
      <c r="R3104" s="1"/>
      <c r="S3104" s="1"/>
      <c r="T3104" s="1"/>
      <c r="U3104" s="1"/>
      <c r="V3104" s="1"/>
      <c r="W3104" s="1"/>
      <c r="X3104" s="1"/>
    </row>
    <row r="3105" spans="1:24">
      <c r="A3105" s="119"/>
      <c r="B3105" s="136"/>
      <c r="C3105" s="78"/>
      <c r="D3105" s="99"/>
      <c r="E3105" s="1"/>
      <c r="F3105" s="1"/>
      <c r="G3105" s="1"/>
      <c r="H3105" s="1"/>
      <c r="I3105" s="1"/>
      <c r="J3105" s="1"/>
      <c r="K3105" s="120"/>
      <c r="L3105" s="120"/>
      <c r="M3105" s="120"/>
      <c r="N3105" s="1"/>
      <c r="O3105" s="1"/>
      <c r="P3105" s="1"/>
      <c r="Q3105" s="1"/>
      <c r="R3105" s="1"/>
      <c r="S3105" s="1"/>
      <c r="T3105" s="1"/>
      <c r="U3105" s="1"/>
      <c r="V3105" s="1"/>
      <c r="W3105" s="1"/>
      <c r="X3105" s="1"/>
    </row>
    <row r="3106" spans="1:24">
      <c r="A3106" s="119"/>
      <c r="B3106" s="136"/>
      <c r="C3106" s="78"/>
      <c r="D3106" s="99"/>
      <c r="E3106" s="1"/>
      <c r="F3106" s="1"/>
      <c r="G3106" s="1"/>
      <c r="H3106" s="1"/>
      <c r="I3106" s="1"/>
      <c r="J3106" s="1"/>
      <c r="K3106" s="120"/>
      <c r="L3106" s="120"/>
      <c r="M3106" s="120"/>
      <c r="N3106" s="1"/>
      <c r="O3106" s="1"/>
      <c r="P3106" s="1"/>
      <c r="Q3106" s="1"/>
      <c r="R3106" s="1"/>
      <c r="S3106" s="1"/>
      <c r="T3106" s="1"/>
      <c r="U3106" s="1"/>
      <c r="V3106" s="1"/>
      <c r="W3106" s="1"/>
      <c r="X3106" s="1"/>
    </row>
    <row r="3107" spans="1:24">
      <c r="A3107" s="119"/>
      <c r="B3107" s="136"/>
      <c r="C3107" s="78"/>
      <c r="D3107" s="99"/>
      <c r="E3107" s="1"/>
      <c r="F3107" s="1"/>
      <c r="G3107" s="1"/>
      <c r="H3107" s="1"/>
      <c r="I3107" s="1"/>
      <c r="J3107" s="1"/>
      <c r="K3107" s="120"/>
      <c r="L3107" s="120"/>
      <c r="M3107" s="120"/>
      <c r="N3107" s="1"/>
      <c r="O3107" s="1"/>
      <c r="P3107" s="1"/>
      <c r="Q3107" s="1"/>
      <c r="R3107" s="1"/>
      <c r="S3107" s="1"/>
      <c r="T3107" s="1"/>
      <c r="U3107" s="1"/>
      <c r="V3107" s="1"/>
      <c r="W3107" s="1"/>
      <c r="X3107" s="1"/>
    </row>
    <row r="3108" spans="1:24">
      <c r="A3108" s="119"/>
      <c r="B3108" s="136"/>
      <c r="C3108" s="78"/>
      <c r="D3108" s="99"/>
      <c r="E3108" s="1"/>
      <c r="F3108" s="1"/>
      <c r="G3108" s="1"/>
      <c r="H3108" s="1"/>
      <c r="I3108" s="1"/>
      <c r="J3108" s="1"/>
      <c r="K3108" s="120"/>
      <c r="L3108" s="120"/>
      <c r="M3108" s="120"/>
      <c r="N3108" s="1"/>
      <c r="O3108" s="1"/>
      <c r="P3108" s="1"/>
      <c r="Q3108" s="1"/>
      <c r="R3108" s="1"/>
      <c r="S3108" s="1"/>
      <c r="T3108" s="1"/>
      <c r="U3108" s="1"/>
      <c r="V3108" s="1"/>
      <c r="W3108" s="1"/>
      <c r="X3108" s="1"/>
    </row>
    <row r="3109" spans="1:24">
      <c r="A3109" s="119"/>
      <c r="B3109" s="136"/>
      <c r="C3109" s="78"/>
      <c r="D3109" s="99"/>
      <c r="E3109" s="1"/>
      <c r="F3109" s="1"/>
      <c r="G3109" s="1"/>
      <c r="H3109" s="1"/>
      <c r="I3109" s="1"/>
      <c r="J3109" s="1"/>
      <c r="K3109" s="120"/>
      <c r="L3109" s="120"/>
      <c r="M3109" s="120"/>
      <c r="N3109" s="1"/>
      <c r="O3109" s="1"/>
      <c r="P3109" s="1"/>
      <c r="Q3109" s="1"/>
      <c r="R3109" s="1"/>
      <c r="S3109" s="1"/>
      <c r="T3109" s="1"/>
      <c r="U3109" s="1"/>
      <c r="V3109" s="1"/>
      <c r="W3109" s="1"/>
      <c r="X3109" s="1"/>
    </row>
    <row r="3110" spans="1:24">
      <c r="A3110" s="119"/>
      <c r="B3110" s="136"/>
      <c r="C3110" s="78"/>
      <c r="D3110" s="99"/>
      <c r="E3110" s="1"/>
      <c r="F3110" s="1"/>
      <c r="G3110" s="1"/>
      <c r="H3110" s="1"/>
      <c r="I3110" s="1"/>
      <c r="J3110" s="1"/>
      <c r="K3110" s="120"/>
      <c r="L3110" s="120"/>
      <c r="M3110" s="120"/>
      <c r="N3110" s="1"/>
      <c r="O3110" s="1"/>
      <c r="P3110" s="1"/>
      <c r="Q3110" s="1"/>
      <c r="R3110" s="1"/>
      <c r="S3110" s="1"/>
      <c r="T3110" s="1"/>
      <c r="U3110" s="1"/>
      <c r="V3110" s="1"/>
      <c r="W3110" s="1"/>
      <c r="X3110" s="1"/>
    </row>
    <row r="3111" spans="1:24">
      <c r="A3111" s="119"/>
      <c r="B3111" s="136"/>
      <c r="C3111" s="78"/>
      <c r="D3111" s="99"/>
      <c r="E3111" s="1"/>
      <c r="F3111" s="1"/>
      <c r="G3111" s="1"/>
      <c r="H3111" s="1"/>
      <c r="I3111" s="1"/>
      <c r="J3111" s="1"/>
      <c r="K3111" s="120"/>
      <c r="L3111" s="120"/>
      <c r="M3111" s="120"/>
      <c r="N3111" s="1"/>
      <c r="O3111" s="1"/>
      <c r="P3111" s="1"/>
      <c r="Q3111" s="1"/>
      <c r="R3111" s="1"/>
      <c r="S3111" s="1"/>
      <c r="T3111" s="1"/>
      <c r="U3111" s="1"/>
      <c r="V3111" s="1"/>
      <c r="W3111" s="1"/>
      <c r="X3111" s="1"/>
    </row>
    <row r="3112" spans="1:24">
      <c r="A3112" s="119"/>
      <c r="B3112" s="136"/>
      <c r="C3112" s="78"/>
      <c r="D3112" s="99"/>
      <c r="E3112" s="1"/>
      <c r="F3112" s="1"/>
      <c r="G3112" s="1"/>
      <c r="H3112" s="1"/>
      <c r="I3112" s="1"/>
      <c r="J3112" s="1"/>
      <c r="K3112" s="120"/>
      <c r="L3112" s="120"/>
      <c r="M3112" s="120"/>
      <c r="N3112" s="1"/>
      <c r="O3112" s="1"/>
      <c r="P3112" s="1"/>
      <c r="Q3112" s="1"/>
      <c r="R3112" s="1"/>
      <c r="S3112" s="1"/>
      <c r="T3112" s="1"/>
      <c r="U3112" s="1"/>
      <c r="V3112" s="1"/>
      <c r="W3112" s="1"/>
      <c r="X3112" s="1"/>
    </row>
    <row r="3113" spans="1:24">
      <c r="A3113" s="119"/>
      <c r="B3113" s="136"/>
      <c r="C3113" s="78"/>
      <c r="D3113" s="99"/>
      <c r="E3113" s="1"/>
      <c r="F3113" s="1"/>
      <c r="G3113" s="1"/>
      <c r="H3113" s="1"/>
      <c r="I3113" s="1"/>
      <c r="J3113" s="1"/>
      <c r="K3113" s="120"/>
      <c r="L3113" s="120"/>
      <c r="M3113" s="120"/>
      <c r="N3113" s="1"/>
      <c r="O3113" s="1"/>
      <c r="P3113" s="1"/>
      <c r="Q3113" s="1"/>
      <c r="R3113" s="1"/>
      <c r="S3113" s="1"/>
      <c r="T3113" s="1"/>
      <c r="U3113" s="1"/>
      <c r="V3113" s="1"/>
      <c r="W3113" s="1"/>
      <c r="X3113" s="1"/>
    </row>
    <row r="3114" spans="1:24">
      <c r="A3114" s="119"/>
      <c r="B3114" s="136"/>
      <c r="C3114" s="78"/>
      <c r="D3114" s="99"/>
      <c r="E3114" s="1"/>
      <c r="F3114" s="1"/>
      <c r="G3114" s="1"/>
      <c r="H3114" s="1"/>
      <c r="I3114" s="1"/>
      <c r="J3114" s="1"/>
      <c r="K3114" s="120"/>
      <c r="L3114" s="120"/>
      <c r="M3114" s="120"/>
      <c r="N3114" s="1"/>
      <c r="O3114" s="1"/>
      <c r="P3114" s="1"/>
      <c r="Q3114" s="1"/>
      <c r="R3114" s="1"/>
      <c r="S3114" s="1"/>
      <c r="T3114" s="1"/>
      <c r="U3114" s="1"/>
      <c r="V3114" s="1"/>
      <c r="W3114" s="1"/>
      <c r="X3114" s="1"/>
    </row>
    <row r="3115" spans="1:24">
      <c r="A3115" s="119"/>
      <c r="B3115" s="136"/>
      <c r="C3115" s="78"/>
      <c r="D3115" s="99"/>
      <c r="E3115" s="1"/>
      <c r="F3115" s="1"/>
      <c r="G3115" s="1"/>
      <c r="H3115" s="1"/>
      <c r="I3115" s="1"/>
      <c r="J3115" s="1"/>
      <c r="K3115" s="120"/>
      <c r="L3115" s="120"/>
      <c r="M3115" s="120"/>
      <c r="N3115" s="1"/>
      <c r="O3115" s="1"/>
      <c r="P3115" s="1"/>
      <c r="Q3115" s="1"/>
      <c r="R3115" s="1"/>
      <c r="S3115" s="1"/>
      <c r="T3115" s="1"/>
      <c r="U3115" s="1"/>
      <c r="V3115" s="1"/>
      <c r="W3115" s="1"/>
      <c r="X3115" s="1"/>
    </row>
    <row r="3116" spans="1:24">
      <c r="A3116" s="119"/>
      <c r="B3116" s="136"/>
      <c r="C3116" s="78"/>
      <c r="D3116" s="99"/>
      <c r="E3116" s="1"/>
      <c r="F3116" s="1"/>
      <c r="G3116" s="1"/>
      <c r="H3116" s="1"/>
      <c r="I3116" s="1"/>
      <c r="J3116" s="1"/>
      <c r="K3116" s="120"/>
      <c r="L3116" s="120"/>
      <c r="M3116" s="120"/>
      <c r="N3116" s="1"/>
      <c r="O3116" s="1"/>
      <c r="P3116" s="1"/>
      <c r="Q3116" s="1"/>
      <c r="R3116" s="1"/>
      <c r="S3116" s="1"/>
      <c r="T3116" s="1"/>
      <c r="U3116" s="1"/>
      <c r="V3116" s="1"/>
      <c r="W3116" s="1"/>
      <c r="X3116" s="1"/>
    </row>
    <row r="3117" spans="1:24">
      <c r="A3117" s="119"/>
      <c r="B3117" s="136"/>
      <c r="C3117" s="78"/>
      <c r="D3117" s="99"/>
      <c r="E3117" s="1"/>
      <c r="F3117" s="1"/>
      <c r="G3117" s="1"/>
      <c r="H3117" s="1"/>
      <c r="I3117" s="1"/>
      <c r="J3117" s="1"/>
      <c r="K3117" s="120"/>
      <c r="L3117" s="120"/>
      <c r="M3117" s="120"/>
      <c r="N3117" s="1"/>
      <c r="O3117" s="1"/>
      <c r="P3117" s="1"/>
      <c r="Q3117" s="1"/>
      <c r="R3117" s="1"/>
      <c r="S3117" s="1"/>
      <c r="T3117" s="1"/>
      <c r="U3117" s="1"/>
      <c r="V3117" s="1"/>
      <c r="W3117" s="1"/>
      <c r="X3117" s="1"/>
    </row>
    <row r="3118" spans="1:24">
      <c r="A3118" s="119"/>
      <c r="B3118" s="136"/>
      <c r="C3118" s="78"/>
      <c r="D3118" s="99"/>
      <c r="E3118" s="1"/>
      <c r="F3118" s="1"/>
      <c r="G3118" s="1"/>
      <c r="H3118" s="1"/>
      <c r="I3118" s="1"/>
      <c r="J3118" s="1"/>
      <c r="K3118" s="120"/>
      <c r="L3118" s="120"/>
      <c r="M3118" s="120"/>
      <c r="N3118" s="1"/>
      <c r="O3118" s="1"/>
      <c r="P3118" s="1"/>
      <c r="Q3118" s="1"/>
      <c r="R3118" s="1"/>
      <c r="S3118" s="1"/>
      <c r="T3118" s="1"/>
      <c r="U3118" s="1"/>
      <c r="V3118" s="1"/>
      <c r="W3118" s="1"/>
      <c r="X3118" s="1"/>
    </row>
    <row r="3119" spans="1:24">
      <c r="A3119" s="119"/>
      <c r="B3119" s="136"/>
      <c r="C3119" s="78"/>
      <c r="D3119" s="99"/>
      <c r="E3119" s="1"/>
      <c r="F3119" s="1"/>
      <c r="G3119" s="1"/>
      <c r="H3119" s="1"/>
      <c r="I3119" s="1"/>
      <c r="J3119" s="1"/>
      <c r="K3119" s="120"/>
      <c r="L3119" s="120"/>
      <c r="M3119" s="120"/>
      <c r="N3119" s="1"/>
      <c r="O3119" s="1"/>
      <c r="P3119" s="1"/>
      <c r="Q3119" s="1"/>
      <c r="R3119" s="1"/>
      <c r="S3119" s="1"/>
      <c r="T3119" s="1"/>
      <c r="U3119" s="1"/>
      <c r="V3119" s="1"/>
      <c r="W3119" s="1"/>
      <c r="X3119" s="1"/>
    </row>
    <row r="3120" spans="1:24">
      <c r="A3120" s="119"/>
      <c r="B3120" s="136"/>
      <c r="C3120" s="78"/>
      <c r="D3120" s="99"/>
      <c r="E3120" s="1"/>
      <c r="F3120" s="1"/>
      <c r="G3120" s="1"/>
      <c r="H3120" s="1"/>
      <c r="I3120" s="1"/>
      <c r="J3120" s="1"/>
      <c r="K3120" s="120"/>
      <c r="L3120" s="120"/>
      <c r="M3120" s="120"/>
      <c r="N3120" s="1"/>
      <c r="O3120" s="1"/>
      <c r="P3120" s="1"/>
      <c r="Q3120" s="1"/>
      <c r="R3120" s="1"/>
      <c r="S3120" s="1"/>
      <c r="T3120" s="1"/>
      <c r="U3120" s="1"/>
      <c r="V3120" s="1"/>
      <c r="W3120" s="1"/>
      <c r="X3120" s="1"/>
    </row>
    <row r="3121" spans="1:24">
      <c r="A3121" s="119"/>
      <c r="B3121" s="136"/>
      <c r="C3121" s="78"/>
      <c r="D3121" s="99"/>
      <c r="E3121" s="1"/>
      <c r="F3121" s="1"/>
      <c r="G3121" s="1"/>
      <c r="H3121" s="1"/>
      <c r="I3121" s="1"/>
      <c r="J3121" s="1"/>
      <c r="K3121" s="120"/>
      <c r="L3121" s="120"/>
      <c r="M3121" s="120"/>
      <c r="N3121" s="1"/>
      <c r="O3121" s="1"/>
      <c r="P3121" s="1"/>
      <c r="Q3121" s="1"/>
      <c r="R3121" s="1"/>
      <c r="S3121" s="1"/>
      <c r="T3121" s="1"/>
      <c r="U3121" s="1"/>
      <c r="V3121" s="1"/>
      <c r="W3121" s="1"/>
      <c r="X3121" s="1"/>
    </row>
    <row r="3122" spans="1:24">
      <c r="A3122" s="119"/>
      <c r="B3122" s="136"/>
      <c r="C3122" s="78"/>
      <c r="D3122" s="99"/>
      <c r="E3122" s="1"/>
      <c r="F3122" s="1"/>
      <c r="G3122" s="1"/>
      <c r="H3122" s="1"/>
      <c r="I3122" s="1"/>
      <c r="J3122" s="1"/>
      <c r="K3122" s="120"/>
      <c r="L3122" s="120"/>
      <c r="M3122" s="120"/>
      <c r="N3122" s="1"/>
      <c r="O3122" s="1"/>
      <c r="P3122" s="1"/>
      <c r="Q3122" s="1"/>
      <c r="R3122" s="1"/>
      <c r="S3122" s="1"/>
      <c r="T3122" s="1"/>
      <c r="U3122" s="1"/>
      <c r="V3122" s="1"/>
      <c r="W3122" s="1"/>
      <c r="X3122" s="1"/>
    </row>
    <row r="3123" spans="1:24">
      <c r="A3123" s="119"/>
      <c r="B3123" s="136"/>
      <c r="C3123" s="78"/>
      <c r="D3123" s="99"/>
      <c r="E3123" s="1"/>
      <c r="F3123" s="1"/>
      <c r="G3123" s="1"/>
      <c r="H3123" s="1"/>
      <c r="I3123" s="1"/>
      <c r="J3123" s="1"/>
      <c r="K3123" s="120"/>
      <c r="L3123" s="120"/>
      <c r="M3123" s="120"/>
      <c r="N3123" s="1"/>
      <c r="O3123" s="1"/>
      <c r="P3123" s="1"/>
      <c r="Q3123" s="1"/>
      <c r="R3123" s="1"/>
      <c r="S3123" s="1"/>
      <c r="T3123" s="1"/>
      <c r="U3123" s="1"/>
      <c r="V3123" s="1"/>
      <c r="W3123" s="1"/>
      <c r="X3123" s="1"/>
    </row>
    <row r="3124" spans="1:24">
      <c r="A3124" s="119"/>
      <c r="B3124" s="136"/>
      <c r="C3124" s="78"/>
      <c r="D3124" s="99"/>
      <c r="E3124" s="1"/>
      <c r="F3124" s="1"/>
      <c r="G3124" s="1"/>
      <c r="H3124" s="1"/>
      <c r="I3124" s="1"/>
      <c r="J3124" s="1"/>
      <c r="K3124" s="120"/>
      <c r="L3124" s="120"/>
      <c r="M3124" s="120"/>
      <c r="N3124" s="1"/>
      <c r="O3124" s="1"/>
      <c r="P3124" s="1"/>
      <c r="Q3124" s="1"/>
      <c r="R3124" s="1"/>
      <c r="S3124" s="1"/>
      <c r="T3124" s="1"/>
      <c r="U3124" s="1"/>
      <c r="V3124" s="1"/>
      <c r="W3124" s="1"/>
      <c r="X3124" s="1"/>
    </row>
    <row r="3125" spans="1:24">
      <c r="A3125" s="119"/>
      <c r="B3125" s="136"/>
      <c r="C3125" s="78"/>
      <c r="D3125" s="99"/>
      <c r="E3125" s="1"/>
      <c r="F3125" s="1"/>
      <c r="G3125" s="1"/>
      <c r="H3125" s="1"/>
      <c r="I3125" s="1"/>
      <c r="J3125" s="1"/>
      <c r="K3125" s="120"/>
      <c r="L3125" s="120"/>
      <c r="M3125" s="120"/>
      <c r="N3125" s="1"/>
      <c r="O3125" s="1"/>
      <c r="P3125" s="1"/>
      <c r="Q3125" s="1"/>
      <c r="R3125" s="1"/>
      <c r="S3125" s="1"/>
      <c r="T3125" s="1"/>
      <c r="U3125" s="1"/>
      <c r="V3125" s="1"/>
      <c r="W3125" s="1"/>
      <c r="X3125" s="1"/>
    </row>
    <row r="3126" spans="1:24">
      <c r="A3126" s="119"/>
      <c r="B3126" s="136"/>
      <c r="C3126" s="78"/>
      <c r="D3126" s="99"/>
      <c r="E3126" s="1"/>
      <c r="F3126" s="1"/>
      <c r="G3126" s="1"/>
      <c r="H3126" s="1"/>
      <c r="I3126" s="1"/>
      <c r="J3126" s="1"/>
      <c r="K3126" s="120"/>
      <c r="L3126" s="120"/>
      <c r="M3126" s="120"/>
      <c r="N3126" s="1"/>
      <c r="O3126" s="1"/>
      <c r="P3126" s="1"/>
      <c r="Q3126" s="1"/>
      <c r="R3126" s="1"/>
      <c r="S3126" s="1"/>
      <c r="T3126" s="1"/>
      <c r="U3126" s="1"/>
      <c r="V3126" s="1"/>
      <c r="W3126" s="1"/>
      <c r="X3126" s="1"/>
    </row>
    <row r="3127" spans="1:24">
      <c r="A3127" s="119"/>
      <c r="B3127" s="136"/>
      <c r="C3127" s="78"/>
      <c r="D3127" s="99"/>
      <c r="E3127" s="1"/>
      <c r="F3127" s="1"/>
      <c r="G3127" s="1"/>
      <c r="H3127" s="1"/>
      <c r="I3127" s="1"/>
      <c r="J3127" s="1"/>
      <c r="K3127" s="120"/>
      <c r="L3127" s="120"/>
      <c r="M3127" s="120"/>
      <c r="N3127" s="1"/>
      <c r="O3127" s="1"/>
      <c r="P3127" s="1"/>
      <c r="Q3127" s="1"/>
      <c r="R3127" s="1"/>
      <c r="S3127" s="1"/>
      <c r="T3127" s="1"/>
      <c r="U3127" s="1"/>
      <c r="V3127" s="1"/>
      <c r="W3127" s="1"/>
      <c r="X3127" s="1"/>
    </row>
    <row r="3128" spans="1:24">
      <c r="A3128" s="119"/>
      <c r="B3128" s="136"/>
      <c r="C3128" s="78"/>
      <c r="D3128" s="99"/>
      <c r="E3128" s="1"/>
      <c r="F3128" s="1"/>
      <c r="G3128" s="1"/>
      <c r="H3128" s="1"/>
      <c r="I3128" s="1"/>
      <c r="J3128" s="1"/>
      <c r="K3128" s="120"/>
      <c r="L3128" s="120"/>
      <c r="M3128" s="120"/>
      <c r="N3128" s="1"/>
      <c r="O3128" s="1"/>
      <c r="P3128" s="1"/>
      <c r="Q3128" s="1"/>
      <c r="R3128" s="1"/>
      <c r="S3128" s="1"/>
      <c r="T3128" s="1"/>
      <c r="U3128" s="1"/>
      <c r="V3128" s="1"/>
      <c r="W3128" s="1"/>
      <c r="X3128" s="1"/>
    </row>
    <row r="3129" spans="1:24">
      <c r="A3129" s="119"/>
      <c r="B3129" s="136"/>
      <c r="C3129" s="78"/>
      <c r="D3129" s="99"/>
      <c r="E3129" s="1"/>
      <c r="F3129" s="1"/>
      <c r="G3129" s="1"/>
      <c r="H3129" s="1"/>
      <c r="I3129" s="1"/>
      <c r="J3129" s="1"/>
      <c r="K3129" s="120"/>
      <c r="L3129" s="120"/>
      <c r="M3129" s="120"/>
      <c r="N3129" s="1"/>
      <c r="O3129" s="1"/>
      <c r="P3129" s="1"/>
      <c r="Q3129" s="1"/>
      <c r="R3129" s="1"/>
      <c r="S3129" s="1"/>
      <c r="T3129" s="1"/>
      <c r="U3129" s="1"/>
      <c r="V3129" s="1"/>
      <c r="W3129" s="1"/>
      <c r="X3129" s="1"/>
    </row>
    <row r="3130" spans="1:24">
      <c r="A3130" s="119"/>
      <c r="B3130" s="136"/>
      <c r="C3130" s="78"/>
      <c r="D3130" s="99"/>
      <c r="E3130" s="1"/>
      <c r="F3130" s="1"/>
      <c r="G3130" s="1"/>
      <c r="H3130" s="1"/>
      <c r="I3130" s="1"/>
      <c r="J3130" s="1"/>
      <c r="K3130" s="120"/>
      <c r="L3130" s="120"/>
      <c r="M3130" s="120"/>
      <c r="N3130" s="1"/>
      <c r="O3130" s="1"/>
      <c r="P3130" s="1"/>
      <c r="Q3130" s="1"/>
      <c r="R3130" s="1"/>
      <c r="S3130" s="1"/>
      <c r="T3130" s="1"/>
      <c r="U3130" s="1"/>
      <c r="V3130" s="1"/>
      <c r="W3130" s="1"/>
      <c r="X3130" s="1"/>
    </row>
    <row r="3131" spans="1:24">
      <c r="A3131" s="119"/>
      <c r="B3131" s="136"/>
      <c r="C3131" s="78"/>
      <c r="D3131" s="99"/>
      <c r="E3131" s="1"/>
      <c r="F3131" s="1"/>
      <c r="G3131" s="1"/>
      <c r="H3131" s="1"/>
      <c r="I3131" s="1"/>
      <c r="J3131" s="1"/>
      <c r="K3131" s="120"/>
      <c r="L3131" s="120"/>
      <c r="M3131" s="120"/>
      <c r="N3131" s="1"/>
      <c r="O3131" s="1"/>
      <c r="P3131" s="1"/>
      <c r="Q3131" s="1"/>
      <c r="R3131" s="1"/>
      <c r="S3131" s="1"/>
      <c r="T3131" s="1"/>
      <c r="U3131" s="1"/>
      <c r="V3131" s="1"/>
      <c r="W3131" s="1"/>
      <c r="X3131" s="1"/>
    </row>
    <row r="3132" spans="1:24">
      <c r="A3132" s="119"/>
      <c r="B3132" s="136"/>
      <c r="C3132" s="78"/>
      <c r="D3132" s="99"/>
      <c r="E3132" s="1"/>
      <c r="F3132" s="1"/>
      <c r="G3132" s="1"/>
      <c r="H3132" s="1"/>
      <c r="I3132" s="1"/>
      <c r="J3132" s="1"/>
      <c r="K3132" s="120"/>
      <c r="L3132" s="120"/>
      <c r="M3132" s="120"/>
      <c r="N3132" s="1"/>
      <c r="O3132" s="1"/>
      <c r="P3132" s="1"/>
      <c r="Q3132" s="1"/>
      <c r="R3132" s="1"/>
      <c r="S3132" s="1"/>
      <c r="T3132" s="1"/>
      <c r="U3132" s="1"/>
      <c r="V3132" s="1"/>
      <c r="W3132" s="1"/>
      <c r="X3132" s="1"/>
    </row>
    <row r="3133" spans="1:24">
      <c r="A3133" s="119"/>
      <c r="B3133" s="136"/>
      <c r="C3133" s="78"/>
      <c r="D3133" s="99"/>
      <c r="E3133" s="1"/>
      <c r="F3133" s="1"/>
      <c r="G3133" s="1"/>
      <c r="H3133" s="1"/>
      <c r="I3133" s="1"/>
      <c r="J3133" s="1"/>
      <c r="K3133" s="120"/>
      <c r="L3133" s="120"/>
      <c r="M3133" s="120"/>
      <c r="N3133" s="1"/>
      <c r="O3133" s="1"/>
      <c r="P3133" s="1"/>
      <c r="Q3133" s="1"/>
      <c r="R3133" s="1"/>
      <c r="S3133" s="1"/>
      <c r="T3133" s="1"/>
      <c r="U3133" s="1"/>
      <c r="V3133" s="1"/>
      <c r="W3133" s="1"/>
      <c r="X3133" s="1"/>
    </row>
    <row r="3134" spans="1:24">
      <c r="A3134" s="119"/>
      <c r="B3134" s="136"/>
      <c r="C3134" s="78"/>
      <c r="D3134" s="99"/>
      <c r="E3134" s="1"/>
      <c r="F3134" s="1"/>
      <c r="G3134" s="1"/>
      <c r="H3134" s="1"/>
      <c r="I3134" s="1"/>
      <c r="J3134" s="1"/>
      <c r="K3134" s="120"/>
      <c r="L3134" s="120"/>
      <c r="M3134" s="120"/>
      <c r="N3134" s="1"/>
      <c r="O3134" s="1"/>
      <c r="P3134" s="1"/>
      <c r="Q3134" s="1"/>
      <c r="R3134" s="1"/>
      <c r="S3134" s="1"/>
      <c r="T3134" s="1"/>
      <c r="U3134" s="1"/>
      <c r="V3134" s="1"/>
      <c r="W3134" s="1"/>
      <c r="X3134" s="1"/>
    </row>
    <row r="3135" spans="1:24">
      <c r="A3135" s="119"/>
      <c r="B3135" s="136"/>
      <c r="C3135" s="78"/>
      <c r="D3135" s="99"/>
      <c r="E3135" s="1"/>
      <c r="F3135" s="1"/>
      <c r="G3135" s="1"/>
      <c r="H3135" s="1"/>
      <c r="I3135" s="1"/>
      <c r="J3135" s="1"/>
      <c r="K3135" s="120"/>
      <c r="L3135" s="120"/>
      <c r="M3135" s="120"/>
      <c r="N3135" s="1"/>
      <c r="O3135" s="1"/>
      <c r="P3135" s="1"/>
      <c r="Q3135" s="1"/>
      <c r="R3135" s="1"/>
      <c r="S3135" s="1"/>
      <c r="T3135" s="1"/>
      <c r="U3135" s="1"/>
      <c r="V3135" s="1"/>
      <c r="W3135" s="1"/>
      <c r="X3135" s="1"/>
    </row>
    <row r="3136" spans="1:24">
      <c r="A3136" s="119"/>
      <c r="B3136" s="136"/>
      <c r="C3136" s="78"/>
      <c r="D3136" s="99"/>
      <c r="E3136" s="1"/>
      <c r="F3136" s="1"/>
      <c r="G3136" s="1"/>
      <c r="H3136" s="1"/>
      <c r="I3136" s="1"/>
      <c r="J3136" s="1"/>
      <c r="K3136" s="120"/>
      <c r="L3136" s="120"/>
      <c r="M3136" s="120"/>
      <c r="N3136" s="1"/>
      <c r="O3136" s="1"/>
      <c r="P3136" s="1"/>
      <c r="Q3136" s="1"/>
      <c r="R3136" s="1"/>
      <c r="S3136" s="1"/>
      <c r="T3136" s="1"/>
      <c r="U3136" s="1"/>
      <c r="V3136" s="1"/>
      <c r="W3136" s="1"/>
      <c r="X3136" s="1"/>
    </row>
    <row r="3137" spans="1:24">
      <c r="A3137" s="119"/>
      <c r="B3137" s="136"/>
      <c r="C3137" s="78"/>
      <c r="D3137" s="99"/>
      <c r="E3137" s="1"/>
      <c r="F3137" s="1"/>
      <c r="G3137" s="1"/>
      <c r="H3137" s="1"/>
      <c r="I3137" s="1"/>
      <c r="J3137" s="1"/>
      <c r="K3137" s="120"/>
      <c r="L3137" s="120"/>
      <c r="M3137" s="120"/>
      <c r="N3137" s="1"/>
      <c r="O3137" s="1"/>
      <c r="P3137" s="1"/>
      <c r="Q3137" s="1"/>
      <c r="R3137" s="1"/>
      <c r="S3137" s="1"/>
      <c r="T3137" s="1"/>
      <c r="U3137" s="1"/>
      <c r="V3137" s="1"/>
      <c r="W3137" s="1"/>
      <c r="X3137" s="1"/>
    </row>
    <row r="3138" spans="1:24">
      <c r="A3138" s="119"/>
      <c r="B3138" s="136"/>
      <c r="C3138" s="78"/>
      <c r="D3138" s="99"/>
      <c r="E3138" s="1"/>
      <c r="F3138" s="1"/>
      <c r="G3138" s="1"/>
      <c r="H3138" s="1"/>
      <c r="I3138" s="1"/>
      <c r="J3138" s="1"/>
      <c r="K3138" s="120"/>
      <c r="L3138" s="120"/>
      <c r="M3138" s="120"/>
      <c r="N3138" s="1"/>
      <c r="O3138" s="1"/>
      <c r="P3138" s="1"/>
      <c r="Q3138" s="1"/>
      <c r="R3138" s="1"/>
      <c r="S3138" s="1"/>
      <c r="T3138" s="1"/>
      <c r="U3138" s="1"/>
      <c r="V3138" s="1"/>
      <c r="W3138" s="1"/>
      <c r="X3138" s="1"/>
    </row>
    <row r="3139" spans="1:24">
      <c r="A3139" s="119"/>
      <c r="B3139" s="136"/>
      <c r="C3139" s="78"/>
      <c r="D3139" s="99"/>
      <c r="E3139" s="1"/>
      <c r="F3139" s="1"/>
      <c r="G3139" s="1"/>
      <c r="H3139" s="1"/>
      <c r="I3139" s="1"/>
      <c r="J3139" s="1"/>
      <c r="K3139" s="120"/>
      <c r="L3139" s="120"/>
      <c r="M3139" s="120"/>
      <c r="N3139" s="1"/>
      <c r="O3139" s="1"/>
      <c r="P3139" s="1"/>
      <c r="Q3139" s="1"/>
      <c r="R3139" s="1"/>
      <c r="S3139" s="1"/>
      <c r="T3139" s="1"/>
      <c r="U3139" s="1"/>
      <c r="V3139" s="1"/>
      <c r="W3139" s="1"/>
      <c r="X3139" s="1"/>
    </row>
    <row r="3140" spans="1:24">
      <c r="A3140" s="119"/>
      <c r="B3140" s="136"/>
      <c r="C3140" s="78"/>
      <c r="D3140" s="99"/>
      <c r="E3140" s="1"/>
      <c r="F3140" s="1"/>
      <c r="G3140" s="1"/>
      <c r="H3140" s="1"/>
      <c r="I3140" s="1"/>
      <c r="J3140" s="1"/>
      <c r="K3140" s="120"/>
      <c r="L3140" s="120"/>
      <c r="M3140" s="120"/>
      <c r="N3140" s="1"/>
      <c r="O3140" s="1"/>
      <c r="P3140" s="1"/>
      <c r="Q3140" s="1"/>
      <c r="R3140" s="1"/>
      <c r="S3140" s="1"/>
      <c r="T3140" s="1"/>
      <c r="U3140" s="1"/>
      <c r="V3140" s="1"/>
      <c r="W3140" s="1"/>
      <c r="X3140" s="1"/>
    </row>
    <row r="3141" spans="1:24">
      <c r="A3141" s="119"/>
      <c r="B3141" s="136"/>
      <c r="C3141" s="78"/>
      <c r="D3141" s="99"/>
      <c r="E3141" s="1"/>
      <c r="F3141" s="1"/>
      <c r="G3141" s="1"/>
      <c r="H3141" s="1"/>
      <c r="I3141" s="1"/>
      <c r="J3141" s="1"/>
      <c r="K3141" s="120"/>
      <c r="L3141" s="120"/>
      <c r="M3141" s="120"/>
      <c r="N3141" s="1"/>
      <c r="O3141" s="1"/>
      <c r="P3141" s="1"/>
      <c r="Q3141" s="1"/>
      <c r="R3141" s="1"/>
      <c r="S3141" s="1"/>
      <c r="T3141" s="1"/>
      <c r="U3141" s="1"/>
      <c r="V3141" s="1"/>
      <c r="W3141" s="1"/>
      <c r="X3141" s="1"/>
    </row>
    <row r="3142" spans="1:24">
      <c r="A3142" s="119"/>
      <c r="B3142" s="136"/>
      <c r="C3142" s="78"/>
      <c r="D3142" s="99"/>
      <c r="E3142" s="1"/>
      <c r="F3142" s="1"/>
      <c r="G3142" s="1"/>
      <c r="H3142" s="1"/>
      <c r="I3142" s="1"/>
      <c r="J3142" s="1"/>
      <c r="K3142" s="120"/>
      <c r="L3142" s="120"/>
      <c r="M3142" s="120"/>
      <c r="N3142" s="1"/>
      <c r="O3142" s="1"/>
      <c r="P3142" s="1"/>
      <c r="Q3142" s="1"/>
      <c r="R3142" s="1"/>
      <c r="S3142" s="1"/>
      <c r="T3142" s="1"/>
      <c r="U3142" s="1"/>
      <c r="V3142" s="1"/>
      <c r="W3142" s="1"/>
      <c r="X3142" s="1"/>
    </row>
    <row r="3143" spans="1:24">
      <c r="A3143" s="119"/>
      <c r="B3143" s="136"/>
      <c r="C3143" s="78"/>
      <c r="D3143" s="99"/>
      <c r="E3143" s="1"/>
      <c r="F3143" s="1"/>
      <c r="G3143" s="1"/>
      <c r="H3143" s="1"/>
      <c r="I3143" s="1"/>
      <c r="J3143" s="1"/>
      <c r="K3143" s="120"/>
      <c r="L3143" s="120"/>
      <c r="M3143" s="120"/>
      <c r="N3143" s="1"/>
      <c r="O3143" s="1"/>
      <c r="P3143" s="1"/>
      <c r="Q3143" s="1"/>
      <c r="R3143" s="1"/>
      <c r="S3143" s="1"/>
      <c r="T3143" s="1"/>
      <c r="U3143" s="1"/>
      <c r="V3143" s="1"/>
      <c r="W3143" s="1"/>
      <c r="X3143" s="1"/>
    </row>
    <row r="3144" spans="1:24">
      <c r="A3144" s="119"/>
      <c r="B3144" s="136"/>
      <c r="C3144" s="78"/>
      <c r="D3144" s="99"/>
      <c r="E3144" s="1"/>
      <c r="F3144" s="1"/>
      <c r="G3144" s="1"/>
      <c r="H3144" s="1"/>
      <c r="I3144" s="1"/>
      <c r="J3144" s="1"/>
      <c r="K3144" s="120"/>
      <c r="L3144" s="120"/>
      <c r="M3144" s="120"/>
      <c r="N3144" s="1"/>
      <c r="O3144" s="1"/>
      <c r="P3144" s="1"/>
      <c r="Q3144" s="1"/>
      <c r="R3144" s="1"/>
      <c r="S3144" s="1"/>
      <c r="T3144" s="1"/>
      <c r="U3144" s="1"/>
      <c r="V3144" s="1"/>
      <c r="W3144" s="1"/>
      <c r="X3144" s="1"/>
    </row>
    <row r="3145" spans="1:24">
      <c r="A3145" s="119"/>
      <c r="B3145" s="136"/>
      <c r="C3145" s="78"/>
      <c r="D3145" s="99"/>
      <c r="E3145" s="1"/>
      <c r="F3145" s="1"/>
      <c r="G3145" s="1"/>
      <c r="H3145" s="1"/>
      <c r="I3145" s="1"/>
      <c r="J3145" s="1"/>
      <c r="K3145" s="120"/>
      <c r="L3145" s="120"/>
      <c r="M3145" s="120"/>
      <c r="N3145" s="1"/>
      <c r="O3145" s="1"/>
      <c r="P3145" s="1"/>
      <c r="Q3145" s="1"/>
      <c r="R3145" s="1"/>
      <c r="S3145" s="1"/>
      <c r="T3145" s="1"/>
      <c r="U3145" s="1"/>
      <c r="V3145" s="1"/>
      <c r="W3145" s="1"/>
      <c r="X3145" s="1"/>
    </row>
    <row r="3146" spans="1:24">
      <c r="A3146" s="119"/>
      <c r="B3146" s="136"/>
      <c r="C3146" s="78"/>
      <c r="D3146" s="99"/>
      <c r="E3146" s="1"/>
      <c r="F3146" s="1"/>
      <c r="G3146" s="1"/>
      <c r="H3146" s="1"/>
      <c r="I3146" s="1"/>
      <c r="J3146" s="1"/>
      <c r="K3146" s="120"/>
      <c r="L3146" s="120"/>
      <c r="M3146" s="120"/>
      <c r="N3146" s="1"/>
      <c r="O3146" s="1"/>
      <c r="P3146" s="1"/>
      <c r="Q3146" s="1"/>
      <c r="R3146" s="1"/>
      <c r="S3146" s="1"/>
      <c r="T3146" s="1"/>
      <c r="U3146" s="1"/>
      <c r="V3146" s="1"/>
      <c r="W3146" s="1"/>
      <c r="X3146" s="1"/>
    </row>
    <row r="3147" spans="1:24">
      <c r="A3147" s="119"/>
      <c r="B3147" s="136"/>
      <c r="C3147" s="78"/>
      <c r="D3147" s="99"/>
      <c r="E3147" s="1"/>
      <c r="F3147" s="1"/>
      <c r="G3147" s="1"/>
      <c r="H3147" s="1"/>
      <c r="I3147" s="1"/>
      <c r="J3147" s="1"/>
      <c r="K3147" s="120"/>
      <c r="L3147" s="120"/>
      <c r="M3147" s="120"/>
      <c r="N3147" s="1"/>
      <c r="O3147" s="1"/>
      <c r="P3147" s="1"/>
      <c r="Q3147" s="1"/>
      <c r="R3147" s="1"/>
      <c r="S3147" s="1"/>
      <c r="T3147" s="1"/>
      <c r="U3147" s="1"/>
      <c r="V3147" s="1"/>
      <c r="W3147" s="1"/>
      <c r="X3147" s="1"/>
    </row>
    <row r="3148" spans="1:24">
      <c r="A3148" s="119"/>
      <c r="B3148" s="136"/>
      <c r="C3148" s="78"/>
      <c r="D3148" s="99"/>
      <c r="E3148" s="1"/>
      <c r="F3148" s="1"/>
      <c r="G3148" s="1"/>
      <c r="H3148" s="1"/>
      <c r="I3148" s="1"/>
      <c r="J3148" s="1"/>
      <c r="K3148" s="120"/>
      <c r="L3148" s="120"/>
      <c r="M3148" s="120"/>
      <c r="N3148" s="1"/>
      <c r="O3148" s="1"/>
      <c r="P3148" s="1"/>
      <c r="Q3148" s="1"/>
      <c r="R3148" s="1"/>
      <c r="S3148" s="1"/>
      <c r="T3148" s="1"/>
      <c r="U3148" s="1"/>
      <c r="V3148" s="1"/>
      <c r="W3148" s="1"/>
      <c r="X3148" s="1"/>
    </row>
    <row r="3149" spans="1:24">
      <c r="A3149" s="119"/>
      <c r="B3149" s="136"/>
      <c r="C3149" s="78"/>
      <c r="D3149" s="99"/>
      <c r="E3149" s="1"/>
      <c r="F3149" s="1"/>
      <c r="G3149" s="1"/>
      <c r="H3149" s="1"/>
      <c r="I3149" s="1"/>
      <c r="J3149" s="1"/>
      <c r="K3149" s="120"/>
      <c r="L3149" s="120"/>
      <c r="M3149" s="120"/>
      <c r="N3149" s="1"/>
      <c r="O3149" s="1"/>
      <c r="P3149" s="1"/>
      <c r="Q3149" s="1"/>
      <c r="R3149" s="1"/>
      <c r="S3149" s="1"/>
      <c r="T3149" s="1"/>
      <c r="U3149" s="1"/>
      <c r="V3149" s="1"/>
      <c r="W3149" s="1"/>
      <c r="X3149" s="1"/>
    </row>
    <row r="3150" spans="1:24">
      <c r="A3150" s="119"/>
      <c r="B3150" s="136"/>
      <c r="C3150" s="78"/>
      <c r="D3150" s="99"/>
      <c r="E3150" s="1"/>
      <c r="F3150" s="1"/>
      <c r="G3150" s="1"/>
      <c r="H3150" s="1"/>
      <c r="I3150" s="1"/>
      <c r="J3150" s="1"/>
      <c r="K3150" s="120"/>
      <c r="L3150" s="120"/>
      <c r="M3150" s="120"/>
      <c r="N3150" s="1"/>
      <c r="O3150" s="1"/>
      <c r="P3150" s="1"/>
      <c r="Q3150" s="1"/>
      <c r="R3150" s="1"/>
      <c r="S3150" s="1"/>
      <c r="T3150" s="1"/>
      <c r="U3150" s="1"/>
      <c r="V3150" s="1"/>
      <c r="W3150" s="1"/>
      <c r="X3150" s="1"/>
    </row>
    <row r="3151" spans="1:24">
      <c r="A3151" s="119"/>
      <c r="B3151" s="136"/>
      <c r="C3151" s="78"/>
      <c r="D3151" s="99"/>
      <c r="E3151" s="1"/>
      <c r="F3151" s="1"/>
      <c r="G3151" s="1"/>
      <c r="H3151" s="1"/>
      <c r="I3151" s="1"/>
      <c r="J3151" s="1"/>
      <c r="K3151" s="120"/>
      <c r="L3151" s="120"/>
      <c r="M3151" s="120"/>
      <c r="N3151" s="1"/>
      <c r="O3151" s="1"/>
      <c r="P3151" s="1"/>
      <c r="Q3151" s="1"/>
      <c r="R3151" s="1"/>
      <c r="S3151" s="1"/>
      <c r="T3151" s="1"/>
      <c r="U3151" s="1"/>
      <c r="V3151" s="1"/>
      <c r="W3151" s="1"/>
      <c r="X3151" s="1"/>
    </row>
    <row r="3152" spans="1:24">
      <c r="A3152" s="119"/>
      <c r="B3152" s="136"/>
      <c r="C3152" s="78"/>
      <c r="D3152" s="99"/>
      <c r="E3152" s="1"/>
      <c r="F3152" s="1"/>
      <c r="G3152" s="1"/>
      <c r="H3152" s="1"/>
      <c r="I3152" s="1"/>
      <c r="J3152" s="1"/>
      <c r="K3152" s="120"/>
      <c r="L3152" s="120"/>
      <c r="M3152" s="120"/>
      <c r="N3152" s="1"/>
      <c r="O3152" s="1"/>
      <c r="P3152" s="1"/>
      <c r="Q3152" s="1"/>
      <c r="R3152" s="1"/>
      <c r="S3152" s="1"/>
      <c r="T3152" s="1"/>
      <c r="U3152" s="1"/>
      <c r="V3152" s="1"/>
      <c r="W3152" s="1"/>
      <c r="X3152" s="1"/>
    </row>
    <row r="3153" spans="1:24">
      <c r="A3153" s="119"/>
      <c r="B3153" s="136"/>
      <c r="C3153" s="78"/>
      <c r="D3153" s="99"/>
      <c r="E3153" s="1"/>
      <c r="F3153" s="1"/>
      <c r="G3153" s="1"/>
      <c r="H3153" s="1"/>
      <c r="I3153" s="1"/>
      <c r="J3153" s="1"/>
      <c r="K3153" s="120"/>
      <c r="L3153" s="120"/>
      <c r="M3153" s="120"/>
      <c r="N3153" s="1"/>
      <c r="O3153" s="1"/>
      <c r="P3153" s="1"/>
      <c r="Q3153" s="1"/>
      <c r="R3153" s="1"/>
      <c r="S3153" s="1"/>
      <c r="T3153" s="1"/>
      <c r="U3153" s="1"/>
      <c r="V3153" s="1"/>
      <c r="W3153" s="1"/>
      <c r="X3153" s="1"/>
    </row>
    <row r="3154" spans="1:24">
      <c r="A3154" s="119"/>
      <c r="B3154" s="136"/>
      <c r="C3154" s="78"/>
      <c r="D3154" s="99"/>
      <c r="E3154" s="1"/>
      <c r="F3154" s="1"/>
      <c r="G3154" s="1"/>
      <c r="H3154" s="1"/>
      <c r="I3154" s="1"/>
      <c r="J3154" s="1"/>
      <c r="K3154" s="120"/>
      <c r="L3154" s="120"/>
      <c r="M3154" s="120"/>
      <c r="N3154" s="1"/>
      <c r="O3154" s="1"/>
      <c r="P3154" s="1"/>
      <c r="Q3154" s="1"/>
      <c r="R3154" s="1"/>
      <c r="S3154" s="1"/>
      <c r="T3154" s="1"/>
      <c r="U3154" s="1"/>
      <c r="V3154" s="1"/>
      <c r="W3154" s="1"/>
      <c r="X3154" s="1"/>
    </row>
    <row r="3155" spans="1:24">
      <c r="A3155" s="119"/>
      <c r="B3155" s="136"/>
      <c r="C3155" s="78"/>
      <c r="D3155" s="99"/>
      <c r="E3155" s="1"/>
      <c r="F3155" s="1"/>
      <c r="G3155" s="1"/>
      <c r="H3155" s="1"/>
      <c r="I3155" s="1"/>
      <c r="J3155" s="1"/>
      <c r="K3155" s="120"/>
      <c r="L3155" s="120"/>
      <c r="M3155" s="120"/>
      <c r="N3155" s="1"/>
      <c r="O3155" s="1"/>
      <c r="P3155" s="1"/>
      <c r="Q3155" s="1"/>
      <c r="R3155" s="1"/>
      <c r="S3155" s="1"/>
      <c r="T3155" s="1"/>
      <c r="U3155" s="1"/>
      <c r="V3155" s="1"/>
      <c r="W3155" s="1"/>
      <c r="X3155" s="1"/>
    </row>
    <row r="3156" spans="1:24">
      <c r="A3156" s="119"/>
      <c r="B3156" s="136"/>
      <c r="C3156" s="78"/>
      <c r="D3156" s="99"/>
      <c r="E3156" s="1"/>
      <c r="F3156" s="1"/>
      <c r="G3156" s="1"/>
      <c r="H3156" s="1"/>
      <c r="I3156" s="1"/>
      <c r="J3156" s="1"/>
      <c r="K3156" s="120"/>
      <c r="L3156" s="120"/>
      <c r="M3156" s="120"/>
      <c r="N3156" s="1"/>
      <c r="O3156" s="1"/>
      <c r="P3156" s="1"/>
      <c r="Q3156" s="1"/>
      <c r="R3156" s="1"/>
      <c r="S3156" s="1"/>
      <c r="T3156" s="1"/>
      <c r="U3156" s="1"/>
      <c r="V3156" s="1"/>
      <c r="W3156" s="1"/>
      <c r="X3156" s="1"/>
    </row>
    <row r="3157" spans="1:24">
      <c r="A3157" s="119"/>
      <c r="B3157" s="136"/>
      <c r="C3157" s="78"/>
      <c r="D3157" s="99"/>
      <c r="E3157" s="1"/>
      <c r="F3157" s="1"/>
      <c r="G3157" s="1"/>
      <c r="H3157" s="1"/>
      <c r="I3157" s="1"/>
      <c r="J3157" s="1"/>
      <c r="K3157" s="120"/>
      <c r="L3157" s="120"/>
      <c r="M3157" s="120"/>
      <c r="N3157" s="1"/>
      <c r="O3157" s="1"/>
      <c r="P3157" s="1"/>
      <c r="Q3157" s="1"/>
      <c r="R3157" s="1"/>
      <c r="S3157" s="1"/>
      <c r="T3157" s="1"/>
      <c r="U3157" s="1"/>
      <c r="V3157" s="1"/>
      <c r="W3157" s="1"/>
      <c r="X3157" s="1"/>
    </row>
    <row r="3158" spans="1:24">
      <c r="A3158" s="119"/>
      <c r="B3158" s="136"/>
      <c r="C3158" s="78"/>
      <c r="D3158" s="99"/>
      <c r="E3158" s="1"/>
      <c r="F3158" s="1"/>
      <c r="G3158" s="1"/>
      <c r="H3158" s="1"/>
      <c r="I3158" s="1"/>
      <c r="J3158" s="1"/>
      <c r="K3158" s="120"/>
      <c r="L3158" s="120"/>
      <c r="M3158" s="120"/>
      <c r="N3158" s="1"/>
      <c r="O3158" s="1"/>
      <c r="P3158" s="1"/>
      <c r="Q3158" s="1"/>
      <c r="R3158" s="1"/>
      <c r="S3158" s="1"/>
      <c r="T3158" s="1"/>
      <c r="U3158" s="1"/>
      <c r="V3158" s="1"/>
      <c r="W3158" s="1"/>
      <c r="X3158" s="1"/>
    </row>
    <row r="3159" spans="1:24">
      <c r="A3159" s="119"/>
      <c r="B3159" s="136"/>
      <c r="C3159" s="78"/>
      <c r="D3159" s="99"/>
      <c r="E3159" s="1"/>
      <c r="F3159" s="1"/>
      <c r="G3159" s="1"/>
      <c r="H3159" s="1"/>
      <c r="I3159" s="1"/>
      <c r="J3159" s="1"/>
      <c r="K3159" s="120"/>
      <c r="L3159" s="120"/>
      <c r="M3159" s="120"/>
      <c r="N3159" s="1"/>
      <c r="O3159" s="1"/>
      <c r="P3159" s="1"/>
      <c r="Q3159" s="1"/>
      <c r="R3159" s="1"/>
      <c r="S3159" s="1"/>
      <c r="T3159" s="1"/>
      <c r="U3159" s="1"/>
      <c r="V3159" s="1"/>
      <c r="W3159" s="1"/>
      <c r="X3159" s="1"/>
    </row>
    <row r="3160" spans="1:24">
      <c r="A3160" s="119"/>
      <c r="B3160" s="136"/>
      <c r="C3160" s="78"/>
      <c r="D3160" s="99"/>
      <c r="E3160" s="1"/>
      <c r="F3160" s="1"/>
      <c r="G3160" s="1"/>
      <c r="H3160" s="1"/>
      <c r="I3160" s="1"/>
      <c r="J3160" s="1"/>
      <c r="K3160" s="120"/>
      <c r="L3160" s="120"/>
      <c r="M3160" s="120"/>
      <c r="N3160" s="1"/>
      <c r="O3160" s="1"/>
      <c r="P3160" s="1"/>
      <c r="Q3160" s="1"/>
      <c r="R3160" s="1"/>
      <c r="S3160" s="1"/>
      <c r="T3160" s="1"/>
      <c r="U3160" s="1"/>
      <c r="V3160" s="1"/>
      <c r="W3160" s="1"/>
      <c r="X3160" s="1"/>
    </row>
    <row r="3161" spans="1:24">
      <c r="A3161" s="119"/>
      <c r="B3161" s="136"/>
      <c r="C3161" s="78"/>
      <c r="D3161" s="99"/>
      <c r="E3161" s="1"/>
      <c r="F3161" s="1"/>
      <c r="G3161" s="1"/>
      <c r="H3161" s="1"/>
      <c r="I3161" s="1"/>
      <c r="J3161" s="1"/>
      <c r="K3161" s="120"/>
      <c r="L3161" s="120"/>
      <c r="M3161" s="120"/>
      <c r="N3161" s="1"/>
      <c r="O3161" s="1"/>
      <c r="P3161" s="1"/>
      <c r="Q3161" s="1"/>
      <c r="R3161" s="1"/>
      <c r="S3161" s="1"/>
      <c r="T3161" s="1"/>
      <c r="U3161" s="1"/>
      <c r="V3161" s="1"/>
      <c r="W3161" s="1"/>
      <c r="X3161" s="1"/>
    </row>
    <row r="3162" spans="1:24">
      <c r="A3162" s="119"/>
      <c r="B3162" s="136"/>
      <c r="C3162" s="78"/>
      <c r="D3162" s="99"/>
      <c r="E3162" s="1"/>
      <c r="F3162" s="1"/>
      <c r="G3162" s="1"/>
      <c r="H3162" s="1"/>
      <c r="I3162" s="1"/>
      <c r="J3162" s="1"/>
      <c r="K3162" s="120"/>
      <c r="L3162" s="120"/>
      <c r="M3162" s="120"/>
      <c r="N3162" s="1"/>
      <c r="O3162" s="1"/>
      <c r="P3162" s="1"/>
      <c r="Q3162" s="1"/>
      <c r="R3162" s="1"/>
      <c r="S3162" s="1"/>
      <c r="T3162" s="1"/>
      <c r="U3162" s="1"/>
      <c r="V3162" s="1"/>
      <c r="W3162" s="1"/>
      <c r="X3162" s="1"/>
    </row>
    <row r="3163" spans="1:24">
      <c r="A3163" s="119"/>
      <c r="B3163" s="136"/>
      <c r="C3163" s="78"/>
      <c r="D3163" s="99"/>
      <c r="E3163" s="1"/>
      <c r="F3163" s="1"/>
      <c r="G3163" s="1"/>
      <c r="H3163" s="1"/>
      <c r="I3163" s="1"/>
      <c r="J3163" s="1"/>
      <c r="K3163" s="120"/>
      <c r="L3163" s="120"/>
      <c r="M3163" s="120"/>
      <c r="N3163" s="1"/>
      <c r="O3163" s="1"/>
      <c r="P3163" s="1"/>
      <c r="Q3163" s="1"/>
      <c r="R3163" s="1"/>
      <c r="S3163" s="1"/>
      <c r="T3163" s="1"/>
      <c r="U3163" s="1"/>
      <c r="V3163" s="1"/>
      <c r="W3163" s="1"/>
      <c r="X3163" s="1"/>
    </row>
    <row r="3164" spans="1:24">
      <c r="A3164" s="119"/>
      <c r="B3164" s="136"/>
      <c r="C3164" s="78"/>
      <c r="D3164" s="99"/>
      <c r="E3164" s="1"/>
      <c r="F3164" s="1"/>
      <c r="G3164" s="1"/>
      <c r="H3164" s="1"/>
      <c r="I3164" s="1"/>
      <c r="J3164" s="1"/>
      <c r="K3164" s="120"/>
      <c r="L3164" s="120"/>
      <c r="M3164" s="120"/>
      <c r="N3164" s="1"/>
      <c r="O3164" s="1"/>
      <c r="P3164" s="1"/>
      <c r="Q3164" s="1"/>
      <c r="R3164" s="1"/>
      <c r="S3164" s="1"/>
      <c r="T3164" s="1"/>
      <c r="U3164" s="1"/>
      <c r="V3164" s="1"/>
      <c r="W3164" s="1"/>
      <c r="X3164" s="1"/>
    </row>
    <row r="3165" spans="1:24">
      <c r="A3165" s="119"/>
      <c r="B3165" s="136"/>
      <c r="C3165" s="78"/>
      <c r="D3165" s="99"/>
      <c r="E3165" s="1"/>
      <c r="F3165" s="1"/>
      <c r="G3165" s="1"/>
      <c r="H3165" s="1"/>
      <c r="I3165" s="1"/>
      <c r="J3165" s="1"/>
      <c r="K3165" s="120"/>
      <c r="L3165" s="120"/>
      <c r="M3165" s="120"/>
      <c r="N3165" s="1"/>
      <c r="O3165" s="1"/>
      <c r="P3165" s="1"/>
      <c r="Q3165" s="1"/>
      <c r="R3165" s="1"/>
      <c r="S3165" s="1"/>
      <c r="T3165" s="1"/>
      <c r="U3165" s="1"/>
      <c r="V3165" s="1"/>
      <c r="W3165" s="1"/>
      <c r="X3165" s="1"/>
    </row>
    <row r="3166" spans="1:24">
      <c r="A3166" s="119"/>
      <c r="B3166" s="136"/>
      <c r="C3166" s="78"/>
      <c r="D3166" s="99"/>
      <c r="E3166" s="1"/>
      <c r="F3166" s="1"/>
      <c r="G3166" s="1"/>
      <c r="H3166" s="1"/>
      <c r="I3166" s="1"/>
      <c r="J3166" s="1"/>
      <c r="K3166" s="120"/>
      <c r="L3166" s="120"/>
      <c r="M3166" s="120"/>
      <c r="N3166" s="1"/>
      <c r="O3166" s="1"/>
      <c r="P3166" s="1"/>
      <c r="Q3166" s="1"/>
      <c r="R3166" s="1"/>
      <c r="S3166" s="1"/>
      <c r="T3166" s="1"/>
      <c r="U3166" s="1"/>
      <c r="V3166" s="1"/>
      <c r="W3166" s="1"/>
      <c r="X3166" s="1"/>
    </row>
    <row r="3167" spans="1:24">
      <c r="A3167" s="119"/>
      <c r="B3167" s="136"/>
      <c r="C3167" s="78"/>
      <c r="D3167" s="99"/>
      <c r="E3167" s="1"/>
      <c r="F3167" s="1"/>
      <c r="G3167" s="1"/>
      <c r="H3167" s="1"/>
      <c r="I3167" s="1"/>
      <c r="J3167" s="1"/>
      <c r="K3167" s="120"/>
      <c r="L3167" s="120"/>
      <c r="M3167" s="120"/>
      <c r="N3167" s="1"/>
      <c r="O3167" s="1"/>
      <c r="P3167" s="1"/>
      <c r="Q3167" s="1"/>
      <c r="R3167" s="1"/>
      <c r="S3167" s="1"/>
      <c r="T3167" s="1"/>
      <c r="U3167" s="1"/>
      <c r="V3167" s="1"/>
      <c r="W3167" s="1"/>
      <c r="X3167" s="1"/>
    </row>
    <row r="3168" spans="1:24">
      <c r="A3168" s="119"/>
      <c r="B3168" s="136"/>
      <c r="C3168" s="78"/>
      <c r="D3168" s="99"/>
      <c r="E3168" s="1"/>
      <c r="F3168" s="1"/>
      <c r="G3168" s="1"/>
      <c r="H3168" s="1"/>
      <c r="I3168" s="1"/>
      <c r="J3168" s="1"/>
      <c r="K3168" s="120"/>
      <c r="L3168" s="120"/>
      <c r="M3168" s="120"/>
      <c r="N3168" s="1"/>
      <c r="O3168" s="1"/>
      <c r="P3168" s="1"/>
      <c r="Q3168" s="1"/>
      <c r="R3168" s="1"/>
      <c r="S3168" s="1"/>
      <c r="T3168" s="1"/>
      <c r="U3168" s="1"/>
      <c r="V3168" s="1"/>
      <c r="W3168" s="1"/>
      <c r="X3168" s="1"/>
    </row>
    <row r="3169" spans="1:24">
      <c r="A3169" s="119"/>
      <c r="B3169" s="136"/>
      <c r="C3169" s="78"/>
      <c r="D3169" s="99"/>
      <c r="E3169" s="1"/>
      <c r="F3169" s="1"/>
      <c r="G3169" s="1"/>
      <c r="H3169" s="1"/>
      <c r="I3169" s="1"/>
      <c r="J3169" s="1"/>
      <c r="K3169" s="120"/>
      <c r="L3169" s="120"/>
      <c r="M3169" s="120"/>
      <c r="N3169" s="1"/>
      <c r="O3169" s="1"/>
      <c r="P3169" s="1"/>
      <c r="Q3169" s="1"/>
      <c r="R3169" s="1"/>
      <c r="S3169" s="1"/>
      <c r="T3169" s="1"/>
      <c r="U3169" s="1"/>
      <c r="V3169" s="1"/>
      <c r="W3169" s="1"/>
      <c r="X3169" s="1"/>
    </row>
    <row r="3170" spans="1:24">
      <c r="A3170" s="119"/>
      <c r="B3170" s="136"/>
      <c r="C3170" s="78"/>
      <c r="D3170" s="99"/>
      <c r="E3170" s="1"/>
      <c r="F3170" s="1"/>
      <c r="G3170" s="1"/>
      <c r="H3170" s="1"/>
      <c r="I3170" s="1"/>
      <c r="J3170" s="1"/>
      <c r="K3170" s="120"/>
      <c r="L3170" s="120"/>
      <c r="M3170" s="120"/>
      <c r="N3170" s="1"/>
      <c r="O3170" s="1"/>
      <c r="P3170" s="1"/>
      <c r="Q3170" s="1"/>
      <c r="R3170" s="1"/>
      <c r="S3170" s="1"/>
      <c r="T3170" s="1"/>
      <c r="U3170" s="1"/>
      <c r="V3170" s="1"/>
      <c r="W3170" s="1"/>
      <c r="X3170" s="1"/>
    </row>
    <row r="3171" spans="1:24">
      <c r="A3171" s="119"/>
      <c r="B3171" s="136"/>
      <c r="C3171" s="78"/>
      <c r="D3171" s="99"/>
      <c r="E3171" s="1"/>
      <c r="F3171" s="1"/>
      <c r="G3171" s="1"/>
      <c r="H3171" s="1"/>
      <c r="I3171" s="1"/>
      <c r="J3171" s="1"/>
      <c r="K3171" s="120"/>
      <c r="L3171" s="120"/>
      <c r="M3171" s="120"/>
      <c r="N3171" s="1"/>
      <c r="O3171" s="1"/>
      <c r="P3171" s="1"/>
      <c r="Q3171" s="1"/>
      <c r="R3171" s="1"/>
      <c r="S3171" s="1"/>
      <c r="T3171" s="1"/>
      <c r="U3171" s="1"/>
      <c r="V3171" s="1"/>
      <c r="W3171" s="1"/>
      <c r="X3171" s="1"/>
    </row>
    <row r="3172" spans="1:24">
      <c r="A3172" s="119"/>
      <c r="B3172" s="136"/>
      <c r="C3172" s="78"/>
      <c r="D3172" s="99"/>
      <c r="E3172" s="1"/>
      <c r="F3172" s="1"/>
      <c r="G3172" s="1"/>
      <c r="H3172" s="1"/>
      <c r="I3172" s="1"/>
      <c r="J3172" s="1"/>
      <c r="K3172" s="120"/>
      <c r="L3172" s="120"/>
      <c r="M3172" s="120"/>
      <c r="N3172" s="1"/>
      <c r="O3172" s="1"/>
      <c r="P3172" s="1"/>
      <c r="Q3172" s="1"/>
      <c r="R3172" s="1"/>
      <c r="S3172" s="1"/>
      <c r="T3172" s="1"/>
      <c r="U3172" s="1"/>
      <c r="V3172" s="1"/>
      <c r="W3172" s="1"/>
      <c r="X3172" s="1"/>
    </row>
    <row r="3173" spans="1:24">
      <c r="A3173" s="119"/>
      <c r="B3173" s="136"/>
      <c r="C3173" s="78"/>
      <c r="D3173" s="99"/>
      <c r="E3173" s="1"/>
      <c r="F3173" s="1"/>
      <c r="G3173" s="1"/>
      <c r="H3173" s="1"/>
      <c r="I3173" s="1"/>
      <c r="J3173" s="1"/>
      <c r="K3173" s="120"/>
      <c r="L3173" s="120"/>
      <c r="M3173" s="120"/>
      <c r="N3173" s="1"/>
      <c r="O3173" s="1"/>
      <c r="P3173" s="1"/>
      <c r="Q3173" s="1"/>
      <c r="R3173" s="1"/>
      <c r="S3173" s="1"/>
      <c r="T3173" s="1"/>
      <c r="U3173" s="1"/>
      <c r="V3173" s="1"/>
      <c r="W3173" s="1"/>
      <c r="X3173" s="1"/>
    </row>
    <row r="3174" spans="1:24">
      <c r="A3174" s="119"/>
      <c r="B3174" s="136"/>
      <c r="C3174" s="78"/>
      <c r="D3174" s="99"/>
      <c r="E3174" s="1"/>
      <c r="F3174" s="1"/>
      <c r="G3174" s="1"/>
      <c r="H3174" s="1"/>
      <c r="I3174" s="1"/>
      <c r="J3174" s="1"/>
      <c r="K3174" s="120"/>
      <c r="L3174" s="120"/>
      <c r="M3174" s="120"/>
      <c r="N3174" s="1"/>
      <c r="O3174" s="1"/>
      <c r="P3174" s="1"/>
      <c r="Q3174" s="1"/>
      <c r="R3174" s="1"/>
      <c r="S3174" s="1"/>
      <c r="T3174" s="1"/>
      <c r="U3174" s="1"/>
      <c r="V3174" s="1"/>
      <c r="W3174" s="1"/>
      <c r="X3174" s="1"/>
    </row>
    <row r="3175" spans="1:24">
      <c r="A3175" s="119"/>
      <c r="B3175" s="136"/>
      <c r="C3175" s="78"/>
      <c r="D3175" s="99"/>
      <c r="E3175" s="1"/>
      <c r="F3175" s="1"/>
      <c r="G3175" s="1"/>
      <c r="H3175" s="1"/>
      <c r="I3175" s="1"/>
      <c r="J3175" s="1"/>
      <c r="K3175" s="120"/>
      <c r="L3175" s="120"/>
      <c r="M3175" s="120"/>
      <c r="N3175" s="1"/>
      <c r="O3175" s="1"/>
      <c r="P3175" s="1"/>
      <c r="Q3175" s="1"/>
      <c r="R3175" s="1"/>
      <c r="S3175" s="1"/>
      <c r="T3175" s="1"/>
      <c r="U3175" s="1"/>
      <c r="V3175" s="1"/>
      <c r="W3175" s="1"/>
      <c r="X3175" s="1"/>
    </row>
    <row r="3176" spans="1:24">
      <c r="A3176" s="119"/>
      <c r="B3176" s="136"/>
      <c r="C3176" s="78"/>
      <c r="D3176" s="99"/>
      <c r="E3176" s="1"/>
      <c r="F3176" s="1"/>
      <c r="G3176" s="1"/>
      <c r="H3176" s="1"/>
      <c r="I3176" s="1"/>
      <c r="J3176" s="1"/>
      <c r="K3176" s="120"/>
      <c r="L3176" s="120"/>
      <c r="M3176" s="120"/>
      <c r="N3176" s="1"/>
      <c r="O3176" s="1"/>
      <c r="P3176" s="1"/>
      <c r="Q3176" s="1"/>
      <c r="R3176" s="1"/>
      <c r="S3176" s="1"/>
      <c r="T3176" s="1"/>
      <c r="U3176" s="1"/>
      <c r="V3176" s="1"/>
      <c r="W3176" s="1"/>
      <c r="X3176" s="1"/>
    </row>
    <row r="3177" spans="1:24">
      <c r="A3177" s="119"/>
      <c r="B3177" s="136"/>
      <c r="C3177" s="78"/>
      <c r="D3177" s="99"/>
      <c r="E3177" s="1"/>
      <c r="F3177" s="1"/>
      <c r="G3177" s="1"/>
      <c r="H3177" s="1"/>
      <c r="I3177" s="1"/>
      <c r="J3177" s="1"/>
      <c r="K3177" s="120"/>
      <c r="L3177" s="120"/>
      <c r="M3177" s="120"/>
      <c r="N3177" s="1"/>
      <c r="O3177" s="1"/>
      <c r="P3177" s="1"/>
      <c r="Q3177" s="1"/>
      <c r="R3177" s="1"/>
      <c r="S3177" s="1"/>
      <c r="T3177" s="1"/>
      <c r="U3177" s="1"/>
      <c r="V3177" s="1"/>
      <c r="W3177" s="1"/>
      <c r="X3177" s="1"/>
    </row>
    <row r="3178" spans="1:24">
      <c r="A3178" s="119"/>
      <c r="B3178" s="136"/>
      <c r="C3178" s="78"/>
      <c r="D3178" s="99"/>
      <c r="E3178" s="1"/>
      <c r="F3178" s="1"/>
      <c r="G3178" s="1"/>
      <c r="H3178" s="1"/>
      <c r="I3178" s="1"/>
      <c r="J3178" s="1"/>
      <c r="K3178" s="120"/>
      <c r="L3178" s="120"/>
      <c r="M3178" s="120"/>
      <c r="N3178" s="1"/>
      <c r="O3178" s="1"/>
      <c r="P3178" s="1"/>
      <c r="Q3178" s="1"/>
      <c r="R3178" s="1"/>
      <c r="S3178" s="1"/>
      <c r="T3178" s="1"/>
      <c r="U3178" s="1"/>
      <c r="V3178" s="1"/>
      <c r="W3178" s="1"/>
      <c r="X3178" s="1"/>
    </row>
    <row r="3179" spans="1:24">
      <c r="A3179" s="119"/>
      <c r="B3179" s="136"/>
      <c r="C3179" s="78"/>
      <c r="D3179" s="99"/>
      <c r="E3179" s="1"/>
      <c r="F3179" s="1"/>
      <c r="G3179" s="1"/>
      <c r="H3179" s="1"/>
      <c r="I3179" s="1"/>
      <c r="J3179" s="1"/>
      <c r="K3179" s="120"/>
      <c r="L3179" s="120"/>
      <c r="M3179" s="120"/>
      <c r="N3179" s="1"/>
      <c r="O3179" s="1"/>
      <c r="P3179" s="1"/>
      <c r="Q3179" s="1"/>
      <c r="R3179" s="1"/>
      <c r="S3179" s="1"/>
      <c r="T3179" s="1"/>
      <c r="U3179" s="1"/>
      <c r="V3179" s="1"/>
      <c r="W3179" s="1"/>
      <c r="X3179" s="1"/>
    </row>
    <row r="3180" spans="1:24">
      <c r="A3180" s="119"/>
      <c r="B3180" s="136"/>
      <c r="C3180" s="78"/>
      <c r="D3180" s="99"/>
      <c r="E3180" s="1"/>
      <c r="F3180" s="1"/>
      <c r="G3180" s="1"/>
      <c r="H3180" s="1"/>
      <c r="I3180" s="1"/>
      <c r="J3180" s="1"/>
      <c r="K3180" s="120"/>
      <c r="L3180" s="120"/>
      <c r="M3180" s="120"/>
      <c r="N3180" s="1"/>
      <c r="O3180" s="1"/>
      <c r="P3180" s="1"/>
      <c r="Q3180" s="1"/>
      <c r="R3180" s="1"/>
      <c r="S3180" s="1"/>
      <c r="T3180" s="1"/>
      <c r="U3180" s="1"/>
      <c r="V3180" s="1"/>
      <c r="W3180" s="1"/>
      <c r="X3180" s="1"/>
    </row>
    <row r="3181" spans="1:24">
      <c r="A3181" s="119"/>
      <c r="B3181" s="136"/>
      <c r="C3181" s="78"/>
      <c r="D3181" s="99"/>
      <c r="E3181" s="1"/>
      <c r="F3181" s="1"/>
      <c r="G3181" s="1"/>
      <c r="H3181" s="1"/>
      <c r="I3181" s="1"/>
      <c r="J3181" s="1"/>
      <c r="K3181" s="120"/>
      <c r="L3181" s="120"/>
      <c r="M3181" s="120"/>
      <c r="N3181" s="1"/>
      <c r="O3181" s="1"/>
      <c r="P3181" s="1"/>
      <c r="Q3181" s="1"/>
      <c r="R3181" s="1"/>
      <c r="S3181" s="1"/>
      <c r="T3181" s="1"/>
      <c r="U3181" s="1"/>
      <c r="V3181" s="1"/>
      <c r="W3181" s="1"/>
      <c r="X3181" s="1"/>
    </row>
    <row r="3182" spans="1:24">
      <c r="A3182" s="119"/>
      <c r="B3182" s="136"/>
      <c r="C3182" s="78"/>
      <c r="D3182" s="99"/>
      <c r="E3182" s="1"/>
      <c r="F3182" s="1"/>
      <c r="G3182" s="1"/>
      <c r="H3182" s="1"/>
      <c r="I3182" s="1"/>
      <c r="J3182" s="1"/>
      <c r="K3182" s="120"/>
      <c r="L3182" s="120"/>
      <c r="M3182" s="120"/>
      <c r="N3182" s="1"/>
      <c r="O3182" s="1"/>
      <c r="P3182" s="1"/>
      <c r="Q3182" s="1"/>
      <c r="R3182" s="1"/>
      <c r="S3182" s="1"/>
      <c r="T3182" s="1"/>
      <c r="U3182" s="1"/>
      <c r="V3182" s="1"/>
      <c r="W3182" s="1"/>
      <c r="X3182" s="1"/>
    </row>
    <row r="3183" spans="1:24">
      <c r="A3183" s="119"/>
      <c r="B3183" s="136"/>
      <c r="C3183" s="78"/>
      <c r="D3183" s="99"/>
      <c r="E3183" s="1"/>
      <c r="F3183" s="1"/>
      <c r="G3183" s="1"/>
      <c r="H3183" s="1"/>
      <c r="I3183" s="1"/>
      <c r="J3183" s="1"/>
      <c r="K3183" s="120"/>
      <c r="L3183" s="120"/>
      <c r="M3183" s="120"/>
      <c r="N3183" s="1"/>
      <c r="O3183" s="1"/>
      <c r="P3183" s="1"/>
      <c r="Q3183" s="1"/>
      <c r="R3183" s="1"/>
      <c r="S3183" s="1"/>
      <c r="T3183" s="1"/>
      <c r="U3183" s="1"/>
      <c r="V3183" s="1"/>
      <c r="W3183" s="1"/>
      <c r="X3183" s="1"/>
    </row>
    <row r="3184" spans="1:24">
      <c r="A3184" s="119"/>
      <c r="B3184" s="136"/>
      <c r="C3184" s="78"/>
      <c r="D3184" s="99"/>
      <c r="E3184" s="1"/>
      <c r="F3184" s="1"/>
      <c r="G3184" s="1"/>
      <c r="H3184" s="1"/>
      <c r="I3184" s="1"/>
      <c r="J3184" s="1"/>
      <c r="K3184" s="120"/>
      <c r="L3184" s="120"/>
      <c r="M3184" s="120"/>
      <c r="N3184" s="1"/>
      <c r="O3184" s="1"/>
      <c r="P3184" s="1"/>
      <c r="Q3184" s="1"/>
      <c r="R3184" s="1"/>
      <c r="S3184" s="1"/>
      <c r="T3184" s="1"/>
      <c r="U3184" s="1"/>
      <c r="V3184" s="1"/>
      <c r="W3184" s="1"/>
      <c r="X3184" s="1"/>
    </row>
    <row r="3185" spans="1:24">
      <c r="A3185" s="119"/>
      <c r="B3185" s="136"/>
      <c r="C3185" s="78"/>
      <c r="D3185" s="99"/>
      <c r="E3185" s="1"/>
      <c r="F3185" s="1"/>
      <c r="G3185" s="1"/>
      <c r="H3185" s="1"/>
      <c r="I3185" s="1"/>
      <c r="J3185" s="1"/>
      <c r="K3185" s="120"/>
      <c r="L3185" s="120"/>
      <c r="M3185" s="120"/>
      <c r="N3185" s="1"/>
      <c r="O3185" s="1"/>
      <c r="P3185" s="1"/>
      <c r="Q3185" s="1"/>
      <c r="R3185" s="1"/>
      <c r="S3185" s="1"/>
      <c r="T3185" s="1"/>
      <c r="U3185" s="1"/>
      <c r="V3185" s="1"/>
      <c r="W3185" s="1"/>
      <c r="X3185" s="1"/>
    </row>
    <row r="3186" spans="1:24">
      <c r="A3186" s="119"/>
      <c r="B3186" s="136"/>
      <c r="C3186" s="78"/>
      <c r="D3186" s="99"/>
      <c r="E3186" s="1"/>
      <c r="F3186" s="1"/>
      <c r="G3186" s="1"/>
      <c r="H3186" s="1"/>
      <c r="I3186" s="1"/>
      <c r="J3186" s="1"/>
      <c r="K3186" s="120"/>
      <c r="L3186" s="120"/>
      <c r="M3186" s="120"/>
      <c r="N3186" s="1"/>
      <c r="O3186" s="1"/>
      <c r="P3186" s="1"/>
      <c r="Q3186" s="1"/>
      <c r="R3186" s="1"/>
      <c r="S3186" s="1"/>
      <c r="T3186" s="1"/>
      <c r="U3186" s="1"/>
      <c r="V3186" s="1"/>
      <c r="W3186" s="1"/>
      <c r="X3186" s="1"/>
    </row>
    <row r="3187" spans="1:24">
      <c r="A3187" s="119"/>
      <c r="B3187" s="136"/>
      <c r="C3187" s="78"/>
      <c r="D3187" s="99"/>
      <c r="E3187" s="1"/>
      <c r="F3187" s="1"/>
      <c r="G3187" s="1"/>
      <c r="H3187" s="1"/>
      <c r="I3187" s="1"/>
      <c r="J3187" s="1"/>
      <c r="K3187" s="120"/>
      <c r="L3187" s="120"/>
      <c r="M3187" s="120"/>
      <c r="N3187" s="1"/>
      <c r="O3187" s="1"/>
      <c r="P3187" s="1"/>
      <c r="Q3187" s="1"/>
      <c r="R3187" s="1"/>
      <c r="S3187" s="1"/>
      <c r="T3187" s="1"/>
      <c r="U3187" s="1"/>
      <c r="V3187" s="1"/>
      <c r="W3187" s="1"/>
      <c r="X3187" s="1"/>
    </row>
    <row r="3188" spans="1:24">
      <c r="A3188" s="119"/>
      <c r="B3188" s="136"/>
      <c r="C3188" s="78"/>
      <c r="D3188" s="99"/>
      <c r="E3188" s="1"/>
      <c r="F3188" s="1"/>
      <c r="G3188" s="1"/>
      <c r="H3188" s="1"/>
      <c r="I3188" s="1"/>
      <c r="J3188" s="1"/>
      <c r="K3188" s="120"/>
      <c r="L3188" s="120"/>
      <c r="M3188" s="120"/>
      <c r="N3188" s="1"/>
      <c r="O3188" s="1"/>
      <c r="P3188" s="1"/>
      <c r="Q3188" s="1"/>
      <c r="R3188" s="1"/>
      <c r="S3188" s="1"/>
      <c r="T3188" s="1"/>
      <c r="U3188" s="1"/>
      <c r="V3188" s="1"/>
      <c r="W3188" s="1"/>
      <c r="X3188" s="1"/>
    </row>
    <row r="3189" spans="1:24">
      <c r="A3189" s="119"/>
      <c r="B3189" s="136"/>
      <c r="C3189" s="78"/>
      <c r="D3189" s="99"/>
      <c r="E3189" s="1"/>
      <c r="F3189" s="1"/>
      <c r="G3189" s="1"/>
      <c r="H3189" s="1"/>
      <c r="I3189" s="1"/>
      <c r="J3189" s="1"/>
      <c r="K3189" s="120"/>
      <c r="L3189" s="120"/>
      <c r="M3189" s="120"/>
      <c r="N3189" s="1"/>
      <c r="O3189" s="1"/>
      <c r="P3189" s="1"/>
      <c r="Q3189" s="1"/>
      <c r="R3189" s="1"/>
      <c r="S3189" s="1"/>
      <c r="T3189" s="1"/>
      <c r="U3189" s="1"/>
      <c r="V3189" s="1"/>
      <c r="W3189" s="1"/>
      <c r="X3189" s="1"/>
    </row>
    <row r="3190" spans="1:24">
      <c r="A3190" s="119"/>
      <c r="B3190" s="136"/>
      <c r="C3190" s="78"/>
      <c r="D3190" s="99"/>
      <c r="E3190" s="1"/>
      <c r="F3190" s="1"/>
      <c r="G3190" s="1"/>
      <c r="H3190" s="1"/>
      <c r="I3190" s="1"/>
      <c r="J3190" s="1"/>
      <c r="K3190" s="120"/>
      <c r="L3190" s="120"/>
      <c r="M3190" s="120"/>
      <c r="N3190" s="1"/>
      <c r="O3190" s="1"/>
      <c r="P3190" s="1"/>
      <c r="Q3190" s="1"/>
      <c r="R3190" s="1"/>
      <c r="S3190" s="1"/>
      <c r="T3190" s="1"/>
      <c r="U3190" s="1"/>
      <c r="V3190" s="1"/>
      <c r="W3190" s="1"/>
      <c r="X3190" s="1"/>
    </row>
    <row r="3191" spans="1:24">
      <c r="A3191" s="119"/>
      <c r="B3191" s="136"/>
      <c r="C3191" s="78"/>
      <c r="D3191" s="99"/>
      <c r="E3191" s="1"/>
      <c r="F3191" s="1"/>
      <c r="G3191" s="1"/>
      <c r="H3191" s="1"/>
      <c r="I3191" s="1"/>
      <c r="J3191" s="1"/>
      <c r="K3191" s="120"/>
      <c r="L3191" s="120"/>
      <c r="M3191" s="120"/>
      <c r="N3191" s="1"/>
      <c r="O3191" s="1"/>
      <c r="P3191" s="1"/>
      <c r="Q3191" s="1"/>
      <c r="R3191" s="1"/>
      <c r="S3191" s="1"/>
      <c r="T3191" s="1"/>
      <c r="U3191" s="1"/>
      <c r="V3191" s="1"/>
      <c r="W3191" s="1"/>
      <c r="X3191" s="1"/>
    </row>
    <row r="3192" spans="1:24">
      <c r="A3192" s="119"/>
      <c r="B3192" s="136"/>
      <c r="C3192" s="78"/>
      <c r="D3192" s="99"/>
      <c r="E3192" s="1"/>
      <c r="F3192" s="1"/>
      <c r="G3192" s="1"/>
      <c r="H3192" s="1"/>
      <c r="I3192" s="1"/>
      <c r="J3192" s="1"/>
      <c r="K3192" s="120"/>
      <c r="L3192" s="120"/>
      <c r="M3192" s="120"/>
      <c r="N3192" s="1"/>
      <c r="O3192" s="1"/>
      <c r="P3192" s="1"/>
      <c r="Q3192" s="1"/>
      <c r="R3192" s="1"/>
      <c r="S3192" s="1"/>
      <c r="T3192" s="1"/>
      <c r="U3192" s="1"/>
      <c r="V3192" s="1"/>
      <c r="W3192" s="1"/>
      <c r="X3192" s="1"/>
    </row>
    <row r="3193" spans="1:24">
      <c r="A3193" s="119"/>
      <c r="B3193" s="136"/>
      <c r="C3193" s="78"/>
      <c r="D3193" s="99"/>
      <c r="E3193" s="1"/>
      <c r="F3193" s="1"/>
      <c r="G3193" s="1"/>
      <c r="H3193" s="1"/>
      <c r="I3193" s="1"/>
      <c r="J3193" s="1"/>
      <c r="K3193" s="120"/>
      <c r="L3193" s="120"/>
      <c r="M3193" s="120"/>
      <c r="N3193" s="1"/>
      <c r="O3193" s="1"/>
      <c r="P3193" s="1"/>
      <c r="Q3193" s="1"/>
      <c r="R3193" s="1"/>
      <c r="S3193" s="1"/>
      <c r="T3193" s="1"/>
      <c r="U3193" s="1"/>
      <c r="V3193" s="1"/>
      <c r="W3193" s="1"/>
      <c r="X3193" s="1"/>
    </row>
    <row r="3194" spans="1:24">
      <c r="A3194" s="119"/>
      <c r="B3194" s="136"/>
      <c r="C3194" s="78"/>
      <c r="D3194" s="99"/>
      <c r="E3194" s="1"/>
      <c r="F3194" s="1"/>
      <c r="G3194" s="1"/>
      <c r="H3194" s="1"/>
      <c r="I3194" s="1"/>
      <c r="J3194" s="1"/>
      <c r="K3194" s="120"/>
      <c r="L3194" s="120"/>
      <c r="M3194" s="120"/>
      <c r="N3194" s="1"/>
      <c r="O3194" s="1"/>
      <c r="P3194" s="1"/>
      <c r="Q3194" s="1"/>
      <c r="R3194" s="1"/>
      <c r="S3194" s="1"/>
      <c r="T3194" s="1"/>
      <c r="U3194" s="1"/>
      <c r="V3194" s="1"/>
      <c r="W3194" s="1"/>
      <c r="X3194" s="1"/>
    </row>
    <row r="3195" spans="1:24">
      <c r="A3195" s="119"/>
      <c r="B3195" s="136"/>
      <c r="C3195" s="78"/>
      <c r="D3195" s="99"/>
      <c r="E3195" s="1"/>
      <c r="F3195" s="1"/>
      <c r="G3195" s="1"/>
      <c r="H3195" s="1"/>
      <c r="I3195" s="1"/>
      <c r="J3195" s="1"/>
      <c r="K3195" s="120"/>
      <c r="L3195" s="120"/>
      <c r="M3195" s="120"/>
      <c r="N3195" s="1"/>
      <c r="O3195" s="1"/>
      <c r="P3195" s="1"/>
      <c r="Q3195" s="1"/>
      <c r="R3195" s="1"/>
      <c r="S3195" s="1"/>
      <c r="T3195" s="1"/>
      <c r="U3195" s="1"/>
      <c r="V3195" s="1"/>
      <c r="W3195" s="1"/>
      <c r="X3195" s="1"/>
    </row>
    <row r="3196" spans="1:24">
      <c r="A3196" s="119"/>
      <c r="B3196" s="136"/>
      <c r="C3196" s="78"/>
      <c r="D3196" s="99"/>
      <c r="E3196" s="1"/>
      <c r="F3196" s="1"/>
      <c r="G3196" s="1"/>
      <c r="H3196" s="1"/>
      <c r="I3196" s="1"/>
      <c r="J3196" s="1"/>
      <c r="K3196" s="120"/>
      <c r="L3196" s="120"/>
      <c r="M3196" s="120"/>
      <c r="N3196" s="1"/>
      <c r="O3196" s="1"/>
      <c r="P3196" s="1"/>
      <c r="Q3196" s="1"/>
      <c r="R3196" s="1"/>
      <c r="S3196" s="1"/>
      <c r="T3196" s="1"/>
      <c r="U3196" s="1"/>
      <c r="V3196" s="1"/>
      <c r="W3196" s="1"/>
      <c r="X3196" s="1"/>
    </row>
    <row r="3197" spans="1:24">
      <c r="A3197" s="119"/>
      <c r="B3197" s="136"/>
      <c r="C3197" s="78"/>
      <c r="D3197" s="99"/>
      <c r="E3197" s="1"/>
      <c r="F3197" s="1"/>
      <c r="G3197" s="1"/>
      <c r="H3197" s="1"/>
      <c r="I3197" s="1"/>
      <c r="J3197" s="1"/>
      <c r="K3197" s="120"/>
      <c r="L3197" s="120"/>
      <c r="M3197" s="120"/>
      <c r="N3197" s="1"/>
      <c r="O3197" s="1"/>
      <c r="P3197" s="1"/>
      <c r="Q3197" s="1"/>
      <c r="R3197" s="1"/>
      <c r="S3197" s="1"/>
      <c r="T3197" s="1"/>
      <c r="U3197" s="1"/>
      <c r="V3197" s="1"/>
      <c r="W3197" s="1"/>
      <c r="X3197" s="1"/>
    </row>
    <row r="3198" spans="1:24">
      <c r="A3198" s="119"/>
      <c r="B3198" s="136"/>
      <c r="C3198" s="78"/>
      <c r="D3198" s="99"/>
      <c r="E3198" s="1"/>
      <c r="F3198" s="1"/>
      <c r="G3198" s="1"/>
      <c r="H3198" s="1"/>
      <c r="I3198" s="1"/>
      <c r="J3198" s="1"/>
      <c r="K3198" s="120"/>
      <c r="L3198" s="120"/>
      <c r="M3198" s="120"/>
      <c r="N3198" s="1"/>
      <c r="O3198" s="1"/>
      <c r="P3198" s="1"/>
      <c r="Q3198" s="1"/>
      <c r="R3198" s="1"/>
      <c r="S3198" s="1"/>
      <c r="T3198" s="1"/>
      <c r="U3198" s="1"/>
      <c r="V3198" s="1"/>
      <c r="W3198" s="1"/>
      <c r="X3198" s="1"/>
    </row>
    <row r="3199" spans="1:24">
      <c r="A3199" s="119"/>
      <c r="B3199" s="136"/>
      <c r="C3199" s="78"/>
      <c r="D3199" s="99"/>
      <c r="E3199" s="1"/>
      <c r="F3199" s="1"/>
      <c r="G3199" s="1"/>
      <c r="H3199" s="1"/>
      <c r="I3199" s="1"/>
      <c r="J3199" s="1"/>
      <c r="K3199" s="120"/>
      <c r="L3199" s="120"/>
      <c r="M3199" s="120"/>
      <c r="N3199" s="1"/>
      <c r="O3199" s="1"/>
      <c r="P3199" s="1"/>
      <c r="Q3199" s="1"/>
      <c r="R3199" s="1"/>
      <c r="S3199" s="1"/>
      <c r="T3199" s="1"/>
      <c r="U3199" s="1"/>
      <c r="V3199" s="1"/>
      <c r="W3199" s="1"/>
      <c r="X3199" s="1"/>
    </row>
    <row r="3200" spans="1:24">
      <c r="A3200" s="119"/>
      <c r="B3200" s="136"/>
      <c r="C3200" s="78"/>
      <c r="D3200" s="99"/>
      <c r="E3200" s="1"/>
      <c r="F3200" s="1"/>
      <c r="G3200" s="1"/>
      <c r="H3200" s="1"/>
      <c r="I3200" s="1"/>
      <c r="J3200" s="1"/>
      <c r="K3200" s="120"/>
      <c r="L3200" s="120"/>
      <c r="M3200" s="120"/>
      <c r="N3200" s="1"/>
      <c r="O3200" s="1"/>
      <c r="P3200" s="1"/>
      <c r="Q3200" s="1"/>
      <c r="R3200" s="1"/>
      <c r="S3200" s="1"/>
      <c r="T3200" s="1"/>
      <c r="U3200" s="1"/>
      <c r="V3200" s="1"/>
      <c r="W3200" s="1"/>
      <c r="X3200" s="1"/>
    </row>
    <row r="3201" spans="1:24">
      <c r="A3201" s="119"/>
      <c r="B3201" s="136"/>
      <c r="C3201" s="78"/>
      <c r="D3201" s="99"/>
      <c r="E3201" s="1"/>
      <c r="F3201" s="1"/>
      <c r="G3201" s="1"/>
      <c r="H3201" s="1"/>
      <c r="I3201" s="1"/>
      <c r="J3201" s="1"/>
      <c r="K3201" s="120"/>
      <c r="L3201" s="120"/>
      <c r="M3201" s="120"/>
      <c r="N3201" s="1"/>
      <c r="O3201" s="1"/>
      <c r="P3201" s="1"/>
      <c r="Q3201" s="1"/>
      <c r="R3201" s="1"/>
      <c r="S3201" s="1"/>
      <c r="T3201" s="1"/>
      <c r="U3201" s="1"/>
      <c r="V3201" s="1"/>
      <c r="W3201" s="1"/>
      <c r="X3201" s="1"/>
    </row>
    <row r="3202" spans="1:24">
      <c r="A3202" s="119"/>
      <c r="B3202" s="136"/>
      <c r="C3202" s="78"/>
      <c r="D3202" s="99"/>
      <c r="E3202" s="1"/>
      <c r="F3202" s="1"/>
      <c r="G3202" s="1"/>
      <c r="H3202" s="1"/>
      <c r="I3202" s="1"/>
      <c r="J3202" s="1"/>
      <c r="K3202" s="120"/>
      <c r="L3202" s="120"/>
      <c r="M3202" s="120"/>
      <c r="N3202" s="1"/>
      <c r="O3202" s="1"/>
      <c r="P3202" s="1"/>
      <c r="Q3202" s="1"/>
      <c r="R3202" s="1"/>
      <c r="S3202" s="1"/>
      <c r="T3202" s="1"/>
      <c r="U3202" s="1"/>
      <c r="V3202" s="1"/>
      <c r="W3202" s="1"/>
      <c r="X3202" s="1"/>
    </row>
    <row r="3203" spans="1:24">
      <c r="A3203" s="119"/>
      <c r="B3203" s="136"/>
      <c r="C3203" s="78"/>
      <c r="D3203" s="99"/>
      <c r="E3203" s="1"/>
      <c r="F3203" s="1"/>
      <c r="G3203" s="1"/>
      <c r="H3203" s="1"/>
      <c r="I3203" s="1"/>
      <c r="J3203" s="1"/>
      <c r="K3203" s="120"/>
      <c r="L3203" s="120"/>
      <c r="M3203" s="120"/>
      <c r="N3203" s="1"/>
      <c r="O3203" s="1"/>
      <c r="P3203" s="1"/>
      <c r="Q3203" s="1"/>
      <c r="R3203" s="1"/>
      <c r="S3203" s="1"/>
      <c r="T3203" s="1"/>
      <c r="U3203" s="1"/>
      <c r="V3203" s="1"/>
      <c r="W3203" s="1"/>
      <c r="X3203" s="1"/>
    </row>
    <row r="3204" spans="1:24">
      <c r="A3204" s="119"/>
      <c r="B3204" s="136"/>
      <c r="C3204" s="78"/>
      <c r="D3204" s="99"/>
      <c r="E3204" s="1"/>
      <c r="F3204" s="1"/>
      <c r="G3204" s="1"/>
      <c r="H3204" s="1"/>
      <c r="I3204" s="1"/>
      <c r="J3204" s="1"/>
      <c r="K3204" s="120"/>
      <c r="L3204" s="120"/>
      <c r="M3204" s="120"/>
      <c r="N3204" s="1"/>
      <c r="O3204" s="1"/>
      <c r="P3204" s="1"/>
      <c r="Q3204" s="1"/>
      <c r="R3204" s="1"/>
      <c r="S3204" s="1"/>
      <c r="T3204" s="1"/>
      <c r="U3204" s="1"/>
      <c r="V3204" s="1"/>
      <c r="W3204" s="1"/>
      <c r="X3204" s="1"/>
    </row>
    <row r="3205" spans="1:24">
      <c r="A3205" s="119"/>
      <c r="B3205" s="136"/>
      <c r="C3205" s="78"/>
      <c r="D3205" s="99"/>
      <c r="E3205" s="1"/>
      <c r="F3205" s="1"/>
      <c r="G3205" s="1"/>
      <c r="H3205" s="1"/>
      <c r="I3205" s="1"/>
      <c r="J3205" s="1"/>
      <c r="K3205" s="120"/>
      <c r="L3205" s="120"/>
      <c r="M3205" s="120"/>
      <c r="N3205" s="1"/>
      <c r="O3205" s="1"/>
      <c r="P3205" s="1"/>
      <c r="Q3205" s="1"/>
      <c r="R3205" s="1"/>
      <c r="S3205" s="1"/>
      <c r="T3205" s="1"/>
      <c r="U3205" s="1"/>
      <c r="V3205" s="1"/>
      <c r="W3205" s="1"/>
      <c r="X3205" s="1"/>
    </row>
    <row r="3206" spans="1:24">
      <c r="A3206" s="119"/>
      <c r="B3206" s="136"/>
      <c r="C3206" s="78"/>
      <c r="D3206" s="99"/>
      <c r="E3206" s="1"/>
      <c r="F3206" s="1"/>
      <c r="G3206" s="1"/>
      <c r="H3206" s="1"/>
      <c r="I3206" s="1"/>
      <c r="J3206" s="1"/>
      <c r="K3206" s="120"/>
      <c r="L3206" s="120"/>
      <c r="M3206" s="120"/>
      <c r="N3206" s="1"/>
      <c r="O3206" s="1"/>
      <c r="P3206" s="1"/>
      <c r="Q3206" s="1"/>
      <c r="R3206" s="1"/>
      <c r="S3206" s="1"/>
      <c r="T3206" s="1"/>
      <c r="U3206" s="1"/>
      <c r="V3206" s="1"/>
      <c r="W3206" s="1"/>
      <c r="X3206" s="1"/>
    </row>
    <row r="3207" spans="1:24">
      <c r="A3207" s="119"/>
      <c r="B3207" s="136"/>
      <c r="C3207" s="78"/>
      <c r="D3207" s="99"/>
      <c r="E3207" s="1"/>
      <c r="F3207" s="1"/>
      <c r="G3207" s="1"/>
      <c r="H3207" s="1"/>
      <c r="I3207" s="1"/>
      <c r="J3207" s="1"/>
      <c r="K3207" s="120"/>
      <c r="L3207" s="120"/>
      <c r="M3207" s="120"/>
      <c r="N3207" s="1"/>
      <c r="O3207" s="1"/>
      <c r="P3207" s="1"/>
      <c r="Q3207" s="1"/>
      <c r="R3207" s="1"/>
      <c r="S3207" s="1"/>
      <c r="T3207" s="1"/>
      <c r="U3207" s="1"/>
      <c r="V3207" s="1"/>
      <c r="W3207" s="1"/>
      <c r="X3207" s="1"/>
    </row>
    <row r="3208" spans="1:24">
      <c r="A3208" s="119"/>
      <c r="B3208" s="136"/>
      <c r="C3208" s="78"/>
      <c r="D3208" s="99"/>
      <c r="E3208" s="1"/>
      <c r="F3208" s="1"/>
      <c r="G3208" s="1"/>
      <c r="H3208" s="1"/>
      <c r="I3208" s="1"/>
      <c r="J3208" s="1"/>
      <c r="K3208" s="120"/>
      <c r="L3208" s="120"/>
      <c r="M3208" s="120"/>
      <c r="N3208" s="1"/>
      <c r="O3208" s="1"/>
      <c r="P3208" s="1"/>
      <c r="Q3208" s="1"/>
      <c r="R3208" s="1"/>
      <c r="S3208" s="1"/>
      <c r="T3208" s="1"/>
      <c r="U3208" s="1"/>
      <c r="V3208" s="1"/>
      <c r="W3208" s="1"/>
      <c r="X3208" s="1"/>
    </row>
    <row r="3209" spans="1:24">
      <c r="A3209" s="119"/>
      <c r="B3209" s="136"/>
      <c r="C3209" s="78"/>
      <c r="D3209" s="99"/>
      <c r="E3209" s="1"/>
      <c r="F3209" s="1"/>
      <c r="G3209" s="1"/>
      <c r="H3209" s="1"/>
      <c r="I3209" s="1"/>
      <c r="J3209" s="1"/>
      <c r="K3209" s="120"/>
      <c r="L3209" s="120"/>
      <c r="M3209" s="120"/>
      <c r="N3209" s="1"/>
      <c r="O3209" s="1"/>
      <c r="P3209" s="1"/>
      <c r="Q3209" s="1"/>
      <c r="R3209" s="1"/>
      <c r="S3209" s="1"/>
      <c r="T3209" s="1"/>
      <c r="U3209" s="1"/>
      <c r="V3209" s="1"/>
      <c r="W3209" s="1"/>
      <c r="X3209" s="1"/>
    </row>
    <row r="3210" spans="1:24">
      <c r="A3210" s="119"/>
      <c r="B3210" s="136"/>
      <c r="C3210" s="78"/>
      <c r="D3210" s="99"/>
      <c r="E3210" s="1"/>
      <c r="F3210" s="1"/>
      <c r="G3210" s="1"/>
      <c r="H3210" s="1"/>
      <c r="I3210" s="1"/>
      <c r="J3210" s="1"/>
      <c r="K3210" s="120"/>
      <c r="L3210" s="120"/>
      <c r="M3210" s="120"/>
      <c r="N3210" s="1"/>
      <c r="O3210" s="1"/>
      <c r="P3210" s="1"/>
      <c r="Q3210" s="1"/>
      <c r="R3210" s="1"/>
      <c r="S3210" s="1"/>
      <c r="T3210" s="1"/>
      <c r="U3210" s="1"/>
      <c r="V3210" s="1"/>
      <c r="W3210" s="1"/>
      <c r="X3210" s="1"/>
    </row>
    <row r="3211" spans="1:24">
      <c r="A3211" s="119"/>
      <c r="B3211" s="136"/>
      <c r="C3211" s="78"/>
      <c r="D3211" s="99"/>
      <c r="E3211" s="1"/>
      <c r="F3211" s="1"/>
      <c r="G3211" s="1"/>
      <c r="H3211" s="1"/>
      <c r="I3211" s="1"/>
      <c r="J3211" s="1"/>
      <c r="K3211" s="120"/>
      <c r="L3211" s="120"/>
      <c r="M3211" s="120"/>
      <c r="N3211" s="1"/>
      <c r="O3211" s="1"/>
      <c r="P3211" s="1"/>
      <c r="Q3211" s="1"/>
      <c r="R3211" s="1"/>
      <c r="S3211" s="1"/>
      <c r="T3211" s="1"/>
      <c r="U3211" s="1"/>
      <c r="V3211" s="1"/>
      <c r="W3211" s="1"/>
      <c r="X3211" s="1"/>
    </row>
    <row r="3212" spans="1:24">
      <c r="A3212" s="119"/>
      <c r="B3212" s="136"/>
      <c r="C3212" s="78"/>
      <c r="D3212" s="99"/>
      <c r="E3212" s="1"/>
      <c r="F3212" s="1"/>
      <c r="G3212" s="1"/>
      <c r="H3212" s="1"/>
      <c r="I3212" s="1"/>
      <c r="J3212" s="1"/>
      <c r="K3212" s="120"/>
      <c r="L3212" s="120"/>
      <c r="M3212" s="120"/>
      <c r="N3212" s="1"/>
      <c r="O3212" s="1"/>
      <c r="P3212" s="1"/>
      <c r="Q3212" s="1"/>
      <c r="R3212" s="1"/>
      <c r="S3212" s="1"/>
      <c r="T3212" s="1"/>
      <c r="U3212" s="1"/>
      <c r="V3212" s="1"/>
      <c r="W3212" s="1"/>
      <c r="X3212" s="1"/>
    </row>
    <row r="3213" spans="1:24">
      <c r="A3213" s="119"/>
      <c r="B3213" s="136"/>
      <c r="C3213" s="78"/>
      <c r="D3213" s="99"/>
      <c r="E3213" s="1"/>
      <c r="F3213" s="1"/>
      <c r="G3213" s="1"/>
      <c r="H3213" s="1"/>
      <c r="I3213" s="1"/>
      <c r="J3213" s="1"/>
      <c r="K3213" s="120"/>
      <c r="L3213" s="120"/>
      <c r="M3213" s="120"/>
      <c r="N3213" s="1"/>
      <c r="O3213" s="1"/>
      <c r="P3213" s="1"/>
      <c r="Q3213" s="1"/>
      <c r="R3213" s="1"/>
      <c r="S3213" s="1"/>
      <c r="T3213" s="1"/>
      <c r="U3213" s="1"/>
      <c r="V3213" s="1"/>
      <c r="W3213" s="1"/>
      <c r="X3213" s="1"/>
    </row>
    <row r="3214" spans="1:24">
      <c r="A3214" s="119"/>
      <c r="B3214" s="136"/>
      <c r="C3214" s="78"/>
      <c r="D3214" s="99"/>
      <c r="E3214" s="1"/>
      <c r="F3214" s="1"/>
      <c r="G3214" s="1"/>
      <c r="H3214" s="1"/>
      <c r="I3214" s="1"/>
      <c r="J3214" s="1"/>
      <c r="K3214" s="120"/>
      <c r="L3214" s="120"/>
      <c r="M3214" s="120"/>
      <c r="N3214" s="1"/>
      <c r="O3214" s="1"/>
      <c r="P3214" s="1"/>
      <c r="Q3214" s="1"/>
      <c r="R3214" s="1"/>
      <c r="S3214" s="1"/>
      <c r="T3214" s="1"/>
      <c r="U3214" s="1"/>
      <c r="V3214" s="1"/>
      <c r="W3214" s="1"/>
      <c r="X3214" s="1"/>
    </row>
    <row r="3215" spans="1:24">
      <c r="A3215" s="119"/>
      <c r="B3215" s="136"/>
      <c r="C3215" s="78"/>
      <c r="D3215" s="99"/>
      <c r="E3215" s="1"/>
      <c r="F3215" s="1"/>
      <c r="G3215" s="1"/>
      <c r="H3215" s="1"/>
      <c r="I3215" s="1"/>
      <c r="J3215" s="1"/>
      <c r="K3215" s="120"/>
      <c r="L3215" s="120"/>
      <c r="M3215" s="120"/>
      <c r="N3215" s="1"/>
      <c r="O3215" s="1"/>
      <c r="P3215" s="1"/>
      <c r="Q3215" s="1"/>
      <c r="R3215" s="1"/>
      <c r="S3215" s="1"/>
      <c r="T3215" s="1"/>
      <c r="U3215" s="1"/>
      <c r="V3215" s="1"/>
      <c r="W3215" s="1"/>
      <c r="X3215" s="1"/>
    </row>
    <row r="3216" spans="1:24">
      <c r="A3216" s="119"/>
      <c r="B3216" s="136"/>
      <c r="C3216" s="78"/>
      <c r="D3216" s="99"/>
      <c r="E3216" s="1"/>
      <c r="F3216" s="1"/>
      <c r="G3216" s="1"/>
      <c r="H3216" s="1"/>
      <c r="I3216" s="1"/>
      <c r="J3216" s="1"/>
      <c r="K3216" s="120"/>
      <c r="L3216" s="120"/>
      <c r="M3216" s="120"/>
      <c r="N3216" s="1"/>
      <c r="O3216" s="1"/>
      <c r="P3216" s="1"/>
      <c r="Q3216" s="1"/>
      <c r="R3216" s="1"/>
      <c r="S3216" s="1"/>
      <c r="T3216" s="1"/>
      <c r="U3216" s="1"/>
      <c r="V3216" s="1"/>
      <c r="W3216" s="1"/>
      <c r="X3216" s="1"/>
    </row>
    <row r="3217" spans="1:24">
      <c r="A3217" s="119"/>
      <c r="B3217" s="136"/>
      <c r="C3217" s="78"/>
      <c r="D3217" s="99"/>
      <c r="E3217" s="1"/>
      <c r="F3217" s="1"/>
      <c r="G3217" s="1"/>
      <c r="H3217" s="1"/>
      <c r="I3217" s="1"/>
      <c r="J3217" s="1"/>
      <c r="K3217" s="120"/>
      <c r="L3217" s="120"/>
      <c r="M3217" s="120"/>
      <c r="N3217" s="1"/>
      <c r="O3217" s="1"/>
      <c r="P3217" s="1"/>
      <c r="Q3217" s="1"/>
      <c r="R3217" s="1"/>
      <c r="S3217" s="1"/>
      <c r="T3217" s="1"/>
      <c r="U3217" s="1"/>
      <c r="V3217" s="1"/>
      <c r="W3217" s="1"/>
      <c r="X3217" s="1"/>
    </row>
    <row r="3218" spans="1:24">
      <c r="A3218" s="119"/>
      <c r="B3218" s="136"/>
      <c r="C3218" s="78"/>
      <c r="D3218" s="99"/>
      <c r="E3218" s="1"/>
      <c r="F3218" s="1"/>
      <c r="G3218" s="1"/>
      <c r="H3218" s="1"/>
      <c r="I3218" s="1"/>
      <c r="J3218" s="1"/>
      <c r="K3218" s="120"/>
      <c r="L3218" s="120"/>
      <c r="M3218" s="120"/>
      <c r="N3218" s="1"/>
      <c r="O3218" s="1"/>
      <c r="P3218" s="1"/>
      <c r="Q3218" s="1"/>
      <c r="R3218" s="1"/>
      <c r="S3218" s="1"/>
      <c r="T3218" s="1"/>
      <c r="U3218" s="1"/>
      <c r="V3218" s="1"/>
      <c r="W3218" s="1"/>
      <c r="X3218" s="1"/>
    </row>
    <row r="3219" spans="1:24">
      <c r="A3219" s="119"/>
      <c r="B3219" s="136"/>
      <c r="C3219" s="78"/>
      <c r="D3219" s="99"/>
      <c r="E3219" s="1"/>
      <c r="F3219" s="1"/>
      <c r="G3219" s="1"/>
      <c r="H3219" s="1"/>
      <c r="I3219" s="1"/>
      <c r="J3219" s="1"/>
      <c r="K3219" s="120"/>
      <c r="L3219" s="120"/>
      <c r="M3219" s="120"/>
      <c r="N3219" s="1"/>
      <c r="O3219" s="1"/>
      <c r="P3219" s="1"/>
      <c r="Q3219" s="1"/>
      <c r="R3219" s="1"/>
      <c r="S3219" s="1"/>
      <c r="T3219" s="1"/>
      <c r="U3219" s="1"/>
      <c r="V3219" s="1"/>
      <c r="W3219" s="1"/>
      <c r="X3219" s="1"/>
    </row>
    <row r="3220" spans="1:24">
      <c r="A3220" s="119"/>
      <c r="B3220" s="136"/>
      <c r="C3220" s="78"/>
      <c r="D3220" s="99"/>
      <c r="E3220" s="1"/>
      <c r="F3220" s="1"/>
      <c r="G3220" s="1"/>
      <c r="H3220" s="1"/>
      <c r="I3220" s="1"/>
      <c r="J3220" s="1"/>
      <c r="K3220" s="120"/>
      <c r="L3220" s="120"/>
      <c r="M3220" s="120"/>
      <c r="N3220" s="1"/>
      <c r="O3220" s="1"/>
      <c r="P3220" s="1"/>
      <c r="Q3220" s="1"/>
      <c r="R3220" s="1"/>
      <c r="S3220" s="1"/>
      <c r="T3220" s="1"/>
      <c r="U3220" s="1"/>
      <c r="V3220" s="1"/>
      <c r="W3220" s="1"/>
      <c r="X3220" s="1"/>
    </row>
    <row r="3221" spans="1:24">
      <c r="A3221" s="119"/>
      <c r="B3221" s="136"/>
      <c r="C3221" s="78"/>
      <c r="D3221" s="99"/>
      <c r="E3221" s="1"/>
      <c r="F3221" s="1"/>
      <c r="G3221" s="1"/>
      <c r="H3221" s="1"/>
      <c r="I3221" s="1"/>
      <c r="J3221" s="1"/>
      <c r="K3221" s="120"/>
      <c r="L3221" s="120"/>
      <c r="M3221" s="120"/>
      <c r="N3221" s="1"/>
      <c r="O3221" s="1"/>
      <c r="P3221" s="1"/>
      <c r="Q3221" s="1"/>
      <c r="R3221" s="1"/>
      <c r="S3221" s="1"/>
      <c r="T3221" s="1"/>
      <c r="U3221" s="1"/>
      <c r="V3221" s="1"/>
      <c r="W3221" s="1"/>
      <c r="X3221" s="1"/>
    </row>
    <row r="3222" spans="1:24">
      <c r="A3222" s="119"/>
      <c r="B3222" s="136"/>
      <c r="C3222" s="78"/>
      <c r="D3222" s="99"/>
      <c r="E3222" s="1"/>
      <c r="F3222" s="1"/>
      <c r="G3222" s="1"/>
      <c r="H3222" s="1"/>
      <c r="I3222" s="1"/>
      <c r="J3222" s="1"/>
      <c r="K3222" s="120"/>
      <c r="L3222" s="120"/>
      <c r="M3222" s="120"/>
      <c r="N3222" s="1"/>
      <c r="O3222" s="1"/>
      <c r="P3222" s="1"/>
      <c r="Q3222" s="1"/>
      <c r="R3222" s="1"/>
      <c r="S3222" s="1"/>
      <c r="T3222" s="1"/>
      <c r="U3222" s="1"/>
      <c r="V3222" s="1"/>
      <c r="W3222" s="1"/>
      <c r="X3222" s="1"/>
    </row>
    <row r="3223" spans="1:24">
      <c r="A3223" s="119"/>
      <c r="B3223" s="136"/>
      <c r="C3223" s="78"/>
      <c r="D3223" s="99"/>
      <c r="E3223" s="1"/>
      <c r="F3223" s="1"/>
      <c r="G3223" s="1"/>
      <c r="H3223" s="1"/>
      <c r="I3223" s="1"/>
      <c r="J3223" s="1"/>
      <c r="K3223" s="120"/>
      <c r="L3223" s="120"/>
      <c r="M3223" s="120"/>
      <c r="N3223" s="1"/>
      <c r="O3223" s="1"/>
      <c r="P3223" s="1"/>
      <c r="Q3223" s="1"/>
      <c r="R3223" s="1"/>
      <c r="S3223" s="1"/>
      <c r="T3223" s="1"/>
      <c r="U3223" s="1"/>
      <c r="V3223" s="1"/>
      <c r="W3223" s="1"/>
      <c r="X3223" s="1"/>
    </row>
    <row r="3224" spans="1:24">
      <c r="A3224" s="119"/>
      <c r="B3224" s="136"/>
      <c r="C3224" s="78"/>
      <c r="D3224" s="99"/>
      <c r="E3224" s="1"/>
      <c r="F3224" s="1"/>
      <c r="G3224" s="1"/>
      <c r="H3224" s="1"/>
      <c r="I3224" s="1"/>
      <c r="J3224" s="1"/>
      <c r="K3224" s="120"/>
      <c r="L3224" s="120"/>
      <c r="M3224" s="120"/>
      <c r="N3224" s="1"/>
      <c r="O3224" s="1"/>
      <c r="P3224" s="1"/>
      <c r="Q3224" s="1"/>
      <c r="R3224" s="1"/>
      <c r="S3224" s="1"/>
      <c r="T3224" s="1"/>
      <c r="U3224" s="1"/>
      <c r="V3224" s="1"/>
      <c r="W3224" s="1"/>
      <c r="X3224" s="1"/>
    </row>
    <row r="3225" spans="1:24">
      <c r="A3225" s="119"/>
      <c r="B3225" s="136"/>
      <c r="C3225" s="78"/>
      <c r="D3225" s="99"/>
      <c r="E3225" s="1"/>
      <c r="F3225" s="1"/>
      <c r="G3225" s="1"/>
      <c r="H3225" s="1"/>
      <c r="I3225" s="1"/>
      <c r="J3225" s="1"/>
      <c r="K3225" s="120"/>
      <c r="L3225" s="120"/>
      <c r="M3225" s="120"/>
      <c r="N3225" s="1"/>
      <c r="O3225" s="1"/>
      <c r="P3225" s="1"/>
      <c r="Q3225" s="1"/>
      <c r="R3225" s="1"/>
      <c r="S3225" s="1"/>
      <c r="T3225" s="1"/>
      <c r="U3225" s="1"/>
      <c r="V3225" s="1"/>
      <c r="W3225" s="1"/>
      <c r="X3225" s="1"/>
    </row>
    <row r="3226" spans="1:24">
      <c r="A3226" s="119"/>
      <c r="B3226" s="136"/>
      <c r="C3226" s="78"/>
      <c r="D3226" s="99"/>
      <c r="E3226" s="1"/>
      <c r="F3226" s="1"/>
      <c r="G3226" s="1"/>
      <c r="H3226" s="1"/>
      <c r="I3226" s="1"/>
      <c r="J3226" s="1"/>
      <c r="K3226" s="120"/>
      <c r="L3226" s="120"/>
      <c r="M3226" s="120"/>
      <c r="N3226" s="1"/>
      <c r="O3226" s="1"/>
      <c r="P3226" s="1"/>
      <c r="Q3226" s="1"/>
      <c r="R3226" s="1"/>
      <c r="S3226" s="1"/>
      <c r="T3226" s="1"/>
      <c r="U3226" s="1"/>
      <c r="V3226" s="1"/>
      <c r="W3226" s="1"/>
      <c r="X3226" s="1"/>
    </row>
    <row r="3227" spans="1:24">
      <c r="A3227" s="119"/>
      <c r="B3227" s="136"/>
      <c r="C3227" s="78"/>
      <c r="D3227" s="99"/>
      <c r="E3227" s="1"/>
      <c r="F3227" s="1"/>
      <c r="G3227" s="1"/>
      <c r="H3227" s="1"/>
      <c r="I3227" s="1"/>
      <c r="J3227" s="1"/>
      <c r="K3227" s="120"/>
      <c r="L3227" s="120"/>
      <c r="M3227" s="120"/>
      <c r="N3227" s="1"/>
      <c r="O3227" s="1"/>
      <c r="P3227" s="1"/>
      <c r="Q3227" s="1"/>
      <c r="R3227" s="1"/>
      <c r="S3227" s="1"/>
      <c r="T3227" s="1"/>
      <c r="U3227" s="1"/>
      <c r="V3227" s="1"/>
      <c r="W3227" s="1"/>
      <c r="X3227" s="1"/>
    </row>
    <row r="3228" spans="1:24">
      <c r="A3228" s="119"/>
      <c r="B3228" s="136"/>
      <c r="C3228" s="78"/>
      <c r="D3228" s="99"/>
      <c r="E3228" s="1"/>
      <c r="F3228" s="1"/>
      <c r="G3228" s="1"/>
      <c r="H3228" s="1"/>
      <c r="I3228" s="1"/>
      <c r="J3228" s="1"/>
      <c r="K3228" s="120"/>
      <c r="L3228" s="120"/>
      <c r="M3228" s="120"/>
      <c r="N3228" s="1"/>
      <c r="O3228" s="1"/>
      <c r="P3228" s="1"/>
      <c r="Q3228" s="1"/>
      <c r="R3228" s="1"/>
      <c r="S3228" s="1"/>
      <c r="T3228" s="1"/>
      <c r="U3228" s="1"/>
      <c r="V3228" s="1"/>
      <c r="W3228" s="1"/>
      <c r="X3228" s="1"/>
    </row>
    <row r="3229" spans="1:24">
      <c r="A3229" s="119"/>
      <c r="B3229" s="136"/>
      <c r="C3229" s="78"/>
      <c r="D3229" s="99"/>
      <c r="E3229" s="1"/>
      <c r="F3229" s="1"/>
      <c r="G3229" s="1"/>
      <c r="H3229" s="1"/>
      <c r="I3229" s="1"/>
      <c r="J3229" s="1"/>
      <c r="K3229" s="120"/>
      <c r="L3229" s="120"/>
      <c r="M3229" s="120"/>
      <c r="N3229" s="1"/>
      <c r="O3229" s="1"/>
      <c r="P3229" s="1"/>
      <c r="Q3229" s="1"/>
      <c r="R3229" s="1"/>
      <c r="S3229" s="1"/>
      <c r="T3229" s="1"/>
      <c r="U3229" s="1"/>
      <c r="V3229" s="1"/>
      <c r="W3229" s="1"/>
      <c r="X3229" s="1"/>
    </row>
    <row r="3230" spans="1:24">
      <c r="A3230" s="119"/>
      <c r="B3230" s="136"/>
      <c r="C3230" s="78"/>
      <c r="D3230" s="99"/>
      <c r="E3230" s="1"/>
      <c r="F3230" s="1"/>
      <c r="G3230" s="1"/>
      <c r="H3230" s="1"/>
      <c r="I3230" s="1"/>
      <c r="J3230" s="1"/>
      <c r="K3230" s="120"/>
      <c r="L3230" s="120"/>
      <c r="M3230" s="120"/>
      <c r="N3230" s="1"/>
      <c r="O3230" s="1"/>
      <c r="P3230" s="1"/>
      <c r="Q3230" s="1"/>
      <c r="R3230" s="1"/>
      <c r="S3230" s="1"/>
      <c r="T3230" s="1"/>
      <c r="U3230" s="1"/>
      <c r="V3230" s="1"/>
      <c r="W3230" s="1"/>
      <c r="X3230" s="1"/>
    </row>
    <row r="3231" spans="1:24">
      <c r="A3231" s="119"/>
      <c r="B3231" s="136"/>
      <c r="C3231" s="78"/>
      <c r="D3231" s="99"/>
      <c r="E3231" s="1"/>
      <c r="F3231" s="1"/>
      <c r="G3231" s="1"/>
      <c r="H3231" s="1"/>
      <c r="I3231" s="1"/>
      <c r="J3231" s="1"/>
      <c r="K3231" s="120"/>
      <c r="L3231" s="120"/>
      <c r="M3231" s="120"/>
      <c r="N3231" s="1"/>
      <c r="O3231" s="1"/>
      <c r="P3231" s="1"/>
      <c r="Q3231" s="1"/>
      <c r="R3231" s="1"/>
      <c r="S3231" s="1"/>
      <c r="T3231" s="1"/>
      <c r="U3231" s="1"/>
      <c r="V3231" s="1"/>
      <c r="W3231" s="1"/>
      <c r="X3231" s="1"/>
    </row>
    <row r="3232" spans="1:24">
      <c r="A3232" s="119"/>
      <c r="B3232" s="136"/>
      <c r="C3232" s="78"/>
      <c r="D3232" s="99"/>
      <c r="E3232" s="1"/>
      <c r="F3232" s="1"/>
      <c r="G3232" s="1"/>
      <c r="H3232" s="1"/>
      <c r="I3232" s="1"/>
      <c r="J3232" s="1"/>
      <c r="K3232" s="120"/>
      <c r="L3232" s="120"/>
      <c r="M3232" s="120"/>
      <c r="N3232" s="1"/>
      <c r="O3232" s="1"/>
      <c r="P3232" s="1"/>
      <c r="Q3232" s="1"/>
      <c r="R3232" s="1"/>
      <c r="S3232" s="1"/>
      <c r="T3232" s="1"/>
      <c r="U3232" s="1"/>
      <c r="V3232" s="1"/>
      <c r="W3232" s="1"/>
      <c r="X3232" s="1"/>
    </row>
    <row r="3233" spans="1:24">
      <c r="A3233" s="119"/>
      <c r="B3233" s="136"/>
      <c r="C3233" s="78"/>
      <c r="D3233" s="99"/>
      <c r="E3233" s="1"/>
      <c r="F3233" s="1"/>
      <c r="G3233" s="1"/>
      <c r="H3233" s="1"/>
      <c r="I3233" s="1"/>
      <c r="J3233" s="1"/>
      <c r="K3233" s="120"/>
      <c r="L3233" s="120"/>
      <c r="M3233" s="120"/>
      <c r="N3233" s="1"/>
      <c r="O3233" s="1"/>
      <c r="P3233" s="1"/>
      <c r="Q3233" s="1"/>
      <c r="R3233" s="1"/>
      <c r="S3233" s="1"/>
      <c r="T3233" s="1"/>
      <c r="U3233" s="1"/>
      <c r="V3233" s="1"/>
      <c r="W3233" s="1"/>
      <c r="X3233" s="1"/>
    </row>
    <row r="3234" spans="1:24">
      <c r="A3234" s="119"/>
      <c r="B3234" s="136"/>
      <c r="C3234" s="78"/>
      <c r="D3234" s="99"/>
      <c r="E3234" s="1"/>
      <c r="F3234" s="1"/>
      <c r="G3234" s="1"/>
      <c r="H3234" s="1"/>
      <c r="I3234" s="1"/>
      <c r="J3234" s="1"/>
      <c r="K3234" s="120"/>
      <c r="L3234" s="120"/>
      <c r="M3234" s="120"/>
      <c r="N3234" s="1"/>
      <c r="O3234" s="1"/>
      <c r="P3234" s="1"/>
      <c r="Q3234" s="1"/>
      <c r="R3234" s="1"/>
      <c r="S3234" s="1"/>
      <c r="T3234" s="1"/>
      <c r="U3234" s="1"/>
      <c r="V3234" s="1"/>
      <c r="W3234" s="1"/>
      <c r="X3234" s="1"/>
    </row>
    <row r="3235" spans="1:24">
      <c r="A3235" s="119"/>
      <c r="B3235" s="136"/>
      <c r="C3235" s="78"/>
      <c r="D3235" s="99"/>
      <c r="E3235" s="1"/>
      <c r="F3235" s="1"/>
      <c r="G3235" s="1"/>
      <c r="H3235" s="1"/>
      <c r="I3235" s="1"/>
      <c r="J3235" s="1"/>
      <c r="K3235" s="120"/>
      <c r="L3235" s="120"/>
      <c r="M3235" s="120"/>
      <c r="N3235" s="1"/>
      <c r="O3235" s="1"/>
      <c r="P3235" s="1"/>
      <c r="Q3235" s="1"/>
      <c r="R3235" s="1"/>
      <c r="S3235" s="1"/>
      <c r="T3235" s="1"/>
      <c r="U3235" s="1"/>
      <c r="V3235" s="1"/>
      <c r="W3235" s="1"/>
      <c r="X3235" s="1"/>
    </row>
    <row r="3236" spans="1:24">
      <c r="A3236" s="119"/>
      <c r="B3236" s="136"/>
      <c r="C3236" s="78"/>
      <c r="D3236" s="99"/>
      <c r="E3236" s="1"/>
      <c r="F3236" s="1"/>
      <c r="G3236" s="1"/>
      <c r="H3236" s="1"/>
      <c r="I3236" s="1"/>
      <c r="J3236" s="1"/>
      <c r="K3236" s="120"/>
      <c r="L3236" s="120"/>
      <c r="M3236" s="120"/>
      <c r="N3236" s="1"/>
      <c r="O3236" s="1"/>
      <c r="P3236" s="1"/>
      <c r="Q3236" s="1"/>
      <c r="R3236" s="1"/>
      <c r="S3236" s="1"/>
      <c r="T3236" s="1"/>
      <c r="U3236" s="1"/>
      <c r="V3236" s="1"/>
      <c r="W3236" s="1"/>
      <c r="X3236" s="1"/>
    </row>
    <row r="3237" spans="1:24">
      <c r="A3237" s="119"/>
      <c r="B3237" s="136"/>
      <c r="C3237" s="78"/>
      <c r="D3237" s="99"/>
      <c r="E3237" s="1"/>
      <c r="F3237" s="1"/>
      <c r="G3237" s="1"/>
      <c r="H3237" s="1"/>
      <c r="I3237" s="1"/>
      <c r="J3237" s="1"/>
      <c r="K3237" s="120"/>
      <c r="L3237" s="120"/>
      <c r="M3237" s="120"/>
      <c r="N3237" s="1"/>
      <c r="O3237" s="1"/>
      <c r="P3237" s="1"/>
      <c r="Q3237" s="1"/>
      <c r="R3237" s="1"/>
      <c r="S3237" s="1"/>
      <c r="T3237" s="1"/>
      <c r="U3237" s="1"/>
      <c r="V3237" s="1"/>
      <c r="W3237" s="1"/>
      <c r="X3237" s="1"/>
    </row>
    <row r="3238" spans="1:24">
      <c r="A3238" s="119"/>
      <c r="B3238" s="136"/>
      <c r="C3238" s="78"/>
      <c r="D3238" s="99"/>
      <c r="E3238" s="1"/>
      <c r="F3238" s="1"/>
      <c r="G3238" s="1"/>
      <c r="H3238" s="1"/>
      <c r="I3238" s="1"/>
      <c r="J3238" s="1"/>
      <c r="K3238" s="120"/>
      <c r="L3238" s="120"/>
      <c r="M3238" s="120"/>
      <c r="N3238" s="1"/>
      <c r="O3238" s="1"/>
      <c r="P3238" s="1"/>
      <c r="Q3238" s="1"/>
      <c r="R3238" s="1"/>
      <c r="S3238" s="1"/>
      <c r="T3238" s="1"/>
      <c r="U3238" s="1"/>
      <c r="V3238" s="1"/>
      <c r="W3238" s="1"/>
      <c r="X3238" s="1"/>
    </row>
    <row r="3239" spans="1:24">
      <c r="A3239" s="119"/>
      <c r="B3239" s="136"/>
      <c r="C3239" s="78"/>
      <c r="D3239" s="99"/>
      <c r="E3239" s="1"/>
      <c r="F3239" s="1"/>
      <c r="G3239" s="1"/>
      <c r="H3239" s="1"/>
      <c r="I3239" s="1"/>
      <c r="J3239" s="1"/>
      <c r="K3239" s="120"/>
      <c r="L3239" s="120"/>
      <c r="M3239" s="120"/>
      <c r="N3239" s="1"/>
      <c r="O3239" s="1"/>
      <c r="P3239" s="1"/>
      <c r="Q3239" s="1"/>
      <c r="R3239" s="1"/>
      <c r="S3239" s="1"/>
      <c r="T3239" s="1"/>
      <c r="U3239" s="1"/>
      <c r="V3239" s="1"/>
      <c r="W3239" s="1"/>
      <c r="X3239" s="1"/>
    </row>
    <row r="3240" spans="1:24">
      <c r="A3240" s="119"/>
      <c r="B3240" s="136"/>
      <c r="C3240" s="78"/>
      <c r="D3240" s="99"/>
      <c r="E3240" s="1"/>
      <c r="F3240" s="1"/>
      <c r="G3240" s="1"/>
      <c r="H3240" s="1"/>
      <c r="I3240" s="1"/>
      <c r="J3240" s="1"/>
      <c r="K3240" s="120"/>
      <c r="L3240" s="120"/>
      <c r="M3240" s="120"/>
      <c r="N3240" s="1"/>
      <c r="O3240" s="1"/>
      <c r="P3240" s="1"/>
      <c r="Q3240" s="1"/>
      <c r="R3240" s="1"/>
      <c r="S3240" s="1"/>
      <c r="T3240" s="1"/>
      <c r="U3240" s="1"/>
      <c r="V3240" s="1"/>
      <c r="W3240" s="1"/>
      <c r="X3240" s="1"/>
    </row>
    <row r="3241" spans="1:24">
      <c r="A3241" s="119"/>
      <c r="B3241" s="136"/>
      <c r="C3241" s="78"/>
      <c r="D3241" s="99"/>
      <c r="E3241" s="1"/>
      <c r="F3241" s="1"/>
      <c r="G3241" s="1"/>
      <c r="H3241" s="1"/>
      <c r="I3241" s="1"/>
      <c r="J3241" s="1"/>
      <c r="K3241" s="120"/>
      <c r="L3241" s="120"/>
      <c r="M3241" s="120"/>
      <c r="N3241" s="1"/>
      <c r="O3241" s="1"/>
      <c r="P3241" s="1"/>
      <c r="Q3241" s="1"/>
      <c r="R3241" s="1"/>
      <c r="S3241" s="1"/>
      <c r="T3241" s="1"/>
      <c r="U3241" s="1"/>
      <c r="V3241" s="1"/>
      <c r="W3241" s="1"/>
      <c r="X3241" s="1"/>
    </row>
    <row r="3242" spans="1:24">
      <c r="A3242" s="119"/>
      <c r="B3242" s="136"/>
      <c r="C3242" s="78"/>
      <c r="D3242" s="99"/>
      <c r="E3242" s="1"/>
      <c r="F3242" s="1"/>
      <c r="G3242" s="1"/>
      <c r="H3242" s="1"/>
      <c r="I3242" s="1"/>
      <c r="J3242" s="1"/>
      <c r="K3242" s="120"/>
      <c r="L3242" s="120"/>
      <c r="M3242" s="120"/>
      <c r="N3242" s="1"/>
      <c r="O3242" s="1"/>
      <c r="P3242" s="1"/>
      <c r="Q3242" s="1"/>
      <c r="R3242" s="1"/>
      <c r="S3242" s="1"/>
      <c r="T3242" s="1"/>
      <c r="U3242" s="1"/>
      <c r="V3242" s="1"/>
      <c r="W3242" s="1"/>
      <c r="X3242" s="1"/>
    </row>
    <row r="3243" spans="1:24">
      <c r="A3243" s="119"/>
      <c r="B3243" s="136"/>
      <c r="C3243" s="78"/>
      <c r="D3243" s="99"/>
      <c r="E3243" s="1"/>
      <c r="F3243" s="1"/>
      <c r="G3243" s="1"/>
      <c r="H3243" s="1"/>
      <c r="I3243" s="1"/>
      <c r="J3243" s="1"/>
      <c r="K3243" s="120"/>
      <c r="L3243" s="120"/>
      <c r="M3243" s="120"/>
      <c r="N3243" s="1"/>
      <c r="O3243" s="1"/>
      <c r="P3243" s="1"/>
      <c r="Q3243" s="1"/>
      <c r="R3243" s="1"/>
      <c r="S3243" s="1"/>
      <c r="T3243" s="1"/>
      <c r="U3243" s="1"/>
      <c r="V3243" s="1"/>
      <c r="W3243" s="1"/>
      <c r="X3243" s="1"/>
    </row>
    <row r="3244" spans="1:24">
      <c r="A3244" s="119"/>
      <c r="B3244" s="136"/>
      <c r="C3244" s="78"/>
      <c r="D3244" s="99"/>
      <c r="E3244" s="1"/>
      <c r="F3244" s="1"/>
      <c r="G3244" s="1"/>
      <c r="H3244" s="1"/>
      <c r="I3244" s="1"/>
      <c r="J3244" s="1"/>
      <c r="K3244" s="120"/>
      <c r="L3244" s="120"/>
      <c r="M3244" s="120"/>
      <c r="N3244" s="1"/>
      <c r="O3244" s="1"/>
      <c r="P3244" s="1"/>
      <c r="Q3244" s="1"/>
      <c r="R3244" s="1"/>
      <c r="S3244" s="1"/>
      <c r="T3244" s="1"/>
      <c r="U3244" s="1"/>
      <c r="V3244" s="1"/>
      <c r="W3244" s="1"/>
      <c r="X3244" s="1"/>
    </row>
    <row r="3245" spans="1:24">
      <c r="A3245" s="119"/>
      <c r="B3245" s="136"/>
      <c r="C3245" s="78"/>
      <c r="D3245" s="99"/>
      <c r="E3245" s="1"/>
      <c r="F3245" s="1"/>
      <c r="G3245" s="1"/>
      <c r="H3245" s="1"/>
      <c r="I3245" s="1"/>
      <c r="J3245" s="1"/>
      <c r="K3245" s="120"/>
      <c r="L3245" s="120"/>
      <c r="M3245" s="120"/>
      <c r="N3245" s="1"/>
      <c r="O3245" s="1"/>
      <c r="P3245" s="1"/>
      <c r="Q3245" s="1"/>
      <c r="R3245" s="1"/>
      <c r="S3245" s="1"/>
      <c r="T3245" s="1"/>
      <c r="U3245" s="1"/>
      <c r="V3245" s="1"/>
      <c r="W3245" s="1"/>
      <c r="X3245" s="1"/>
    </row>
    <row r="3246" spans="1:24">
      <c r="A3246" s="119"/>
      <c r="B3246" s="136"/>
      <c r="C3246" s="78"/>
      <c r="D3246" s="99"/>
      <c r="E3246" s="1"/>
      <c r="F3246" s="1"/>
      <c r="G3246" s="1"/>
      <c r="H3246" s="1"/>
      <c r="I3246" s="1"/>
      <c r="J3246" s="1"/>
      <c r="K3246" s="120"/>
      <c r="L3246" s="120"/>
      <c r="M3246" s="120"/>
      <c r="N3246" s="1"/>
      <c r="O3246" s="1"/>
      <c r="P3246" s="1"/>
      <c r="Q3246" s="1"/>
      <c r="R3246" s="1"/>
      <c r="S3246" s="1"/>
      <c r="T3246" s="1"/>
      <c r="U3246" s="1"/>
      <c r="V3246" s="1"/>
      <c r="W3246" s="1"/>
      <c r="X3246" s="1"/>
    </row>
    <row r="3247" spans="1:24">
      <c r="A3247" s="119"/>
      <c r="B3247" s="136"/>
      <c r="C3247" s="78"/>
      <c r="D3247" s="99"/>
      <c r="E3247" s="1"/>
      <c r="F3247" s="1"/>
      <c r="G3247" s="1"/>
      <c r="H3247" s="1"/>
      <c r="I3247" s="1"/>
      <c r="J3247" s="1"/>
      <c r="K3247" s="120"/>
      <c r="L3247" s="120"/>
      <c r="M3247" s="120"/>
      <c r="N3247" s="1"/>
      <c r="O3247" s="1"/>
      <c r="P3247" s="1"/>
      <c r="Q3247" s="1"/>
      <c r="R3247" s="1"/>
      <c r="S3247" s="1"/>
      <c r="T3247" s="1"/>
      <c r="U3247" s="1"/>
      <c r="V3247" s="1"/>
      <c r="W3247" s="1"/>
      <c r="X3247" s="1"/>
    </row>
    <row r="3248" spans="1:24">
      <c r="A3248" s="119"/>
      <c r="B3248" s="136"/>
      <c r="C3248" s="78"/>
      <c r="D3248" s="99"/>
      <c r="E3248" s="1"/>
      <c r="F3248" s="1"/>
      <c r="G3248" s="1"/>
      <c r="H3248" s="1"/>
      <c r="I3248" s="1"/>
      <c r="J3248" s="1"/>
      <c r="K3248" s="120"/>
      <c r="L3248" s="120"/>
      <c r="M3248" s="120"/>
      <c r="N3248" s="1"/>
      <c r="O3248" s="1"/>
      <c r="P3248" s="1"/>
      <c r="Q3248" s="1"/>
      <c r="R3248" s="1"/>
      <c r="S3248" s="1"/>
      <c r="T3248" s="1"/>
      <c r="U3248" s="1"/>
      <c r="V3248" s="1"/>
      <c r="W3248" s="1"/>
      <c r="X3248" s="1"/>
    </row>
    <row r="3249" spans="1:24">
      <c r="A3249" s="119"/>
      <c r="B3249" s="136"/>
      <c r="C3249" s="78"/>
      <c r="D3249" s="99"/>
      <c r="E3249" s="1"/>
      <c r="F3249" s="1"/>
      <c r="G3249" s="1"/>
      <c r="H3249" s="1"/>
      <c r="I3249" s="1"/>
      <c r="J3249" s="1"/>
      <c r="K3249" s="120"/>
      <c r="L3249" s="120"/>
      <c r="M3249" s="120"/>
      <c r="N3249" s="1"/>
      <c r="O3249" s="1"/>
      <c r="P3249" s="1"/>
      <c r="Q3249" s="1"/>
      <c r="R3249" s="1"/>
      <c r="S3249" s="1"/>
      <c r="T3249" s="1"/>
      <c r="U3249" s="1"/>
      <c r="V3249" s="1"/>
      <c r="W3249" s="1"/>
      <c r="X3249" s="1"/>
    </row>
    <row r="3250" spans="1:24">
      <c r="A3250" s="119"/>
      <c r="B3250" s="136"/>
      <c r="C3250" s="78"/>
      <c r="D3250" s="99"/>
      <c r="E3250" s="1"/>
      <c r="F3250" s="1"/>
      <c r="G3250" s="1"/>
      <c r="H3250" s="1"/>
      <c r="I3250" s="1"/>
      <c r="J3250" s="1"/>
      <c r="K3250" s="120"/>
      <c r="L3250" s="120"/>
      <c r="M3250" s="120"/>
      <c r="N3250" s="1"/>
      <c r="O3250" s="1"/>
      <c r="P3250" s="1"/>
      <c r="Q3250" s="1"/>
      <c r="R3250" s="1"/>
      <c r="S3250" s="1"/>
      <c r="T3250" s="1"/>
      <c r="U3250" s="1"/>
      <c r="V3250" s="1"/>
      <c r="W3250" s="1"/>
      <c r="X3250" s="1"/>
    </row>
    <row r="3251" spans="1:24">
      <c r="A3251" s="119"/>
      <c r="B3251" s="136"/>
      <c r="C3251" s="78"/>
      <c r="D3251" s="99"/>
      <c r="E3251" s="1"/>
      <c r="F3251" s="1"/>
      <c r="G3251" s="1"/>
      <c r="H3251" s="1"/>
      <c r="I3251" s="1"/>
      <c r="J3251" s="1"/>
      <c r="K3251" s="120"/>
      <c r="L3251" s="120"/>
      <c r="M3251" s="120"/>
      <c r="N3251" s="1"/>
      <c r="O3251" s="1"/>
      <c r="P3251" s="1"/>
      <c r="Q3251" s="1"/>
      <c r="R3251" s="1"/>
      <c r="S3251" s="1"/>
      <c r="T3251" s="1"/>
      <c r="U3251" s="1"/>
      <c r="V3251" s="1"/>
      <c r="W3251" s="1"/>
      <c r="X3251" s="1"/>
    </row>
    <row r="3252" spans="1:24">
      <c r="A3252" s="119"/>
      <c r="B3252" s="136"/>
      <c r="C3252" s="78"/>
      <c r="D3252" s="99"/>
      <c r="E3252" s="1"/>
      <c r="F3252" s="1"/>
      <c r="G3252" s="1"/>
      <c r="H3252" s="1"/>
      <c r="I3252" s="1"/>
      <c r="J3252" s="1"/>
      <c r="K3252" s="120"/>
      <c r="L3252" s="120"/>
      <c r="M3252" s="120"/>
      <c r="N3252" s="1"/>
      <c r="O3252" s="1"/>
      <c r="P3252" s="1"/>
      <c r="Q3252" s="1"/>
      <c r="R3252" s="1"/>
      <c r="S3252" s="1"/>
      <c r="T3252" s="1"/>
      <c r="U3252" s="1"/>
      <c r="V3252" s="1"/>
      <c r="W3252" s="1"/>
      <c r="X3252" s="1"/>
    </row>
    <row r="3253" spans="1:24">
      <c r="A3253" s="119"/>
      <c r="B3253" s="136"/>
      <c r="C3253" s="78"/>
      <c r="D3253" s="99"/>
      <c r="E3253" s="1"/>
      <c r="F3253" s="1"/>
      <c r="G3253" s="1"/>
      <c r="H3253" s="1"/>
      <c r="I3253" s="1"/>
      <c r="J3253" s="1"/>
      <c r="K3253" s="120"/>
      <c r="L3253" s="120"/>
      <c r="M3253" s="120"/>
      <c r="N3253" s="1"/>
      <c r="O3253" s="1"/>
      <c r="P3253" s="1"/>
      <c r="Q3253" s="1"/>
      <c r="R3253" s="1"/>
      <c r="S3253" s="1"/>
      <c r="T3253" s="1"/>
      <c r="U3253" s="1"/>
      <c r="V3253" s="1"/>
      <c r="W3253" s="1"/>
      <c r="X3253" s="1"/>
    </row>
    <row r="3254" spans="1:24">
      <c r="A3254" s="119"/>
      <c r="B3254" s="136"/>
      <c r="C3254" s="78"/>
      <c r="D3254" s="99"/>
      <c r="E3254" s="1"/>
      <c r="F3254" s="1"/>
      <c r="G3254" s="1"/>
      <c r="H3254" s="1"/>
      <c r="I3254" s="1"/>
      <c r="J3254" s="1"/>
      <c r="K3254" s="120"/>
      <c r="L3254" s="120"/>
      <c r="M3254" s="120"/>
      <c r="N3254" s="1"/>
      <c r="O3254" s="1"/>
      <c r="P3254" s="1"/>
      <c r="Q3254" s="1"/>
      <c r="R3254" s="1"/>
      <c r="S3254" s="1"/>
      <c r="T3254" s="1"/>
      <c r="U3254" s="1"/>
      <c r="V3254" s="1"/>
      <c r="W3254" s="1"/>
      <c r="X3254" s="1"/>
    </row>
    <row r="3255" spans="1:24">
      <c r="A3255" s="119"/>
      <c r="B3255" s="136"/>
      <c r="C3255" s="78"/>
      <c r="D3255" s="99"/>
      <c r="E3255" s="1"/>
      <c r="F3255" s="1"/>
      <c r="G3255" s="1"/>
      <c r="H3255" s="1"/>
      <c r="I3255" s="1"/>
      <c r="J3255" s="1"/>
      <c r="K3255" s="120"/>
      <c r="L3255" s="120"/>
      <c r="M3255" s="120"/>
      <c r="N3255" s="1"/>
      <c r="O3255" s="1"/>
      <c r="P3255" s="1"/>
      <c r="Q3255" s="1"/>
      <c r="R3255" s="1"/>
      <c r="S3255" s="1"/>
      <c r="T3255" s="1"/>
      <c r="U3255" s="1"/>
      <c r="V3255" s="1"/>
      <c r="W3255" s="1"/>
      <c r="X3255" s="1"/>
    </row>
    <row r="3256" spans="1:24">
      <c r="A3256" s="119"/>
      <c r="B3256" s="136"/>
      <c r="C3256" s="78"/>
      <c r="D3256" s="99"/>
      <c r="E3256" s="1"/>
      <c r="F3256" s="1"/>
      <c r="G3256" s="1"/>
      <c r="H3256" s="1"/>
      <c r="I3256" s="1"/>
      <c r="J3256" s="1"/>
      <c r="K3256" s="120"/>
      <c r="L3256" s="120"/>
      <c r="M3256" s="120"/>
      <c r="N3256" s="1"/>
      <c r="O3256" s="1"/>
      <c r="P3256" s="1"/>
      <c r="Q3256" s="1"/>
      <c r="R3256" s="1"/>
      <c r="S3256" s="1"/>
      <c r="T3256" s="1"/>
      <c r="U3256" s="1"/>
      <c r="V3256" s="1"/>
      <c r="W3256" s="1"/>
      <c r="X3256" s="1"/>
    </row>
    <row r="3257" spans="1:24">
      <c r="A3257" s="119"/>
      <c r="B3257" s="136"/>
      <c r="C3257" s="78"/>
      <c r="D3257" s="99"/>
      <c r="E3257" s="1"/>
      <c r="F3257" s="1"/>
      <c r="G3257" s="1"/>
      <c r="H3257" s="1"/>
      <c r="I3257" s="1"/>
      <c r="J3257" s="1"/>
      <c r="K3257" s="120"/>
      <c r="L3257" s="120"/>
      <c r="M3257" s="120"/>
      <c r="N3257" s="1"/>
      <c r="O3257" s="1"/>
      <c r="P3257" s="1"/>
      <c r="Q3257" s="1"/>
      <c r="R3257" s="1"/>
      <c r="S3257" s="1"/>
      <c r="T3257" s="1"/>
      <c r="U3257" s="1"/>
      <c r="V3257" s="1"/>
      <c r="W3257" s="1"/>
      <c r="X3257" s="1"/>
    </row>
    <row r="3258" spans="1:24">
      <c r="A3258" s="119"/>
      <c r="B3258" s="136"/>
      <c r="C3258" s="78"/>
      <c r="D3258" s="99"/>
      <c r="E3258" s="1"/>
      <c r="F3258" s="1"/>
      <c r="G3258" s="1"/>
      <c r="H3258" s="1"/>
      <c r="I3258" s="1"/>
      <c r="J3258" s="1"/>
      <c r="K3258" s="120"/>
      <c r="L3258" s="120"/>
      <c r="M3258" s="120"/>
      <c r="N3258" s="1"/>
      <c r="O3258" s="1"/>
      <c r="P3258" s="1"/>
      <c r="Q3258" s="1"/>
      <c r="R3258" s="1"/>
      <c r="S3258" s="1"/>
      <c r="T3258" s="1"/>
      <c r="U3258" s="1"/>
      <c r="V3258" s="1"/>
      <c r="W3258" s="1"/>
      <c r="X3258" s="1"/>
    </row>
    <row r="3259" spans="1:24">
      <c r="A3259" s="119"/>
      <c r="B3259" s="136"/>
      <c r="C3259" s="78"/>
      <c r="D3259" s="99"/>
      <c r="E3259" s="1"/>
      <c r="F3259" s="1"/>
      <c r="G3259" s="1"/>
      <c r="H3259" s="1"/>
      <c r="I3259" s="1"/>
      <c r="J3259" s="1"/>
      <c r="K3259" s="120"/>
      <c r="L3259" s="120"/>
      <c r="M3259" s="120"/>
      <c r="N3259" s="1"/>
      <c r="O3259" s="1"/>
      <c r="P3259" s="1"/>
      <c r="Q3259" s="1"/>
      <c r="R3259" s="1"/>
      <c r="S3259" s="1"/>
      <c r="T3259" s="1"/>
      <c r="U3259" s="1"/>
      <c r="V3259" s="1"/>
      <c r="W3259" s="1"/>
      <c r="X3259" s="1"/>
    </row>
    <row r="3260" spans="1:24">
      <c r="A3260" s="119"/>
      <c r="B3260" s="136"/>
      <c r="C3260" s="78"/>
      <c r="D3260" s="99"/>
      <c r="E3260" s="1"/>
      <c r="F3260" s="1"/>
      <c r="G3260" s="1"/>
      <c r="H3260" s="1"/>
      <c r="I3260" s="1"/>
      <c r="J3260" s="1"/>
      <c r="K3260" s="120"/>
      <c r="L3260" s="120"/>
      <c r="M3260" s="120"/>
      <c r="N3260" s="1"/>
      <c r="O3260" s="1"/>
      <c r="P3260" s="1"/>
      <c r="Q3260" s="1"/>
      <c r="R3260" s="1"/>
      <c r="S3260" s="1"/>
      <c r="T3260" s="1"/>
      <c r="U3260" s="1"/>
      <c r="V3260" s="1"/>
      <c r="W3260" s="1"/>
      <c r="X3260" s="1"/>
    </row>
    <row r="3261" spans="1:24">
      <c r="A3261" s="119"/>
      <c r="B3261" s="136"/>
      <c r="C3261" s="78"/>
      <c r="D3261" s="99"/>
      <c r="E3261" s="1"/>
      <c r="F3261" s="1"/>
      <c r="G3261" s="1"/>
      <c r="H3261" s="1"/>
      <c r="I3261" s="1"/>
      <c r="J3261" s="1"/>
      <c r="K3261" s="120"/>
      <c r="L3261" s="120"/>
      <c r="M3261" s="120"/>
      <c r="N3261" s="1"/>
      <c r="O3261" s="1"/>
      <c r="P3261" s="1"/>
      <c r="Q3261" s="1"/>
      <c r="R3261" s="1"/>
      <c r="S3261" s="1"/>
      <c r="T3261" s="1"/>
      <c r="U3261" s="1"/>
      <c r="V3261" s="1"/>
      <c r="W3261" s="1"/>
      <c r="X3261" s="1"/>
    </row>
    <row r="3262" spans="1:24">
      <c r="A3262" s="119"/>
      <c r="B3262" s="136"/>
      <c r="C3262" s="78"/>
      <c r="D3262" s="99"/>
      <c r="E3262" s="1"/>
      <c r="F3262" s="1"/>
      <c r="G3262" s="1"/>
      <c r="H3262" s="1"/>
      <c r="I3262" s="1"/>
      <c r="J3262" s="1"/>
      <c r="K3262" s="120"/>
      <c r="L3262" s="120"/>
      <c r="M3262" s="120"/>
      <c r="N3262" s="1"/>
      <c r="O3262" s="1"/>
      <c r="P3262" s="1"/>
      <c r="Q3262" s="1"/>
      <c r="R3262" s="1"/>
      <c r="S3262" s="1"/>
      <c r="T3262" s="1"/>
      <c r="U3262" s="1"/>
      <c r="V3262" s="1"/>
      <c r="W3262" s="1"/>
      <c r="X3262" s="1"/>
    </row>
    <row r="3263" spans="1:24">
      <c r="A3263" s="119"/>
      <c r="B3263" s="136"/>
      <c r="C3263" s="78"/>
      <c r="D3263" s="99"/>
      <c r="E3263" s="1"/>
      <c r="F3263" s="1"/>
      <c r="G3263" s="1"/>
      <c r="H3263" s="1"/>
      <c r="I3263" s="1"/>
      <c r="J3263" s="1"/>
      <c r="K3263" s="120"/>
      <c r="L3263" s="120"/>
      <c r="M3263" s="120"/>
      <c r="N3263" s="1"/>
      <c r="O3263" s="1"/>
      <c r="P3263" s="1"/>
      <c r="Q3263" s="1"/>
      <c r="R3263" s="1"/>
      <c r="S3263" s="1"/>
      <c r="T3263" s="1"/>
      <c r="U3263" s="1"/>
      <c r="V3263" s="1"/>
      <c r="W3263" s="1"/>
      <c r="X3263" s="1"/>
    </row>
    <row r="3264" spans="1:24">
      <c r="A3264" s="119"/>
      <c r="B3264" s="136"/>
      <c r="C3264" s="78"/>
      <c r="D3264" s="99"/>
      <c r="E3264" s="1"/>
      <c r="F3264" s="1"/>
      <c r="G3264" s="1"/>
      <c r="H3264" s="1"/>
      <c r="I3264" s="1"/>
      <c r="J3264" s="1"/>
      <c r="K3264" s="120"/>
      <c r="L3264" s="120"/>
      <c r="M3264" s="120"/>
      <c r="N3264" s="1"/>
      <c r="O3264" s="1"/>
      <c r="P3264" s="1"/>
      <c r="Q3264" s="1"/>
      <c r="R3264" s="1"/>
      <c r="S3264" s="1"/>
      <c r="T3264" s="1"/>
      <c r="U3264" s="1"/>
      <c r="V3264" s="1"/>
      <c r="W3264" s="1"/>
      <c r="X3264" s="1"/>
    </row>
    <row r="3265" spans="1:24">
      <c r="A3265" s="119"/>
      <c r="B3265" s="136"/>
      <c r="C3265" s="78"/>
      <c r="D3265" s="99"/>
      <c r="E3265" s="1"/>
      <c r="F3265" s="1"/>
      <c r="G3265" s="1"/>
      <c r="H3265" s="1"/>
      <c r="I3265" s="1"/>
      <c r="J3265" s="1"/>
      <c r="K3265" s="120"/>
      <c r="L3265" s="120"/>
      <c r="M3265" s="120"/>
      <c r="N3265" s="1"/>
      <c r="O3265" s="1"/>
      <c r="P3265" s="1"/>
      <c r="Q3265" s="1"/>
      <c r="R3265" s="1"/>
      <c r="S3265" s="1"/>
      <c r="T3265" s="1"/>
      <c r="U3265" s="1"/>
      <c r="V3265" s="1"/>
      <c r="W3265" s="1"/>
      <c r="X3265" s="1"/>
    </row>
    <row r="3266" spans="1:24">
      <c r="A3266" s="119"/>
      <c r="B3266" s="136"/>
      <c r="C3266" s="78"/>
      <c r="D3266" s="99"/>
      <c r="E3266" s="1"/>
      <c r="F3266" s="1"/>
      <c r="G3266" s="1"/>
      <c r="H3266" s="1"/>
      <c r="I3266" s="1"/>
      <c r="J3266" s="1"/>
      <c r="K3266" s="120"/>
      <c r="L3266" s="120"/>
      <c r="M3266" s="120"/>
      <c r="N3266" s="1"/>
      <c r="O3266" s="1"/>
      <c r="P3266" s="1"/>
      <c r="Q3266" s="1"/>
      <c r="R3266" s="1"/>
      <c r="S3266" s="1"/>
      <c r="T3266" s="1"/>
      <c r="U3266" s="1"/>
      <c r="V3266" s="1"/>
      <c r="W3266" s="1"/>
      <c r="X3266" s="1"/>
    </row>
    <row r="3267" spans="1:24">
      <c r="A3267" s="119"/>
      <c r="B3267" s="136"/>
      <c r="C3267" s="78"/>
      <c r="D3267" s="99"/>
      <c r="E3267" s="1"/>
      <c r="F3267" s="1"/>
      <c r="G3267" s="1"/>
      <c r="H3267" s="1"/>
      <c r="I3267" s="1"/>
      <c r="J3267" s="1"/>
      <c r="K3267" s="120"/>
      <c r="L3267" s="120"/>
      <c r="M3267" s="120"/>
      <c r="N3267" s="1"/>
      <c r="O3267" s="1"/>
      <c r="P3267" s="1"/>
      <c r="Q3267" s="1"/>
      <c r="R3267" s="1"/>
      <c r="S3267" s="1"/>
      <c r="T3267" s="1"/>
      <c r="U3267" s="1"/>
      <c r="V3267" s="1"/>
      <c r="W3267" s="1"/>
      <c r="X3267" s="1"/>
    </row>
    <row r="3268" spans="1:24">
      <c r="A3268" s="119"/>
      <c r="B3268" s="136"/>
      <c r="C3268" s="78"/>
      <c r="D3268" s="99"/>
      <c r="E3268" s="1"/>
      <c r="F3268" s="1"/>
      <c r="G3268" s="1"/>
      <c r="H3268" s="1"/>
      <c r="I3268" s="1"/>
      <c r="J3268" s="1"/>
      <c r="K3268" s="120"/>
      <c r="L3268" s="120"/>
      <c r="M3268" s="120"/>
      <c r="N3268" s="1"/>
      <c r="O3268" s="1"/>
      <c r="P3268" s="1"/>
      <c r="Q3268" s="1"/>
      <c r="R3268" s="1"/>
      <c r="S3268" s="1"/>
      <c r="T3268" s="1"/>
      <c r="U3268" s="1"/>
      <c r="V3268" s="1"/>
      <c r="W3268" s="1"/>
      <c r="X3268" s="1"/>
    </row>
    <row r="3269" spans="1:24">
      <c r="A3269" s="119"/>
      <c r="B3269" s="136"/>
      <c r="C3269" s="78"/>
      <c r="D3269" s="99"/>
      <c r="E3269" s="1"/>
      <c r="F3269" s="1"/>
      <c r="G3269" s="1"/>
      <c r="H3269" s="1"/>
      <c r="I3269" s="1"/>
      <c r="J3269" s="1"/>
      <c r="K3269" s="120"/>
      <c r="L3269" s="120"/>
      <c r="M3269" s="120"/>
      <c r="N3269" s="1"/>
      <c r="O3269" s="1"/>
      <c r="P3269" s="1"/>
      <c r="Q3269" s="1"/>
      <c r="R3269" s="1"/>
      <c r="S3269" s="1"/>
      <c r="T3269" s="1"/>
      <c r="U3269" s="1"/>
      <c r="V3269" s="1"/>
      <c r="W3269" s="1"/>
      <c r="X3269" s="1"/>
    </row>
    <row r="3270" spans="1:24">
      <c r="A3270" s="119"/>
      <c r="B3270" s="136"/>
      <c r="C3270" s="78"/>
      <c r="D3270" s="99"/>
      <c r="E3270" s="1"/>
      <c r="F3270" s="1"/>
      <c r="G3270" s="1"/>
      <c r="H3270" s="1"/>
      <c r="I3270" s="1"/>
      <c r="J3270" s="1"/>
      <c r="K3270" s="120"/>
      <c r="L3270" s="120"/>
      <c r="M3270" s="120"/>
      <c r="N3270" s="1"/>
      <c r="O3270" s="1"/>
      <c r="P3270" s="1"/>
      <c r="Q3270" s="1"/>
      <c r="R3270" s="1"/>
      <c r="S3270" s="1"/>
      <c r="T3270" s="1"/>
      <c r="U3270" s="1"/>
      <c r="V3270" s="1"/>
      <c r="W3270" s="1"/>
      <c r="X3270" s="1"/>
    </row>
    <row r="3271" spans="1:24">
      <c r="A3271" s="119"/>
      <c r="B3271" s="136"/>
      <c r="C3271" s="78"/>
      <c r="D3271" s="99"/>
      <c r="E3271" s="1"/>
      <c r="F3271" s="1"/>
      <c r="G3271" s="1"/>
      <c r="H3271" s="1"/>
      <c r="I3271" s="1"/>
      <c r="J3271" s="1"/>
      <c r="K3271" s="120"/>
      <c r="L3271" s="120"/>
      <c r="M3271" s="120"/>
      <c r="N3271" s="1"/>
      <c r="O3271" s="1"/>
      <c r="P3271" s="1"/>
      <c r="Q3271" s="1"/>
      <c r="R3271" s="1"/>
      <c r="S3271" s="1"/>
      <c r="T3271" s="1"/>
      <c r="U3271" s="1"/>
      <c r="V3271" s="1"/>
      <c r="W3271" s="1"/>
      <c r="X3271" s="1"/>
    </row>
    <row r="3272" spans="1:24">
      <c r="A3272" s="119"/>
      <c r="B3272" s="136"/>
      <c r="C3272" s="78"/>
      <c r="D3272" s="99"/>
      <c r="E3272" s="1"/>
      <c r="F3272" s="1"/>
      <c r="G3272" s="1"/>
      <c r="H3272" s="1"/>
      <c r="I3272" s="1"/>
      <c r="J3272" s="1"/>
      <c r="K3272" s="120"/>
      <c r="L3272" s="120"/>
      <c r="M3272" s="120"/>
      <c r="N3272" s="1"/>
      <c r="O3272" s="1"/>
      <c r="P3272" s="1"/>
      <c r="Q3272" s="1"/>
      <c r="R3272" s="1"/>
      <c r="S3272" s="1"/>
      <c r="T3272" s="1"/>
      <c r="U3272" s="1"/>
      <c r="V3272" s="1"/>
      <c r="W3272" s="1"/>
      <c r="X3272" s="1"/>
    </row>
    <row r="3273" spans="1:24">
      <c r="A3273" s="119"/>
      <c r="B3273" s="136"/>
      <c r="C3273" s="78"/>
      <c r="D3273" s="99"/>
      <c r="E3273" s="1"/>
      <c r="F3273" s="1"/>
      <c r="G3273" s="1"/>
      <c r="H3273" s="1"/>
      <c r="I3273" s="1"/>
      <c r="J3273" s="1"/>
      <c r="K3273" s="120"/>
      <c r="L3273" s="120"/>
      <c r="M3273" s="120"/>
      <c r="N3273" s="1"/>
      <c r="O3273" s="1"/>
      <c r="P3273" s="1"/>
      <c r="Q3273" s="1"/>
      <c r="R3273" s="1"/>
      <c r="S3273" s="1"/>
      <c r="T3273" s="1"/>
      <c r="U3273" s="1"/>
      <c r="V3273" s="1"/>
      <c r="W3273" s="1"/>
      <c r="X3273" s="1"/>
    </row>
    <row r="3274" spans="1:24">
      <c r="A3274" s="119"/>
      <c r="B3274" s="136"/>
      <c r="C3274" s="78"/>
      <c r="D3274" s="99"/>
      <c r="E3274" s="1"/>
      <c r="F3274" s="1"/>
      <c r="G3274" s="1"/>
      <c r="H3274" s="1"/>
      <c r="I3274" s="1"/>
      <c r="J3274" s="1"/>
      <c r="K3274" s="120"/>
      <c r="L3274" s="120"/>
      <c r="M3274" s="120"/>
      <c r="N3274" s="1"/>
      <c r="O3274" s="1"/>
      <c r="P3274" s="1"/>
      <c r="Q3274" s="1"/>
      <c r="R3274" s="1"/>
      <c r="S3274" s="1"/>
      <c r="T3274" s="1"/>
      <c r="U3274" s="1"/>
      <c r="V3274" s="1"/>
      <c r="W3274" s="1"/>
      <c r="X3274" s="1"/>
    </row>
    <row r="3275" spans="1:24">
      <c r="A3275" s="119"/>
      <c r="B3275" s="136"/>
      <c r="C3275" s="78"/>
      <c r="D3275" s="99"/>
      <c r="E3275" s="1"/>
      <c r="F3275" s="1"/>
      <c r="G3275" s="1"/>
      <c r="H3275" s="1"/>
      <c r="I3275" s="1"/>
      <c r="J3275" s="1"/>
      <c r="K3275" s="120"/>
      <c r="L3275" s="120"/>
      <c r="M3275" s="120"/>
      <c r="N3275" s="1"/>
      <c r="O3275" s="1"/>
      <c r="P3275" s="1"/>
      <c r="Q3275" s="1"/>
      <c r="R3275" s="1"/>
      <c r="S3275" s="1"/>
      <c r="T3275" s="1"/>
      <c r="U3275" s="1"/>
      <c r="V3275" s="1"/>
      <c r="W3275" s="1"/>
      <c r="X3275" s="1"/>
    </row>
    <row r="3276" spans="1:24">
      <c r="A3276" s="119"/>
      <c r="B3276" s="136"/>
      <c r="C3276" s="78"/>
      <c r="D3276" s="99"/>
      <c r="E3276" s="1"/>
      <c r="F3276" s="1"/>
      <c r="G3276" s="1"/>
      <c r="H3276" s="1"/>
      <c r="I3276" s="1"/>
      <c r="J3276" s="1"/>
      <c r="K3276" s="120"/>
      <c r="L3276" s="120"/>
      <c r="M3276" s="120"/>
      <c r="N3276" s="1"/>
      <c r="O3276" s="1"/>
      <c r="P3276" s="1"/>
      <c r="Q3276" s="1"/>
      <c r="R3276" s="1"/>
      <c r="S3276" s="1"/>
      <c r="T3276" s="1"/>
      <c r="U3276" s="1"/>
      <c r="V3276" s="1"/>
      <c r="W3276" s="1"/>
      <c r="X3276" s="1"/>
    </row>
    <row r="3277" spans="1:24">
      <c r="A3277" s="119"/>
      <c r="B3277" s="136"/>
      <c r="C3277" s="78"/>
      <c r="D3277" s="99"/>
      <c r="E3277" s="1"/>
      <c r="F3277" s="1"/>
      <c r="G3277" s="1"/>
      <c r="H3277" s="1"/>
      <c r="I3277" s="1"/>
      <c r="J3277" s="1"/>
      <c r="K3277" s="120"/>
      <c r="L3277" s="120"/>
      <c r="M3277" s="120"/>
      <c r="N3277" s="1"/>
      <c r="O3277" s="1"/>
      <c r="P3277" s="1"/>
      <c r="Q3277" s="1"/>
      <c r="R3277" s="1"/>
      <c r="S3277" s="1"/>
      <c r="T3277" s="1"/>
      <c r="U3277" s="1"/>
      <c r="V3277" s="1"/>
      <c r="W3277" s="1"/>
      <c r="X3277" s="1"/>
    </row>
    <row r="3278" spans="1:24">
      <c r="A3278" s="119"/>
      <c r="B3278" s="136"/>
      <c r="C3278" s="78"/>
      <c r="D3278" s="99"/>
      <c r="E3278" s="1"/>
      <c r="F3278" s="1"/>
      <c r="G3278" s="1"/>
      <c r="H3278" s="1"/>
      <c r="I3278" s="1"/>
      <c r="J3278" s="1"/>
      <c r="K3278" s="120"/>
      <c r="L3278" s="120"/>
      <c r="M3278" s="120"/>
      <c r="N3278" s="1"/>
      <c r="O3278" s="1"/>
      <c r="P3278" s="1"/>
      <c r="Q3278" s="1"/>
      <c r="R3278" s="1"/>
      <c r="S3278" s="1"/>
      <c r="T3278" s="1"/>
      <c r="U3278" s="1"/>
      <c r="V3278" s="1"/>
      <c r="W3278" s="1"/>
      <c r="X3278" s="1"/>
    </row>
    <row r="3279" spans="1:24">
      <c r="A3279" s="119"/>
      <c r="B3279" s="136"/>
      <c r="C3279" s="78"/>
      <c r="D3279" s="99"/>
      <c r="E3279" s="1"/>
      <c r="F3279" s="1"/>
      <c r="G3279" s="1"/>
      <c r="H3279" s="1"/>
      <c r="I3279" s="1"/>
      <c r="J3279" s="1"/>
      <c r="K3279" s="120"/>
      <c r="L3279" s="120"/>
      <c r="M3279" s="120"/>
      <c r="N3279" s="1"/>
      <c r="O3279" s="1"/>
      <c r="P3279" s="1"/>
      <c r="Q3279" s="1"/>
      <c r="R3279" s="1"/>
      <c r="S3279" s="1"/>
      <c r="T3279" s="1"/>
      <c r="U3279" s="1"/>
      <c r="V3279" s="1"/>
      <c r="W3279" s="1"/>
      <c r="X3279" s="1"/>
    </row>
    <row r="3280" spans="1:24">
      <c r="A3280" s="119"/>
      <c r="B3280" s="136"/>
      <c r="C3280" s="78"/>
      <c r="D3280" s="99"/>
      <c r="E3280" s="1"/>
      <c r="F3280" s="1"/>
      <c r="G3280" s="1"/>
      <c r="H3280" s="1"/>
      <c r="I3280" s="1"/>
      <c r="J3280" s="1"/>
      <c r="K3280" s="120"/>
      <c r="L3280" s="120"/>
      <c r="M3280" s="120"/>
      <c r="N3280" s="1"/>
      <c r="O3280" s="1"/>
      <c r="P3280" s="1"/>
      <c r="Q3280" s="1"/>
      <c r="R3280" s="1"/>
      <c r="S3280" s="1"/>
      <c r="T3280" s="1"/>
      <c r="U3280" s="1"/>
      <c r="V3280" s="1"/>
      <c r="W3280" s="1"/>
      <c r="X3280" s="1"/>
    </row>
    <row r="3281" spans="1:24">
      <c r="A3281" s="119"/>
      <c r="B3281" s="136"/>
      <c r="C3281" s="78"/>
      <c r="D3281" s="99"/>
      <c r="E3281" s="1"/>
      <c r="F3281" s="1"/>
      <c r="G3281" s="1"/>
      <c r="H3281" s="1"/>
      <c r="I3281" s="1"/>
      <c r="J3281" s="1"/>
      <c r="K3281" s="120"/>
      <c r="L3281" s="120"/>
      <c r="M3281" s="120"/>
      <c r="N3281" s="1"/>
      <c r="O3281" s="1"/>
      <c r="P3281" s="1"/>
      <c r="Q3281" s="1"/>
      <c r="R3281" s="1"/>
      <c r="S3281" s="1"/>
      <c r="T3281" s="1"/>
      <c r="U3281" s="1"/>
      <c r="V3281" s="1"/>
      <c r="W3281" s="1"/>
      <c r="X3281" s="1"/>
    </row>
    <row r="3282" spans="1:24">
      <c r="A3282" s="119"/>
      <c r="B3282" s="136"/>
      <c r="C3282" s="78"/>
      <c r="D3282" s="99"/>
      <c r="E3282" s="1"/>
      <c r="F3282" s="1"/>
      <c r="G3282" s="1"/>
      <c r="H3282" s="1"/>
      <c r="I3282" s="1"/>
      <c r="J3282" s="1"/>
      <c r="K3282" s="120"/>
      <c r="L3282" s="120"/>
      <c r="M3282" s="120"/>
      <c r="N3282" s="1"/>
      <c r="O3282" s="1"/>
      <c r="P3282" s="1"/>
      <c r="Q3282" s="1"/>
      <c r="R3282" s="1"/>
      <c r="S3282" s="1"/>
      <c r="T3282" s="1"/>
      <c r="U3282" s="1"/>
      <c r="V3282" s="1"/>
      <c r="W3282" s="1"/>
      <c r="X3282" s="1"/>
    </row>
    <row r="3283" spans="1:24">
      <c r="A3283" s="119"/>
      <c r="B3283" s="136"/>
      <c r="C3283" s="78"/>
      <c r="D3283" s="99"/>
      <c r="E3283" s="1"/>
      <c r="F3283" s="1"/>
      <c r="G3283" s="1"/>
      <c r="H3283" s="1"/>
      <c r="I3283" s="1"/>
      <c r="J3283" s="1"/>
      <c r="K3283" s="120"/>
      <c r="L3283" s="120"/>
      <c r="M3283" s="120"/>
      <c r="N3283" s="1"/>
      <c r="O3283" s="1"/>
      <c r="P3283" s="1"/>
      <c r="Q3283" s="1"/>
      <c r="R3283" s="1"/>
      <c r="S3283" s="1"/>
      <c r="T3283" s="1"/>
      <c r="U3283" s="1"/>
      <c r="V3283" s="1"/>
      <c r="W3283" s="1"/>
      <c r="X3283" s="1"/>
    </row>
    <row r="3284" spans="1:24">
      <c r="A3284" s="119"/>
      <c r="B3284" s="136"/>
      <c r="C3284" s="78"/>
      <c r="D3284" s="99"/>
      <c r="E3284" s="1"/>
      <c r="F3284" s="1"/>
      <c r="G3284" s="1"/>
      <c r="H3284" s="1"/>
      <c r="I3284" s="1"/>
      <c r="J3284" s="1"/>
      <c r="K3284" s="120"/>
      <c r="L3284" s="120"/>
      <c r="M3284" s="120"/>
      <c r="N3284" s="1"/>
      <c r="O3284" s="1"/>
      <c r="P3284" s="1"/>
      <c r="Q3284" s="1"/>
      <c r="R3284" s="1"/>
      <c r="S3284" s="1"/>
      <c r="T3284" s="1"/>
      <c r="U3284" s="1"/>
      <c r="V3284" s="1"/>
      <c r="W3284" s="1"/>
      <c r="X3284" s="1"/>
    </row>
    <row r="3285" spans="1:24">
      <c r="A3285" s="119"/>
      <c r="B3285" s="136"/>
      <c r="C3285" s="78"/>
      <c r="D3285" s="99"/>
      <c r="E3285" s="1"/>
      <c r="F3285" s="1"/>
      <c r="G3285" s="1"/>
      <c r="H3285" s="1"/>
      <c r="I3285" s="1"/>
      <c r="J3285" s="1"/>
      <c r="K3285" s="120"/>
      <c r="L3285" s="120"/>
      <c r="M3285" s="120"/>
      <c r="N3285" s="1"/>
      <c r="O3285" s="1"/>
      <c r="P3285" s="1"/>
      <c r="Q3285" s="1"/>
      <c r="R3285" s="1"/>
      <c r="S3285" s="1"/>
      <c r="T3285" s="1"/>
      <c r="U3285" s="1"/>
      <c r="V3285" s="1"/>
      <c r="W3285" s="1"/>
      <c r="X3285" s="1"/>
    </row>
    <row r="3286" spans="1:24">
      <c r="A3286" s="119"/>
      <c r="B3286" s="136"/>
      <c r="C3286" s="78"/>
      <c r="D3286" s="99"/>
      <c r="E3286" s="1"/>
      <c r="F3286" s="1"/>
      <c r="G3286" s="1"/>
      <c r="H3286" s="1"/>
      <c r="I3286" s="1"/>
      <c r="J3286" s="1"/>
      <c r="K3286" s="120"/>
      <c r="L3286" s="120"/>
      <c r="M3286" s="120"/>
      <c r="N3286" s="1"/>
      <c r="O3286" s="1"/>
      <c r="P3286" s="1"/>
      <c r="Q3286" s="1"/>
      <c r="R3286" s="1"/>
      <c r="S3286" s="1"/>
      <c r="T3286" s="1"/>
      <c r="U3286" s="1"/>
      <c r="V3286" s="1"/>
      <c r="W3286" s="1"/>
      <c r="X3286" s="1"/>
    </row>
    <row r="3287" spans="1:24">
      <c r="A3287" s="119"/>
      <c r="B3287" s="136"/>
      <c r="C3287" s="78"/>
      <c r="D3287" s="99"/>
      <c r="E3287" s="1"/>
      <c r="F3287" s="1"/>
      <c r="G3287" s="1"/>
      <c r="H3287" s="1"/>
      <c r="I3287" s="1"/>
      <c r="J3287" s="1"/>
      <c r="K3287" s="120"/>
      <c r="L3287" s="120"/>
      <c r="M3287" s="120"/>
      <c r="N3287" s="1"/>
      <c r="O3287" s="1"/>
      <c r="P3287" s="1"/>
      <c r="Q3287" s="1"/>
      <c r="R3287" s="1"/>
      <c r="S3287" s="1"/>
      <c r="T3287" s="1"/>
      <c r="U3287" s="1"/>
      <c r="V3287" s="1"/>
      <c r="W3287" s="1"/>
      <c r="X3287" s="1"/>
    </row>
    <row r="3288" spans="1:24">
      <c r="A3288" s="119"/>
      <c r="B3288" s="136"/>
      <c r="C3288" s="78"/>
      <c r="D3288" s="99"/>
      <c r="E3288" s="1"/>
      <c r="F3288" s="1"/>
      <c r="G3288" s="1"/>
      <c r="H3288" s="1"/>
      <c r="I3288" s="1"/>
      <c r="J3288" s="1"/>
      <c r="K3288" s="120"/>
      <c r="L3288" s="120"/>
      <c r="M3288" s="120"/>
      <c r="N3288" s="1"/>
      <c r="O3288" s="1"/>
      <c r="P3288" s="1"/>
      <c r="Q3288" s="1"/>
      <c r="R3288" s="1"/>
      <c r="S3288" s="1"/>
      <c r="T3288" s="1"/>
      <c r="U3288" s="1"/>
      <c r="V3288" s="1"/>
      <c r="W3288" s="1"/>
      <c r="X3288" s="1"/>
    </row>
    <row r="3289" spans="1:24">
      <c r="A3289" s="119"/>
      <c r="B3289" s="136"/>
      <c r="C3289" s="78"/>
      <c r="D3289" s="99"/>
      <c r="E3289" s="1"/>
      <c r="F3289" s="1"/>
      <c r="G3289" s="1"/>
      <c r="H3289" s="1"/>
      <c r="I3289" s="1"/>
      <c r="J3289" s="1"/>
      <c r="K3289" s="120"/>
      <c r="L3289" s="120"/>
      <c r="M3289" s="120"/>
      <c r="N3289" s="1"/>
      <c r="O3289" s="1"/>
      <c r="P3289" s="1"/>
      <c r="Q3289" s="1"/>
      <c r="R3289" s="1"/>
      <c r="S3289" s="1"/>
      <c r="T3289" s="1"/>
      <c r="U3289" s="1"/>
      <c r="V3289" s="1"/>
      <c r="W3289" s="1"/>
      <c r="X3289" s="1"/>
    </row>
    <row r="3290" spans="1:24">
      <c r="A3290" s="119"/>
      <c r="B3290" s="136"/>
      <c r="C3290" s="78"/>
      <c r="D3290" s="99"/>
      <c r="E3290" s="1"/>
      <c r="F3290" s="1"/>
      <c r="G3290" s="1"/>
      <c r="H3290" s="1"/>
      <c r="I3290" s="1"/>
      <c r="J3290" s="1"/>
      <c r="K3290" s="120"/>
      <c r="L3290" s="120"/>
      <c r="M3290" s="120"/>
      <c r="N3290" s="1"/>
      <c r="O3290" s="1"/>
      <c r="P3290" s="1"/>
      <c r="Q3290" s="1"/>
      <c r="R3290" s="1"/>
      <c r="S3290" s="1"/>
      <c r="T3290" s="1"/>
      <c r="U3290" s="1"/>
      <c r="V3290" s="1"/>
      <c r="W3290" s="1"/>
      <c r="X3290" s="1"/>
    </row>
    <row r="3291" spans="1:24">
      <c r="A3291" s="119"/>
      <c r="B3291" s="136"/>
      <c r="C3291" s="78"/>
      <c r="D3291" s="99"/>
      <c r="E3291" s="1"/>
      <c r="F3291" s="1"/>
      <c r="G3291" s="1"/>
      <c r="H3291" s="1"/>
      <c r="I3291" s="1"/>
      <c r="J3291" s="1"/>
      <c r="K3291" s="120"/>
      <c r="L3291" s="120"/>
      <c r="M3291" s="120"/>
      <c r="N3291" s="1"/>
      <c r="O3291" s="1"/>
      <c r="P3291" s="1"/>
      <c r="Q3291" s="1"/>
      <c r="R3291" s="1"/>
      <c r="S3291" s="1"/>
      <c r="T3291" s="1"/>
      <c r="U3291" s="1"/>
      <c r="V3291" s="1"/>
      <c r="W3291" s="1"/>
      <c r="X3291" s="1"/>
    </row>
    <row r="3292" spans="1:24">
      <c r="A3292" s="119"/>
      <c r="B3292" s="136"/>
      <c r="C3292" s="78"/>
      <c r="D3292" s="99"/>
      <c r="E3292" s="1"/>
      <c r="F3292" s="1"/>
      <c r="G3292" s="1"/>
      <c r="H3292" s="1"/>
      <c r="I3292" s="1"/>
      <c r="J3292" s="1"/>
      <c r="K3292" s="120"/>
      <c r="L3292" s="120"/>
      <c r="M3292" s="120"/>
      <c r="N3292" s="1"/>
      <c r="O3292" s="1"/>
      <c r="P3292" s="1"/>
      <c r="Q3292" s="1"/>
      <c r="R3292" s="1"/>
      <c r="S3292" s="1"/>
      <c r="T3292" s="1"/>
      <c r="U3292" s="1"/>
      <c r="V3292" s="1"/>
      <c r="W3292" s="1"/>
      <c r="X3292" s="1"/>
    </row>
    <row r="3293" spans="1:24">
      <c r="A3293" s="119"/>
      <c r="B3293" s="136"/>
      <c r="C3293" s="78"/>
      <c r="D3293" s="99"/>
      <c r="E3293" s="1"/>
      <c r="F3293" s="1"/>
      <c r="G3293" s="1"/>
      <c r="H3293" s="1"/>
      <c r="I3293" s="1"/>
      <c r="J3293" s="1"/>
      <c r="K3293" s="120"/>
      <c r="L3293" s="120"/>
      <c r="M3293" s="120"/>
      <c r="N3293" s="1"/>
      <c r="O3293" s="1"/>
      <c r="P3293" s="1"/>
      <c r="Q3293" s="1"/>
      <c r="R3293" s="1"/>
      <c r="S3293" s="1"/>
      <c r="T3293" s="1"/>
      <c r="U3293" s="1"/>
      <c r="V3293" s="1"/>
      <c r="W3293" s="1"/>
      <c r="X3293" s="1"/>
    </row>
    <row r="3294" spans="1:24">
      <c r="A3294" s="119"/>
      <c r="B3294" s="136"/>
      <c r="C3294" s="78"/>
      <c r="D3294" s="99"/>
      <c r="E3294" s="1"/>
      <c r="F3294" s="1"/>
      <c r="G3294" s="1"/>
      <c r="H3294" s="1"/>
      <c r="I3294" s="1"/>
      <c r="J3294" s="1"/>
      <c r="K3294" s="120"/>
      <c r="L3294" s="120"/>
      <c r="M3294" s="120"/>
      <c r="N3294" s="1"/>
      <c r="O3294" s="1"/>
      <c r="P3294" s="1"/>
      <c r="Q3294" s="1"/>
      <c r="R3294" s="1"/>
      <c r="S3294" s="1"/>
      <c r="T3294" s="1"/>
      <c r="U3294" s="1"/>
      <c r="V3294" s="1"/>
      <c r="W3294" s="1"/>
      <c r="X3294" s="1"/>
    </row>
    <row r="3295" spans="1:24">
      <c r="A3295" s="119"/>
      <c r="B3295" s="136"/>
      <c r="C3295" s="78"/>
      <c r="D3295" s="99"/>
      <c r="E3295" s="1"/>
      <c r="F3295" s="1"/>
      <c r="G3295" s="1"/>
      <c r="H3295" s="1"/>
      <c r="I3295" s="1"/>
      <c r="J3295" s="1"/>
      <c r="K3295" s="120"/>
      <c r="L3295" s="120"/>
      <c r="M3295" s="120"/>
      <c r="N3295" s="1"/>
      <c r="O3295" s="1"/>
      <c r="P3295" s="1"/>
      <c r="Q3295" s="1"/>
      <c r="R3295" s="1"/>
      <c r="S3295" s="1"/>
      <c r="T3295" s="1"/>
      <c r="U3295" s="1"/>
      <c r="V3295" s="1"/>
      <c r="W3295" s="1"/>
      <c r="X3295" s="1"/>
    </row>
    <row r="3296" spans="1:24">
      <c r="A3296" s="119"/>
      <c r="B3296" s="136"/>
      <c r="C3296" s="78"/>
      <c r="D3296" s="99"/>
      <c r="E3296" s="1"/>
      <c r="F3296" s="1"/>
      <c r="G3296" s="1"/>
      <c r="H3296" s="1"/>
      <c r="I3296" s="1"/>
      <c r="J3296" s="1"/>
      <c r="K3296" s="120"/>
      <c r="L3296" s="120"/>
      <c r="M3296" s="120"/>
      <c r="N3296" s="1"/>
      <c r="O3296" s="1"/>
      <c r="P3296" s="1"/>
      <c r="Q3296" s="1"/>
      <c r="R3296" s="1"/>
      <c r="S3296" s="1"/>
      <c r="T3296" s="1"/>
      <c r="U3296" s="1"/>
      <c r="V3296" s="1"/>
      <c r="W3296" s="1"/>
      <c r="X3296" s="1"/>
    </row>
    <row r="3297" spans="1:24">
      <c r="A3297" s="119"/>
      <c r="B3297" s="136"/>
      <c r="C3297" s="78"/>
      <c r="D3297" s="99"/>
      <c r="E3297" s="1"/>
      <c r="F3297" s="1"/>
      <c r="G3297" s="1"/>
      <c r="H3297" s="1"/>
      <c r="I3297" s="1"/>
      <c r="J3297" s="1"/>
      <c r="K3297" s="120"/>
      <c r="L3297" s="120"/>
      <c r="M3297" s="120"/>
      <c r="N3297" s="1"/>
      <c r="O3297" s="1"/>
      <c r="P3297" s="1"/>
      <c r="Q3297" s="1"/>
      <c r="R3297" s="1"/>
      <c r="S3297" s="1"/>
      <c r="T3297" s="1"/>
      <c r="U3297" s="1"/>
      <c r="V3297" s="1"/>
      <c r="W3297" s="1"/>
      <c r="X3297" s="1"/>
    </row>
    <row r="3298" spans="1:24">
      <c r="A3298" s="119"/>
      <c r="B3298" s="136"/>
      <c r="C3298" s="78"/>
      <c r="D3298" s="99"/>
      <c r="E3298" s="1"/>
      <c r="F3298" s="1"/>
      <c r="G3298" s="1"/>
      <c r="H3298" s="1"/>
      <c r="I3298" s="1"/>
      <c r="J3298" s="1"/>
      <c r="K3298" s="120"/>
      <c r="L3298" s="120"/>
      <c r="M3298" s="120"/>
      <c r="N3298" s="1"/>
      <c r="O3298" s="1"/>
      <c r="P3298" s="1"/>
      <c r="Q3298" s="1"/>
      <c r="R3298" s="1"/>
      <c r="S3298" s="1"/>
      <c r="T3298" s="1"/>
      <c r="U3298" s="1"/>
      <c r="V3298" s="1"/>
      <c r="W3298" s="1"/>
      <c r="X3298" s="1"/>
    </row>
    <row r="3299" spans="1:24">
      <c r="A3299" s="119"/>
      <c r="B3299" s="136"/>
      <c r="C3299" s="78"/>
      <c r="D3299" s="99"/>
      <c r="E3299" s="1"/>
      <c r="F3299" s="1"/>
      <c r="G3299" s="1"/>
      <c r="H3299" s="1"/>
      <c r="I3299" s="1"/>
      <c r="J3299" s="1"/>
      <c r="K3299" s="120"/>
      <c r="L3299" s="120"/>
      <c r="M3299" s="120"/>
      <c r="N3299" s="1"/>
      <c r="O3299" s="1"/>
      <c r="P3299" s="1"/>
      <c r="Q3299" s="1"/>
      <c r="R3299" s="1"/>
      <c r="S3299" s="1"/>
      <c r="T3299" s="1"/>
      <c r="U3299" s="1"/>
      <c r="V3299" s="1"/>
      <c r="W3299" s="1"/>
      <c r="X3299" s="1"/>
    </row>
    <row r="3300" spans="1:24">
      <c r="A3300" s="119"/>
      <c r="B3300" s="136"/>
      <c r="C3300" s="78"/>
      <c r="D3300" s="99"/>
      <c r="E3300" s="1"/>
      <c r="F3300" s="1"/>
      <c r="G3300" s="1"/>
      <c r="H3300" s="1"/>
      <c r="I3300" s="1"/>
      <c r="J3300" s="1"/>
      <c r="K3300" s="120"/>
      <c r="L3300" s="120"/>
      <c r="M3300" s="120"/>
      <c r="N3300" s="1"/>
      <c r="O3300" s="1"/>
      <c r="P3300" s="1"/>
      <c r="Q3300" s="1"/>
      <c r="R3300" s="1"/>
      <c r="S3300" s="1"/>
      <c r="T3300" s="1"/>
      <c r="U3300" s="1"/>
      <c r="V3300" s="1"/>
      <c r="W3300" s="1"/>
      <c r="X3300" s="1"/>
    </row>
    <row r="3301" spans="1:24">
      <c r="A3301" s="119"/>
      <c r="B3301" s="136"/>
      <c r="C3301" s="78"/>
      <c r="D3301" s="99"/>
      <c r="E3301" s="1"/>
      <c r="F3301" s="1"/>
      <c r="G3301" s="1"/>
      <c r="H3301" s="1"/>
      <c r="I3301" s="1"/>
      <c r="J3301" s="1"/>
      <c r="K3301" s="120"/>
      <c r="L3301" s="120"/>
      <c r="M3301" s="120"/>
      <c r="N3301" s="1"/>
      <c r="O3301" s="1"/>
      <c r="P3301" s="1"/>
      <c r="Q3301" s="1"/>
      <c r="R3301" s="1"/>
      <c r="S3301" s="1"/>
      <c r="T3301" s="1"/>
      <c r="U3301" s="1"/>
      <c r="V3301" s="1"/>
      <c r="W3301" s="1"/>
      <c r="X3301" s="1"/>
    </row>
    <row r="3302" spans="1:24">
      <c r="A3302" s="119"/>
      <c r="B3302" s="136"/>
      <c r="C3302" s="78"/>
      <c r="D3302" s="99"/>
      <c r="E3302" s="1"/>
      <c r="F3302" s="1"/>
      <c r="G3302" s="1"/>
      <c r="H3302" s="1"/>
      <c r="I3302" s="1"/>
      <c r="J3302" s="1"/>
      <c r="K3302" s="120"/>
      <c r="L3302" s="120"/>
      <c r="M3302" s="120"/>
      <c r="N3302" s="1"/>
      <c r="O3302" s="1"/>
      <c r="P3302" s="1"/>
      <c r="Q3302" s="1"/>
      <c r="R3302" s="1"/>
      <c r="S3302" s="1"/>
      <c r="T3302" s="1"/>
      <c r="U3302" s="1"/>
      <c r="V3302" s="1"/>
      <c r="W3302" s="1"/>
      <c r="X3302" s="1"/>
    </row>
    <row r="3303" spans="1:24">
      <c r="A3303" s="119"/>
      <c r="B3303" s="136"/>
      <c r="C3303" s="78"/>
      <c r="D3303" s="99"/>
      <c r="E3303" s="1"/>
      <c r="F3303" s="1"/>
      <c r="G3303" s="1"/>
      <c r="H3303" s="1"/>
      <c r="I3303" s="1"/>
      <c r="J3303" s="1"/>
      <c r="K3303" s="120"/>
      <c r="L3303" s="120"/>
      <c r="M3303" s="120"/>
      <c r="N3303" s="1"/>
      <c r="O3303" s="1"/>
      <c r="P3303" s="1"/>
      <c r="Q3303" s="1"/>
      <c r="R3303" s="1"/>
      <c r="S3303" s="1"/>
      <c r="T3303" s="1"/>
      <c r="U3303" s="1"/>
      <c r="V3303" s="1"/>
      <c r="W3303" s="1"/>
      <c r="X3303" s="1"/>
    </row>
    <row r="3304" spans="1:24">
      <c r="A3304" s="119"/>
      <c r="B3304" s="136"/>
      <c r="C3304" s="78"/>
      <c r="D3304" s="99"/>
      <c r="E3304" s="1"/>
      <c r="F3304" s="1"/>
      <c r="G3304" s="1"/>
      <c r="H3304" s="1"/>
      <c r="I3304" s="1"/>
      <c r="J3304" s="1"/>
      <c r="K3304" s="120"/>
      <c r="L3304" s="120"/>
      <c r="M3304" s="120"/>
      <c r="N3304" s="1"/>
      <c r="O3304" s="1"/>
      <c r="P3304" s="1"/>
      <c r="Q3304" s="1"/>
      <c r="R3304" s="1"/>
      <c r="S3304" s="1"/>
      <c r="T3304" s="1"/>
      <c r="U3304" s="1"/>
      <c r="V3304" s="1"/>
      <c r="W3304" s="1"/>
      <c r="X3304" s="1"/>
    </row>
    <row r="3305" spans="1:24">
      <c r="A3305" s="119"/>
      <c r="B3305" s="136"/>
      <c r="C3305" s="78"/>
      <c r="D3305" s="99"/>
      <c r="E3305" s="1"/>
      <c r="F3305" s="1"/>
      <c r="G3305" s="1"/>
      <c r="H3305" s="1"/>
      <c r="I3305" s="1"/>
      <c r="J3305" s="1"/>
      <c r="K3305" s="120"/>
      <c r="L3305" s="120"/>
      <c r="M3305" s="120"/>
      <c r="N3305" s="1"/>
      <c r="O3305" s="1"/>
      <c r="P3305" s="1"/>
      <c r="Q3305" s="1"/>
      <c r="R3305" s="1"/>
      <c r="S3305" s="1"/>
      <c r="T3305" s="1"/>
      <c r="U3305" s="1"/>
      <c r="V3305" s="1"/>
      <c r="W3305" s="1"/>
      <c r="X3305" s="1"/>
    </row>
    <row r="3306" spans="1:24">
      <c r="A3306" s="119"/>
      <c r="B3306" s="136"/>
      <c r="C3306" s="78"/>
      <c r="D3306" s="99"/>
      <c r="E3306" s="1"/>
      <c r="F3306" s="1"/>
      <c r="G3306" s="1"/>
      <c r="H3306" s="1"/>
      <c r="I3306" s="1"/>
      <c r="J3306" s="1"/>
      <c r="K3306" s="120"/>
      <c r="L3306" s="120"/>
      <c r="M3306" s="120"/>
      <c r="N3306" s="1"/>
      <c r="O3306" s="1"/>
      <c r="P3306" s="1"/>
      <c r="Q3306" s="1"/>
      <c r="R3306" s="1"/>
      <c r="S3306" s="1"/>
      <c r="T3306" s="1"/>
      <c r="U3306" s="1"/>
      <c r="V3306" s="1"/>
      <c r="W3306" s="1"/>
      <c r="X3306" s="1"/>
    </row>
    <row r="3307" spans="1:24">
      <c r="A3307" s="119"/>
      <c r="B3307" s="136"/>
      <c r="C3307" s="78"/>
      <c r="D3307" s="99"/>
      <c r="E3307" s="1"/>
      <c r="F3307" s="1"/>
      <c r="G3307" s="1"/>
      <c r="H3307" s="1"/>
      <c r="I3307" s="1"/>
      <c r="J3307" s="1"/>
      <c r="K3307" s="120"/>
      <c r="L3307" s="120"/>
      <c r="M3307" s="120"/>
      <c r="N3307" s="1"/>
      <c r="O3307" s="1"/>
      <c r="P3307" s="1"/>
      <c r="Q3307" s="1"/>
      <c r="R3307" s="1"/>
      <c r="S3307" s="1"/>
      <c r="T3307" s="1"/>
      <c r="U3307" s="1"/>
      <c r="V3307" s="1"/>
      <c r="W3307" s="1"/>
      <c r="X3307" s="1"/>
    </row>
    <row r="3308" spans="1:24">
      <c r="A3308" s="119"/>
      <c r="B3308" s="136"/>
      <c r="C3308" s="78"/>
      <c r="D3308" s="99"/>
      <c r="E3308" s="1"/>
      <c r="F3308" s="1"/>
      <c r="G3308" s="1"/>
      <c r="H3308" s="1"/>
      <c r="I3308" s="1"/>
      <c r="J3308" s="1"/>
      <c r="K3308" s="120"/>
      <c r="L3308" s="120"/>
      <c r="M3308" s="120"/>
      <c r="N3308" s="1"/>
      <c r="O3308" s="1"/>
      <c r="P3308" s="1"/>
      <c r="Q3308" s="1"/>
      <c r="R3308" s="1"/>
      <c r="S3308" s="1"/>
      <c r="T3308" s="1"/>
      <c r="U3308" s="1"/>
      <c r="V3308" s="1"/>
      <c r="W3308" s="1"/>
      <c r="X3308" s="1"/>
    </row>
    <row r="3309" spans="1:24">
      <c r="A3309" s="119"/>
      <c r="B3309" s="136"/>
      <c r="C3309" s="78"/>
      <c r="D3309" s="99"/>
      <c r="E3309" s="1"/>
      <c r="F3309" s="1"/>
      <c r="G3309" s="1"/>
      <c r="H3309" s="1"/>
      <c r="I3309" s="1"/>
      <c r="J3309" s="1"/>
      <c r="K3309" s="120"/>
      <c r="L3309" s="120"/>
      <c r="M3309" s="120"/>
      <c r="N3309" s="1"/>
      <c r="O3309" s="1"/>
      <c r="P3309" s="1"/>
      <c r="Q3309" s="1"/>
      <c r="R3309" s="1"/>
      <c r="S3309" s="1"/>
      <c r="T3309" s="1"/>
      <c r="U3309" s="1"/>
      <c r="V3309" s="1"/>
      <c r="W3309" s="1"/>
      <c r="X3309" s="1"/>
    </row>
    <row r="3310" spans="1:24">
      <c r="A3310" s="119"/>
      <c r="B3310" s="136"/>
      <c r="C3310" s="78"/>
      <c r="D3310" s="99"/>
      <c r="E3310" s="1"/>
      <c r="F3310" s="1"/>
      <c r="G3310" s="1"/>
      <c r="H3310" s="1"/>
      <c r="I3310" s="1"/>
      <c r="J3310" s="1"/>
      <c r="K3310" s="120"/>
      <c r="L3310" s="120"/>
      <c r="M3310" s="120"/>
      <c r="N3310" s="1"/>
      <c r="O3310" s="1"/>
      <c r="P3310" s="1"/>
      <c r="Q3310" s="1"/>
      <c r="R3310" s="1"/>
      <c r="S3310" s="1"/>
      <c r="T3310" s="1"/>
      <c r="U3310" s="1"/>
      <c r="V3310" s="1"/>
      <c r="W3310" s="1"/>
      <c r="X3310" s="1"/>
    </row>
    <row r="3311" spans="1:24">
      <c r="A3311" s="119"/>
      <c r="B3311" s="136"/>
      <c r="C3311" s="78"/>
      <c r="D3311" s="99"/>
      <c r="E3311" s="1"/>
      <c r="F3311" s="1"/>
      <c r="G3311" s="1"/>
      <c r="H3311" s="1"/>
      <c r="I3311" s="1"/>
      <c r="J3311" s="1"/>
      <c r="K3311" s="120"/>
      <c r="L3311" s="120"/>
      <c r="M3311" s="120"/>
      <c r="N3311" s="1"/>
      <c r="O3311" s="1"/>
      <c r="P3311" s="1"/>
      <c r="Q3311" s="1"/>
      <c r="R3311" s="1"/>
      <c r="S3311" s="1"/>
      <c r="T3311" s="1"/>
      <c r="U3311" s="1"/>
      <c r="V3311" s="1"/>
      <c r="W3311" s="1"/>
      <c r="X3311" s="1"/>
    </row>
    <row r="3312" spans="1:24">
      <c r="A3312" s="119"/>
      <c r="B3312" s="136"/>
      <c r="C3312" s="78"/>
      <c r="D3312" s="99"/>
      <c r="E3312" s="1"/>
      <c r="F3312" s="1"/>
      <c r="G3312" s="1"/>
      <c r="H3312" s="1"/>
      <c r="I3312" s="1"/>
      <c r="J3312" s="1"/>
      <c r="K3312" s="120"/>
      <c r="L3312" s="120"/>
      <c r="M3312" s="120"/>
      <c r="N3312" s="1"/>
      <c r="O3312" s="1"/>
      <c r="P3312" s="1"/>
      <c r="Q3312" s="1"/>
      <c r="R3312" s="1"/>
      <c r="S3312" s="1"/>
      <c r="T3312" s="1"/>
      <c r="U3312" s="1"/>
      <c r="V3312" s="1"/>
      <c r="W3312" s="1"/>
      <c r="X3312" s="1"/>
    </row>
    <row r="3313" spans="1:24">
      <c r="A3313" s="119"/>
      <c r="B3313" s="136"/>
      <c r="C3313" s="78"/>
      <c r="D3313" s="99"/>
      <c r="E3313" s="1"/>
      <c r="F3313" s="1"/>
      <c r="G3313" s="1"/>
      <c r="H3313" s="1"/>
      <c r="I3313" s="1"/>
      <c r="J3313" s="1"/>
      <c r="K3313" s="120"/>
      <c r="L3313" s="120"/>
      <c r="M3313" s="120"/>
      <c r="N3313" s="1"/>
      <c r="O3313" s="1"/>
      <c r="P3313" s="1"/>
      <c r="Q3313" s="1"/>
      <c r="R3313" s="1"/>
      <c r="S3313" s="1"/>
      <c r="T3313" s="1"/>
      <c r="U3313" s="1"/>
      <c r="V3313" s="1"/>
      <c r="W3313" s="1"/>
      <c r="X3313" s="1"/>
    </row>
    <row r="3314" spans="1:24">
      <c r="A3314" s="119"/>
      <c r="B3314" s="136"/>
      <c r="C3314" s="78"/>
      <c r="D3314" s="99"/>
      <c r="E3314" s="1"/>
      <c r="F3314" s="1"/>
      <c r="G3314" s="1"/>
      <c r="H3314" s="1"/>
      <c r="I3314" s="1"/>
      <c r="J3314" s="1"/>
      <c r="K3314" s="120"/>
      <c r="L3314" s="120"/>
      <c r="M3314" s="120"/>
      <c r="N3314" s="1"/>
      <c r="O3314" s="1"/>
      <c r="P3314" s="1"/>
      <c r="Q3314" s="1"/>
      <c r="R3314" s="1"/>
      <c r="S3314" s="1"/>
      <c r="T3314" s="1"/>
      <c r="U3314" s="1"/>
      <c r="V3314" s="1"/>
      <c r="W3314" s="1"/>
      <c r="X3314" s="1"/>
    </row>
    <row r="3315" spans="1:24">
      <c r="A3315" s="119"/>
      <c r="B3315" s="136"/>
      <c r="C3315" s="78"/>
      <c r="D3315" s="99"/>
      <c r="E3315" s="1"/>
      <c r="F3315" s="1"/>
      <c r="G3315" s="1"/>
      <c r="H3315" s="1"/>
      <c r="I3315" s="1"/>
      <c r="J3315" s="1"/>
      <c r="K3315" s="120"/>
      <c r="L3315" s="120"/>
      <c r="M3315" s="120"/>
      <c r="N3315" s="1"/>
      <c r="O3315" s="1"/>
      <c r="P3315" s="1"/>
      <c r="Q3315" s="1"/>
      <c r="R3315" s="1"/>
      <c r="S3315" s="1"/>
      <c r="T3315" s="1"/>
      <c r="U3315" s="1"/>
      <c r="V3315" s="1"/>
      <c r="W3315" s="1"/>
      <c r="X3315" s="1"/>
    </row>
    <row r="3316" spans="1:24">
      <c r="A3316" s="119"/>
      <c r="B3316" s="136"/>
      <c r="C3316" s="78"/>
      <c r="D3316" s="99"/>
      <c r="E3316" s="1"/>
      <c r="F3316" s="1"/>
      <c r="G3316" s="1"/>
      <c r="H3316" s="1"/>
      <c r="I3316" s="1"/>
      <c r="J3316" s="1"/>
      <c r="K3316" s="120"/>
      <c r="L3316" s="120"/>
      <c r="M3316" s="120"/>
      <c r="N3316" s="1"/>
      <c r="O3316" s="1"/>
      <c r="P3316" s="1"/>
      <c r="Q3316" s="1"/>
      <c r="R3316" s="1"/>
      <c r="S3316" s="1"/>
      <c r="T3316" s="1"/>
      <c r="U3316" s="1"/>
      <c r="V3316" s="1"/>
      <c r="W3316" s="1"/>
      <c r="X3316" s="1"/>
    </row>
    <row r="3317" spans="1:24">
      <c r="A3317" s="119"/>
      <c r="B3317" s="136"/>
      <c r="C3317" s="78"/>
      <c r="D3317" s="99"/>
      <c r="E3317" s="1"/>
      <c r="F3317" s="1"/>
      <c r="G3317" s="1"/>
      <c r="H3317" s="1"/>
      <c r="I3317" s="1"/>
      <c r="J3317" s="1"/>
      <c r="K3317" s="120"/>
      <c r="L3317" s="120"/>
      <c r="M3317" s="120"/>
      <c r="N3317" s="1"/>
      <c r="O3317" s="1"/>
      <c r="P3317" s="1"/>
      <c r="Q3317" s="1"/>
      <c r="R3317" s="1"/>
      <c r="S3317" s="1"/>
      <c r="T3317" s="1"/>
      <c r="U3317" s="1"/>
      <c r="V3317" s="1"/>
      <c r="W3317" s="1"/>
      <c r="X3317" s="1"/>
    </row>
    <row r="3318" spans="1:24">
      <c r="A3318" s="119"/>
      <c r="B3318" s="136"/>
      <c r="C3318" s="78"/>
      <c r="D3318" s="99"/>
      <c r="E3318" s="1"/>
      <c r="F3318" s="1"/>
      <c r="G3318" s="1"/>
      <c r="H3318" s="1"/>
      <c r="I3318" s="1"/>
      <c r="J3318" s="1"/>
      <c r="K3318" s="120"/>
      <c r="L3318" s="120"/>
      <c r="M3318" s="120"/>
      <c r="N3318" s="1"/>
      <c r="O3318" s="1"/>
      <c r="P3318" s="1"/>
      <c r="Q3318" s="1"/>
      <c r="R3318" s="1"/>
      <c r="S3318" s="1"/>
      <c r="T3318" s="1"/>
      <c r="U3318" s="1"/>
      <c r="V3318" s="1"/>
      <c r="W3318" s="1"/>
      <c r="X3318" s="1"/>
    </row>
    <row r="3319" spans="1:24">
      <c r="A3319" s="119"/>
      <c r="B3319" s="136"/>
      <c r="C3319" s="78"/>
      <c r="D3319" s="99"/>
      <c r="E3319" s="1"/>
      <c r="F3319" s="1"/>
      <c r="G3319" s="1"/>
      <c r="H3319" s="1"/>
      <c r="I3319" s="1"/>
      <c r="J3319" s="1"/>
      <c r="K3319" s="120"/>
      <c r="L3319" s="120"/>
      <c r="M3319" s="120"/>
      <c r="N3319" s="1"/>
      <c r="O3319" s="1"/>
      <c r="P3319" s="1"/>
      <c r="Q3319" s="1"/>
      <c r="R3319" s="1"/>
      <c r="S3319" s="1"/>
      <c r="T3319" s="1"/>
      <c r="U3319" s="1"/>
      <c r="V3319" s="1"/>
      <c r="W3319" s="1"/>
      <c r="X3319" s="1"/>
    </row>
    <row r="3320" spans="1:24">
      <c r="A3320" s="119"/>
      <c r="B3320" s="136"/>
      <c r="C3320" s="78"/>
      <c r="D3320" s="99"/>
      <c r="E3320" s="1"/>
      <c r="F3320" s="1"/>
      <c r="G3320" s="1"/>
      <c r="H3320" s="1"/>
      <c r="I3320" s="1"/>
      <c r="J3320" s="1"/>
      <c r="K3320" s="120"/>
      <c r="L3320" s="120"/>
      <c r="M3320" s="120"/>
      <c r="N3320" s="1"/>
      <c r="O3320" s="1"/>
      <c r="P3320" s="1"/>
      <c r="Q3320" s="1"/>
      <c r="R3320" s="1"/>
      <c r="S3320" s="1"/>
      <c r="T3320" s="1"/>
      <c r="U3320" s="1"/>
      <c r="V3320" s="1"/>
      <c r="W3320" s="1"/>
      <c r="X3320" s="1"/>
    </row>
    <row r="3321" spans="1:24">
      <c r="A3321" s="119"/>
      <c r="B3321" s="136"/>
      <c r="C3321" s="78"/>
      <c r="D3321" s="99"/>
      <c r="E3321" s="1"/>
      <c r="F3321" s="1"/>
      <c r="G3321" s="1"/>
      <c r="H3321" s="1"/>
      <c r="I3321" s="1"/>
      <c r="J3321" s="1"/>
      <c r="K3321" s="120"/>
      <c r="L3321" s="120"/>
      <c r="M3321" s="120"/>
      <c r="N3321" s="1"/>
      <c r="O3321" s="1"/>
      <c r="P3321" s="1"/>
      <c r="Q3321" s="1"/>
      <c r="R3321" s="1"/>
      <c r="S3321" s="1"/>
      <c r="T3321" s="1"/>
      <c r="U3321" s="1"/>
      <c r="V3321" s="1"/>
      <c r="W3321" s="1"/>
      <c r="X3321" s="1"/>
    </row>
    <row r="3322" spans="1:24">
      <c r="A3322" s="119"/>
      <c r="B3322" s="136"/>
      <c r="C3322" s="78"/>
      <c r="D3322" s="99"/>
      <c r="E3322" s="1"/>
      <c r="F3322" s="1"/>
      <c r="G3322" s="1"/>
      <c r="H3322" s="1"/>
      <c r="I3322" s="1"/>
      <c r="J3322" s="1"/>
      <c r="K3322" s="120"/>
      <c r="L3322" s="120"/>
      <c r="M3322" s="120"/>
      <c r="N3322" s="1"/>
      <c r="O3322" s="1"/>
      <c r="P3322" s="1"/>
      <c r="Q3322" s="1"/>
      <c r="R3322" s="1"/>
      <c r="S3322" s="1"/>
      <c r="T3322" s="1"/>
      <c r="U3322" s="1"/>
      <c r="V3322" s="1"/>
      <c r="W3322" s="1"/>
      <c r="X3322" s="1"/>
    </row>
    <row r="3323" spans="1:24">
      <c r="A3323" s="119"/>
      <c r="B3323" s="136"/>
      <c r="C3323" s="78"/>
      <c r="D3323" s="99"/>
      <c r="E3323" s="1"/>
      <c r="F3323" s="1"/>
      <c r="G3323" s="1"/>
      <c r="H3323" s="1"/>
      <c r="I3323" s="1"/>
      <c r="J3323" s="1"/>
      <c r="K3323" s="120"/>
      <c r="L3323" s="120"/>
      <c r="M3323" s="120"/>
      <c r="N3323" s="1"/>
      <c r="O3323" s="1"/>
      <c r="P3323" s="1"/>
      <c r="Q3323" s="1"/>
      <c r="R3323" s="1"/>
      <c r="S3323" s="1"/>
      <c r="T3323" s="1"/>
      <c r="U3323" s="1"/>
      <c r="V3323" s="1"/>
      <c r="W3323" s="1"/>
      <c r="X3323" s="1"/>
    </row>
    <row r="3324" spans="1:24">
      <c r="A3324" s="119"/>
      <c r="B3324" s="136"/>
      <c r="C3324" s="78"/>
      <c r="D3324" s="99"/>
      <c r="E3324" s="1"/>
      <c r="F3324" s="1"/>
      <c r="G3324" s="1"/>
      <c r="H3324" s="1"/>
      <c r="I3324" s="1"/>
      <c r="J3324" s="1"/>
      <c r="K3324" s="120"/>
      <c r="L3324" s="120"/>
      <c r="M3324" s="120"/>
      <c r="N3324" s="1"/>
      <c r="O3324" s="1"/>
      <c r="P3324" s="1"/>
      <c r="Q3324" s="1"/>
      <c r="R3324" s="1"/>
      <c r="S3324" s="1"/>
      <c r="T3324" s="1"/>
      <c r="U3324" s="1"/>
      <c r="V3324" s="1"/>
      <c r="W3324" s="1"/>
      <c r="X3324" s="1"/>
    </row>
    <row r="3325" spans="1:24">
      <c r="A3325" s="119"/>
      <c r="B3325" s="136"/>
      <c r="C3325" s="78"/>
      <c r="D3325" s="99"/>
      <c r="E3325" s="1"/>
      <c r="F3325" s="1"/>
      <c r="G3325" s="1"/>
      <c r="H3325" s="1"/>
      <c r="I3325" s="1"/>
      <c r="J3325" s="1"/>
      <c r="K3325" s="120"/>
      <c r="L3325" s="120"/>
      <c r="M3325" s="120"/>
      <c r="N3325" s="1"/>
      <c r="O3325" s="1"/>
      <c r="P3325" s="1"/>
      <c r="Q3325" s="1"/>
      <c r="R3325" s="1"/>
      <c r="S3325" s="1"/>
      <c r="T3325" s="1"/>
      <c r="U3325" s="1"/>
      <c r="V3325" s="1"/>
      <c r="W3325" s="1"/>
      <c r="X3325" s="1"/>
    </row>
    <row r="3326" spans="1:24">
      <c r="A3326" s="119"/>
      <c r="B3326" s="136"/>
      <c r="C3326" s="78"/>
      <c r="D3326" s="99"/>
      <c r="E3326" s="1"/>
      <c r="F3326" s="1"/>
      <c r="G3326" s="1"/>
      <c r="H3326" s="1"/>
      <c r="I3326" s="1"/>
      <c r="J3326" s="1"/>
      <c r="K3326" s="120"/>
      <c r="L3326" s="120"/>
      <c r="M3326" s="120"/>
      <c r="N3326" s="1"/>
      <c r="O3326" s="1"/>
      <c r="P3326" s="1"/>
      <c r="Q3326" s="1"/>
      <c r="R3326" s="1"/>
      <c r="S3326" s="1"/>
      <c r="T3326" s="1"/>
      <c r="U3326" s="1"/>
      <c r="V3326" s="1"/>
      <c r="W3326" s="1"/>
      <c r="X3326" s="1"/>
    </row>
    <row r="3327" spans="1:24">
      <c r="A3327" s="119"/>
      <c r="B3327" s="136"/>
      <c r="C3327" s="78"/>
      <c r="D3327" s="99"/>
      <c r="E3327" s="1"/>
      <c r="F3327" s="1"/>
      <c r="G3327" s="1"/>
      <c r="H3327" s="1"/>
      <c r="I3327" s="1"/>
      <c r="J3327" s="1"/>
      <c r="K3327" s="120"/>
      <c r="L3327" s="120"/>
      <c r="M3327" s="120"/>
      <c r="N3327" s="1"/>
      <c r="O3327" s="1"/>
      <c r="P3327" s="1"/>
      <c r="Q3327" s="1"/>
      <c r="R3327" s="1"/>
      <c r="S3327" s="1"/>
      <c r="T3327" s="1"/>
      <c r="U3327" s="1"/>
      <c r="V3327" s="1"/>
      <c r="W3327" s="1"/>
      <c r="X3327" s="1"/>
    </row>
    <row r="3328" spans="1:24">
      <c r="A3328" s="119"/>
      <c r="B3328" s="136"/>
      <c r="C3328" s="78"/>
      <c r="D3328" s="99"/>
      <c r="E3328" s="1"/>
      <c r="F3328" s="1"/>
      <c r="G3328" s="1"/>
      <c r="H3328" s="1"/>
      <c r="I3328" s="1"/>
      <c r="J3328" s="1"/>
      <c r="K3328" s="120"/>
      <c r="L3328" s="120"/>
      <c r="M3328" s="120"/>
      <c r="N3328" s="1"/>
      <c r="O3328" s="1"/>
      <c r="P3328" s="1"/>
      <c r="Q3328" s="1"/>
      <c r="R3328" s="1"/>
      <c r="S3328" s="1"/>
      <c r="T3328" s="1"/>
      <c r="U3328" s="1"/>
      <c r="V3328" s="1"/>
      <c r="W3328" s="1"/>
      <c r="X3328" s="1"/>
    </row>
    <row r="3329" spans="1:24">
      <c r="A3329" s="119"/>
      <c r="B3329" s="136"/>
      <c r="C3329" s="78"/>
      <c r="D3329" s="99"/>
      <c r="E3329" s="1"/>
      <c r="F3329" s="1"/>
      <c r="G3329" s="1"/>
      <c r="H3329" s="1"/>
      <c r="I3329" s="1"/>
      <c r="J3329" s="1"/>
      <c r="K3329" s="120"/>
      <c r="L3329" s="120"/>
      <c r="M3329" s="120"/>
      <c r="N3329" s="1"/>
      <c r="O3329" s="1"/>
      <c r="P3329" s="1"/>
      <c r="Q3329" s="1"/>
      <c r="R3329" s="1"/>
      <c r="S3329" s="1"/>
      <c r="T3329" s="1"/>
      <c r="U3329" s="1"/>
      <c r="V3329" s="1"/>
      <c r="W3329" s="1"/>
      <c r="X3329" s="1"/>
    </row>
    <row r="3330" spans="1:24">
      <c r="A3330" s="119"/>
      <c r="B3330" s="136"/>
      <c r="C3330" s="78"/>
      <c r="D3330" s="99"/>
      <c r="E3330" s="1"/>
      <c r="F3330" s="1"/>
      <c r="G3330" s="1"/>
      <c r="H3330" s="1"/>
      <c r="I3330" s="1"/>
      <c r="J3330" s="1"/>
      <c r="K3330" s="120"/>
      <c r="L3330" s="120"/>
      <c r="M3330" s="120"/>
      <c r="N3330" s="1"/>
      <c r="O3330" s="1"/>
      <c r="P3330" s="1"/>
      <c r="Q3330" s="1"/>
      <c r="R3330" s="1"/>
      <c r="S3330" s="1"/>
      <c r="T3330" s="1"/>
      <c r="U3330" s="1"/>
      <c r="V3330" s="1"/>
      <c r="W3330" s="1"/>
      <c r="X3330" s="1"/>
    </row>
    <row r="3331" spans="1:24">
      <c r="A3331" s="119"/>
      <c r="B3331" s="136"/>
      <c r="C3331" s="78"/>
      <c r="D3331" s="99"/>
      <c r="E3331" s="1"/>
      <c r="F3331" s="1"/>
      <c r="G3331" s="1"/>
      <c r="H3331" s="1"/>
      <c r="I3331" s="1"/>
      <c r="J3331" s="1"/>
      <c r="K3331" s="120"/>
      <c r="L3331" s="120"/>
      <c r="M3331" s="120"/>
      <c r="N3331" s="1"/>
      <c r="O3331" s="1"/>
      <c r="P3331" s="1"/>
      <c r="Q3331" s="1"/>
      <c r="R3331" s="1"/>
      <c r="S3331" s="1"/>
      <c r="T3331" s="1"/>
      <c r="U3331" s="1"/>
      <c r="V3331" s="1"/>
      <c r="W3331" s="1"/>
      <c r="X3331" s="1"/>
    </row>
    <row r="3332" spans="1:24">
      <c r="A3332" s="119"/>
      <c r="B3332" s="136"/>
      <c r="C3332" s="78"/>
      <c r="D3332" s="99"/>
      <c r="E3332" s="1"/>
      <c r="F3332" s="1"/>
      <c r="G3332" s="1"/>
      <c r="H3332" s="1"/>
      <c r="I3332" s="1"/>
      <c r="J3332" s="1"/>
      <c r="K3332" s="120"/>
      <c r="L3332" s="120"/>
      <c r="M3332" s="120"/>
      <c r="N3332" s="1"/>
      <c r="O3332" s="1"/>
      <c r="P3332" s="1"/>
      <c r="Q3332" s="1"/>
      <c r="R3332" s="1"/>
      <c r="S3332" s="1"/>
      <c r="T3332" s="1"/>
      <c r="U3332" s="1"/>
      <c r="V3332" s="1"/>
      <c r="W3332" s="1"/>
      <c r="X3332" s="1"/>
    </row>
    <row r="3333" spans="1:24">
      <c r="A3333" s="119"/>
      <c r="B3333" s="136"/>
      <c r="C3333" s="78"/>
      <c r="D3333" s="99"/>
      <c r="E3333" s="1"/>
      <c r="F3333" s="1"/>
      <c r="G3333" s="1"/>
      <c r="H3333" s="1"/>
      <c r="I3333" s="1"/>
      <c r="J3333" s="1"/>
      <c r="K3333" s="120"/>
      <c r="L3333" s="120"/>
      <c r="M3333" s="120"/>
      <c r="N3333" s="1"/>
      <c r="O3333" s="1"/>
      <c r="P3333" s="1"/>
      <c r="Q3333" s="1"/>
      <c r="R3333" s="1"/>
      <c r="S3333" s="1"/>
      <c r="T3333" s="1"/>
      <c r="U3333" s="1"/>
      <c r="V3333" s="1"/>
      <c r="W3333" s="1"/>
      <c r="X3333" s="1"/>
    </row>
    <row r="3334" spans="1:24">
      <c r="A3334" s="119"/>
      <c r="B3334" s="136"/>
      <c r="C3334" s="78"/>
      <c r="D3334" s="99"/>
      <c r="E3334" s="1"/>
      <c r="F3334" s="1"/>
      <c r="G3334" s="1"/>
      <c r="H3334" s="1"/>
      <c r="I3334" s="1"/>
      <c r="J3334" s="1"/>
      <c r="K3334" s="120"/>
      <c r="L3334" s="120"/>
      <c r="M3334" s="120"/>
      <c r="N3334" s="1"/>
      <c r="O3334" s="1"/>
      <c r="P3334" s="1"/>
      <c r="Q3334" s="1"/>
      <c r="R3334" s="1"/>
      <c r="S3334" s="1"/>
      <c r="T3334" s="1"/>
      <c r="U3334" s="1"/>
      <c r="V3334" s="1"/>
      <c r="W3334" s="1"/>
      <c r="X3334" s="1"/>
    </row>
    <row r="3335" spans="1:24">
      <c r="A3335" s="119"/>
      <c r="B3335" s="136"/>
      <c r="C3335" s="78"/>
      <c r="D3335" s="99"/>
      <c r="E3335" s="1"/>
      <c r="F3335" s="1"/>
      <c r="G3335" s="1"/>
      <c r="H3335" s="1"/>
      <c r="I3335" s="1"/>
      <c r="J3335" s="1"/>
      <c r="K3335" s="120"/>
      <c r="L3335" s="120"/>
      <c r="M3335" s="120"/>
      <c r="N3335" s="1"/>
      <c r="O3335" s="1"/>
      <c r="P3335" s="1"/>
      <c r="Q3335" s="1"/>
      <c r="R3335" s="1"/>
      <c r="S3335" s="1"/>
      <c r="T3335" s="1"/>
      <c r="U3335" s="1"/>
      <c r="V3335" s="1"/>
      <c r="W3335" s="1"/>
      <c r="X3335" s="1"/>
    </row>
    <row r="3336" spans="1:24">
      <c r="A3336" s="119"/>
      <c r="B3336" s="136"/>
      <c r="C3336" s="78"/>
      <c r="D3336" s="99"/>
      <c r="E3336" s="1"/>
      <c r="F3336" s="1"/>
      <c r="G3336" s="1"/>
      <c r="H3336" s="1"/>
      <c r="I3336" s="1"/>
      <c r="J3336" s="1"/>
      <c r="K3336" s="120"/>
      <c r="L3336" s="120"/>
      <c r="M3336" s="120"/>
      <c r="N3336" s="1"/>
      <c r="O3336" s="1"/>
      <c r="P3336" s="1"/>
      <c r="Q3336" s="1"/>
      <c r="R3336" s="1"/>
      <c r="S3336" s="1"/>
      <c r="T3336" s="1"/>
      <c r="U3336" s="1"/>
      <c r="V3336" s="1"/>
      <c r="W3336" s="1"/>
      <c r="X3336" s="1"/>
    </row>
    <row r="3337" spans="1:24">
      <c r="A3337" s="119"/>
      <c r="B3337" s="136"/>
      <c r="C3337" s="78"/>
      <c r="D3337" s="99"/>
      <c r="E3337" s="1"/>
      <c r="F3337" s="1"/>
      <c r="G3337" s="1"/>
      <c r="H3337" s="1"/>
      <c r="I3337" s="1"/>
      <c r="J3337" s="1"/>
      <c r="K3337" s="120"/>
      <c r="L3337" s="120"/>
      <c r="M3337" s="120"/>
      <c r="N3337" s="1"/>
      <c r="O3337" s="1"/>
      <c r="P3337" s="1"/>
      <c r="Q3337" s="1"/>
      <c r="R3337" s="1"/>
      <c r="S3337" s="1"/>
      <c r="T3337" s="1"/>
      <c r="U3337" s="1"/>
      <c r="V3337" s="1"/>
      <c r="W3337" s="1"/>
      <c r="X3337" s="1"/>
    </row>
    <row r="3338" spans="1:24">
      <c r="A3338" s="119"/>
      <c r="B3338" s="136"/>
      <c r="C3338" s="78"/>
      <c r="D3338" s="99"/>
      <c r="E3338" s="1"/>
      <c r="F3338" s="1"/>
      <c r="G3338" s="1"/>
      <c r="H3338" s="1"/>
      <c r="I3338" s="1"/>
      <c r="J3338" s="1"/>
      <c r="K3338" s="120"/>
      <c r="L3338" s="120"/>
      <c r="M3338" s="120"/>
      <c r="N3338" s="1"/>
      <c r="O3338" s="1"/>
      <c r="P3338" s="1"/>
      <c r="Q3338" s="1"/>
      <c r="R3338" s="1"/>
      <c r="S3338" s="1"/>
      <c r="T3338" s="1"/>
      <c r="U3338" s="1"/>
      <c r="V3338" s="1"/>
      <c r="W3338" s="1"/>
      <c r="X3338" s="1"/>
    </row>
    <row r="3339" spans="1:24">
      <c r="A3339" s="119"/>
      <c r="B3339" s="136"/>
      <c r="C3339" s="78"/>
      <c r="D3339" s="99"/>
      <c r="E3339" s="1"/>
      <c r="F3339" s="1"/>
      <c r="G3339" s="1"/>
      <c r="H3339" s="1"/>
      <c r="I3339" s="1"/>
      <c r="J3339" s="1"/>
      <c r="K3339" s="120"/>
      <c r="L3339" s="120"/>
      <c r="M3339" s="120"/>
      <c r="N3339" s="1"/>
      <c r="O3339" s="1"/>
      <c r="P3339" s="1"/>
      <c r="Q3339" s="1"/>
      <c r="R3339" s="1"/>
      <c r="S3339" s="1"/>
      <c r="T3339" s="1"/>
      <c r="U3339" s="1"/>
      <c r="V3339" s="1"/>
      <c r="W3339" s="1"/>
      <c r="X3339" s="1"/>
    </row>
    <row r="3340" spans="1:24">
      <c r="A3340" s="119"/>
      <c r="B3340" s="136"/>
      <c r="C3340" s="78"/>
      <c r="D3340" s="99"/>
      <c r="E3340" s="1"/>
      <c r="F3340" s="1"/>
      <c r="G3340" s="1"/>
      <c r="H3340" s="1"/>
      <c r="I3340" s="1"/>
      <c r="J3340" s="1"/>
      <c r="K3340" s="120"/>
      <c r="L3340" s="120"/>
      <c r="M3340" s="120"/>
      <c r="N3340" s="1"/>
      <c r="O3340" s="1"/>
      <c r="P3340" s="1"/>
      <c r="Q3340" s="1"/>
      <c r="R3340" s="1"/>
      <c r="S3340" s="1"/>
      <c r="T3340" s="1"/>
      <c r="U3340" s="1"/>
      <c r="V3340" s="1"/>
      <c r="W3340" s="1"/>
      <c r="X3340" s="1"/>
    </row>
    <row r="3341" spans="1:24">
      <c r="A3341" s="119"/>
      <c r="B3341" s="136"/>
      <c r="C3341" s="78"/>
      <c r="D3341" s="99"/>
      <c r="E3341" s="1"/>
      <c r="F3341" s="1"/>
      <c r="G3341" s="1"/>
      <c r="H3341" s="1"/>
      <c r="I3341" s="1"/>
      <c r="J3341" s="1"/>
      <c r="K3341" s="120"/>
      <c r="L3341" s="120"/>
      <c r="M3341" s="120"/>
      <c r="N3341" s="1"/>
      <c r="O3341" s="1"/>
      <c r="P3341" s="1"/>
      <c r="Q3341" s="1"/>
      <c r="R3341" s="1"/>
      <c r="S3341" s="1"/>
      <c r="T3341" s="1"/>
      <c r="U3341" s="1"/>
      <c r="V3341" s="1"/>
      <c r="W3341" s="1"/>
      <c r="X3341" s="1"/>
    </row>
    <row r="3342" spans="1:24">
      <c r="A3342" s="119"/>
      <c r="B3342" s="136"/>
      <c r="C3342" s="78"/>
      <c r="D3342" s="99"/>
      <c r="E3342" s="1"/>
      <c r="F3342" s="1"/>
      <c r="G3342" s="1"/>
      <c r="H3342" s="1"/>
      <c r="I3342" s="1"/>
      <c r="J3342" s="1"/>
      <c r="K3342" s="120"/>
      <c r="L3342" s="120"/>
      <c r="M3342" s="120"/>
      <c r="N3342" s="1"/>
      <c r="O3342" s="1"/>
      <c r="P3342" s="1"/>
      <c r="Q3342" s="1"/>
      <c r="R3342" s="1"/>
      <c r="S3342" s="1"/>
      <c r="T3342" s="1"/>
      <c r="U3342" s="1"/>
      <c r="V3342" s="1"/>
      <c r="W3342" s="1"/>
      <c r="X3342" s="1"/>
    </row>
    <row r="3343" spans="1:24">
      <c r="A3343" s="119"/>
      <c r="B3343" s="136"/>
      <c r="C3343" s="78"/>
      <c r="D3343" s="99"/>
      <c r="E3343" s="1"/>
      <c r="F3343" s="1"/>
      <c r="G3343" s="1"/>
      <c r="H3343" s="1"/>
      <c r="I3343" s="1"/>
      <c r="J3343" s="1"/>
      <c r="K3343" s="120"/>
      <c r="L3343" s="120"/>
      <c r="M3343" s="120"/>
      <c r="N3343" s="1"/>
      <c r="O3343" s="1"/>
      <c r="P3343" s="1"/>
      <c r="Q3343" s="1"/>
      <c r="R3343" s="1"/>
      <c r="S3343" s="1"/>
      <c r="T3343" s="1"/>
      <c r="U3343" s="1"/>
      <c r="V3343" s="1"/>
      <c r="W3343" s="1"/>
      <c r="X3343" s="1"/>
    </row>
    <row r="3344" spans="1:24">
      <c r="A3344" s="119"/>
      <c r="B3344" s="136"/>
      <c r="C3344" s="78"/>
      <c r="D3344" s="99"/>
      <c r="E3344" s="1"/>
      <c r="F3344" s="1"/>
      <c r="G3344" s="1"/>
      <c r="H3344" s="1"/>
      <c r="I3344" s="1"/>
      <c r="J3344" s="1"/>
      <c r="K3344" s="120"/>
      <c r="L3344" s="120"/>
      <c r="M3344" s="120"/>
      <c r="N3344" s="1"/>
      <c r="O3344" s="1"/>
      <c r="P3344" s="1"/>
      <c r="Q3344" s="1"/>
      <c r="R3344" s="1"/>
      <c r="S3344" s="1"/>
      <c r="T3344" s="1"/>
      <c r="U3344" s="1"/>
      <c r="V3344" s="1"/>
      <c r="W3344" s="1"/>
      <c r="X3344" s="1"/>
    </row>
    <row r="3345" spans="1:24">
      <c r="A3345" s="119"/>
      <c r="B3345" s="136"/>
      <c r="C3345" s="78"/>
      <c r="D3345" s="99"/>
      <c r="E3345" s="1"/>
      <c r="F3345" s="1"/>
      <c r="G3345" s="1"/>
      <c r="H3345" s="1"/>
      <c r="I3345" s="1"/>
      <c r="J3345" s="1"/>
      <c r="K3345" s="120"/>
      <c r="L3345" s="120"/>
      <c r="M3345" s="120"/>
      <c r="N3345" s="1"/>
      <c r="O3345" s="1"/>
      <c r="P3345" s="1"/>
      <c r="Q3345" s="1"/>
      <c r="R3345" s="1"/>
      <c r="S3345" s="1"/>
      <c r="T3345" s="1"/>
      <c r="U3345" s="1"/>
      <c r="V3345" s="1"/>
      <c r="W3345" s="1"/>
      <c r="X3345" s="1"/>
    </row>
    <row r="3346" spans="1:24">
      <c r="A3346" s="119"/>
      <c r="B3346" s="136"/>
      <c r="C3346" s="78"/>
      <c r="D3346" s="99"/>
      <c r="E3346" s="1"/>
      <c r="F3346" s="1"/>
      <c r="G3346" s="1"/>
      <c r="H3346" s="1"/>
      <c r="I3346" s="1"/>
      <c r="J3346" s="1"/>
      <c r="K3346" s="120"/>
      <c r="L3346" s="120"/>
      <c r="M3346" s="120"/>
      <c r="N3346" s="1"/>
      <c r="O3346" s="1"/>
      <c r="P3346" s="1"/>
      <c r="Q3346" s="1"/>
      <c r="R3346" s="1"/>
      <c r="S3346" s="1"/>
      <c r="T3346" s="1"/>
      <c r="U3346" s="1"/>
      <c r="V3346" s="1"/>
      <c r="W3346" s="1"/>
      <c r="X3346" s="1"/>
    </row>
    <row r="3347" spans="1:24">
      <c r="A3347" s="119"/>
      <c r="B3347" s="136"/>
      <c r="C3347" s="78"/>
      <c r="D3347" s="99"/>
      <c r="E3347" s="1"/>
      <c r="F3347" s="1"/>
      <c r="G3347" s="1"/>
      <c r="H3347" s="1"/>
      <c r="I3347" s="1"/>
      <c r="J3347" s="1"/>
      <c r="K3347" s="120"/>
      <c r="L3347" s="120"/>
      <c r="M3347" s="120"/>
      <c r="N3347" s="1"/>
      <c r="O3347" s="1"/>
      <c r="P3347" s="1"/>
      <c r="Q3347" s="1"/>
      <c r="R3347" s="1"/>
      <c r="S3347" s="1"/>
      <c r="T3347" s="1"/>
      <c r="U3347" s="1"/>
      <c r="V3347" s="1"/>
      <c r="W3347" s="1"/>
      <c r="X3347" s="1"/>
    </row>
    <row r="3348" spans="1:24">
      <c r="A3348" s="119"/>
      <c r="B3348" s="136"/>
      <c r="C3348" s="78"/>
      <c r="D3348" s="99"/>
      <c r="E3348" s="1"/>
      <c r="F3348" s="1"/>
      <c r="G3348" s="1"/>
      <c r="H3348" s="1"/>
      <c r="I3348" s="1"/>
      <c r="J3348" s="1"/>
      <c r="K3348" s="120"/>
      <c r="L3348" s="120"/>
      <c r="M3348" s="120"/>
      <c r="N3348" s="1"/>
      <c r="O3348" s="1"/>
      <c r="P3348" s="1"/>
      <c r="Q3348" s="1"/>
      <c r="R3348" s="1"/>
      <c r="S3348" s="1"/>
      <c r="T3348" s="1"/>
      <c r="U3348" s="1"/>
      <c r="V3348" s="1"/>
      <c r="W3348" s="1"/>
      <c r="X3348" s="1"/>
    </row>
    <row r="3349" spans="1:24">
      <c r="A3349" s="119"/>
      <c r="B3349" s="136"/>
      <c r="C3349" s="78"/>
      <c r="D3349" s="99"/>
      <c r="E3349" s="1"/>
      <c r="F3349" s="1"/>
      <c r="G3349" s="1"/>
      <c r="H3349" s="1"/>
      <c r="I3349" s="1"/>
      <c r="J3349" s="1"/>
      <c r="K3349" s="120"/>
      <c r="L3349" s="120"/>
      <c r="M3349" s="120"/>
      <c r="N3349" s="1"/>
      <c r="O3349" s="1"/>
      <c r="P3349" s="1"/>
      <c r="Q3349" s="1"/>
      <c r="R3349" s="1"/>
      <c r="S3349" s="1"/>
      <c r="T3349" s="1"/>
      <c r="U3349" s="1"/>
      <c r="V3349" s="1"/>
      <c r="W3349" s="1"/>
      <c r="X3349" s="1"/>
    </row>
    <row r="3350" spans="1:24">
      <c r="A3350" s="119"/>
      <c r="B3350" s="136"/>
      <c r="C3350" s="78"/>
      <c r="D3350" s="99"/>
      <c r="E3350" s="1"/>
      <c r="F3350" s="1"/>
      <c r="G3350" s="1"/>
      <c r="H3350" s="1"/>
      <c r="I3350" s="1"/>
      <c r="J3350" s="1"/>
      <c r="K3350" s="120"/>
      <c r="L3350" s="120"/>
      <c r="M3350" s="120"/>
      <c r="N3350" s="1"/>
      <c r="O3350" s="1"/>
      <c r="P3350" s="1"/>
      <c r="Q3350" s="1"/>
      <c r="R3350" s="1"/>
      <c r="S3350" s="1"/>
      <c r="T3350" s="1"/>
      <c r="U3350" s="1"/>
      <c r="V3350" s="1"/>
      <c r="W3350" s="1"/>
      <c r="X3350" s="1"/>
    </row>
    <row r="3351" spans="1:24">
      <c r="A3351" s="119"/>
      <c r="B3351" s="136"/>
      <c r="C3351" s="78"/>
      <c r="D3351" s="99"/>
      <c r="E3351" s="1"/>
      <c r="F3351" s="1"/>
      <c r="G3351" s="1"/>
      <c r="H3351" s="1"/>
      <c r="I3351" s="1"/>
      <c r="J3351" s="1"/>
      <c r="K3351" s="120"/>
      <c r="L3351" s="120"/>
      <c r="M3351" s="120"/>
      <c r="N3351" s="1"/>
      <c r="O3351" s="1"/>
      <c r="P3351" s="1"/>
      <c r="Q3351" s="1"/>
      <c r="R3351" s="1"/>
      <c r="S3351" s="1"/>
      <c r="T3351" s="1"/>
      <c r="U3351" s="1"/>
      <c r="V3351" s="1"/>
      <c r="W3351" s="1"/>
      <c r="X3351" s="1"/>
    </row>
    <row r="3352" spans="1:24">
      <c r="A3352" s="119"/>
      <c r="B3352" s="136"/>
      <c r="C3352" s="78"/>
      <c r="D3352" s="99"/>
      <c r="E3352" s="1"/>
      <c r="F3352" s="1"/>
      <c r="G3352" s="1"/>
      <c r="H3352" s="1"/>
      <c r="I3352" s="1"/>
      <c r="J3352" s="1"/>
      <c r="K3352" s="120"/>
      <c r="L3352" s="120"/>
      <c r="M3352" s="120"/>
      <c r="N3352" s="1"/>
      <c r="O3352" s="1"/>
      <c r="P3352" s="1"/>
      <c r="Q3352" s="1"/>
      <c r="R3352" s="1"/>
      <c r="S3352" s="1"/>
      <c r="T3352" s="1"/>
      <c r="U3352" s="1"/>
      <c r="V3352" s="1"/>
      <c r="W3352" s="1"/>
      <c r="X3352" s="1"/>
    </row>
    <row r="3353" spans="1:24">
      <c r="A3353" s="119"/>
      <c r="B3353" s="136"/>
      <c r="C3353" s="78"/>
      <c r="D3353" s="99"/>
      <c r="E3353" s="1"/>
      <c r="F3353" s="1"/>
      <c r="G3353" s="1"/>
      <c r="H3353" s="1"/>
      <c r="I3353" s="1"/>
      <c r="J3353" s="1"/>
      <c r="K3353" s="120"/>
      <c r="L3353" s="120"/>
      <c r="M3353" s="120"/>
      <c r="N3353" s="1"/>
      <c r="O3353" s="1"/>
      <c r="P3353" s="1"/>
      <c r="Q3353" s="1"/>
      <c r="R3353" s="1"/>
      <c r="S3353" s="1"/>
      <c r="T3353" s="1"/>
      <c r="U3353" s="1"/>
      <c r="V3353" s="1"/>
      <c r="W3353" s="1"/>
      <c r="X3353" s="1"/>
    </row>
    <row r="3354" spans="1:24">
      <c r="A3354" s="119"/>
      <c r="B3354" s="136"/>
      <c r="C3354" s="78"/>
      <c r="D3354" s="99"/>
      <c r="E3354" s="1"/>
      <c r="F3354" s="1"/>
      <c r="G3354" s="1"/>
      <c r="H3354" s="1"/>
      <c r="I3354" s="1"/>
      <c r="J3354" s="1"/>
      <c r="K3354" s="120"/>
      <c r="L3354" s="120"/>
      <c r="M3354" s="120"/>
      <c r="N3354" s="1"/>
      <c r="O3354" s="1"/>
      <c r="P3354" s="1"/>
      <c r="Q3354" s="1"/>
      <c r="R3354" s="1"/>
      <c r="S3354" s="1"/>
      <c r="T3354" s="1"/>
      <c r="U3354" s="1"/>
      <c r="V3354" s="1"/>
      <c r="W3354" s="1"/>
      <c r="X3354" s="1"/>
    </row>
    <row r="3355" spans="1:24">
      <c r="A3355" s="119"/>
      <c r="B3355" s="136"/>
      <c r="C3355" s="78"/>
      <c r="D3355" s="99"/>
      <c r="E3355" s="1"/>
      <c r="F3355" s="1"/>
      <c r="G3355" s="1"/>
      <c r="H3355" s="1"/>
      <c r="I3355" s="1"/>
      <c r="J3355" s="1"/>
      <c r="K3355" s="120"/>
      <c r="L3355" s="120"/>
      <c r="M3355" s="120"/>
      <c r="N3355" s="1"/>
      <c r="O3355" s="1"/>
      <c r="P3355" s="1"/>
      <c r="Q3355" s="1"/>
      <c r="R3355" s="1"/>
      <c r="S3355" s="1"/>
      <c r="T3355" s="1"/>
      <c r="U3355" s="1"/>
      <c r="V3355" s="1"/>
      <c r="W3355" s="1"/>
      <c r="X3355" s="1"/>
    </row>
    <row r="3356" spans="1:24">
      <c r="A3356" s="119"/>
      <c r="B3356" s="136"/>
      <c r="C3356" s="78"/>
      <c r="D3356" s="99"/>
      <c r="E3356" s="1"/>
      <c r="F3356" s="1"/>
      <c r="G3356" s="1"/>
      <c r="H3356" s="1"/>
      <c r="I3356" s="1"/>
      <c r="J3356" s="1"/>
      <c r="K3356" s="120"/>
      <c r="L3356" s="120"/>
      <c r="M3356" s="120"/>
      <c r="N3356" s="1"/>
      <c r="O3356" s="1"/>
      <c r="P3356" s="1"/>
      <c r="Q3356" s="1"/>
      <c r="R3356" s="1"/>
      <c r="S3356" s="1"/>
      <c r="T3356" s="1"/>
      <c r="U3356" s="1"/>
      <c r="V3356" s="1"/>
      <c r="W3356" s="1"/>
      <c r="X3356" s="1"/>
    </row>
    <row r="3357" spans="1:24">
      <c r="A3357" s="119"/>
      <c r="B3357" s="136"/>
      <c r="C3357" s="78"/>
      <c r="D3357" s="99"/>
      <c r="E3357" s="1"/>
      <c r="F3357" s="1"/>
      <c r="G3357" s="1"/>
      <c r="H3357" s="1"/>
      <c r="I3357" s="1"/>
      <c r="J3357" s="1"/>
      <c r="K3357" s="120"/>
      <c r="L3357" s="120"/>
      <c r="M3357" s="120"/>
      <c r="N3357" s="1"/>
      <c r="O3357" s="1"/>
      <c r="P3357" s="1"/>
      <c r="Q3357" s="1"/>
      <c r="R3357" s="1"/>
      <c r="S3357" s="1"/>
      <c r="T3357" s="1"/>
      <c r="U3357" s="1"/>
      <c r="V3357" s="1"/>
      <c r="W3357" s="1"/>
      <c r="X3357" s="1"/>
    </row>
    <row r="3358" spans="1:24">
      <c r="A3358" s="119"/>
      <c r="B3358" s="136"/>
      <c r="C3358" s="78"/>
      <c r="D3358" s="99"/>
      <c r="E3358" s="1"/>
      <c r="F3358" s="1"/>
      <c r="G3358" s="1"/>
      <c r="H3358" s="1"/>
      <c r="I3358" s="1"/>
      <c r="J3358" s="1"/>
      <c r="K3358" s="120"/>
      <c r="L3358" s="120"/>
      <c r="M3358" s="120"/>
      <c r="N3358" s="1"/>
      <c r="O3358" s="1"/>
      <c r="P3358" s="1"/>
      <c r="Q3358" s="1"/>
      <c r="R3358" s="1"/>
      <c r="S3358" s="1"/>
      <c r="T3358" s="1"/>
      <c r="U3358" s="1"/>
      <c r="V3358" s="1"/>
      <c r="W3358" s="1"/>
      <c r="X3358" s="1"/>
    </row>
    <row r="3359" spans="1:24">
      <c r="A3359" s="119"/>
      <c r="B3359" s="136"/>
      <c r="C3359" s="78"/>
      <c r="D3359" s="99"/>
      <c r="E3359" s="1"/>
      <c r="F3359" s="1"/>
      <c r="G3359" s="1"/>
      <c r="H3359" s="1"/>
      <c r="I3359" s="1"/>
      <c r="J3359" s="1"/>
      <c r="K3359" s="120"/>
      <c r="L3359" s="120"/>
      <c r="M3359" s="120"/>
      <c r="N3359" s="1"/>
      <c r="O3359" s="1"/>
      <c r="P3359" s="1"/>
      <c r="Q3359" s="1"/>
      <c r="R3359" s="1"/>
      <c r="S3359" s="1"/>
      <c r="T3359" s="1"/>
      <c r="U3359" s="1"/>
      <c r="V3359" s="1"/>
      <c r="W3359" s="1"/>
      <c r="X3359" s="1"/>
    </row>
    <row r="3360" spans="1:24">
      <c r="A3360" s="119"/>
      <c r="B3360" s="136"/>
      <c r="C3360" s="78"/>
      <c r="D3360" s="99"/>
      <c r="E3360" s="1"/>
      <c r="F3360" s="1"/>
      <c r="G3360" s="1"/>
      <c r="H3360" s="1"/>
      <c r="I3360" s="1"/>
      <c r="J3360" s="1"/>
      <c r="K3360" s="120"/>
      <c r="L3360" s="120"/>
      <c r="M3360" s="120"/>
      <c r="N3360" s="1"/>
      <c r="O3360" s="1"/>
      <c r="P3360" s="1"/>
      <c r="Q3360" s="1"/>
      <c r="R3360" s="1"/>
      <c r="S3360" s="1"/>
      <c r="T3360" s="1"/>
      <c r="U3360" s="1"/>
      <c r="V3360" s="1"/>
      <c r="W3360" s="1"/>
      <c r="X3360" s="1"/>
    </row>
    <row r="3361" spans="1:24">
      <c r="A3361" s="119"/>
      <c r="B3361" s="136"/>
      <c r="C3361" s="78"/>
      <c r="D3361" s="99"/>
      <c r="E3361" s="1"/>
      <c r="F3361" s="1"/>
      <c r="G3361" s="1"/>
      <c r="H3361" s="1"/>
      <c r="I3361" s="1"/>
      <c r="J3361" s="1"/>
      <c r="K3361" s="120"/>
      <c r="L3361" s="120"/>
      <c r="M3361" s="120"/>
      <c r="N3361" s="1"/>
      <c r="O3361" s="1"/>
      <c r="P3361" s="1"/>
      <c r="Q3361" s="1"/>
      <c r="R3361" s="1"/>
      <c r="S3361" s="1"/>
      <c r="T3361" s="1"/>
      <c r="U3361" s="1"/>
      <c r="V3361" s="1"/>
      <c r="W3361" s="1"/>
      <c r="X3361" s="1"/>
    </row>
    <row r="3362" spans="1:24">
      <c r="A3362" s="119"/>
      <c r="B3362" s="136"/>
      <c r="C3362" s="78"/>
      <c r="D3362" s="99"/>
      <c r="E3362" s="1"/>
      <c r="F3362" s="1"/>
      <c r="G3362" s="1"/>
      <c r="H3362" s="1"/>
      <c r="I3362" s="1"/>
      <c r="J3362" s="1"/>
      <c r="K3362" s="120"/>
      <c r="L3362" s="120"/>
      <c r="M3362" s="120"/>
      <c r="N3362" s="1"/>
      <c r="O3362" s="1"/>
      <c r="P3362" s="1"/>
      <c r="Q3362" s="1"/>
      <c r="R3362" s="1"/>
      <c r="S3362" s="1"/>
      <c r="T3362" s="1"/>
      <c r="U3362" s="1"/>
      <c r="V3362" s="1"/>
      <c r="W3362" s="1"/>
      <c r="X3362" s="1"/>
    </row>
    <row r="3363" spans="1:24">
      <c r="A3363" s="119"/>
      <c r="B3363" s="136"/>
      <c r="C3363" s="78"/>
      <c r="D3363" s="99"/>
      <c r="E3363" s="1"/>
      <c r="F3363" s="1"/>
      <c r="G3363" s="1"/>
      <c r="H3363" s="1"/>
      <c r="I3363" s="1"/>
      <c r="J3363" s="1"/>
      <c r="K3363" s="120"/>
      <c r="L3363" s="120"/>
      <c r="M3363" s="120"/>
      <c r="N3363" s="1"/>
      <c r="O3363" s="1"/>
      <c r="P3363" s="1"/>
      <c r="Q3363" s="1"/>
      <c r="R3363" s="1"/>
      <c r="S3363" s="1"/>
      <c r="T3363" s="1"/>
      <c r="U3363" s="1"/>
      <c r="V3363" s="1"/>
      <c r="W3363" s="1"/>
      <c r="X3363" s="1"/>
    </row>
    <row r="3364" spans="1:24">
      <c r="A3364" s="119"/>
      <c r="B3364" s="136"/>
      <c r="C3364" s="78"/>
      <c r="D3364" s="99"/>
      <c r="E3364" s="1"/>
      <c r="F3364" s="1"/>
      <c r="G3364" s="1"/>
      <c r="H3364" s="1"/>
      <c r="I3364" s="1"/>
      <c r="J3364" s="1"/>
      <c r="K3364" s="120"/>
      <c r="L3364" s="120"/>
      <c r="M3364" s="120"/>
      <c r="N3364" s="1"/>
      <c r="O3364" s="1"/>
      <c r="P3364" s="1"/>
      <c r="Q3364" s="1"/>
      <c r="R3364" s="1"/>
      <c r="S3364" s="1"/>
      <c r="T3364" s="1"/>
      <c r="U3364" s="1"/>
      <c r="V3364" s="1"/>
      <c r="W3364" s="1"/>
      <c r="X3364" s="1"/>
    </row>
    <row r="3365" spans="1:24">
      <c r="A3365" s="119"/>
      <c r="B3365" s="136"/>
      <c r="C3365" s="78"/>
      <c r="D3365" s="99"/>
      <c r="E3365" s="1"/>
      <c r="F3365" s="1"/>
      <c r="G3365" s="1"/>
      <c r="H3365" s="1"/>
      <c r="I3365" s="1"/>
      <c r="J3365" s="1"/>
      <c r="K3365" s="120"/>
      <c r="L3365" s="120"/>
      <c r="M3365" s="120"/>
      <c r="N3365" s="1"/>
      <c r="O3365" s="1"/>
      <c r="P3365" s="1"/>
      <c r="Q3365" s="1"/>
      <c r="R3365" s="1"/>
      <c r="S3365" s="1"/>
      <c r="T3365" s="1"/>
      <c r="U3365" s="1"/>
      <c r="V3365" s="1"/>
      <c r="W3365" s="1"/>
      <c r="X3365" s="1"/>
    </row>
    <row r="3366" spans="1:24">
      <c r="A3366" s="119"/>
      <c r="B3366" s="136"/>
      <c r="C3366" s="78"/>
      <c r="D3366" s="99"/>
      <c r="E3366" s="1"/>
      <c r="F3366" s="1"/>
      <c r="G3366" s="1"/>
      <c r="H3366" s="1"/>
      <c r="I3366" s="1"/>
      <c r="J3366" s="1"/>
      <c r="K3366" s="120"/>
      <c r="L3366" s="120"/>
      <c r="M3366" s="120"/>
      <c r="N3366" s="1"/>
      <c r="O3366" s="1"/>
      <c r="P3366" s="1"/>
      <c r="Q3366" s="1"/>
      <c r="R3366" s="1"/>
      <c r="S3366" s="1"/>
      <c r="T3366" s="1"/>
      <c r="U3366" s="1"/>
      <c r="V3366" s="1"/>
      <c r="W3366" s="1"/>
      <c r="X3366" s="1"/>
    </row>
    <row r="3367" spans="1:24">
      <c r="A3367" s="119"/>
      <c r="B3367" s="136"/>
      <c r="C3367" s="78"/>
      <c r="D3367" s="99"/>
      <c r="E3367" s="1"/>
      <c r="F3367" s="1"/>
      <c r="G3367" s="1"/>
      <c r="H3367" s="1"/>
      <c r="I3367" s="1"/>
      <c r="J3367" s="1"/>
      <c r="K3367" s="120"/>
      <c r="L3367" s="120"/>
      <c r="M3367" s="120"/>
      <c r="N3367" s="1"/>
      <c r="O3367" s="1"/>
      <c r="P3367" s="1"/>
      <c r="Q3367" s="1"/>
      <c r="R3367" s="1"/>
      <c r="S3367" s="1"/>
      <c r="T3367" s="1"/>
      <c r="U3367" s="1"/>
      <c r="V3367" s="1"/>
      <c r="W3367" s="1"/>
      <c r="X3367" s="1"/>
    </row>
    <row r="3368" spans="1:24">
      <c r="A3368" s="119"/>
      <c r="B3368" s="136"/>
      <c r="C3368" s="78"/>
      <c r="D3368" s="99"/>
      <c r="E3368" s="1"/>
      <c r="F3368" s="1"/>
      <c r="G3368" s="1"/>
      <c r="H3368" s="1"/>
      <c r="I3368" s="1"/>
      <c r="J3368" s="1"/>
      <c r="K3368" s="120"/>
      <c r="L3368" s="120"/>
      <c r="M3368" s="120"/>
      <c r="N3368" s="1"/>
      <c r="O3368" s="1"/>
      <c r="P3368" s="1"/>
      <c r="Q3368" s="1"/>
      <c r="R3368" s="1"/>
      <c r="S3368" s="1"/>
      <c r="T3368" s="1"/>
      <c r="U3368" s="1"/>
      <c r="V3368" s="1"/>
      <c r="W3368" s="1"/>
      <c r="X3368" s="1"/>
    </row>
    <row r="3369" spans="1:24">
      <c r="A3369" s="119"/>
      <c r="B3369" s="136"/>
      <c r="C3369" s="78"/>
      <c r="D3369" s="99"/>
      <c r="E3369" s="1"/>
      <c r="F3369" s="1"/>
      <c r="G3369" s="1"/>
      <c r="H3369" s="1"/>
      <c r="I3369" s="1"/>
      <c r="J3369" s="1"/>
      <c r="K3369" s="120"/>
      <c r="L3369" s="120"/>
      <c r="M3369" s="120"/>
      <c r="N3369" s="1"/>
      <c r="O3369" s="1"/>
      <c r="P3369" s="1"/>
      <c r="Q3369" s="1"/>
      <c r="R3369" s="1"/>
      <c r="S3369" s="1"/>
      <c r="T3369" s="1"/>
      <c r="U3369" s="1"/>
      <c r="V3369" s="1"/>
      <c r="W3369" s="1"/>
      <c r="X3369" s="1"/>
    </row>
    <row r="3370" spans="1:24">
      <c r="A3370" s="119"/>
      <c r="B3370" s="136"/>
      <c r="C3370" s="78"/>
      <c r="D3370" s="99"/>
      <c r="E3370" s="1"/>
      <c r="F3370" s="1"/>
      <c r="G3370" s="1"/>
      <c r="H3370" s="1"/>
      <c r="I3370" s="1"/>
      <c r="J3370" s="1"/>
      <c r="K3370" s="120"/>
      <c r="L3370" s="120"/>
      <c r="M3370" s="120"/>
      <c r="N3370" s="1"/>
      <c r="O3370" s="1"/>
      <c r="P3370" s="1"/>
      <c r="Q3370" s="1"/>
      <c r="R3370" s="1"/>
      <c r="S3370" s="1"/>
      <c r="T3370" s="1"/>
      <c r="U3370" s="1"/>
      <c r="V3370" s="1"/>
      <c r="W3370" s="1"/>
      <c r="X3370" s="1"/>
    </row>
    <row r="3371" spans="1:24">
      <c r="A3371" s="119"/>
      <c r="B3371" s="136"/>
      <c r="C3371" s="78"/>
      <c r="D3371" s="99"/>
      <c r="E3371" s="1"/>
      <c r="F3371" s="1"/>
      <c r="G3371" s="1"/>
      <c r="H3371" s="1"/>
      <c r="I3371" s="1"/>
      <c r="J3371" s="1"/>
      <c r="K3371" s="120"/>
      <c r="L3371" s="120"/>
      <c r="M3371" s="120"/>
      <c r="N3371" s="1"/>
      <c r="O3371" s="1"/>
      <c r="P3371" s="1"/>
      <c r="Q3371" s="1"/>
      <c r="R3371" s="1"/>
      <c r="S3371" s="1"/>
      <c r="T3371" s="1"/>
      <c r="U3371" s="1"/>
      <c r="V3371" s="1"/>
      <c r="W3371" s="1"/>
      <c r="X3371" s="1"/>
    </row>
    <row r="3372" spans="1:24">
      <c r="A3372" s="119"/>
      <c r="B3372" s="136"/>
      <c r="C3372" s="78"/>
      <c r="D3372" s="99"/>
      <c r="E3372" s="1"/>
      <c r="F3372" s="1"/>
      <c r="G3372" s="1"/>
      <c r="H3372" s="1"/>
      <c r="I3372" s="1"/>
      <c r="J3372" s="1"/>
      <c r="K3372" s="120"/>
      <c r="L3372" s="120"/>
      <c r="M3372" s="120"/>
      <c r="N3372" s="1"/>
      <c r="O3372" s="1"/>
      <c r="P3372" s="1"/>
      <c r="Q3372" s="1"/>
      <c r="R3372" s="1"/>
      <c r="S3372" s="1"/>
      <c r="T3372" s="1"/>
      <c r="U3372" s="1"/>
      <c r="V3372" s="1"/>
      <c r="W3372" s="1"/>
      <c r="X3372" s="1"/>
    </row>
    <row r="3373" spans="1:24">
      <c r="A3373" s="119"/>
      <c r="B3373" s="136"/>
      <c r="C3373" s="78"/>
      <c r="D3373" s="99"/>
      <c r="E3373" s="1"/>
      <c r="F3373" s="1"/>
      <c r="G3373" s="1"/>
      <c r="H3373" s="1"/>
      <c r="I3373" s="1"/>
      <c r="J3373" s="1"/>
      <c r="K3373" s="120"/>
      <c r="L3373" s="120"/>
      <c r="M3373" s="120"/>
      <c r="N3373" s="1"/>
      <c r="O3373" s="1"/>
      <c r="P3373" s="1"/>
      <c r="Q3373" s="1"/>
      <c r="R3373" s="1"/>
      <c r="S3373" s="1"/>
      <c r="T3373" s="1"/>
      <c r="U3373" s="1"/>
      <c r="V3373" s="1"/>
      <c r="W3373" s="1"/>
      <c r="X3373" s="1"/>
    </row>
    <row r="3374" spans="1:24">
      <c r="A3374" s="119"/>
      <c r="B3374" s="136"/>
      <c r="C3374" s="78"/>
      <c r="D3374" s="99"/>
      <c r="E3374" s="1"/>
      <c r="F3374" s="1"/>
      <c r="G3374" s="1"/>
      <c r="H3374" s="1"/>
      <c r="I3374" s="1"/>
      <c r="J3374" s="1"/>
      <c r="K3374" s="120"/>
      <c r="L3374" s="120"/>
      <c r="M3374" s="120"/>
      <c r="N3374" s="1"/>
      <c r="O3374" s="1"/>
      <c r="P3374" s="1"/>
      <c r="Q3374" s="1"/>
      <c r="R3374" s="1"/>
      <c r="S3374" s="1"/>
      <c r="T3374" s="1"/>
      <c r="U3374" s="1"/>
      <c r="V3374" s="1"/>
      <c r="W3374" s="1"/>
      <c r="X3374" s="1"/>
    </row>
    <row r="3375" spans="1:24">
      <c r="A3375" s="119"/>
      <c r="B3375" s="136"/>
      <c r="C3375" s="78"/>
      <c r="D3375" s="99"/>
      <c r="E3375" s="1"/>
      <c r="F3375" s="1"/>
      <c r="G3375" s="1"/>
      <c r="H3375" s="1"/>
      <c r="I3375" s="1"/>
      <c r="J3375" s="1"/>
      <c r="K3375" s="120"/>
      <c r="L3375" s="120"/>
      <c r="M3375" s="120"/>
      <c r="N3375" s="1"/>
      <c r="O3375" s="1"/>
      <c r="P3375" s="1"/>
      <c r="Q3375" s="1"/>
      <c r="R3375" s="1"/>
      <c r="S3375" s="1"/>
      <c r="T3375" s="1"/>
      <c r="U3375" s="1"/>
      <c r="V3375" s="1"/>
      <c r="W3375" s="1"/>
      <c r="X3375" s="1"/>
    </row>
    <row r="3376" spans="1:24">
      <c r="A3376" s="119"/>
      <c r="B3376" s="136"/>
      <c r="C3376" s="78"/>
      <c r="D3376" s="99"/>
      <c r="E3376" s="1"/>
      <c r="F3376" s="1"/>
      <c r="G3376" s="1"/>
      <c r="H3376" s="1"/>
      <c r="I3376" s="1"/>
      <c r="J3376" s="1"/>
      <c r="K3376" s="120"/>
      <c r="L3376" s="120"/>
      <c r="M3376" s="120"/>
      <c r="N3376" s="1"/>
      <c r="O3376" s="1"/>
      <c r="P3376" s="1"/>
      <c r="Q3376" s="1"/>
      <c r="R3376" s="1"/>
      <c r="S3376" s="1"/>
      <c r="T3376" s="1"/>
      <c r="U3376" s="1"/>
      <c r="V3376" s="1"/>
      <c r="W3376" s="1"/>
      <c r="X3376" s="1"/>
    </row>
    <row r="3377" spans="1:24">
      <c r="A3377" s="119"/>
      <c r="B3377" s="136"/>
      <c r="C3377" s="78"/>
      <c r="D3377" s="99"/>
      <c r="E3377" s="1"/>
      <c r="F3377" s="1"/>
      <c r="G3377" s="1"/>
      <c r="H3377" s="1"/>
      <c r="I3377" s="1"/>
      <c r="J3377" s="1"/>
      <c r="K3377" s="120"/>
      <c r="L3377" s="120"/>
      <c r="M3377" s="120"/>
      <c r="N3377" s="1"/>
      <c r="O3377" s="1"/>
      <c r="P3377" s="1"/>
      <c r="Q3377" s="1"/>
      <c r="R3377" s="1"/>
      <c r="S3377" s="1"/>
      <c r="T3377" s="1"/>
      <c r="U3377" s="1"/>
      <c r="V3377" s="1"/>
      <c r="W3377" s="1"/>
      <c r="X3377" s="1"/>
    </row>
    <row r="3378" spans="1:24">
      <c r="A3378" s="119"/>
      <c r="B3378" s="136"/>
      <c r="C3378" s="78"/>
      <c r="D3378" s="99"/>
      <c r="E3378" s="1"/>
      <c r="F3378" s="1"/>
      <c r="G3378" s="1"/>
      <c r="H3378" s="1"/>
      <c r="I3378" s="1"/>
      <c r="J3378" s="1"/>
      <c r="K3378" s="120"/>
      <c r="L3378" s="120"/>
      <c r="M3378" s="120"/>
      <c r="N3378" s="1"/>
      <c r="O3378" s="1"/>
      <c r="P3378" s="1"/>
      <c r="Q3378" s="1"/>
      <c r="R3378" s="1"/>
      <c r="S3378" s="1"/>
      <c r="T3378" s="1"/>
      <c r="U3378" s="1"/>
      <c r="V3378" s="1"/>
      <c r="W3378" s="1"/>
      <c r="X3378" s="1"/>
    </row>
    <row r="3379" spans="1:24">
      <c r="A3379" s="119"/>
      <c r="B3379" s="136"/>
      <c r="C3379" s="78"/>
      <c r="D3379" s="99"/>
      <c r="E3379" s="1"/>
      <c r="F3379" s="1"/>
      <c r="G3379" s="1"/>
      <c r="H3379" s="1"/>
      <c r="I3379" s="1"/>
      <c r="J3379" s="1"/>
      <c r="K3379" s="120"/>
      <c r="L3379" s="120"/>
      <c r="M3379" s="120"/>
      <c r="N3379" s="1"/>
      <c r="O3379" s="1"/>
      <c r="P3379" s="1"/>
      <c r="Q3379" s="1"/>
      <c r="R3379" s="1"/>
      <c r="S3379" s="1"/>
      <c r="T3379" s="1"/>
      <c r="U3379" s="1"/>
      <c r="V3379" s="1"/>
      <c r="W3379" s="1"/>
      <c r="X3379" s="1"/>
    </row>
    <row r="3380" spans="1:24">
      <c r="A3380" s="119"/>
      <c r="B3380" s="136"/>
      <c r="C3380" s="78"/>
      <c r="D3380" s="99"/>
      <c r="E3380" s="1"/>
      <c r="F3380" s="1"/>
      <c r="G3380" s="1"/>
      <c r="H3380" s="1"/>
      <c r="I3380" s="1"/>
      <c r="J3380" s="1"/>
      <c r="K3380" s="120"/>
      <c r="L3380" s="120"/>
      <c r="M3380" s="120"/>
      <c r="N3380" s="1"/>
      <c r="O3380" s="1"/>
      <c r="P3380" s="1"/>
      <c r="Q3380" s="1"/>
      <c r="R3380" s="1"/>
      <c r="S3380" s="1"/>
      <c r="T3380" s="1"/>
      <c r="U3380" s="1"/>
      <c r="V3380" s="1"/>
      <c r="W3380" s="1"/>
      <c r="X3380" s="1"/>
    </row>
    <row r="3381" spans="1:24">
      <c r="A3381" s="119"/>
      <c r="B3381" s="136"/>
      <c r="C3381" s="78"/>
      <c r="D3381" s="99"/>
      <c r="E3381" s="1"/>
      <c r="F3381" s="1"/>
      <c r="G3381" s="1"/>
      <c r="H3381" s="1"/>
      <c r="I3381" s="1"/>
      <c r="J3381" s="1"/>
      <c r="K3381" s="120"/>
      <c r="L3381" s="120"/>
      <c r="M3381" s="120"/>
      <c r="N3381" s="1"/>
      <c r="O3381" s="1"/>
      <c r="P3381" s="1"/>
      <c r="Q3381" s="1"/>
      <c r="R3381" s="1"/>
      <c r="S3381" s="1"/>
      <c r="T3381" s="1"/>
      <c r="U3381" s="1"/>
      <c r="V3381" s="1"/>
      <c r="W3381" s="1"/>
      <c r="X3381" s="1"/>
    </row>
    <row r="3382" spans="1:24">
      <c r="A3382" s="119"/>
      <c r="B3382" s="136"/>
      <c r="C3382" s="78"/>
      <c r="D3382" s="99"/>
      <c r="E3382" s="1"/>
      <c r="F3382" s="1"/>
      <c r="G3382" s="1"/>
      <c r="H3382" s="1"/>
      <c r="I3382" s="1"/>
      <c r="J3382" s="1"/>
      <c r="K3382" s="120"/>
      <c r="L3382" s="120"/>
      <c r="M3382" s="120"/>
      <c r="N3382" s="1"/>
      <c r="O3382" s="1"/>
      <c r="P3382" s="1"/>
      <c r="Q3382" s="1"/>
      <c r="R3382" s="1"/>
      <c r="S3382" s="1"/>
      <c r="T3382" s="1"/>
      <c r="U3382" s="1"/>
      <c r="V3382" s="1"/>
      <c r="W3382" s="1"/>
      <c r="X3382" s="1"/>
    </row>
    <row r="3383" spans="1:24">
      <c r="A3383" s="119"/>
      <c r="B3383" s="136"/>
      <c r="C3383" s="78"/>
      <c r="D3383" s="99"/>
      <c r="E3383" s="1"/>
      <c r="F3383" s="1"/>
      <c r="G3383" s="1"/>
      <c r="H3383" s="1"/>
      <c r="I3383" s="1"/>
      <c r="J3383" s="1"/>
      <c r="K3383" s="120"/>
      <c r="L3383" s="120"/>
      <c r="M3383" s="120"/>
      <c r="N3383" s="1"/>
      <c r="O3383" s="1"/>
      <c r="P3383" s="1"/>
      <c r="Q3383" s="1"/>
      <c r="R3383" s="1"/>
      <c r="S3383" s="1"/>
      <c r="T3383" s="1"/>
      <c r="U3383" s="1"/>
      <c r="V3383" s="1"/>
      <c r="W3383" s="1"/>
      <c r="X3383" s="1"/>
    </row>
    <row r="3384" spans="1:24">
      <c r="A3384" s="119"/>
      <c r="B3384" s="136"/>
      <c r="C3384" s="78"/>
      <c r="D3384" s="99"/>
      <c r="E3384" s="1"/>
      <c r="F3384" s="1"/>
      <c r="G3384" s="1"/>
      <c r="H3384" s="1"/>
      <c r="I3384" s="1"/>
      <c r="J3384" s="1"/>
      <c r="K3384" s="120"/>
      <c r="L3384" s="120"/>
      <c r="M3384" s="120"/>
      <c r="N3384" s="1"/>
      <c r="O3384" s="1"/>
      <c r="P3384" s="1"/>
      <c r="Q3384" s="1"/>
      <c r="R3384" s="1"/>
      <c r="S3384" s="1"/>
      <c r="T3384" s="1"/>
      <c r="U3384" s="1"/>
      <c r="V3384" s="1"/>
      <c r="W3384" s="1"/>
      <c r="X3384" s="1"/>
    </row>
    <row r="3385" spans="1:24">
      <c r="A3385" s="119"/>
      <c r="B3385" s="136"/>
      <c r="C3385" s="78"/>
      <c r="D3385" s="99"/>
      <c r="E3385" s="1"/>
      <c r="F3385" s="1"/>
      <c r="G3385" s="1"/>
      <c r="H3385" s="1"/>
      <c r="I3385" s="1"/>
      <c r="J3385" s="1"/>
      <c r="K3385" s="120"/>
      <c r="L3385" s="120"/>
      <c r="M3385" s="120"/>
      <c r="N3385" s="1"/>
      <c r="O3385" s="1"/>
      <c r="P3385" s="1"/>
      <c r="Q3385" s="1"/>
      <c r="R3385" s="1"/>
      <c r="S3385" s="1"/>
      <c r="T3385" s="1"/>
      <c r="U3385" s="1"/>
      <c r="V3385" s="1"/>
      <c r="W3385" s="1"/>
      <c r="X3385" s="1"/>
    </row>
    <row r="3386" spans="1:24">
      <c r="A3386" s="119"/>
      <c r="B3386" s="136"/>
      <c r="C3386" s="78"/>
      <c r="D3386" s="99"/>
      <c r="E3386" s="1"/>
      <c r="F3386" s="1"/>
      <c r="G3386" s="1"/>
      <c r="H3386" s="1"/>
      <c r="I3386" s="1"/>
      <c r="J3386" s="1"/>
      <c r="K3386" s="120"/>
      <c r="L3386" s="120"/>
      <c r="M3386" s="120"/>
      <c r="N3386" s="1"/>
      <c r="O3386" s="1"/>
      <c r="P3386" s="1"/>
      <c r="Q3386" s="1"/>
      <c r="R3386" s="1"/>
      <c r="S3386" s="1"/>
      <c r="T3386" s="1"/>
      <c r="U3386" s="1"/>
      <c r="V3386" s="1"/>
      <c r="W3386" s="1"/>
      <c r="X3386" s="1"/>
    </row>
    <row r="3387" spans="1:24">
      <c r="A3387" s="119"/>
      <c r="B3387" s="136"/>
      <c r="C3387" s="78"/>
      <c r="D3387" s="99"/>
      <c r="E3387" s="1"/>
      <c r="F3387" s="1"/>
      <c r="G3387" s="1"/>
      <c r="H3387" s="1"/>
      <c r="I3387" s="1"/>
      <c r="J3387" s="1"/>
      <c r="K3387" s="120"/>
      <c r="L3387" s="120"/>
      <c r="M3387" s="120"/>
      <c r="N3387" s="1"/>
      <c r="O3387" s="1"/>
      <c r="P3387" s="1"/>
      <c r="Q3387" s="1"/>
      <c r="R3387" s="1"/>
      <c r="S3387" s="1"/>
      <c r="T3387" s="1"/>
      <c r="U3387" s="1"/>
      <c r="V3387" s="1"/>
      <c r="W3387" s="1"/>
      <c r="X3387" s="1"/>
    </row>
    <row r="3388" spans="1:24">
      <c r="A3388" s="119"/>
      <c r="B3388" s="136"/>
      <c r="C3388" s="78"/>
      <c r="D3388" s="99"/>
      <c r="E3388" s="1"/>
      <c r="F3388" s="1"/>
      <c r="G3388" s="1"/>
      <c r="H3388" s="1"/>
      <c r="I3388" s="1"/>
      <c r="J3388" s="1"/>
      <c r="K3388" s="120"/>
      <c r="L3388" s="120"/>
      <c r="M3388" s="120"/>
      <c r="N3388" s="1"/>
      <c r="O3388" s="1"/>
      <c r="P3388" s="1"/>
      <c r="Q3388" s="1"/>
      <c r="R3388" s="1"/>
      <c r="S3388" s="1"/>
      <c r="T3388" s="1"/>
      <c r="U3388" s="1"/>
      <c r="V3388" s="1"/>
      <c r="W3388" s="1"/>
      <c r="X3388" s="1"/>
    </row>
    <row r="3389" spans="1:24">
      <c r="A3389" s="119"/>
      <c r="B3389" s="136"/>
      <c r="C3389" s="78"/>
      <c r="D3389" s="99"/>
      <c r="E3389" s="1"/>
      <c r="F3389" s="1"/>
      <c r="G3389" s="1"/>
      <c r="H3389" s="1"/>
      <c r="I3389" s="1"/>
      <c r="J3389" s="1"/>
      <c r="K3389" s="120"/>
      <c r="L3389" s="120"/>
      <c r="M3389" s="120"/>
      <c r="N3389" s="1"/>
      <c r="O3389" s="1"/>
      <c r="P3389" s="1"/>
      <c r="Q3389" s="1"/>
      <c r="R3389" s="1"/>
      <c r="S3389" s="1"/>
      <c r="T3389" s="1"/>
      <c r="U3389" s="1"/>
      <c r="V3389" s="1"/>
      <c r="W3389" s="1"/>
      <c r="X3389" s="1"/>
    </row>
    <row r="3390" spans="1:24">
      <c r="A3390" s="119"/>
      <c r="B3390" s="136"/>
      <c r="C3390" s="78"/>
      <c r="D3390" s="99"/>
      <c r="E3390" s="1"/>
      <c r="F3390" s="1"/>
      <c r="G3390" s="1"/>
      <c r="H3390" s="1"/>
      <c r="I3390" s="1"/>
      <c r="J3390" s="1"/>
      <c r="K3390" s="120"/>
      <c r="L3390" s="120"/>
      <c r="M3390" s="120"/>
      <c r="N3390" s="1"/>
      <c r="O3390" s="1"/>
      <c r="P3390" s="1"/>
      <c r="Q3390" s="1"/>
      <c r="R3390" s="1"/>
      <c r="S3390" s="1"/>
      <c r="T3390" s="1"/>
      <c r="U3390" s="1"/>
      <c r="V3390" s="1"/>
      <c r="W3390" s="1"/>
      <c r="X3390" s="1"/>
    </row>
    <row r="3391" spans="1:24">
      <c r="A3391" s="119"/>
      <c r="B3391" s="136"/>
      <c r="C3391" s="78"/>
      <c r="D3391" s="99"/>
      <c r="E3391" s="1"/>
      <c r="F3391" s="1"/>
      <c r="G3391" s="1"/>
      <c r="H3391" s="1"/>
      <c r="I3391" s="1"/>
      <c r="J3391" s="1"/>
      <c r="K3391" s="120"/>
      <c r="L3391" s="120"/>
      <c r="M3391" s="120"/>
      <c r="N3391" s="1"/>
      <c r="O3391" s="1"/>
      <c r="P3391" s="1"/>
      <c r="Q3391" s="1"/>
      <c r="R3391" s="1"/>
      <c r="S3391" s="1"/>
      <c r="T3391" s="1"/>
      <c r="U3391" s="1"/>
      <c r="V3391" s="1"/>
      <c r="W3391" s="1"/>
      <c r="X3391" s="1"/>
    </row>
    <row r="3392" spans="1:24">
      <c r="A3392" s="119"/>
      <c r="B3392" s="136"/>
      <c r="C3392" s="78"/>
      <c r="D3392" s="99"/>
      <c r="E3392" s="1"/>
      <c r="F3392" s="1"/>
      <c r="G3392" s="1"/>
      <c r="H3392" s="1"/>
      <c r="I3392" s="1"/>
      <c r="J3392" s="1"/>
      <c r="K3392" s="120"/>
      <c r="L3392" s="120"/>
      <c r="M3392" s="120"/>
      <c r="N3392" s="1"/>
      <c r="O3392" s="1"/>
      <c r="P3392" s="1"/>
      <c r="Q3392" s="1"/>
      <c r="R3392" s="1"/>
      <c r="S3392" s="1"/>
      <c r="T3392" s="1"/>
      <c r="U3392" s="1"/>
      <c r="V3392" s="1"/>
      <c r="W3392" s="1"/>
      <c r="X3392" s="1"/>
    </row>
    <row r="3393" spans="1:24">
      <c r="A3393" s="119"/>
      <c r="B3393" s="136"/>
      <c r="C3393" s="78"/>
      <c r="D3393" s="99"/>
      <c r="E3393" s="1"/>
      <c r="F3393" s="1"/>
      <c r="G3393" s="1"/>
      <c r="H3393" s="1"/>
      <c r="I3393" s="1"/>
      <c r="J3393" s="1"/>
      <c r="K3393" s="120"/>
      <c r="L3393" s="120"/>
      <c r="M3393" s="120"/>
      <c r="N3393" s="1"/>
      <c r="O3393" s="1"/>
      <c r="P3393" s="1"/>
      <c r="Q3393" s="1"/>
      <c r="R3393" s="1"/>
      <c r="S3393" s="1"/>
      <c r="T3393" s="1"/>
      <c r="U3393" s="1"/>
      <c r="V3393" s="1"/>
      <c r="W3393" s="1"/>
      <c r="X3393" s="1"/>
    </row>
    <row r="3394" spans="1:24">
      <c r="A3394" s="119"/>
      <c r="B3394" s="136"/>
      <c r="C3394" s="78"/>
      <c r="D3394" s="99"/>
      <c r="E3394" s="1"/>
      <c r="F3394" s="1"/>
      <c r="G3394" s="1"/>
      <c r="H3394" s="1"/>
      <c r="I3394" s="1"/>
      <c r="J3394" s="1"/>
      <c r="K3394" s="120"/>
      <c r="L3394" s="120"/>
      <c r="M3394" s="120"/>
      <c r="N3394" s="1"/>
      <c r="O3394" s="1"/>
      <c r="P3394" s="1"/>
      <c r="Q3394" s="1"/>
      <c r="R3394" s="1"/>
      <c r="S3394" s="1"/>
      <c r="T3394" s="1"/>
      <c r="U3394" s="1"/>
      <c r="V3394" s="1"/>
      <c r="W3394" s="1"/>
      <c r="X3394" s="1"/>
    </row>
    <row r="3395" spans="1:24">
      <c r="A3395" s="119"/>
      <c r="B3395" s="136"/>
      <c r="C3395" s="78"/>
      <c r="D3395" s="99"/>
      <c r="E3395" s="1"/>
      <c r="F3395" s="1"/>
      <c r="G3395" s="1"/>
      <c r="H3395" s="1"/>
      <c r="I3395" s="1"/>
      <c r="J3395" s="1"/>
      <c r="K3395" s="120"/>
      <c r="L3395" s="120"/>
      <c r="M3395" s="120"/>
      <c r="N3395" s="1"/>
      <c r="O3395" s="1"/>
      <c r="P3395" s="1"/>
      <c r="Q3395" s="1"/>
      <c r="R3395" s="1"/>
      <c r="S3395" s="1"/>
      <c r="T3395" s="1"/>
      <c r="U3395" s="1"/>
      <c r="V3395" s="1"/>
      <c r="W3395" s="1"/>
      <c r="X3395" s="1"/>
    </row>
    <row r="3396" spans="1:24">
      <c r="A3396" s="119"/>
      <c r="B3396" s="136"/>
      <c r="C3396" s="78"/>
      <c r="D3396" s="99"/>
      <c r="E3396" s="1"/>
      <c r="F3396" s="1"/>
      <c r="G3396" s="1"/>
      <c r="H3396" s="1"/>
      <c r="I3396" s="1"/>
      <c r="J3396" s="1"/>
      <c r="K3396" s="120"/>
      <c r="L3396" s="120"/>
      <c r="M3396" s="120"/>
      <c r="N3396" s="1"/>
      <c r="O3396" s="1"/>
      <c r="P3396" s="1"/>
      <c r="Q3396" s="1"/>
      <c r="R3396" s="1"/>
      <c r="S3396" s="1"/>
      <c r="T3396" s="1"/>
      <c r="U3396" s="1"/>
      <c r="V3396" s="1"/>
      <c r="W3396" s="1"/>
      <c r="X3396" s="1"/>
    </row>
    <row r="3397" spans="1:24">
      <c r="A3397" s="119"/>
      <c r="B3397" s="136"/>
      <c r="C3397" s="78"/>
      <c r="D3397" s="99"/>
      <c r="E3397" s="1"/>
      <c r="F3397" s="1"/>
      <c r="G3397" s="1"/>
      <c r="H3397" s="1"/>
      <c r="I3397" s="1"/>
      <c r="J3397" s="1"/>
      <c r="K3397" s="120"/>
      <c r="L3397" s="120"/>
      <c r="M3397" s="120"/>
      <c r="N3397" s="1"/>
      <c r="O3397" s="1"/>
      <c r="P3397" s="1"/>
      <c r="Q3397" s="1"/>
      <c r="R3397" s="1"/>
      <c r="S3397" s="1"/>
      <c r="T3397" s="1"/>
      <c r="U3397" s="1"/>
      <c r="V3397" s="1"/>
      <c r="W3397" s="1"/>
      <c r="X3397" s="1"/>
    </row>
    <row r="3398" spans="1:24">
      <c r="A3398" s="119"/>
      <c r="B3398" s="136"/>
      <c r="C3398" s="78"/>
      <c r="D3398" s="99"/>
      <c r="E3398" s="1"/>
      <c r="F3398" s="1"/>
      <c r="G3398" s="1"/>
      <c r="H3398" s="1"/>
      <c r="I3398" s="1"/>
      <c r="J3398" s="1"/>
      <c r="K3398" s="120"/>
      <c r="L3398" s="120"/>
      <c r="M3398" s="120"/>
      <c r="N3398" s="1"/>
      <c r="O3398" s="1"/>
      <c r="P3398" s="1"/>
      <c r="Q3398" s="1"/>
      <c r="R3398" s="1"/>
      <c r="S3398" s="1"/>
      <c r="T3398" s="1"/>
      <c r="U3398" s="1"/>
      <c r="V3398" s="1"/>
      <c r="W3398" s="1"/>
      <c r="X3398" s="1"/>
    </row>
    <row r="3399" spans="1:24">
      <c r="A3399" s="119"/>
      <c r="B3399" s="136"/>
      <c r="C3399" s="78"/>
      <c r="D3399" s="99"/>
      <c r="E3399" s="1"/>
      <c r="F3399" s="1"/>
      <c r="G3399" s="1"/>
      <c r="H3399" s="1"/>
      <c r="I3399" s="1"/>
      <c r="J3399" s="1"/>
      <c r="K3399" s="120"/>
      <c r="L3399" s="120"/>
      <c r="M3399" s="120"/>
      <c r="N3399" s="1"/>
      <c r="O3399" s="1"/>
      <c r="P3399" s="1"/>
      <c r="Q3399" s="1"/>
      <c r="R3399" s="1"/>
      <c r="S3399" s="1"/>
      <c r="T3399" s="1"/>
      <c r="U3399" s="1"/>
      <c r="V3399" s="1"/>
      <c r="W3399" s="1"/>
      <c r="X3399" s="1"/>
    </row>
    <row r="3400" spans="1:24">
      <c r="A3400" s="119"/>
      <c r="B3400" s="136"/>
      <c r="C3400" s="78"/>
      <c r="D3400" s="99"/>
      <c r="E3400" s="1"/>
      <c r="F3400" s="1"/>
      <c r="G3400" s="1"/>
      <c r="H3400" s="1"/>
      <c r="I3400" s="1"/>
      <c r="J3400" s="1"/>
      <c r="K3400" s="120"/>
      <c r="L3400" s="120"/>
      <c r="M3400" s="120"/>
      <c r="N3400" s="1"/>
      <c r="O3400" s="1"/>
      <c r="P3400" s="1"/>
      <c r="Q3400" s="1"/>
      <c r="R3400" s="1"/>
      <c r="S3400" s="1"/>
      <c r="T3400" s="1"/>
      <c r="U3400" s="1"/>
      <c r="V3400" s="1"/>
      <c r="W3400" s="1"/>
      <c r="X3400" s="1"/>
    </row>
    <row r="3401" spans="1:24">
      <c r="A3401" s="119"/>
      <c r="B3401" s="136"/>
      <c r="C3401" s="78"/>
      <c r="D3401" s="99"/>
      <c r="E3401" s="1"/>
      <c r="F3401" s="1"/>
      <c r="G3401" s="1"/>
      <c r="H3401" s="1"/>
      <c r="I3401" s="1"/>
      <c r="J3401" s="1"/>
      <c r="K3401" s="120"/>
      <c r="L3401" s="120"/>
      <c r="M3401" s="120"/>
      <c r="N3401" s="1"/>
      <c r="O3401" s="1"/>
      <c r="P3401" s="1"/>
      <c r="Q3401" s="1"/>
      <c r="R3401" s="1"/>
      <c r="S3401" s="1"/>
      <c r="T3401" s="1"/>
      <c r="U3401" s="1"/>
      <c r="V3401" s="1"/>
      <c r="W3401" s="1"/>
      <c r="X3401" s="1"/>
    </row>
    <row r="3402" spans="1:24">
      <c r="A3402" s="119"/>
      <c r="B3402" s="136"/>
      <c r="C3402" s="78"/>
      <c r="D3402" s="99"/>
      <c r="E3402" s="1"/>
      <c r="F3402" s="1"/>
      <c r="G3402" s="1"/>
      <c r="H3402" s="1"/>
      <c r="I3402" s="1"/>
      <c r="J3402" s="1"/>
      <c r="K3402" s="120"/>
      <c r="L3402" s="120"/>
      <c r="M3402" s="120"/>
      <c r="N3402" s="1"/>
      <c r="O3402" s="1"/>
      <c r="P3402" s="1"/>
      <c r="Q3402" s="1"/>
      <c r="R3402" s="1"/>
      <c r="S3402" s="1"/>
      <c r="T3402" s="1"/>
      <c r="U3402" s="1"/>
      <c r="V3402" s="1"/>
      <c r="W3402" s="1"/>
      <c r="X3402" s="1"/>
    </row>
    <row r="3403" spans="1:24">
      <c r="A3403" s="119"/>
      <c r="B3403" s="136"/>
      <c r="C3403" s="78"/>
      <c r="D3403" s="99"/>
      <c r="E3403" s="1"/>
      <c r="F3403" s="1"/>
      <c r="G3403" s="1"/>
      <c r="H3403" s="1"/>
      <c r="I3403" s="1"/>
      <c r="J3403" s="1"/>
      <c r="K3403" s="120"/>
      <c r="L3403" s="120"/>
      <c r="M3403" s="120"/>
      <c r="N3403" s="1"/>
      <c r="O3403" s="1"/>
      <c r="P3403" s="1"/>
      <c r="Q3403" s="1"/>
      <c r="R3403" s="1"/>
      <c r="S3403" s="1"/>
      <c r="T3403" s="1"/>
      <c r="U3403" s="1"/>
      <c r="V3403" s="1"/>
      <c r="W3403" s="1"/>
      <c r="X3403" s="1"/>
    </row>
    <row r="3404" spans="1:24">
      <c r="A3404" s="119"/>
      <c r="B3404" s="136"/>
      <c r="C3404" s="78"/>
      <c r="D3404" s="99"/>
      <c r="E3404" s="1"/>
      <c r="F3404" s="1"/>
      <c r="G3404" s="1"/>
      <c r="H3404" s="1"/>
      <c r="I3404" s="1"/>
      <c r="J3404" s="1"/>
      <c r="K3404" s="120"/>
      <c r="L3404" s="120"/>
      <c r="M3404" s="120"/>
      <c r="N3404" s="1"/>
      <c r="O3404" s="1"/>
      <c r="P3404" s="1"/>
      <c r="Q3404" s="1"/>
      <c r="R3404" s="1"/>
      <c r="S3404" s="1"/>
      <c r="T3404" s="1"/>
      <c r="U3404" s="1"/>
      <c r="V3404" s="1"/>
      <c r="W3404" s="1"/>
      <c r="X3404" s="1"/>
    </row>
    <row r="3405" spans="1:24">
      <c r="A3405" s="119"/>
      <c r="B3405" s="136"/>
      <c r="C3405" s="78"/>
      <c r="D3405" s="99"/>
      <c r="E3405" s="1"/>
      <c r="F3405" s="1"/>
      <c r="G3405" s="1"/>
      <c r="H3405" s="1"/>
      <c r="I3405" s="1"/>
      <c r="J3405" s="1"/>
      <c r="K3405" s="120"/>
      <c r="L3405" s="120"/>
      <c r="M3405" s="120"/>
      <c r="N3405" s="1"/>
      <c r="O3405" s="1"/>
      <c r="P3405" s="1"/>
      <c r="Q3405" s="1"/>
      <c r="R3405" s="1"/>
      <c r="S3405" s="1"/>
      <c r="T3405" s="1"/>
      <c r="U3405" s="1"/>
      <c r="V3405" s="1"/>
      <c r="W3405" s="1"/>
      <c r="X3405" s="1"/>
    </row>
    <row r="3406" spans="1:24">
      <c r="A3406" s="119"/>
      <c r="B3406" s="136"/>
      <c r="C3406" s="78"/>
      <c r="D3406" s="99"/>
      <c r="E3406" s="1"/>
      <c r="F3406" s="1"/>
      <c r="G3406" s="1"/>
      <c r="H3406" s="1"/>
      <c r="I3406" s="1"/>
      <c r="J3406" s="1"/>
      <c r="K3406" s="120"/>
      <c r="L3406" s="120"/>
      <c r="M3406" s="120"/>
      <c r="N3406" s="1"/>
      <c r="O3406" s="1"/>
      <c r="P3406" s="1"/>
      <c r="Q3406" s="1"/>
      <c r="R3406" s="1"/>
      <c r="S3406" s="1"/>
      <c r="T3406" s="1"/>
      <c r="U3406" s="1"/>
      <c r="V3406" s="1"/>
      <c r="W3406" s="1"/>
      <c r="X3406" s="1"/>
    </row>
    <row r="3407" spans="1:24">
      <c r="A3407" s="119"/>
      <c r="B3407" s="136"/>
      <c r="C3407" s="78"/>
      <c r="D3407" s="99"/>
      <c r="E3407" s="1"/>
      <c r="F3407" s="1"/>
      <c r="G3407" s="1"/>
      <c r="H3407" s="1"/>
      <c r="I3407" s="1"/>
      <c r="J3407" s="1"/>
      <c r="K3407" s="120"/>
      <c r="L3407" s="120"/>
      <c r="M3407" s="120"/>
      <c r="N3407" s="1"/>
      <c r="O3407" s="1"/>
      <c r="P3407" s="1"/>
      <c r="Q3407" s="1"/>
      <c r="R3407" s="1"/>
      <c r="S3407" s="1"/>
      <c r="T3407" s="1"/>
      <c r="U3407" s="1"/>
      <c r="V3407" s="1"/>
      <c r="W3407" s="1"/>
      <c r="X3407" s="1"/>
    </row>
    <row r="3408" spans="1:24">
      <c r="A3408" s="119"/>
      <c r="B3408" s="136"/>
      <c r="C3408" s="78"/>
      <c r="D3408" s="99"/>
      <c r="E3408" s="1"/>
      <c r="F3408" s="1"/>
      <c r="G3408" s="1"/>
      <c r="H3408" s="1"/>
      <c r="I3408" s="1"/>
      <c r="J3408" s="1"/>
      <c r="K3408" s="120"/>
      <c r="L3408" s="120"/>
      <c r="M3408" s="120"/>
      <c r="N3408" s="1"/>
      <c r="O3408" s="1"/>
      <c r="P3408" s="1"/>
      <c r="Q3408" s="1"/>
      <c r="R3408" s="1"/>
      <c r="S3408" s="1"/>
      <c r="T3408" s="1"/>
      <c r="U3408" s="1"/>
      <c r="V3408" s="1"/>
      <c r="W3408" s="1"/>
      <c r="X3408" s="1"/>
    </row>
    <row r="3409" spans="1:24">
      <c r="A3409" s="119"/>
      <c r="B3409" s="136"/>
      <c r="C3409" s="78"/>
      <c r="D3409" s="99"/>
      <c r="E3409" s="1"/>
      <c r="F3409" s="1"/>
      <c r="G3409" s="1"/>
      <c r="H3409" s="1"/>
      <c r="I3409" s="1"/>
      <c r="J3409" s="1"/>
      <c r="K3409" s="120"/>
      <c r="L3409" s="120"/>
      <c r="M3409" s="120"/>
      <c r="N3409" s="1"/>
      <c r="O3409" s="1"/>
      <c r="P3409" s="1"/>
      <c r="Q3409" s="1"/>
      <c r="R3409" s="1"/>
      <c r="S3409" s="1"/>
      <c r="T3409" s="1"/>
      <c r="U3409" s="1"/>
      <c r="V3409" s="1"/>
      <c r="W3409" s="1"/>
      <c r="X3409" s="1"/>
    </row>
    <row r="3410" spans="1:24">
      <c r="A3410" s="119"/>
      <c r="B3410" s="136"/>
      <c r="C3410" s="78"/>
      <c r="D3410" s="99"/>
      <c r="E3410" s="1"/>
      <c r="F3410" s="1"/>
      <c r="G3410" s="1"/>
      <c r="H3410" s="1"/>
      <c r="I3410" s="1"/>
      <c r="J3410" s="1"/>
      <c r="K3410" s="120"/>
      <c r="L3410" s="120"/>
      <c r="M3410" s="120"/>
      <c r="N3410" s="1"/>
      <c r="O3410" s="1"/>
      <c r="P3410" s="1"/>
      <c r="Q3410" s="1"/>
      <c r="R3410" s="1"/>
      <c r="S3410" s="1"/>
      <c r="T3410" s="1"/>
      <c r="U3410" s="1"/>
      <c r="V3410" s="1"/>
      <c r="W3410" s="1"/>
      <c r="X3410" s="1"/>
    </row>
    <row r="3411" spans="1:24">
      <c r="A3411" s="119"/>
      <c r="B3411" s="136"/>
      <c r="C3411" s="78"/>
      <c r="D3411" s="99"/>
      <c r="E3411" s="1"/>
      <c r="F3411" s="1"/>
      <c r="G3411" s="1"/>
      <c r="H3411" s="1"/>
      <c r="I3411" s="1"/>
      <c r="J3411" s="1"/>
      <c r="K3411" s="120"/>
      <c r="L3411" s="120"/>
      <c r="M3411" s="120"/>
      <c r="N3411" s="1"/>
      <c r="O3411" s="1"/>
      <c r="P3411" s="1"/>
      <c r="Q3411" s="1"/>
      <c r="R3411" s="1"/>
      <c r="S3411" s="1"/>
      <c r="T3411" s="1"/>
      <c r="U3411" s="1"/>
      <c r="V3411" s="1"/>
      <c r="W3411" s="1"/>
      <c r="X3411" s="1"/>
    </row>
    <row r="3412" spans="1:24">
      <c r="A3412" s="119"/>
      <c r="B3412" s="136"/>
      <c r="C3412" s="78"/>
      <c r="D3412" s="99"/>
      <c r="E3412" s="1"/>
      <c r="F3412" s="1"/>
      <c r="G3412" s="1"/>
      <c r="H3412" s="1"/>
      <c r="I3412" s="1"/>
      <c r="J3412" s="1"/>
      <c r="K3412" s="120"/>
      <c r="L3412" s="120"/>
      <c r="M3412" s="120"/>
      <c r="N3412" s="1"/>
      <c r="O3412" s="1"/>
      <c r="P3412" s="1"/>
      <c r="Q3412" s="1"/>
      <c r="R3412" s="1"/>
      <c r="S3412" s="1"/>
      <c r="T3412" s="1"/>
      <c r="U3412" s="1"/>
      <c r="V3412" s="1"/>
      <c r="W3412" s="1"/>
      <c r="X3412" s="1"/>
    </row>
    <row r="3413" spans="1:24">
      <c r="A3413" s="119"/>
      <c r="B3413" s="136"/>
      <c r="C3413" s="78"/>
      <c r="D3413" s="99"/>
      <c r="E3413" s="1"/>
      <c r="F3413" s="1"/>
      <c r="G3413" s="1"/>
      <c r="H3413" s="1"/>
      <c r="I3413" s="1"/>
      <c r="J3413" s="1"/>
      <c r="K3413" s="120"/>
      <c r="L3413" s="120"/>
      <c r="M3413" s="120"/>
      <c r="N3413" s="1"/>
      <c r="O3413" s="1"/>
      <c r="P3413" s="1"/>
      <c r="Q3413" s="1"/>
      <c r="R3413" s="1"/>
      <c r="S3413" s="1"/>
      <c r="T3413" s="1"/>
      <c r="U3413" s="1"/>
      <c r="V3413" s="1"/>
      <c r="W3413" s="1"/>
      <c r="X3413" s="1"/>
    </row>
    <row r="3414" spans="1:24">
      <c r="A3414" s="119"/>
      <c r="B3414" s="136"/>
      <c r="C3414" s="78"/>
      <c r="D3414" s="99"/>
      <c r="E3414" s="1"/>
      <c r="F3414" s="1"/>
      <c r="G3414" s="1"/>
      <c r="H3414" s="1"/>
      <c r="I3414" s="1"/>
      <c r="J3414" s="1"/>
      <c r="K3414" s="120"/>
      <c r="L3414" s="120"/>
      <c r="M3414" s="120"/>
      <c r="N3414" s="1"/>
      <c r="O3414" s="1"/>
      <c r="P3414" s="1"/>
      <c r="Q3414" s="1"/>
      <c r="R3414" s="1"/>
      <c r="S3414" s="1"/>
      <c r="T3414" s="1"/>
      <c r="U3414" s="1"/>
      <c r="V3414" s="1"/>
      <c r="W3414" s="1"/>
      <c r="X3414" s="1"/>
    </row>
    <row r="3415" spans="1:24">
      <c r="A3415" s="119"/>
      <c r="B3415" s="136"/>
      <c r="C3415" s="78"/>
      <c r="D3415" s="99"/>
      <c r="E3415" s="1"/>
      <c r="F3415" s="1"/>
      <c r="G3415" s="1"/>
      <c r="H3415" s="1"/>
      <c r="I3415" s="1"/>
      <c r="J3415" s="1"/>
      <c r="K3415" s="120"/>
      <c r="L3415" s="120"/>
      <c r="M3415" s="120"/>
      <c r="N3415" s="1"/>
      <c r="O3415" s="1"/>
      <c r="P3415" s="1"/>
      <c r="Q3415" s="1"/>
      <c r="R3415" s="1"/>
      <c r="S3415" s="1"/>
      <c r="T3415" s="1"/>
      <c r="U3415" s="1"/>
      <c r="V3415" s="1"/>
      <c r="W3415" s="1"/>
      <c r="X3415" s="1"/>
    </row>
    <row r="3416" spans="1:24">
      <c r="A3416" s="119"/>
      <c r="B3416" s="136"/>
      <c r="C3416" s="78"/>
      <c r="D3416" s="99"/>
      <c r="E3416" s="1"/>
      <c r="F3416" s="1"/>
      <c r="G3416" s="1"/>
      <c r="H3416" s="1"/>
      <c r="I3416" s="1"/>
      <c r="J3416" s="1"/>
      <c r="K3416" s="120"/>
      <c r="L3416" s="120"/>
      <c r="M3416" s="120"/>
      <c r="N3416" s="1"/>
      <c r="O3416" s="1"/>
      <c r="P3416" s="1"/>
      <c r="Q3416" s="1"/>
      <c r="R3416" s="1"/>
      <c r="S3416" s="1"/>
      <c r="T3416" s="1"/>
      <c r="U3416" s="1"/>
      <c r="V3416" s="1"/>
      <c r="W3416" s="1"/>
      <c r="X3416" s="1"/>
    </row>
    <row r="3417" spans="1:24">
      <c r="A3417" s="119"/>
      <c r="B3417" s="136"/>
      <c r="C3417" s="78"/>
      <c r="D3417" s="99"/>
      <c r="E3417" s="1"/>
      <c r="F3417" s="1"/>
      <c r="G3417" s="1"/>
      <c r="H3417" s="1"/>
      <c r="I3417" s="1"/>
      <c r="J3417" s="1"/>
      <c r="K3417" s="120"/>
      <c r="L3417" s="120"/>
      <c r="M3417" s="120"/>
      <c r="N3417" s="1"/>
      <c r="O3417" s="1"/>
      <c r="P3417" s="1"/>
      <c r="Q3417" s="1"/>
      <c r="R3417" s="1"/>
      <c r="S3417" s="1"/>
      <c r="T3417" s="1"/>
      <c r="U3417" s="1"/>
      <c r="V3417" s="1"/>
      <c r="W3417" s="1"/>
      <c r="X3417" s="1"/>
    </row>
    <row r="3418" spans="1:24">
      <c r="A3418" s="119"/>
      <c r="B3418" s="136"/>
      <c r="C3418" s="78"/>
      <c r="D3418" s="99"/>
      <c r="E3418" s="1"/>
      <c r="F3418" s="1"/>
      <c r="G3418" s="1"/>
      <c r="H3418" s="1"/>
      <c r="I3418" s="1"/>
      <c r="J3418" s="1"/>
      <c r="K3418" s="120"/>
      <c r="L3418" s="120"/>
      <c r="M3418" s="120"/>
      <c r="N3418" s="1"/>
      <c r="O3418" s="1"/>
      <c r="P3418" s="1"/>
      <c r="Q3418" s="1"/>
      <c r="R3418" s="1"/>
      <c r="S3418" s="1"/>
      <c r="T3418" s="1"/>
      <c r="U3418" s="1"/>
      <c r="V3418" s="1"/>
      <c r="W3418" s="1"/>
      <c r="X3418" s="1"/>
    </row>
    <row r="3419" spans="1:24">
      <c r="A3419" s="119"/>
      <c r="B3419" s="136"/>
      <c r="C3419" s="78"/>
      <c r="D3419" s="99"/>
      <c r="E3419" s="1"/>
      <c r="F3419" s="1"/>
      <c r="G3419" s="1"/>
      <c r="H3419" s="1"/>
      <c r="I3419" s="1"/>
      <c r="J3419" s="1"/>
      <c r="K3419" s="120"/>
      <c r="L3419" s="120"/>
      <c r="M3419" s="120"/>
      <c r="N3419" s="1"/>
      <c r="O3419" s="1"/>
      <c r="P3419" s="1"/>
      <c r="Q3419" s="1"/>
      <c r="R3419" s="1"/>
      <c r="S3419" s="1"/>
      <c r="T3419" s="1"/>
      <c r="U3419" s="1"/>
      <c r="V3419" s="1"/>
      <c r="W3419" s="1"/>
      <c r="X3419" s="1"/>
    </row>
    <row r="3420" spans="1:24">
      <c r="A3420" s="119"/>
      <c r="B3420" s="136"/>
      <c r="C3420" s="78"/>
      <c r="D3420" s="99"/>
      <c r="E3420" s="1"/>
      <c r="F3420" s="1"/>
      <c r="G3420" s="1"/>
      <c r="H3420" s="1"/>
      <c r="I3420" s="1"/>
      <c r="J3420" s="1"/>
      <c r="K3420" s="120"/>
      <c r="L3420" s="120"/>
      <c r="M3420" s="120"/>
      <c r="N3420" s="1"/>
      <c r="O3420" s="1"/>
      <c r="P3420" s="1"/>
      <c r="Q3420" s="1"/>
      <c r="R3420" s="1"/>
      <c r="S3420" s="1"/>
      <c r="T3420" s="1"/>
      <c r="U3420" s="1"/>
      <c r="V3420" s="1"/>
      <c r="W3420" s="1"/>
      <c r="X3420" s="1"/>
    </row>
    <row r="3421" spans="1:24">
      <c r="A3421" s="119"/>
      <c r="B3421" s="136"/>
      <c r="C3421" s="78"/>
      <c r="D3421" s="99"/>
      <c r="E3421" s="1"/>
      <c r="F3421" s="1"/>
      <c r="G3421" s="1"/>
      <c r="H3421" s="1"/>
      <c r="I3421" s="1"/>
      <c r="J3421" s="1"/>
      <c r="K3421" s="120"/>
      <c r="L3421" s="120"/>
      <c r="M3421" s="120"/>
      <c r="N3421" s="1"/>
      <c r="O3421" s="1"/>
      <c r="P3421" s="1"/>
      <c r="Q3421" s="1"/>
      <c r="R3421" s="1"/>
      <c r="S3421" s="1"/>
      <c r="T3421" s="1"/>
      <c r="U3421" s="1"/>
      <c r="V3421" s="1"/>
      <c r="W3421" s="1"/>
      <c r="X3421" s="1"/>
    </row>
    <row r="3422" spans="1:24">
      <c r="A3422" s="119"/>
      <c r="B3422" s="136"/>
      <c r="C3422" s="78"/>
      <c r="D3422" s="99"/>
      <c r="E3422" s="1"/>
      <c r="F3422" s="1"/>
      <c r="G3422" s="1"/>
      <c r="H3422" s="1"/>
      <c r="I3422" s="1"/>
      <c r="J3422" s="1"/>
      <c r="K3422" s="120"/>
      <c r="L3422" s="120"/>
      <c r="M3422" s="120"/>
      <c r="N3422" s="1"/>
      <c r="O3422" s="1"/>
      <c r="P3422" s="1"/>
      <c r="Q3422" s="1"/>
      <c r="R3422" s="1"/>
      <c r="S3422" s="1"/>
      <c r="T3422" s="1"/>
      <c r="U3422" s="1"/>
      <c r="V3422" s="1"/>
      <c r="W3422" s="1"/>
      <c r="X3422" s="1"/>
    </row>
    <row r="3423" spans="1:24">
      <c r="A3423" s="119"/>
      <c r="B3423" s="136"/>
      <c r="C3423" s="78"/>
      <c r="D3423" s="99"/>
      <c r="E3423" s="1"/>
      <c r="F3423" s="1"/>
      <c r="G3423" s="1"/>
      <c r="H3423" s="1"/>
      <c r="I3423" s="1"/>
      <c r="J3423" s="1"/>
      <c r="K3423" s="120"/>
      <c r="L3423" s="120"/>
      <c r="M3423" s="120"/>
      <c r="N3423" s="1"/>
      <c r="O3423" s="1"/>
      <c r="P3423" s="1"/>
      <c r="Q3423" s="1"/>
      <c r="R3423" s="1"/>
      <c r="S3423" s="1"/>
      <c r="T3423" s="1"/>
      <c r="U3423" s="1"/>
      <c r="V3423" s="1"/>
      <c r="W3423" s="1"/>
      <c r="X3423" s="1"/>
    </row>
    <row r="3424" spans="1:24">
      <c r="A3424" s="119"/>
      <c r="B3424" s="136"/>
      <c r="C3424" s="78"/>
      <c r="D3424" s="99"/>
      <c r="E3424" s="1"/>
      <c r="F3424" s="1"/>
      <c r="G3424" s="1"/>
      <c r="H3424" s="1"/>
      <c r="I3424" s="1"/>
      <c r="J3424" s="1"/>
      <c r="K3424" s="120"/>
      <c r="L3424" s="120"/>
      <c r="M3424" s="120"/>
      <c r="N3424" s="1"/>
      <c r="O3424" s="1"/>
      <c r="P3424" s="1"/>
      <c r="Q3424" s="1"/>
      <c r="R3424" s="1"/>
      <c r="S3424" s="1"/>
      <c r="T3424" s="1"/>
      <c r="U3424" s="1"/>
      <c r="V3424" s="1"/>
      <c r="W3424" s="1"/>
      <c r="X3424" s="1"/>
    </row>
    <row r="3425" spans="1:24">
      <c r="A3425" s="119"/>
      <c r="B3425" s="136"/>
      <c r="C3425" s="78"/>
      <c r="D3425" s="99"/>
      <c r="E3425" s="1"/>
      <c r="F3425" s="1"/>
      <c r="G3425" s="1"/>
      <c r="H3425" s="1"/>
      <c r="I3425" s="1"/>
      <c r="J3425" s="1"/>
      <c r="K3425" s="120"/>
      <c r="L3425" s="120"/>
      <c r="M3425" s="120"/>
      <c r="N3425" s="1"/>
      <c r="O3425" s="1"/>
      <c r="P3425" s="1"/>
      <c r="Q3425" s="1"/>
      <c r="R3425" s="1"/>
      <c r="S3425" s="1"/>
      <c r="T3425" s="1"/>
      <c r="U3425" s="1"/>
      <c r="V3425" s="1"/>
      <c r="W3425" s="1"/>
      <c r="X3425" s="1"/>
    </row>
    <row r="3426" spans="1:24">
      <c r="A3426" s="119"/>
      <c r="B3426" s="136"/>
      <c r="C3426" s="78"/>
      <c r="D3426" s="99"/>
      <c r="E3426" s="1"/>
      <c r="F3426" s="1"/>
      <c r="G3426" s="1"/>
      <c r="H3426" s="1"/>
      <c r="I3426" s="1"/>
      <c r="J3426" s="1"/>
      <c r="K3426" s="120"/>
      <c r="L3426" s="120"/>
      <c r="M3426" s="120"/>
      <c r="N3426" s="1"/>
      <c r="O3426" s="1"/>
      <c r="P3426" s="1"/>
      <c r="Q3426" s="1"/>
      <c r="R3426" s="1"/>
      <c r="S3426" s="1"/>
      <c r="T3426" s="1"/>
      <c r="U3426" s="1"/>
      <c r="V3426" s="1"/>
      <c r="W3426" s="1"/>
      <c r="X3426" s="1"/>
    </row>
    <row r="3427" spans="1:24">
      <c r="A3427" s="119"/>
      <c r="B3427" s="136"/>
      <c r="C3427" s="78"/>
      <c r="D3427" s="99"/>
      <c r="E3427" s="1"/>
      <c r="F3427" s="1"/>
      <c r="G3427" s="1"/>
      <c r="H3427" s="1"/>
      <c r="I3427" s="1"/>
      <c r="J3427" s="1"/>
      <c r="K3427" s="120"/>
      <c r="L3427" s="120"/>
      <c r="M3427" s="120"/>
      <c r="N3427" s="1"/>
      <c r="O3427" s="1"/>
      <c r="P3427" s="1"/>
      <c r="Q3427" s="1"/>
      <c r="R3427" s="1"/>
      <c r="S3427" s="1"/>
      <c r="T3427" s="1"/>
      <c r="U3427" s="1"/>
      <c r="V3427" s="1"/>
      <c r="W3427" s="1"/>
      <c r="X3427" s="1"/>
    </row>
    <row r="3428" spans="1:24">
      <c r="A3428" s="119"/>
      <c r="B3428" s="136"/>
      <c r="C3428" s="78"/>
      <c r="D3428" s="99"/>
      <c r="E3428" s="1"/>
      <c r="F3428" s="1"/>
      <c r="G3428" s="1"/>
      <c r="H3428" s="1"/>
      <c r="I3428" s="1"/>
      <c r="J3428" s="1"/>
      <c r="K3428" s="120"/>
      <c r="L3428" s="120"/>
      <c r="M3428" s="120"/>
      <c r="N3428" s="1"/>
      <c r="O3428" s="1"/>
      <c r="P3428" s="1"/>
      <c r="Q3428" s="1"/>
      <c r="R3428" s="1"/>
      <c r="S3428" s="1"/>
      <c r="T3428" s="1"/>
      <c r="U3428" s="1"/>
      <c r="V3428" s="1"/>
      <c r="W3428" s="1"/>
      <c r="X3428" s="1"/>
    </row>
    <row r="3429" spans="1:24">
      <c r="A3429" s="119"/>
      <c r="B3429" s="136"/>
      <c r="C3429" s="78"/>
      <c r="D3429" s="99"/>
      <c r="E3429" s="1"/>
      <c r="F3429" s="1"/>
      <c r="G3429" s="1"/>
      <c r="H3429" s="1"/>
      <c r="I3429" s="1"/>
      <c r="J3429" s="1"/>
      <c r="K3429" s="120"/>
      <c r="L3429" s="120"/>
      <c r="M3429" s="120"/>
      <c r="N3429" s="1"/>
      <c r="O3429" s="1"/>
      <c r="P3429" s="1"/>
      <c r="Q3429" s="1"/>
      <c r="R3429" s="1"/>
      <c r="S3429" s="1"/>
      <c r="T3429" s="1"/>
      <c r="U3429" s="1"/>
      <c r="V3429" s="1"/>
      <c r="W3429" s="1"/>
      <c r="X3429" s="1"/>
    </row>
    <row r="3430" spans="1:24">
      <c r="A3430" s="119"/>
      <c r="B3430" s="136"/>
      <c r="C3430" s="78"/>
      <c r="D3430" s="99"/>
      <c r="E3430" s="1"/>
      <c r="F3430" s="1"/>
      <c r="G3430" s="1"/>
      <c r="H3430" s="1"/>
      <c r="I3430" s="1"/>
      <c r="J3430" s="1"/>
      <c r="K3430" s="120"/>
      <c r="L3430" s="120"/>
      <c r="M3430" s="120"/>
      <c r="N3430" s="1"/>
      <c r="O3430" s="1"/>
      <c r="P3430" s="1"/>
      <c r="Q3430" s="1"/>
      <c r="R3430" s="1"/>
      <c r="S3430" s="1"/>
      <c r="T3430" s="1"/>
      <c r="U3430" s="1"/>
      <c r="V3430" s="1"/>
      <c r="W3430" s="1"/>
      <c r="X3430" s="1"/>
    </row>
    <row r="3431" spans="1:24">
      <c r="A3431" s="119"/>
      <c r="B3431" s="136"/>
      <c r="C3431" s="78"/>
      <c r="D3431" s="99"/>
      <c r="E3431" s="1"/>
      <c r="F3431" s="1"/>
      <c r="G3431" s="1"/>
      <c r="H3431" s="1"/>
      <c r="I3431" s="1"/>
      <c r="J3431" s="1"/>
      <c r="K3431" s="120"/>
      <c r="L3431" s="120"/>
      <c r="M3431" s="120"/>
      <c r="N3431" s="1"/>
      <c r="O3431" s="1"/>
      <c r="P3431" s="1"/>
      <c r="Q3431" s="1"/>
      <c r="R3431" s="1"/>
      <c r="S3431" s="1"/>
      <c r="T3431" s="1"/>
      <c r="U3431" s="1"/>
      <c r="V3431" s="1"/>
      <c r="W3431" s="1"/>
      <c r="X3431" s="1"/>
    </row>
    <row r="3432" spans="1:24">
      <c r="A3432" s="119"/>
      <c r="B3432" s="136"/>
      <c r="C3432" s="78"/>
      <c r="D3432" s="99"/>
      <c r="E3432" s="1"/>
      <c r="F3432" s="1"/>
      <c r="G3432" s="1"/>
      <c r="H3432" s="1"/>
      <c r="I3432" s="1"/>
      <c r="J3432" s="1"/>
      <c r="K3432" s="120"/>
      <c r="L3432" s="120"/>
      <c r="M3432" s="120"/>
      <c r="N3432" s="1"/>
      <c r="O3432" s="1"/>
      <c r="P3432" s="1"/>
      <c r="Q3432" s="1"/>
      <c r="R3432" s="1"/>
      <c r="S3432" s="1"/>
      <c r="T3432" s="1"/>
      <c r="U3432" s="1"/>
      <c r="V3432" s="1"/>
      <c r="W3432" s="1"/>
      <c r="X3432" s="1"/>
    </row>
    <row r="3433" spans="1:24">
      <c r="A3433" s="119"/>
      <c r="B3433" s="136"/>
      <c r="C3433" s="78"/>
      <c r="D3433" s="99"/>
      <c r="E3433" s="1"/>
      <c r="F3433" s="1"/>
      <c r="G3433" s="1"/>
      <c r="H3433" s="1"/>
      <c r="I3433" s="1"/>
      <c r="J3433" s="1"/>
      <c r="K3433" s="120"/>
      <c r="L3433" s="120"/>
      <c r="M3433" s="120"/>
      <c r="N3433" s="1"/>
      <c r="O3433" s="1"/>
      <c r="P3433" s="1"/>
      <c r="Q3433" s="1"/>
      <c r="R3433" s="1"/>
      <c r="S3433" s="1"/>
      <c r="T3433" s="1"/>
      <c r="U3433" s="1"/>
      <c r="V3433" s="1"/>
      <c r="W3433" s="1"/>
      <c r="X3433" s="1"/>
    </row>
    <row r="3434" spans="1:24">
      <c r="A3434" s="119"/>
      <c r="B3434" s="136"/>
      <c r="C3434" s="78"/>
      <c r="D3434" s="99"/>
      <c r="E3434" s="1"/>
      <c r="F3434" s="1"/>
      <c r="G3434" s="1"/>
      <c r="H3434" s="1"/>
      <c r="I3434" s="1"/>
      <c r="J3434" s="1"/>
      <c r="K3434" s="120"/>
      <c r="L3434" s="120"/>
      <c r="M3434" s="120"/>
      <c r="N3434" s="1"/>
      <c r="O3434" s="1"/>
      <c r="P3434" s="1"/>
      <c r="Q3434" s="1"/>
      <c r="R3434" s="1"/>
      <c r="S3434" s="1"/>
      <c r="T3434" s="1"/>
      <c r="U3434" s="1"/>
      <c r="V3434" s="1"/>
      <c r="W3434" s="1"/>
      <c r="X3434" s="1"/>
    </row>
    <row r="3435" spans="1:24">
      <c r="A3435" s="119"/>
      <c r="B3435" s="136"/>
      <c r="C3435" s="78"/>
      <c r="D3435" s="99"/>
      <c r="E3435" s="1"/>
      <c r="F3435" s="1"/>
      <c r="G3435" s="1"/>
      <c r="H3435" s="1"/>
      <c r="I3435" s="1"/>
      <c r="J3435" s="1"/>
      <c r="K3435" s="120"/>
      <c r="L3435" s="120"/>
      <c r="M3435" s="120"/>
      <c r="N3435" s="1"/>
      <c r="O3435" s="1"/>
      <c r="P3435" s="1"/>
      <c r="Q3435" s="1"/>
      <c r="R3435" s="1"/>
      <c r="S3435" s="1"/>
      <c r="T3435" s="1"/>
      <c r="U3435" s="1"/>
      <c r="V3435" s="1"/>
      <c r="W3435" s="1"/>
      <c r="X3435" s="1"/>
    </row>
    <row r="3436" spans="1:24">
      <c r="A3436" s="119"/>
      <c r="B3436" s="136"/>
      <c r="C3436" s="78"/>
      <c r="D3436" s="99"/>
      <c r="E3436" s="1"/>
      <c r="F3436" s="1"/>
      <c r="G3436" s="1"/>
      <c r="H3436" s="1"/>
      <c r="I3436" s="1"/>
      <c r="J3436" s="1"/>
      <c r="K3436" s="120"/>
      <c r="L3436" s="120"/>
      <c r="M3436" s="120"/>
      <c r="N3436" s="1"/>
      <c r="O3436" s="1"/>
      <c r="P3436" s="1"/>
      <c r="Q3436" s="1"/>
      <c r="R3436" s="1"/>
      <c r="S3436" s="1"/>
      <c r="T3436" s="1"/>
      <c r="U3436" s="1"/>
      <c r="V3436" s="1"/>
      <c r="W3436" s="1"/>
      <c r="X3436" s="1"/>
    </row>
    <row r="3437" spans="1:24">
      <c r="A3437" s="119"/>
      <c r="B3437" s="136"/>
      <c r="C3437" s="78"/>
      <c r="D3437" s="99"/>
      <c r="E3437" s="1"/>
      <c r="F3437" s="1"/>
      <c r="G3437" s="1"/>
      <c r="H3437" s="1"/>
      <c r="I3437" s="1"/>
      <c r="J3437" s="1"/>
      <c r="K3437" s="120"/>
      <c r="L3437" s="120"/>
      <c r="M3437" s="120"/>
      <c r="N3437" s="1"/>
      <c r="O3437" s="1"/>
      <c r="P3437" s="1"/>
      <c r="Q3437" s="1"/>
      <c r="R3437" s="1"/>
      <c r="S3437" s="1"/>
      <c r="T3437" s="1"/>
      <c r="U3437" s="1"/>
      <c r="V3437" s="1"/>
      <c r="W3437" s="1"/>
      <c r="X3437" s="1"/>
    </row>
    <row r="3438" spans="1:24">
      <c r="A3438" s="119"/>
      <c r="B3438" s="136"/>
      <c r="C3438" s="78"/>
      <c r="D3438" s="99"/>
      <c r="E3438" s="1"/>
      <c r="F3438" s="1"/>
      <c r="G3438" s="1"/>
      <c r="H3438" s="1"/>
      <c r="I3438" s="1"/>
      <c r="J3438" s="1"/>
      <c r="K3438" s="120"/>
      <c r="L3438" s="120"/>
      <c r="M3438" s="120"/>
      <c r="N3438" s="1"/>
      <c r="O3438" s="1"/>
      <c r="P3438" s="1"/>
      <c r="Q3438" s="1"/>
      <c r="R3438" s="1"/>
      <c r="S3438" s="1"/>
      <c r="T3438" s="1"/>
      <c r="U3438" s="1"/>
      <c r="V3438" s="1"/>
      <c r="W3438" s="1"/>
      <c r="X3438" s="1"/>
    </row>
    <row r="3439" spans="1:24">
      <c r="A3439" s="119"/>
      <c r="B3439" s="136"/>
      <c r="C3439" s="78"/>
      <c r="D3439" s="99"/>
      <c r="E3439" s="1"/>
      <c r="F3439" s="1"/>
      <c r="G3439" s="1"/>
      <c r="H3439" s="1"/>
      <c r="I3439" s="1"/>
      <c r="J3439" s="1"/>
      <c r="K3439" s="120"/>
      <c r="L3439" s="120"/>
      <c r="M3439" s="120"/>
      <c r="N3439" s="1"/>
      <c r="O3439" s="1"/>
      <c r="P3439" s="1"/>
      <c r="Q3439" s="1"/>
      <c r="R3439" s="1"/>
      <c r="S3439" s="1"/>
      <c r="T3439" s="1"/>
      <c r="U3439" s="1"/>
      <c r="V3439" s="1"/>
      <c r="W3439" s="1"/>
      <c r="X3439" s="1"/>
    </row>
    <row r="3440" spans="1:24">
      <c r="A3440" s="119"/>
      <c r="B3440" s="136"/>
      <c r="C3440" s="78"/>
      <c r="D3440" s="99"/>
      <c r="E3440" s="1"/>
      <c r="F3440" s="1"/>
      <c r="G3440" s="1"/>
      <c r="H3440" s="1"/>
      <c r="I3440" s="1"/>
      <c r="J3440" s="1"/>
      <c r="K3440" s="120"/>
      <c r="L3440" s="120"/>
      <c r="M3440" s="120"/>
      <c r="N3440" s="1"/>
      <c r="O3440" s="1"/>
      <c r="P3440" s="1"/>
      <c r="Q3440" s="1"/>
      <c r="R3440" s="1"/>
      <c r="S3440" s="1"/>
      <c r="T3440" s="1"/>
      <c r="U3440" s="1"/>
      <c r="V3440" s="1"/>
      <c r="W3440" s="1"/>
      <c r="X3440" s="1"/>
    </row>
    <row r="3441" spans="1:24">
      <c r="A3441" s="119"/>
      <c r="B3441" s="136"/>
      <c r="C3441" s="78"/>
      <c r="D3441" s="99"/>
      <c r="E3441" s="1"/>
      <c r="F3441" s="1"/>
      <c r="G3441" s="1"/>
      <c r="H3441" s="1"/>
      <c r="I3441" s="1"/>
      <c r="J3441" s="1"/>
      <c r="K3441" s="120"/>
      <c r="L3441" s="120"/>
      <c r="M3441" s="120"/>
      <c r="N3441" s="1"/>
      <c r="O3441" s="1"/>
      <c r="P3441" s="1"/>
      <c r="Q3441" s="1"/>
      <c r="R3441" s="1"/>
      <c r="S3441" s="1"/>
      <c r="T3441" s="1"/>
      <c r="U3441" s="1"/>
      <c r="V3441" s="1"/>
      <c r="W3441" s="1"/>
      <c r="X3441" s="1"/>
    </row>
    <row r="3442" spans="1:24">
      <c r="A3442" s="119"/>
      <c r="B3442" s="136"/>
      <c r="C3442" s="78"/>
      <c r="D3442" s="99"/>
      <c r="E3442" s="1"/>
      <c r="F3442" s="1"/>
      <c r="G3442" s="1"/>
      <c r="H3442" s="1"/>
      <c r="I3442" s="1"/>
      <c r="J3442" s="1"/>
      <c r="K3442" s="120"/>
      <c r="L3442" s="120"/>
      <c r="M3442" s="120"/>
      <c r="N3442" s="1"/>
      <c r="O3442" s="1"/>
      <c r="P3442" s="1"/>
      <c r="Q3442" s="1"/>
      <c r="R3442" s="1"/>
      <c r="S3442" s="1"/>
      <c r="T3442" s="1"/>
      <c r="U3442" s="1"/>
      <c r="V3442" s="1"/>
      <c r="W3442" s="1"/>
      <c r="X3442" s="1"/>
    </row>
    <row r="3443" spans="1:24">
      <c r="A3443" s="119"/>
      <c r="B3443" s="136"/>
      <c r="C3443" s="78"/>
      <c r="D3443" s="99"/>
      <c r="E3443" s="1"/>
      <c r="F3443" s="1"/>
      <c r="G3443" s="1"/>
      <c r="H3443" s="1"/>
      <c r="I3443" s="1"/>
      <c r="J3443" s="1"/>
      <c r="K3443" s="120"/>
      <c r="L3443" s="120"/>
      <c r="M3443" s="120"/>
      <c r="N3443" s="1"/>
      <c r="O3443" s="1"/>
      <c r="P3443" s="1"/>
      <c r="Q3443" s="1"/>
      <c r="R3443" s="1"/>
      <c r="S3443" s="1"/>
      <c r="T3443" s="1"/>
      <c r="U3443" s="1"/>
      <c r="V3443" s="1"/>
      <c r="W3443" s="1"/>
      <c r="X3443" s="1"/>
    </row>
    <row r="3444" spans="1:24">
      <c r="A3444" s="119"/>
      <c r="B3444" s="136"/>
      <c r="C3444" s="78"/>
      <c r="D3444" s="99"/>
      <c r="E3444" s="1"/>
      <c r="F3444" s="1"/>
      <c r="G3444" s="1"/>
      <c r="H3444" s="1"/>
      <c r="I3444" s="1"/>
      <c r="J3444" s="1"/>
      <c r="K3444" s="120"/>
      <c r="L3444" s="120"/>
      <c r="M3444" s="120"/>
      <c r="N3444" s="1"/>
      <c r="O3444" s="1"/>
      <c r="P3444" s="1"/>
      <c r="Q3444" s="1"/>
      <c r="R3444" s="1"/>
      <c r="S3444" s="1"/>
      <c r="T3444" s="1"/>
      <c r="U3444" s="1"/>
      <c r="V3444" s="1"/>
      <c r="W3444" s="1"/>
      <c r="X3444" s="1"/>
    </row>
    <row r="3445" spans="1:24">
      <c r="A3445" s="119"/>
      <c r="B3445" s="136"/>
      <c r="C3445" s="78"/>
      <c r="D3445" s="99"/>
      <c r="E3445" s="1"/>
      <c r="F3445" s="1"/>
      <c r="G3445" s="1"/>
      <c r="H3445" s="1"/>
      <c r="I3445" s="1"/>
      <c r="J3445" s="1"/>
      <c r="K3445" s="120"/>
      <c r="L3445" s="120"/>
      <c r="M3445" s="120"/>
      <c r="N3445" s="1"/>
      <c r="O3445" s="1"/>
      <c r="P3445" s="1"/>
      <c r="Q3445" s="1"/>
      <c r="R3445" s="1"/>
      <c r="S3445" s="1"/>
      <c r="T3445" s="1"/>
      <c r="U3445" s="1"/>
      <c r="V3445" s="1"/>
      <c r="W3445" s="1"/>
      <c r="X3445" s="1"/>
    </row>
    <row r="3446" spans="1:24">
      <c r="A3446" s="119"/>
      <c r="B3446" s="136"/>
      <c r="C3446" s="78"/>
      <c r="D3446" s="99"/>
      <c r="E3446" s="1"/>
      <c r="F3446" s="1"/>
      <c r="G3446" s="1"/>
      <c r="H3446" s="1"/>
      <c r="I3446" s="1"/>
      <c r="J3446" s="1"/>
      <c r="K3446" s="120"/>
      <c r="L3446" s="120"/>
      <c r="M3446" s="120"/>
      <c r="N3446" s="1"/>
      <c r="O3446" s="1"/>
      <c r="P3446" s="1"/>
      <c r="Q3446" s="1"/>
      <c r="R3446" s="1"/>
      <c r="S3446" s="1"/>
      <c r="T3446" s="1"/>
      <c r="U3446" s="1"/>
      <c r="V3446" s="1"/>
      <c r="W3446" s="1"/>
      <c r="X3446" s="1"/>
    </row>
    <row r="3447" spans="1:24">
      <c r="A3447" s="119"/>
      <c r="B3447" s="136"/>
      <c r="C3447" s="78"/>
      <c r="D3447" s="99"/>
      <c r="E3447" s="1"/>
      <c r="F3447" s="1"/>
      <c r="G3447" s="1"/>
      <c r="H3447" s="1"/>
      <c r="I3447" s="1"/>
      <c r="J3447" s="1"/>
      <c r="K3447" s="120"/>
      <c r="L3447" s="120"/>
      <c r="M3447" s="120"/>
      <c r="N3447" s="1"/>
      <c r="O3447" s="1"/>
      <c r="P3447" s="1"/>
      <c r="Q3447" s="1"/>
      <c r="R3447" s="1"/>
      <c r="S3447" s="1"/>
      <c r="T3447" s="1"/>
      <c r="U3447" s="1"/>
      <c r="V3447" s="1"/>
      <c r="W3447" s="1"/>
      <c r="X3447" s="1"/>
    </row>
    <row r="3448" spans="1:24">
      <c r="A3448" s="119"/>
      <c r="B3448" s="136"/>
      <c r="C3448" s="78"/>
      <c r="D3448" s="99"/>
      <c r="E3448" s="1"/>
      <c r="F3448" s="1"/>
      <c r="G3448" s="1"/>
      <c r="H3448" s="1"/>
      <c r="I3448" s="1"/>
      <c r="J3448" s="1"/>
      <c r="K3448" s="120"/>
      <c r="L3448" s="120"/>
      <c r="M3448" s="120"/>
      <c r="N3448" s="1"/>
      <c r="O3448" s="1"/>
      <c r="P3448" s="1"/>
      <c r="Q3448" s="1"/>
      <c r="R3448" s="1"/>
      <c r="S3448" s="1"/>
      <c r="T3448" s="1"/>
      <c r="U3448" s="1"/>
      <c r="V3448" s="1"/>
      <c r="W3448" s="1"/>
      <c r="X3448" s="1"/>
    </row>
    <row r="3449" spans="1:24">
      <c r="A3449" s="119"/>
      <c r="B3449" s="136"/>
      <c r="C3449" s="78"/>
      <c r="D3449" s="99"/>
      <c r="E3449" s="1"/>
      <c r="F3449" s="1"/>
      <c r="G3449" s="1"/>
      <c r="H3449" s="1"/>
      <c r="I3449" s="1"/>
      <c r="J3449" s="1"/>
      <c r="K3449" s="120"/>
      <c r="L3449" s="120"/>
      <c r="M3449" s="120"/>
      <c r="N3449" s="1"/>
      <c r="O3449" s="1"/>
      <c r="P3449" s="1"/>
      <c r="Q3449" s="1"/>
      <c r="R3449" s="1"/>
      <c r="S3449" s="1"/>
      <c r="T3449" s="1"/>
      <c r="U3449" s="1"/>
      <c r="V3449" s="1"/>
      <c r="W3449" s="1"/>
      <c r="X3449" s="1"/>
    </row>
    <row r="3450" spans="1:24">
      <c r="A3450" s="119"/>
      <c r="B3450" s="136"/>
      <c r="C3450" s="78"/>
      <c r="D3450" s="99"/>
      <c r="E3450" s="1"/>
      <c r="F3450" s="1"/>
      <c r="G3450" s="1"/>
      <c r="H3450" s="1"/>
      <c r="I3450" s="1"/>
      <c r="J3450" s="1"/>
      <c r="K3450" s="120"/>
      <c r="L3450" s="120"/>
      <c r="M3450" s="120"/>
      <c r="N3450" s="1"/>
      <c r="O3450" s="1"/>
      <c r="P3450" s="1"/>
      <c r="Q3450" s="1"/>
      <c r="R3450" s="1"/>
      <c r="S3450" s="1"/>
      <c r="T3450" s="1"/>
      <c r="U3450" s="1"/>
      <c r="V3450" s="1"/>
      <c r="W3450" s="1"/>
      <c r="X3450" s="1"/>
    </row>
    <row r="3451" spans="1:24">
      <c r="A3451" s="119"/>
      <c r="B3451" s="136"/>
      <c r="C3451" s="78"/>
      <c r="D3451" s="99"/>
      <c r="E3451" s="1"/>
      <c r="F3451" s="1"/>
      <c r="G3451" s="1"/>
      <c r="H3451" s="1"/>
      <c r="I3451" s="1"/>
      <c r="J3451" s="1"/>
      <c r="K3451" s="120"/>
      <c r="L3451" s="120"/>
      <c r="M3451" s="120"/>
      <c r="N3451" s="1"/>
      <c r="O3451" s="1"/>
      <c r="P3451" s="1"/>
      <c r="Q3451" s="1"/>
      <c r="R3451" s="1"/>
      <c r="S3451" s="1"/>
      <c r="T3451" s="1"/>
      <c r="U3451" s="1"/>
      <c r="V3451" s="1"/>
      <c r="W3451" s="1"/>
      <c r="X3451" s="1"/>
    </row>
    <row r="3452" spans="1:24">
      <c r="A3452" s="119"/>
      <c r="B3452" s="136"/>
      <c r="C3452" s="78"/>
      <c r="D3452" s="99"/>
      <c r="E3452" s="1"/>
      <c r="F3452" s="1"/>
      <c r="G3452" s="1"/>
      <c r="H3452" s="1"/>
      <c r="I3452" s="1"/>
      <c r="J3452" s="1"/>
      <c r="K3452" s="120"/>
      <c r="L3452" s="120"/>
      <c r="M3452" s="120"/>
      <c r="N3452" s="1"/>
      <c r="O3452" s="1"/>
      <c r="P3452" s="1"/>
      <c r="Q3452" s="1"/>
      <c r="R3452" s="1"/>
      <c r="S3452" s="1"/>
      <c r="T3452" s="1"/>
      <c r="U3452" s="1"/>
      <c r="V3452" s="1"/>
      <c r="W3452" s="1"/>
      <c r="X3452" s="1"/>
    </row>
    <row r="3453" spans="1:24">
      <c r="A3453" s="119"/>
      <c r="B3453" s="136"/>
      <c r="C3453" s="78"/>
      <c r="D3453" s="99"/>
      <c r="E3453" s="1"/>
      <c r="F3453" s="1"/>
      <c r="G3453" s="1"/>
      <c r="H3453" s="1"/>
      <c r="I3453" s="1"/>
      <c r="J3453" s="1"/>
      <c r="K3453" s="120"/>
      <c r="L3453" s="120"/>
      <c r="M3453" s="120"/>
      <c r="N3453" s="1"/>
      <c r="O3453" s="1"/>
      <c r="P3453" s="1"/>
      <c r="Q3453" s="1"/>
      <c r="R3453" s="1"/>
      <c r="S3453" s="1"/>
      <c r="T3453" s="1"/>
      <c r="U3453" s="1"/>
      <c r="V3453" s="1"/>
      <c r="W3453" s="1"/>
      <c r="X3453" s="1"/>
    </row>
    <row r="3454" spans="1:24">
      <c r="A3454" s="119"/>
      <c r="B3454" s="136"/>
      <c r="C3454" s="78"/>
      <c r="D3454" s="99"/>
      <c r="E3454" s="1"/>
      <c r="F3454" s="1"/>
      <c r="G3454" s="1"/>
      <c r="H3454" s="1"/>
      <c r="I3454" s="1"/>
      <c r="J3454" s="1"/>
      <c r="K3454" s="120"/>
      <c r="L3454" s="120"/>
      <c r="M3454" s="120"/>
      <c r="N3454" s="1"/>
      <c r="O3454" s="1"/>
      <c r="P3454" s="1"/>
      <c r="Q3454" s="1"/>
      <c r="R3454" s="1"/>
      <c r="S3454" s="1"/>
      <c r="T3454" s="1"/>
      <c r="U3454" s="1"/>
      <c r="V3454" s="1"/>
      <c r="W3454" s="1"/>
      <c r="X3454" s="1"/>
    </row>
    <row r="3455" spans="1:24">
      <c r="A3455" s="119"/>
      <c r="B3455" s="136"/>
      <c r="C3455" s="78"/>
      <c r="D3455" s="99"/>
      <c r="E3455" s="1"/>
      <c r="F3455" s="1"/>
      <c r="G3455" s="1"/>
      <c r="H3455" s="1"/>
      <c r="I3455" s="1"/>
      <c r="J3455" s="1"/>
      <c r="K3455" s="120"/>
      <c r="L3455" s="120"/>
      <c r="M3455" s="120"/>
      <c r="N3455" s="1"/>
      <c r="O3455" s="1"/>
      <c r="P3455" s="1"/>
      <c r="Q3455" s="1"/>
      <c r="R3455" s="1"/>
      <c r="S3455" s="1"/>
      <c r="T3455" s="1"/>
      <c r="U3455" s="1"/>
      <c r="V3455" s="1"/>
      <c r="W3455" s="1"/>
      <c r="X3455" s="1"/>
    </row>
    <row r="3456" spans="1:24">
      <c r="A3456" s="119"/>
      <c r="B3456" s="136"/>
      <c r="C3456" s="78"/>
      <c r="D3456" s="99"/>
      <c r="E3456" s="1"/>
      <c r="F3456" s="1"/>
      <c r="G3456" s="1"/>
      <c r="H3456" s="1"/>
      <c r="I3456" s="1"/>
      <c r="J3456" s="1"/>
      <c r="K3456" s="120"/>
      <c r="L3456" s="120"/>
      <c r="M3456" s="120"/>
      <c r="N3456" s="1"/>
      <c r="O3456" s="1"/>
      <c r="P3456" s="1"/>
      <c r="Q3456" s="1"/>
      <c r="R3456" s="1"/>
      <c r="S3456" s="1"/>
      <c r="T3456" s="1"/>
      <c r="U3456" s="1"/>
      <c r="V3456" s="1"/>
      <c r="W3456" s="1"/>
      <c r="X3456" s="1"/>
    </row>
    <row r="3457" spans="1:24">
      <c r="A3457" s="119"/>
      <c r="B3457" s="136"/>
      <c r="C3457" s="78"/>
      <c r="D3457" s="99"/>
      <c r="E3457" s="1"/>
      <c r="F3457" s="1"/>
      <c r="G3457" s="1"/>
      <c r="H3457" s="1"/>
      <c r="I3457" s="1"/>
      <c r="J3457" s="1"/>
      <c r="K3457" s="120"/>
      <c r="L3457" s="120"/>
      <c r="M3457" s="120"/>
      <c r="N3457" s="1"/>
      <c r="O3457" s="1"/>
      <c r="P3457" s="1"/>
      <c r="Q3457" s="1"/>
      <c r="R3457" s="1"/>
      <c r="S3457" s="1"/>
      <c r="T3457" s="1"/>
      <c r="U3457" s="1"/>
      <c r="V3457" s="1"/>
      <c r="W3457" s="1"/>
      <c r="X3457" s="1"/>
    </row>
    <row r="3458" spans="1:24">
      <c r="A3458" s="119"/>
      <c r="B3458" s="136"/>
      <c r="C3458" s="78"/>
      <c r="D3458" s="99"/>
      <c r="E3458" s="1"/>
      <c r="F3458" s="1"/>
      <c r="G3458" s="1"/>
      <c r="H3458" s="1"/>
      <c r="I3458" s="1"/>
      <c r="J3458" s="1"/>
      <c r="K3458" s="120"/>
      <c r="L3458" s="120"/>
      <c r="M3458" s="120"/>
      <c r="N3458" s="1"/>
      <c r="O3458" s="1"/>
      <c r="P3458" s="1"/>
      <c r="Q3458" s="1"/>
      <c r="R3458" s="1"/>
      <c r="S3458" s="1"/>
      <c r="T3458" s="1"/>
      <c r="U3458" s="1"/>
      <c r="V3458" s="1"/>
      <c r="W3458" s="1"/>
      <c r="X3458" s="1"/>
    </row>
    <row r="3459" spans="1:24">
      <c r="A3459" s="119"/>
      <c r="B3459" s="136"/>
      <c r="C3459" s="78"/>
      <c r="D3459" s="99"/>
      <c r="E3459" s="1"/>
      <c r="F3459" s="1"/>
      <c r="G3459" s="1"/>
      <c r="H3459" s="1"/>
      <c r="I3459" s="1"/>
      <c r="J3459" s="1"/>
      <c r="K3459" s="120"/>
      <c r="L3459" s="120"/>
      <c r="M3459" s="120"/>
      <c r="N3459" s="1"/>
      <c r="O3459" s="1"/>
      <c r="P3459" s="1"/>
      <c r="Q3459" s="1"/>
      <c r="R3459" s="1"/>
      <c r="S3459" s="1"/>
      <c r="T3459" s="1"/>
      <c r="U3459" s="1"/>
      <c r="V3459" s="1"/>
      <c r="W3459" s="1"/>
      <c r="X3459" s="1"/>
    </row>
    <row r="3460" spans="1:24">
      <c r="A3460" s="119"/>
      <c r="B3460" s="136"/>
      <c r="C3460" s="78"/>
      <c r="D3460" s="99"/>
      <c r="E3460" s="1"/>
      <c r="F3460" s="1"/>
      <c r="G3460" s="1"/>
      <c r="H3460" s="1"/>
      <c r="I3460" s="1"/>
      <c r="J3460" s="1"/>
      <c r="K3460" s="120"/>
      <c r="L3460" s="120"/>
      <c r="M3460" s="120"/>
      <c r="N3460" s="1"/>
      <c r="O3460" s="1"/>
      <c r="P3460" s="1"/>
      <c r="Q3460" s="1"/>
      <c r="R3460" s="1"/>
      <c r="S3460" s="1"/>
      <c r="T3460" s="1"/>
      <c r="U3460" s="1"/>
      <c r="V3460" s="1"/>
      <c r="W3460" s="1"/>
      <c r="X3460" s="1"/>
    </row>
    <row r="3461" spans="1:24">
      <c r="A3461" s="119"/>
      <c r="B3461" s="136"/>
      <c r="C3461" s="78"/>
      <c r="D3461" s="99"/>
      <c r="E3461" s="1"/>
      <c r="F3461" s="1"/>
      <c r="G3461" s="1"/>
      <c r="H3461" s="1"/>
      <c r="I3461" s="1"/>
      <c r="J3461" s="1"/>
      <c r="K3461" s="120"/>
      <c r="L3461" s="120"/>
      <c r="M3461" s="120"/>
      <c r="N3461" s="1"/>
      <c r="O3461" s="1"/>
      <c r="P3461" s="1"/>
      <c r="Q3461" s="1"/>
      <c r="R3461" s="1"/>
      <c r="S3461" s="1"/>
      <c r="T3461" s="1"/>
      <c r="U3461" s="1"/>
      <c r="V3461" s="1"/>
      <c r="W3461" s="1"/>
      <c r="X3461" s="1"/>
    </row>
    <row r="3462" spans="1:24">
      <c r="A3462" s="119"/>
      <c r="B3462" s="136"/>
      <c r="C3462" s="78"/>
      <c r="D3462" s="99"/>
      <c r="E3462" s="1"/>
      <c r="F3462" s="1"/>
      <c r="G3462" s="1"/>
      <c r="H3462" s="1"/>
      <c r="I3462" s="1"/>
      <c r="J3462" s="1"/>
      <c r="K3462" s="120"/>
      <c r="L3462" s="120"/>
      <c r="M3462" s="120"/>
      <c r="N3462" s="1"/>
      <c r="O3462" s="1"/>
      <c r="P3462" s="1"/>
      <c r="Q3462" s="1"/>
      <c r="R3462" s="1"/>
      <c r="S3462" s="1"/>
      <c r="T3462" s="1"/>
      <c r="U3462" s="1"/>
      <c r="V3462" s="1"/>
      <c r="W3462" s="1"/>
      <c r="X3462" s="1"/>
    </row>
    <row r="3463" spans="1:24">
      <c r="A3463" s="119"/>
      <c r="B3463" s="136"/>
      <c r="C3463" s="78"/>
      <c r="D3463" s="99"/>
      <c r="E3463" s="1"/>
      <c r="F3463" s="1"/>
      <c r="G3463" s="1"/>
      <c r="H3463" s="1"/>
      <c r="I3463" s="1"/>
      <c r="J3463" s="1"/>
      <c r="K3463" s="120"/>
      <c r="L3463" s="120"/>
      <c r="M3463" s="120"/>
      <c r="N3463" s="1"/>
      <c r="O3463" s="1"/>
      <c r="P3463" s="1"/>
      <c r="Q3463" s="1"/>
      <c r="R3463" s="1"/>
      <c r="S3463" s="1"/>
      <c r="T3463" s="1"/>
      <c r="U3463" s="1"/>
      <c r="V3463" s="1"/>
      <c r="W3463" s="1"/>
      <c r="X3463" s="1"/>
    </row>
    <row r="3464" spans="1:24">
      <c r="A3464" s="119"/>
      <c r="B3464" s="136"/>
      <c r="C3464" s="78"/>
      <c r="D3464" s="99"/>
      <c r="E3464" s="1"/>
      <c r="F3464" s="1"/>
      <c r="G3464" s="1"/>
      <c r="H3464" s="1"/>
      <c r="I3464" s="1"/>
      <c r="J3464" s="1"/>
      <c r="K3464" s="120"/>
      <c r="L3464" s="120"/>
      <c r="M3464" s="120"/>
      <c r="N3464" s="1"/>
      <c r="O3464" s="1"/>
      <c r="P3464" s="1"/>
      <c r="Q3464" s="1"/>
      <c r="R3464" s="1"/>
      <c r="S3464" s="1"/>
      <c r="T3464" s="1"/>
      <c r="U3464" s="1"/>
      <c r="V3464" s="1"/>
      <c r="W3464" s="1"/>
      <c r="X3464" s="1"/>
    </row>
    <row r="3465" spans="1:24">
      <c r="A3465" s="119"/>
      <c r="B3465" s="136"/>
      <c r="C3465" s="78"/>
      <c r="D3465" s="99"/>
      <c r="E3465" s="1"/>
      <c r="F3465" s="1"/>
      <c r="G3465" s="1"/>
      <c r="H3465" s="1"/>
      <c r="I3465" s="1"/>
      <c r="J3465" s="1"/>
      <c r="K3465" s="120"/>
      <c r="L3465" s="120"/>
      <c r="M3465" s="120"/>
      <c r="N3465" s="1"/>
      <c r="O3465" s="1"/>
      <c r="P3465" s="1"/>
      <c r="Q3465" s="1"/>
      <c r="R3465" s="1"/>
      <c r="S3465" s="1"/>
      <c r="T3465" s="1"/>
      <c r="U3465" s="1"/>
      <c r="V3465" s="1"/>
      <c r="W3465" s="1"/>
      <c r="X3465" s="1"/>
    </row>
    <row r="3466" spans="1:24">
      <c r="A3466" s="119"/>
      <c r="B3466" s="136"/>
      <c r="C3466" s="78"/>
      <c r="D3466" s="99"/>
      <c r="E3466" s="1"/>
      <c r="F3466" s="1"/>
      <c r="G3466" s="1"/>
      <c r="H3466" s="1"/>
      <c r="I3466" s="1"/>
      <c r="J3466" s="1"/>
      <c r="K3466" s="120"/>
      <c r="L3466" s="120"/>
      <c r="M3466" s="120"/>
      <c r="N3466" s="1"/>
      <c r="O3466" s="1"/>
      <c r="P3466" s="1"/>
      <c r="Q3466" s="1"/>
      <c r="R3466" s="1"/>
      <c r="S3466" s="1"/>
      <c r="T3466" s="1"/>
      <c r="U3466" s="1"/>
      <c r="V3466" s="1"/>
      <c r="W3466" s="1"/>
      <c r="X3466" s="1"/>
    </row>
    <row r="3467" spans="1:24">
      <c r="A3467" s="119"/>
      <c r="B3467" s="136"/>
      <c r="C3467" s="78"/>
      <c r="D3467" s="99"/>
      <c r="E3467" s="1"/>
      <c r="F3467" s="1"/>
      <c r="G3467" s="1"/>
      <c r="H3467" s="1"/>
      <c r="I3467" s="1"/>
      <c r="J3467" s="1"/>
      <c r="K3467" s="120"/>
      <c r="L3467" s="120"/>
      <c r="M3467" s="120"/>
      <c r="N3467" s="1"/>
      <c r="O3467" s="1"/>
      <c r="P3467" s="1"/>
      <c r="Q3467" s="1"/>
      <c r="R3467" s="1"/>
      <c r="S3467" s="1"/>
      <c r="T3467" s="1"/>
      <c r="U3467" s="1"/>
      <c r="V3467" s="1"/>
      <c r="W3467" s="1"/>
      <c r="X3467" s="1"/>
    </row>
    <row r="3468" spans="1:24">
      <c r="A3468" s="119"/>
      <c r="B3468" s="136"/>
      <c r="C3468" s="78"/>
      <c r="D3468" s="99"/>
      <c r="E3468" s="1"/>
      <c r="F3468" s="1"/>
      <c r="G3468" s="1"/>
      <c r="H3468" s="1"/>
      <c r="I3468" s="1"/>
      <c r="J3468" s="1"/>
      <c r="K3468" s="120"/>
      <c r="L3468" s="120"/>
      <c r="M3468" s="120"/>
      <c r="N3468" s="1"/>
      <c r="O3468" s="1"/>
      <c r="P3468" s="1"/>
      <c r="Q3468" s="1"/>
      <c r="R3468" s="1"/>
      <c r="S3468" s="1"/>
      <c r="T3468" s="1"/>
      <c r="U3468" s="1"/>
      <c r="V3468" s="1"/>
      <c r="W3468" s="1"/>
      <c r="X3468" s="1"/>
    </row>
    <row r="3469" spans="1:24">
      <c r="A3469" s="119"/>
      <c r="B3469" s="136"/>
      <c r="C3469" s="78"/>
      <c r="D3469" s="99"/>
      <c r="E3469" s="1"/>
      <c r="F3469" s="1"/>
      <c r="G3469" s="1"/>
      <c r="H3469" s="1"/>
      <c r="I3469" s="1"/>
      <c r="J3469" s="1"/>
      <c r="K3469" s="120"/>
      <c r="L3469" s="120"/>
      <c r="M3469" s="120"/>
      <c r="N3469" s="1"/>
      <c r="O3469" s="1"/>
      <c r="P3469" s="1"/>
      <c r="Q3469" s="1"/>
      <c r="R3469" s="1"/>
      <c r="S3469" s="1"/>
      <c r="T3469" s="1"/>
      <c r="U3469" s="1"/>
      <c r="V3469" s="1"/>
      <c r="W3469" s="1"/>
      <c r="X3469" s="1"/>
    </row>
    <row r="3470" spans="1:24">
      <c r="A3470" s="119"/>
      <c r="B3470" s="136"/>
      <c r="C3470" s="78"/>
      <c r="D3470" s="99"/>
      <c r="E3470" s="1"/>
      <c r="F3470" s="1"/>
      <c r="G3470" s="1"/>
      <c r="H3470" s="1"/>
      <c r="I3470" s="1"/>
      <c r="J3470" s="1"/>
      <c r="K3470" s="120"/>
      <c r="L3470" s="120"/>
      <c r="M3470" s="120"/>
      <c r="N3470" s="1"/>
      <c r="O3470" s="1"/>
      <c r="P3470" s="1"/>
      <c r="Q3470" s="1"/>
      <c r="R3470" s="1"/>
      <c r="S3470" s="1"/>
      <c r="T3470" s="1"/>
      <c r="U3470" s="1"/>
      <c r="V3470" s="1"/>
      <c r="W3470" s="1"/>
      <c r="X3470" s="1"/>
    </row>
    <row r="3471" spans="1:24">
      <c r="A3471" s="119"/>
      <c r="B3471" s="136"/>
      <c r="C3471" s="78"/>
      <c r="D3471" s="99"/>
      <c r="E3471" s="1"/>
      <c r="F3471" s="1"/>
      <c r="G3471" s="1"/>
      <c r="H3471" s="1"/>
      <c r="I3471" s="1"/>
      <c r="J3471" s="1"/>
      <c r="K3471" s="120"/>
      <c r="L3471" s="120"/>
      <c r="M3471" s="120"/>
      <c r="N3471" s="1"/>
      <c r="O3471" s="1"/>
      <c r="P3471" s="1"/>
      <c r="Q3471" s="1"/>
      <c r="R3471" s="1"/>
      <c r="S3471" s="1"/>
      <c r="T3471" s="1"/>
      <c r="U3471" s="1"/>
      <c r="V3471" s="1"/>
      <c r="W3471" s="1"/>
      <c r="X3471" s="1"/>
    </row>
    <row r="3472" spans="1:24">
      <c r="A3472" s="119"/>
      <c r="B3472" s="136"/>
      <c r="C3472" s="78"/>
      <c r="D3472" s="99"/>
      <c r="E3472" s="1"/>
      <c r="F3472" s="1"/>
      <c r="G3472" s="1"/>
      <c r="H3472" s="1"/>
      <c r="I3472" s="1"/>
      <c r="J3472" s="1"/>
      <c r="K3472" s="120"/>
      <c r="L3472" s="120"/>
      <c r="M3472" s="120"/>
      <c r="N3472" s="1"/>
      <c r="O3472" s="1"/>
      <c r="P3472" s="1"/>
      <c r="Q3472" s="1"/>
      <c r="R3472" s="1"/>
      <c r="S3472" s="1"/>
      <c r="T3472" s="1"/>
      <c r="U3472" s="1"/>
      <c r="V3472" s="1"/>
      <c r="W3472" s="1"/>
      <c r="X3472" s="1"/>
    </row>
    <row r="3473" spans="1:24">
      <c r="A3473" s="119"/>
      <c r="B3473" s="136"/>
      <c r="C3473" s="78"/>
      <c r="D3473" s="99"/>
      <c r="E3473" s="1"/>
      <c r="F3473" s="1"/>
      <c r="G3473" s="1"/>
      <c r="H3473" s="1"/>
      <c r="I3473" s="1"/>
      <c r="J3473" s="1"/>
      <c r="K3473" s="120"/>
      <c r="L3473" s="120"/>
      <c r="M3473" s="120"/>
      <c r="N3473" s="1"/>
      <c r="O3473" s="1"/>
      <c r="P3473" s="1"/>
      <c r="Q3473" s="1"/>
      <c r="R3473" s="1"/>
      <c r="S3473" s="1"/>
      <c r="T3473" s="1"/>
      <c r="U3473" s="1"/>
      <c r="V3473" s="1"/>
      <c r="W3473" s="1"/>
      <c r="X3473" s="1"/>
    </row>
    <row r="3474" spans="1:24">
      <c r="A3474" s="119"/>
      <c r="B3474" s="136"/>
      <c r="C3474" s="78"/>
      <c r="D3474" s="99"/>
      <c r="E3474" s="1"/>
      <c r="F3474" s="1"/>
      <c r="G3474" s="1"/>
      <c r="H3474" s="1"/>
      <c r="I3474" s="1"/>
      <c r="J3474" s="1"/>
      <c r="K3474" s="120"/>
      <c r="L3474" s="120"/>
      <c r="M3474" s="120"/>
      <c r="N3474" s="1"/>
      <c r="O3474" s="1"/>
      <c r="P3474" s="1"/>
      <c r="Q3474" s="1"/>
      <c r="R3474" s="1"/>
      <c r="S3474" s="1"/>
      <c r="T3474" s="1"/>
      <c r="U3474" s="1"/>
      <c r="V3474" s="1"/>
      <c r="W3474" s="1"/>
      <c r="X3474" s="1"/>
    </row>
    <row r="3475" spans="1:24">
      <c r="A3475" s="119"/>
      <c r="B3475" s="136"/>
      <c r="C3475" s="78"/>
      <c r="D3475" s="99"/>
      <c r="E3475" s="1"/>
      <c r="F3475" s="1"/>
      <c r="G3475" s="1"/>
      <c r="H3475" s="1"/>
      <c r="I3475" s="1"/>
      <c r="J3475" s="1"/>
      <c r="K3475" s="120"/>
      <c r="L3475" s="120"/>
      <c r="M3475" s="120"/>
      <c r="N3475" s="1"/>
      <c r="O3475" s="1"/>
      <c r="P3475" s="1"/>
      <c r="Q3475" s="1"/>
      <c r="R3475" s="1"/>
      <c r="S3475" s="1"/>
      <c r="T3475" s="1"/>
      <c r="U3475" s="1"/>
      <c r="V3475" s="1"/>
      <c r="W3475" s="1"/>
      <c r="X3475" s="1"/>
    </row>
    <row r="3476" spans="1:24">
      <c r="A3476" s="119"/>
      <c r="B3476" s="136"/>
      <c r="C3476" s="78"/>
      <c r="D3476" s="99"/>
      <c r="E3476" s="1"/>
      <c r="F3476" s="1"/>
      <c r="G3476" s="1"/>
      <c r="H3476" s="1"/>
      <c r="I3476" s="1"/>
      <c r="J3476" s="1"/>
      <c r="K3476" s="120"/>
      <c r="L3476" s="120"/>
      <c r="M3476" s="120"/>
      <c r="N3476" s="1"/>
      <c r="O3476" s="1"/>
      <c r="P3476" s="1"/>
      <c r="Q3476" s="1"/>
      <c r="R3476" s="1"/>
      <c r="S3476" s="1"/>
      <c r="T3476" s="1"/>
      <c r="U3476" s="1"/>
      <c r="V3476" s="1"/>
      <c r="W3476" s="1"/>
      <c r="X3476" s="1"/>
    </row>
    <row r="3477" spans="1:24">
      <c r="A3477" s="119"/>
      <c r="B3477" s="136"/>
      <c r="C3477" s="78"/>
      <c r="D3477" s="99"/>
      <c r="E3477" s="1"/>
      <c r="F3477" s="1"/>
      <c r="G3477" s="1"/>
      <c r="H3477" s="1"/>
      <c r="I3477" s="1"/>
      <c r="J3477" s="1"/>
      <c r="K3477" s="120"/>
      <c r="L3477" s="120"/>
      <c r="M3477" s="120"/>
      <c r="N3477" s="1"/>
      <c r="O3477" s="1"/>
      <c r="P3477" s="1"/>
      <c r="Q3477" s="1"/>
      <c r="R3477" s="1"/>
      <c r="S3477" s="1"/>
      <c r="T3477" s="1"/>
      <c r="U3477" s="1"/>
      <c r="V3477" s="1"/>
      <c r="W3477" s="1"/>
      <c r="X3477" s="1"/>
    </row>
    <row r="3478" spans="1:24">
      <c r="A3478" s="119"/>
      <c r="B3478" s="136"/>
      <c r="C3478" s="78"/>
      <c r="D3478" s="99"/>
      <c r="E3478" s="1"/>
      <c r="F3478" s="1"/>
      <c r="G3478" s="1"/>
      <c r="H3478" s="1"/>
      <c r="I3478" s="1"/>
      <c r="J3478" s="1"/>
      <c r="K3478" s="120"/>
      <c r="L3478" s="120"/>
      <c r="M3478" s="120"/>
      <c r="N3478" s="1"/>
      <c r="O3478" s="1"/>
      <c r="P3478" s="1"/>
      <c r="Q3478" s="1"/>
      <c r="R3478" s="1"/>
      <c r="S3478" s="1"/>
      <c r="T3478" s="1"/>
      <c r="U3478" s="1"/>
      <c r="V3478" s="1"/>
      <c r="W3478" s="1"/>
      <c r="X3478" s="1"/>
    </row>
    <row r="3479" spans="1:24">
      <c r="A3479" s="119"/>
      <c r="B3479" s="136"/>
      <c r="C3479" s="78"/>
      <c r="D3479" s="99"/>
      <c r="E3479" s="1"/>
      <c r="F3479" s="1"/>
      <c r="G3479" s="1"/>
      <c r="H3479" s="1"/>
      <c r="I3479" s="1"/>
      <c r="J3479" s="1"/>
      <c r="K3479" s="120"/>
      <c r="L3479" s="120"/>
      <c r="M3479" s="120"/>
      <c r="N3479" s="1"/>
      <c r="O3479" s="1"/>
      <c r="P3479" s="1"/>
      <c r="Q3479" s="1"/>
      <c r="R3479" s="1"/>
      <c r="S3479" s="1"/>
      <c r="T3479" s="1"/>
      <c r="U3479" s="1"/>
      <c r="V3479" s="1"/>
      <c r="W3479" s="1"/>
      <c r="X3479" s="1"/>
    </row>
    <row r="3480" spans="1:24">
      <c r="A3480" s="119"/>
      <c r="B3480" s="136"/>
      <c r="C3480" s="78"/>
      <c r="D3480" s="99"/>
      <c r="E3480" s="1"/>
      <c r="F3480" s="1"/>
      <c r="G3480" s="1"/>
      <c r="H3480" s="1"/>
      <c r="I3480" s="1"/>
      <c r="J3480" s="1"/>
      <c r="K3480" s="120"/>
      <c r="L3480" s="120"/>
      <c r="M3480" s="120"/>
      <c r="N3480" s="1"/>
      <c r="O3480" s="1"/>
      <c r="P3480" s="1"/>
      <c r="Q3480" s="1"/>
      <c r="R3480" s="1"/>
      <c r="S3480" s="1"/>
      <c r="T3480" s="1"/>
      <c r="U3480" s="1"/>
      <c r="V3480" s="1"/>
      <c r="W3480" s="1"/>
      <c r="X3480" s="1"/>
    </row>
    <row r="3481" spans="1:24">
      <c r="A3481" s="119"/>
      <c r="B3481" s="136"/>
      <c r="C3481" s="78"/>
      <c r="D3481" s="99"/>
      <c r="E3481" s="1"/>
      <c r="F3481" s="1"/>
      <c r="G3481" s="1"/>
      <c r="H3481" s="1"/>
      <c r="I3481" s="1"/>
      <c r="J3481" s="1"/>
      <c r="K3481" s="120"/>
      <c r="L3481" s="120"/>
      <c r="M3481" s="120"/>
      <c r="N3481" s="1"/>
      <c r="O3481" s="1"/>
      <c r="P3481" s="1"/>
      <c r="Q3481" s="1"/>
      <c r="R3481" s="1"/>
      <c r="S3481" s="1"/>
      <c r="T3481" s="1"/>
      <c r="U3481" s="1"/>
      <c r="V3481" s="1"/>
      <c r="W3481" s="1"/>
      <c r="X3481" s="1"/>
    </row>
    <row r="3482" spans="1:24">
      <c r="A3482" s="119"/>
      <c r="B3482" s="136"/>
      <c r="C3482" s="78"/>
      <c r="D3482" s="99"/>
      <c r="E3482" s="1"/>
      <c r="F3482" s="1"/>
      <c r="G3482" s="1"/>
      <c r="H3482" s="1"/>
      <c r="I3482" s="1"/>
      <c r="J3482" s="1"/>
      <c r="K3482" s="120"/>
      <c r="L3482" s="120"/>
      <c r="M3482" s="120"/>
      <c r="N3482" s="1"/>
      <c r="O3482" s="1"/>
      <c r="P3482" s="1"/>
      <c r="Q3482" s="1"/>
      <c r="R3482" s="1"/>
      <c r="S3482" s="1"/>
      <c r="T3482" s="1"/>
      <c r="U3482" s="1"/>
      <c r="V3482" s="1"/>
      <c r="W3482" s="1"/>
      <c r="X3482" s="1"/>
    </row>
    <row r="3483" spans="1:24">
      <c r="A3483" s="119"/>
      <c r="B3483" s="136"/>
      <c r="C3483" s="78"/>
      <c r="D3483" s="99"/>
      <c r="E3483" s="1"/>
      <c r="F3483" s="1"/>
      <c r="G3483" s="1"/>
      <c r="H3483" s="1"/>
      <c r="I3483" s="1"/>
      <c r="J3483" s="1"/>
      <c r="K3483" s="120"/>
      <c r="L3483" s="120"/>
      <c r="M3483" s="120"/>
      <c r="N3483" s="1"/>
      <c r="O3483" s="1"/>
      <c r="P3483" s="1"/>
      <c r="Q3483" s="1"/>
      <c r="R3483" s="1"/>
      <c r="S3483" s="1"/>
      <c r="T3483" s="1"/>
      <c r="U3483" s="1"/>
      <c r="V3483" s="1"/>
      <c r="W3483" s="1"/>
      <c r="X3483" s="1"/>
    </row>
    <row r="3484" spans="1:24">
      <c r="A3484" s="119"/>
      <c r="B3484" s="136"/>
      <c r="C3484" s="78"/>
      <c r="D3484" s="99"/>
      <c r="E3484" s="1"/>
      <c r="F3484" s="1"/>
      <c r="G3484" s="1"/>
      <c r="H3484" s="1"/>
      <c r="I3484" s="1"/>
      <c r="J3484" s="1"/>
      <c r="K3484" s="120"/>
      <c r="L3484" s="120"/>
      <c r="M3484" s="120"/>
      <c r="N3484" s="1"/>
      <c r="O3484" s="1"/>
      <c r="P3484" s="1"/>
      <c r="Q3484" s="1"/>
      <c r="R3484" s="1"/>
      <c r="S3484" s="1"/>
      <c r="T3484" s="1"/>
      <c r="U3484" s="1"/>
      <c r="V3484" s="1"/>
      <c r="W3484" s="1"/>
      <c r="X3484" s="1"/>
    </row>
    <row r="3485" spans="1:24">
      <c r="A3485" s="119"/>
      <c r="B3485" s="136"/>
      <c r="C3485" s="78"/>
      <c r="D3485" s="99"/>
      <c r="E3485" s="1"/>
      <c r="F3485" s="1"/>
      <c r="G3485" s="1"/>
      <c r="H3485" s="1"/>
      <c r="I3485" s="1"/>
      <c r="J3485" s="1"/>
      <c r="K3485" s="120"/>
      <c r="L3485" s="120"/>
      <c r="M3485" s="120"/>
      <c r="N3485" s="1"/>
      <c r="O3485" s="1"/>
      <c r="P3485" s="1"/>
      <c r="Q3485" s="1"/>
      <c r="R3485" s="1"/>
      <c r="S3485" s="1"/>
      <c r="T3485" s="1"/>
      <c r="U3485" s="1"/>
      <c r="V3485" s="1"/>
      <c r="W3485" s="1"/>
      <c r="X3485" s="1"/>
    </row>
    <row r="3486" spans="1:24">
      <c r="A3486" s="119"/>
      <c r="B3486" s="136"/>
      <c r="C3486" s="78"/>
      <c r="D3486" s="99"/>
      <c r="E3486" s="1"/>
      <c r="F3486" s="1"/>
      <c r="G3486" s="1"/>
      <c r="H3486" s="1"/>
      <c r="I3486" s="1"/>
      <c r="J3486" s="1"/>
      <c r="K3486" s="120"/>
      <c r="L3486" s="120"/>
      <c r="M3486" s="120"/>
      <c r="N3486" s="1"/>
      <c r="O3486" s="1"/>
      <c r="P3486" s="1"/>
      <c r="Q3486" s="1"/>
      <c r="R3486" s="1"/>
      <c r="S3486" s="1"/>
      <c r="T3486" s="1"/>
      <c r="U3486" s="1"/>
      <c r="V3486" s="1"/>
      <c r="W3486" s="1"/>
      <c r="X3486" s="1"/>
    </row>
    <row r="3487" spans="1:24">
      <c r="A3487" s="119"/>
      <c r="B3487" s="136"/>
      <c r="C3487" s="78"/>
      <c r="D3487" s="99"/>
      <c r="E3487" s="1"/>
      <c r="F3487" s="1"/>
      <c r="G3487" s="1"/>
      <c r="H3487" s="1"/>
      <c r="I3487" s="1"/>
      <c r="J3487" s="1"/>
      <c r="K3487" s="120"/>
      <c r="L3487" s="120"/>
      <c r="M3487" s="120"/>
      <c r="N3487" s="1"/>
      <c r="O3487" s="1"/>
      <c r="P3487" s="1"/>
      <c r="Q3487" s="1"/>
      <c r="R3487" s="1"/>
      <c r="S3487" s="1"/>
      <c r="T3487" s="1"/>
      <c r="U3487" s="1"/>
      <c r="V3487" s="1"/>
      <c r="W3487" s="1"/>
      <c r="X3487" s="1"/>
    </row>
    <row r="3488" spans="1:24">
      <c r="A3488" s="119"/>
      <c r="B3488" s="136"/>
      <c r="C3488" s="78"/>
      <c r="D3488" s="99"/>
      <c r="E3488" s="1"/>
      <c r="F3488" s="1"/>
      <c r="G3488" s="1"/>
      <c r="H3488" s="1"/>
      <c r="I3488" s="1"/>
      <c r="J3488" s="1"/>
      <c r="K3488" s="120"/>
      <c r="L3488" s="120"/>
      <c r="M3488" s="120"/>
      <c r="N3488" s="1"/>
      <c r="O3488" s="1"/>
      <c r="P3488" s="1"/>
      <c r="Q3488" s="1"/>
      <c r="R3488" s="1"/>
      <c r="S3488" s="1"/>
      <c r="T3488" s="1"/>
      <c r="U3488" s="1"/>
      <c r="V3488" s="1"/>
      <c r="W3488" s="1"/>
      <c r="X3488" s="1"/>
    </row>
    <row r="3489" spans="1:24">
      <c r="A3489" s="119"/>
      <c r="B3489" s="136"/>
      <c r="C3489" s="78"/>
      <c r="D3489" s="99"/>
      <c r="E3489" s="1"/>
      <c r="F3489" s="1"/>
      <c r="G3489" s="1"/>
      <c r="H3489" s="1"/>
      <c r="I3489" s="1"/>
      <c r="J3489" s="1"/>
      <c r="K3489" s="120"/>
      <c r="L3489" s="120"/>
      <c r="M3489" s="120"/>
      <c r="N3489" s="1"/>
      <c r="O3489" s="1"/>
      <c r="P3489" s="1"/>
      <c r="Q3489" s="1"/>
      <c r="R3489" s="1"/>
      <c r="S3489" s="1"/>
      <c r="T3489" s="1"/>
      <c r="U3489" s="1"/>
      <c r="V3489" s="1"/>
      <c r="W3489" s="1"/>
      <c r="X3489" s="1"/>
    </row>
    <row r="3490" spans="1:24">
      <c r="A3490" s="119"/>
      <c r="B3490" s="136"/>
      <c r="C3490" s="78"/>
      <c r="D3490" s="99"/>
      <c r="E3490" s="1"/>
      <c r="F3490" s="1"/>
      <c r="G3490" s="1"/>
      <c r="H3490" s="1"/>
      <c r="I3490" s="1"/>
      <c r="J3490" s="1"/>
      <c r="K3490" s="120"/>
      <c r="L3490" s="120"/>
      <c r="M3490" s="120"/>
      <c r="N3490" s="1"/>
      <c r="O3490" s="1"/>
      <c r="P3490" s="1"/>
      <c r="Q3490" s="1"/>
      <c r="R3490" s="1"/>
      <c r="S3490" s="1"/>
      <c r="T3490" s="1"/>
      <c r="U3490" s="1"/>
      <c r="V3490" s="1"/>
      <c r="W3490" s="1"/>
      <c r="X3490" s="1"/>
    </row>
    <row r="3491" spans="1:24">
      <c r="A3491" s="119"/>
      <c r="B3491" s="136"/>
      <c r="C3491" s="78"/>
      <c r="D3491" s="99"/>
      <c r="E3491" s="1"/>
      <c r="F3491" s="1"/>
      <c r="G3491" s="1"/>
      <c r="H3491" s="1"/>
      <c r="I3491" s="1"/>
      <c r="J3491" s="1"/>
      <c r="K3491" s="120"/>
      <c r="L3491" s="120"/>
      <c r="M3491" s="120"/>
      <c r="N3491" s="1"/>
      <c r="O3491" s="1"/>
      <c r="P3491" s="1"/>
      <c r="Q3491" s="1"/>
      <c r="R3491" s="1"/>
      <c r="S3491" s="1"/>
      <c r="T3491" s="1"/>
      <c r="U3491" s="1"/>
      <c r="V3491" s="1"/>
      <c r="W3491" s="1"/>
      <c r="X3491" s="1"/>
    </row>
    <row r="3492" spans="1:24">
      <c r="A3492" s="119"/>
      <c r="B3492" s="136"/>
      <c r="C3492" s="78"/>
      <c r="D3492" s="99"/>
      <c r="E3492" s="1"/>
      <c r="F3492" s="1"/>
      <c r="G3492" s="1"/>
      <c r="H3492" s="1"/>
      <c r="I3492" s="1"/>
      <c r="J3492" s="1"/>
      <c r="K3492" s="120"/>
      <c r="L3492" s="120"/>
      <c r="M3492" s="120"/>
      <c r="N3492" s="1"/>
      <c r="O3492" s="1"/>
      <c r="P3492" s="1"/>
      <c r="Q3492" s="1"/>
      <c r="R3492" s="1"/>
      <c r="S3492" s="1"/>
      <c r="T3492" s="1"/>
      <c r="U3492" s="1"/>
      <c r="V3492" s="1"/>
      <c r="W3492" s="1"/>
      <c r="X3492" s="1"/>
    </row>
    <row r="3493" spans="1:24">
      <c r="A3493" s="119"/>
      <c r="B3493" s="136"/>
      <c r="C3493" s="78"/>
      <c r="D3493" s="99"/>
      <c r="E3493" s="1"/>
      <c r="F3493" s="1"/>
      <c r="G3493" s="1"/>
      <c r="H3493" s="1"/>
      <c r="I3493" s="1"/>
      <c r="J3493" s="1"/>
      <c r="K3493" s="120"/>
      <c r="L3493" s="120"/>
      <c r="M3493" s="120"/>
      <c r="N3493" s="1"/>
      <c r="O3493" s="1"/>
      <c r="P3493" s="1"/>
      <c r="Q3493" s="1"/>
      <c r="R3493" s="1"/>
      <c r="S3493" s="1"/>
      <c r="T3493" s="1"/>
      <c r="U3493" s="1"/>
      <c r="V3493" s="1"/>
      <c r="W3493" s="1"/>
      <c r="X3493" s="1"/>
    </row>
    <row r="3494" spans="1:24">
      <c r="A3494" s="119"/>
      <c r="B3494" s="136"/>
      <c r="C3494" s="78"/>
      <c r="D3494" s="99"/>
      <c r="E3494" s="1"/>
      <c r="F3494" s="1"/>
      <c r="G3494" s="1"/>
      <c r="H3494" s="1"/>
      <c r="I3494" s="1"/>
      <c r="J3494" s="1"/>
      <c r="K3494" s="120"/>
      <c r="L3494" s="120"/>
      <c r="M3494" s="120"/>
      <c r="N3494" s="1"/>
      <c r="O3494" s="1"/>
      <c r="P3494" s="1"/>
      <c r="Q3494" s="1"/>
      <c r="R3494" s="1"/>
      <c r="S3494" s="1"/>
      <c r="T3494" s="1"/>
      <c r="U3494" s="1"/>
      <c r="V3494" s="1"/>
      <c r="W3494" s="1"/>
      <c r="X3494" s="1"/>
    </row>
    <row r="3495" spans="1:24">
      <c r="A3495" s="119"/>
      <c r="B3495" s="136"/>
      <c r="C3495" s="78"/>
      <c r="D3495" s="99"/>
      <c r="E3495" s="1"/>
      <c r="F3495" s="1"/>
      <c r="G3495" s="1"/>
      <c r="H3495" s="1"/>
      <c r="I3495" s="1"/>
      <c r="J3495" s="1"/>
      <c r="K3495" s="120"/>
      <c r="L3495" s="120"/>
      <c r="M3495" s="120"/>
      <c r="N3495" s="1"/>
      <c r="O3495" s="1"/>
      <c r="P3495" s="1"/>
      <c r="Q3495" s="1"/>
      <c r="R3495" s="1"/>
      <c r="S3495" s="1"/>
      <c r="T3495" s="1"/>
      <c r="U3495" s="1"/>
      <c r="V3495" s="1"/>
      <c r="W3495" s="1"/>
      <c r="X3495" s="1"/>
    </row>
    <row r="3496" spans="1:24">
      <c r="A3496" s="119"/>
      <c r="B3496" s="136"/>
      <c r="C3496" s="78"/>
      <c r="D3496" s="99"/>
      <c r="E3496" s="1"/>
      <c r="F3496" s="1"/>
      <c r="G3496" s="1"/>
      <c r="H3496" s="1"/>
      <c r="I3496" s="1"/>
      <c r="J3496" s="1"/>
      <c r="K3496" s="120"/>
      <c r="L3496" s="120"/>
      <c r="M3496" s="120"/>
      <c r="N3496" s="1"/>
      <c r="O3496" s="1"/>
      <c r="P3496" s="1"/>
      <c r="Q3496" s="1"/>
      <c r="R3496" s="1"/>
      <c r="S3496" s="1"/>
      <c r="T3496" s="1"/>
      <c r="U3496" s="1"/>
      <c r="V3496" s="1"/>
      <c r="W3496" s="1"/>
      <c r="X3496" s="1"/>
    </row>
    <row r="3497" spans="1:24">
      <c r="A3497" s="119"/>
      <c r="B3497" s="136"/>
      <c r="C3497" s="78"/>
      <c r="D3497" s="99"/>
      <c r="E3497" s="1"/>
      <c r="F3497" s="1"/>
      <c r="G3497" s="1"/>
      <c r="H3497" s="1"/>
      <c r="I3497" s="1"/>
      <c r="J3497" s="1"/>
      <c r="K3497" s="120"/>
      <c r="L3497" s="120"/>
      <c r="M3497" s="120"/>
      <c r="N3497" s="1"/>
      <c r="O3497" s="1"/>
      <c r="P3497" s="1"/>
      <c r="Q3497" s="1"/>
      <c r="R3497" s="1"/>
      <c r="S3497" s="1"/>
      <c r="T3497" s="1"/>
      <c r="U3497" s="1"/>
      <c r="V3497" s="1"/>
      <c r="W3497" s="1"/>
      <c r="X3497" s="1"/>
    </row>
    <row r="3498" spans="1:24">
      <c r="A3498" s="119"/>
      <c r="B3498" s="136"/>
      <c r="C3498" s="78"/>
      <c r="D3498" s="99"/>
      <c r="E3498" s="1"/>
      <c r="F3498" s="1"/>
      <c r="G3498" s="1"/>
      <c r="H3498" s="1"/>
      <c r="I3498" s="1"/>
      <c r="J3498" s="1"/>
      <c r="K3498" s="120"/>
      <c r="L3498" s="120"/>
      <c r="M3498" s="120"/>
      <c r="N3498" s="1"/>
      <c r="O3498" s="1"/>
      <c r="P3498" s="1"/>
      <c r="Q3498" s="1"/>
      <c r="R3498" s="1"/>
      <c r="S3498" s="1"/>
      <c r="T3498" s="1"/>
      <c r="U3498" s="1"/>
      <c r="V3498" s="1"/>
      <c r="W3498" s="1"/>
      <c r="X3498" s="1"/>
    </row>
    <row r="3499" spans="1:24">
      <c r="A3499" s="119"/>
      <c r="B3499" s="136"/>
      <c r="C3499" s="78"/>
      <c r="D3499" s="99"/>
      <c r="E3499" s="1"/>
      <c r="F3499" s="1"/>
      <c r="G3499" s="1"/>
      <c r="H3499" s="1"/>
      <c r="I3499" s="1"/>
      <c r="J3499" s="1"/>
      <c r="K3499" s="120"/>
      <c r="L3499" s="120"/>
      <c r="M3499" s="120"/>
      <c r="N3499" s="1"/>
      <c r="O3499" s="1"/>
      <c r="P3499" s="1"/>
      <c r="Q3499" s="1"/>
      <c r="R3499" s="1"/>
      <c r="S3499" s="1"/>
      <c r="T3499" s="1"/>
      <c r="U3499" s="1"/>
      <c r="V3499" s="1"/>
      <c r="W3499" s="1"/>
      <c r="X3499" s="1"/>
    </row>
    <row r="3500" spans="1:24">
      <c r="A3500" s="119"/>
      <c r="B3500" s="136"/>
      <c r="C3500" s="78"/>
      <c r="D3500" s="99"/>
      <c r="E3500" s="1"/>
      <c r="F3500" s="1"/>
      <c r="G3500" s="1"/>
      <c r="H3500" s="1"/>
      <c r="I3500" s="1"/>
      <c r="J3500" s="1"/>
      <c r="K3500" s="120"/>
      <c r="L3500" s="120"/>
      <c r="M3500" s="120"/>
      <c r="N3500" s="1"/>
      <c r="O3500" s="1"/>
      <c r="P3500" s="1"/>
      <c r="Q3500" s="1"/>
      <c r="R3500" s="1"/>
      <c r="S3500" s="1"/>
      <c r="T3500" s="1"/>
      <c r="U3500" s="1"/>
      <c r="V3500" s="1"/>
      <c r="W3500" s="1"/>
      <c r="X3500" s="1"/>
    </row>
    <row r="3501" spans="1:24">
      <c r="A3501" s="119"/>
      <c r="B3501" s="136"/>
      <c r="C3501" s="78"/>
      <c r="D3501" s="99"/>
      <c r="E3501" s="1"/>
      <c r="F3501" s="1"/>
      <c r="G3501" s="1"/>
      <c r="H3501" s="1"/>
      <c r="I3501" s="1"/>
      <c r="J3501" s="1"/>
      <c r="K3501" s="120"/>
      <c r="L3501" s="120"/>
      <c r="M3501" s="120"/>
      <c r="N3501" s="1"/>
      <c r="O3501" s="1"/>
      <c r="P3501" s="1"/>
      <c r="Q3501" s="1"/>
      <c r="R3501" s="1"/>
      <c r="S3501" s="1"/>
      <c r="T3501" s="1"/>
      <c r="U3501" s="1"/>
      <c r="V3501" s="1"/>
      <c r="W3501" s="1"/>
      <c r="X3501" s="1"/>
    </row>
    <row r="3502" spans="1:24">
      <c r="A3502" s="119"/>
      <c r="B3502" s="136"/>
      <c r="C3502" s="78"/>
      <c r="D3502" s="99"/>
      <c r="E3502" s="1"/>
      <c r="F3502" s="1"/>
      <c r="G3502" s="1"/>
      <c r="H3502" s="1"/>
      <c r="I3502" s="1"/>
      <c r="J3502" s="1"/>
      <c r="K3502" s="120"/>
      <c r="L3502" s="120"/>
      <c r="M3502" s="120"/>
      <c r="N3502" s="1"/>
      <c r="O3502" s="1"/>
      <c r="P3502" s="1"/>
      <c r="Q3502" s="1"/>
      <c r="R3502" s="1"/>
      <c r="S3502" s="1"/>
      <c r="T3502" s="1"/>
      <c r="U3502" s="1"/>
      <c r="V3502" s="1"/>
      <c r="W3502" s="1"/>
      <c r="X3502" s="1"/>
    </row>
    <row r="3503" spans="1:24">
      <c r="A3503" s="119"/>
      <c r="B3503" s="136"/>
      <c r="C3503" s="78"/>
      <c r="D3503" s="99"/>
      <c r="E3503" s="1"/>
      <c r="F3503" s="1"/>
      <c r="G3503" s="1"/>
      <c r="H3503" s="1"/>
      <c r="I3503" s="1"/>
      <c r="J3503" s="1"/>
      <c r="K3503" s="120"/>
      <c r="L3503" s="120"/>
      <c r="M3503" s="120"/>
      <c r="N3503" s="1"/>
      <c r="O3503" s="1"/>
      <c r="P3503" s="1"/>
      <c r="Q3503" s="1"/>
      <c r="R3503" s="1"/>
      <c r="S3503" s="1"/>
      <c r="T3503" s="1"/>
      <c r="U3503" s="1"/>
      <c r="V3503" s="1"/>
      <c r="W3503" s="1"/>
      <c r="X3503" s="1"/>
    </row>
    <row r="3504" spans="1:24">
      <c r="A3504" s="119"/>
      <c r="B3504" s="136"/>
      <c r="C3504" s="78"/>
      <c r="D3504" s="99"/>
      <c r="E3504" s="1"/>
      <c r="F3504" s="1"/>
      <c r="G3504" s="1"/>
      <c r="H3504" s="1"/>
      <c r="I3504" s="1"/>
      <c r="J3504" s="1"/>
      <c r="K3504" s="120"/>
      <c r="L3504" s="120"/>
      <c r="M3504" s="120"/>
      <c r="N3504" s="1"/>
      <c r="O3504" s="1"/>
      <c r="P3504" s="1"/>
      <c r="Q3504" s="1"/>
      <c r="R3504" s="1"/>
      <c r="S3504" s="1"/>
      <c r="T3504" s="1"/>
      <c r="U3504" s="1"/>
      <c r="V3504" s="1"/>
      <c r="W3504" s="1"/>
      <c r="X3504" s="1"/>
    </row>
    <row r="3505" spans="1:24">
      <c r="A3505" s="119"/>
      <c r="B3505" s="136"/>
      <c r="C3505" s="78"/>
      <c r="D3505" s="99"/>
      <c r="E3505" s="1"/>
      <c r="F3505" s="1"/>
      <c r="G3505" s="1"/>
      <c r="H3505" s="1"/>
      <c r="I3505" s="1"/>
      <c r="J3505" s="1"/>
      <c r="K3505" s="120"/>
      <c r="L3505" s="120"/>
      <c r="M3505" s="120"/>
      <c r="N3505" s="1"/>
      <c r="O3505" s="1"/>
      <c r="P3505" s="1"/>
      <c r="Q3505" s="1"/>
      <c r="R3505" s="1"/>
      <c r="S3505" s="1"/>
      <c r="T3505" s="1"/>
      <c r="U3505" s="1"/>
      <c r="V3505" s="1"/>
      <c r="W3505" s="1"/>
      <c r="X3505" s="1"/>
    </row>
    <row r="3506" spans="1:24">
      <c r="A3506" s="119"/>
      <c r="B3506" s="136"/>
      <c r="C3506" s="78"/>
      <c r="D3506" s="99"/>
      <c r="E3506" s="1"/>
      <c r="F3506" s="1"/>
      <c r="G3506" s="1"/>
      <c r="H3506" s="1"/>
      <c r="I3506" s="1"/>
      <c r="J3506" s="1"/>
      <c r="K3506" s="120"/>
      <c r="L3506" s="120"/>
      <c r="M3506" s="120"/>
      <c r="N3506" s="1"/>
      <c r="O3506" s="1"/>
      <c r="P3506" s="1"/>
      <c r="Q3506" s="1"/>
      <c r="R3506" s="1"/>
      <c r="S3506" s="1"/>
      <c r="T3506" s="1"/>
      <c r="U3506" s="1"/>
      <c r="V3506" s="1"/>
      <c r="W3506" s="1"/>
      <c r="X3506" s="1"/>
    </row>
    <row r="3507" spans="1:24">
      <c r="A3507" s="119"/>
      <c r="B3507" s="136"/>
      <c r="C3507" s="78"/>
      <c r="D3507" s="99"/>
      <c r="E3507" s="1"/>
      <c r="F3507" s="1"/>
      <c r="G3507" s="1"/>
      <c r="H3507" s="1"/>
      <c r="I3507" s="1"/>
      <c r="J3507" s="1"/>
      <c r="K3507" s="120"/>
      <c r="L3507" s="120"/>
      <c r="M3507" s="120"/>
      <c r="N3507" s="1"/>
      <c r="O3507" s="1"/>
      <c r="P3507" s="1"/>
      <c r="Q3507" s="1"/>
      <c r="R3507" s="1"/>
      <c r="S3507" s="1"/>
      <c r="T3507" s="1"/>
      <c r="U3507" s="1"/>
      <c r="V3507" s="1"/>
      <c r="W3507" s="1"/>
      <c r="X3507" s="1"/>
    </row>
    <row r="3508" spans="1:24">
      <c r="A3508" s="119"/>
      <c r="B3508" s="136"/>
      <c r="C3508" s="78"/>
      <c r="D3508" s="99"/>
      <c r="E3508" s="1"/>
      <c r="F3508" s="1"/>
      <c r="G3508" s="1"/>
      <c r="H3508" s="1"/>
      <c r="I3508" s="1"/>
      <c r="J3508" s="1"/>
      <c r="K3508" s="120"/>
      <c r="L3508" s="120"/>
      <c r="M3508" s="120"/>
      <c r="N3508" s="1"/>
      <c r="O3508" s="1"/>
      <c r="P3508" s="1"/>
      <c r="Q3508" s="1"/>
      <c r="R3508" s="1"/>
      <c r="S3508" s="1"/>
      <c r="T3508" s="1"/>
      <c r="U3508" s="1"/>
      <c r="V3508" s="1"/>
      <c r="W3508" s="1"/>
      <c r="X3508" s="1"/>
    </row>
    <row r="3509" spans="1:24">
      <c r="A3509" s="119"/>
      <c r="B3509" s="136"/>
      <c r="C3509" s="78"/>
      <c r="D3509" s="99"/>
      <c r="E3509" s="1"/>
      <c r="F3509" s="1"/>
      <c r="G3509" s="1"/>
      <c r="H3509" s="1"/>
      <c r="I3509" s="1"/>
      <c r="J3509" s="1"/>
      <c r="K3509" s="120"/>
      <c r="L3509" s="120"/>
      <c r="M3509" s="120"/>
      <c r="N3509" s="1"/>
      <c r="O3509" s="1"/>
      <c r="P3509" s="1"/>
      <c r="Q3509" s="1"/>
      <c r="R3509" s="1"/>
      <c r="S3509" s="1"/>
      <c r="T3509" s="1"/>
      <c r="U3509" s="1"/>
      <c r="V3509" s="1"/>
      <c r="W3509" s="1"/>
      <c r="X3509" s="1"/>
    </row>
    <row r="3510" spans="1:24">
      <c r="A3510" s="119"/>
      <c r="B3510" s="136"/>
      <c r="C3510" s="78"/>
      <c r="D3510" s="99"/>
      <c r="E3510" s="1"/>
      <c r="F3510" s="1"/>
      <c r="G3510" s="1"/>
      <c r="H3510" s="1"/>
      <c r="I3510" s="1"/>
      <c r="J3510" s="1"/>
      <c r="K3510" s="120"/>
      <c r="L3510" s="120"/>
      <c r="M3510" s="120"/>
      <c r="N3510" s="1"/>
      <c r="O3510" s="1"/>
      <c r="P3510" s="1"/>
      <c r="Q3510" s="1"/>
      <c r="R3510" s="1"/>
      <c r="S3510" s="1"/>
      <c r="T3510" s="1"/>
      <c r="U3510" s="1"/>
      <c r="V3510" s="1"/>
      <c r="W3510" s="1"/>
      <c r="X3510" s="1"/>
    </row>
    <row r="3511" spans="1:24">
      <c r="A3511" s="119"/>
      <c r="B3511" s="136"/>
      <c r="C3511" s="78"/>
      <c r="D3511" s="99"/>
      <c r="E3511" s="1"/>
      <c r="F3511" s="1"/>
      <c r="G3511" s="1"/>
      <c r="H3511" s="1"/>
      <c r="I3511" s="1"/>
      <c r="J3511" s="1"/>
      <c r="K3511" s="120"/>
      <c r="L3511" s="120"/>
      <c r="M3511" s="120"/>
      <c r="N3511" s="1"/>
      <c r="O3511" s="1"/>
      <c r="P3511" s="1"/>
      <c r="Q3511" s="1"/>
      <c r="R3511" s="1"/>
      <c r="S3511" s="1"/>
      <c r="T3511" s="1"/>
      <c r="U3511" s="1"/>
      <c r="V3511" s="1"/>
      <c r="W3511" s="1"/>
      <c r="X3511" s="1"/>
    </row>
    <row r="3512" spans="1:24">
      <c r="A3512" s="119"/>
      <c r="B3512" s="136"/>
      <c r="C3512" s="78"/>
      <c r="D3512" s="99"/>
      <c r="E3512" s="1"/>
      <c r="F3512" s="1"/>
      <c r="G3512" s="1"/>
      <c r="H3512" s="1"/>
      <c r="I3512" s="1"/>
      <c r="J3512" s="1"/>
      <c r="K3512" s="120"/>
      <c r="L3512" s="120"/>
      <c r="M3512" s="120"/>
      <c r="N3512" s="1"/>
      <c r="O3512" s="1"/>
      <c r="P3512" s="1"/>
      <c r="Q3512" s="1"/>
      <c r="R3512" s="1"/>
      <c r="S3512" s="1"/>
      <c r="T3512" s="1"/>
      <c r="U3512" s="1"/>
      <c r="V3512" s="1"/>
      <c r="W3512" s="1"/>
      <c r="X3512" s="1"/>
    </row>
    <row r="3513" spans="1:24">
      <c r="A3513" s="119"/>
      <c r="B3513" s="136"/>
      <c r="C3513" s="78"/>
      <c r="D3513" s="99"/>
      <c r="E3513" s="1"/>
      <c r="F3513" s="1"/>
      <c r="G3513" s="1"/>
      <c r="H3513" s="1"/>
      <c r="I3513" s="1"/>
      <c r="J3513" s="1"/>
      <c r="K3513" s="120"/>
      <c r="L3513" s="120"/>
      <c r="M3513" s="120"/>
      <c r="N3513" s="1"/>
      <c r="O3513" s="1"/>
      <c r="P3513" s="1"/>
      <c r="Q3513" s="1"/>
      <c r="R3513" s="1"/>
      <c r="S3513" s="1"/>
      <c r="T3513" s="1"/>
      <c r="U3513" s="1"/>
      <c r="V3513" s="1"/>
      <c r="W3513" s="1"/>
      <c r="X3513" s="1"/>
    </row>
    <row r="3514" spans="1:24">
      <c r="A3514" s="119"/>
      <c r="B3514" s="136"/>
      <c r="C3514" s="78"/>
      <c r="D3514" s="99"/>
      <c r="E3514" s="1"/>
      <c r="F3514" s="1"/>
      <c r="G3514" s="1"/>
      <c r="H3514" s="1"/>
      <c r="I3514" s="1"/>
      <c r="J3514" s="1"/>
      <c r="K3514" s="120"/>
      <c r="L3514" s="120"/>
      <c r="M3514" s="120"/>
      <c r="N3514" s="1"/>
      <c r="O3514" s="1"/>
      <c r="P3514" s="1"/>
      <c r="Q3514" s="1"/>
      <c r="R3514" s="1"/>
      <c r="S3514" s="1"/>
      <c r="T3514" s="1"/>
      <c r="U3514" s="1"/>
      <c r="V3514" s="1"/>
      <c r="W3514" s="1"/>
      <c r="X3514" s="1"/>
    </row>
    <row r="3515" spans="1:24">
      <c r="A3515" s="119"/>
      <c r="B3515" s="136"/>
      <c r="C3515" s="78"/>
      <c r="D3515" s="99"/>
      <c r="E3515" s="1"/>
      <c r="F3515" s="1"/>
      <c r="G3515" s="1"/>
      <c r="H3515" s="1"/>
      <c r="I3515" s="1"/>
      <c r="J3515" s="1"/>
      <c r="K3515" s="120"/>
      <c r="L3515" s="120"/>
      <c r="M3515" s="120"/>
      <c r="N3515" s="1"/>
      <c r="O3515" s="1"/>
      <c r="P3515" s="1"/>
      <c r="Q3515" s="1"/>
      <c r="R3515" s="1"/>
      <c r="S3515" s="1"/>
      <c r="T3515" s="1"/>
      <c r="U3515" s="1"/>
      <c r="V3515" s="1"/>
      <c r="W3515" s="1"/>
      <c r="X3515" s="1"/>
    </row>
    <row r="3516" spans="1:24">
      <c r="A3516" s="119"/>
      <c r="B3516" s="136"/>
      <c r="C3516" s="78"/>
      <c r="D3516" s="99"/>
      <c r="E3516" s="1"/>
      <c r="F3516" s="1"/>
      <c r="G3516" s="1"/>
      <c r="H3516" s="1"/>
      <c r="I3516" s="1"/>
      <c r="J3516" s="1"/>
      <c r="K3516" s="120"/>
      <c r="L3516" s="120"/>
      <c r="M3516" s="120"/>
      <c r="N3516" s="1"/>
      <c r="O3516" s="1"/>
      <c r="P3516" s="1"/>
      <c r="Q3516" s="1"/>
      <c r="R3516" s="1"/>
      <c r="S3516" s="1"/>
      <c r="T3516" s="1"/>
      <c r="U3516" s="1"/>
      <c r="V3516" s="1"/>
      <c r="W3516" s="1"/>
      <c r="X3516" s="1"/>
    </row>
    <row r="3517" spans="1:24">
      <c r="A3517" s="119"/>
      <c r="B3517" s="136"/>
      <c r="C3517" s="78"/>
      <c r="D3517" s="99"/>
      <c r="E3517" s="1"/>
      <c r="F3517" s="1"/>
      <c r="G3517" s="1"/>
      <c r="H3517" s="1"/>
      <c r="I3517" s="1"/>
      <c r="J3517" s="1"/>
      <c r="K3517" s="120"/>
      <c r="L3517" s="120"/>
      <c r="M3517" s="120"/>
      <c r="N3517" s="1"/>
      <c r="O3517" s="1"/>
      <c r="P3517" s="1"/>
      <c r="Q3517" s="1"/>
      <c r="R3517" s="1"/>
      <c r="S3517" s="1"/>
      <c r="T3517" s="1"/>
      <c r="U3517" s="1"/>
      <c r="V3517" s="1"/>
      <c r="W3517" s="1"/>
      <c r="X3517" s="1"/>
    </row>
    <row r="3518" spans="1:24">
      <c r="A3518" s="119"/>
      <c r="B3518" s="136"/>
      <c r="C3518" s="78"/>
      <c r="D3518" s="99"/>
      <c r="E3518" s="1"/>
      <c r="F3518" s="1"/>
      <c r="G3518" s="1"/>
      <c r="H3518" s="1"/>
      <c r="I3518" s="1"/>
      <c r="J3518" s="1"/>
      <c r="K3518" s="120"/>
      <c r="L3518" s="120"/>
      <c r="M3518" s="120"/>
      <c r="N3518" s="1"/>
      <c r="O3518" s="1"/>
      <c r="P3518" s="1"/>
      <c r="Q3518" s="1"/>
      <c r="R3518" s="1"/>
      <c r="S3518" s="1"/>
      <c r="T3518" s="1"/>
      <c r="U3518" s="1"/>
      <c r="V3518" s="1"/>
      <c r="W3518" s="1"/>
      <c r="X3518" s="1"/>
    </row>
    <row r="3519" spans="1:24">
      <c r="A3519" s="119"/>
      <c r="B3519" s="136"/>
      <c r="C3519" s="78"/>
      <c r="D3519" s="99"/>
      <c r="E3519" s="1"/>
      <c r="F3519" s="1"/>
      <c r="G3519" s="1"/>
      <c r="H3519" s="1"/>
      <c r="I3519" s="1"/>
      <c r="J3519" s="1"/>
      <c r="K3519" s="120"/>
      <c r="L3519" s="120"/>
      <c r="M3519" s="120"/>
      <c r="N3519" s="1"/>
      <c r="O3519" s="1"/>
      <c r="P3519" s="1"/>
      <c r="Q3519" s="1"/>
      <c r="R3519" s="1"/>
      <c r="S3519" s="1"/>
      <c r="T3519" s="1"/>
      <c r="U3519" s="1"/>
      <c r="V3519" s="1"/>
      <c r="W3519" s="1"/>
      <c r="X3519" s="1"/>
    </row>
    <row r="3520" spans="1:24">
      <c r="A3520" s="119"/>
      <c r="B3520" s="136"/>
      <c r="C3520" s="78"/>
      <c r="D3520" s="99"/>
      <c r="E3520" s="1"/>
      <c r="F3520" s="1"/>
      <c r="G3520" s="1"/>
      <c r="H3520" s="1"/>
      <c r="I3520" s="1"/>
      <c r="J3520" s="1"/>
      <c r="K3520" s="120"/>
      <c r="L3520" s="120"/>
      <c r="M3520" s="120"/>
      <c r="N3520" s="1"/>
      <c r="O3520" s="1"/>
      <c r="P3520" s="1"/>
      <c r="Q3520" s="1"/>
      <c r="R3520" s="1"/>
      <c r="S3520" s="1"/>
      <c r="T3520" s="1"/>
      <c r="U3520" s="1"/>
      <c r="V3520" s="1"/>
      <c r="W3520" s="1"/>
      <c r="X3520" s="1"/>
    </row>
    <row r="3521" spans="1:24">
      <c r="A3521" s="119"/>
      <c r="B3521" s="136"/>
      <c r="C3521" s="78"/>
      <c r="D3521" s="99"/>
      <c r="E3521" s="1"/>
      <c r="F3521" s="1"/>
      <c r="G3521" s="1"/>
      <c r="H3521" s="1"/>
      <c r="I3521" s="1"/>
      <c r="J3521" s="1"/>
      <c r="K3521" s="120"/>
      <c r="L3521" s="120"/>
      <c r="M3521" s="120"/>
      <c r="N3521" s="1"/>
      <c r="O3521" s="1"/>
      <c r="P3521" s="1"/>
      <c r="Q3521" s="1"/>
      <c r="R3521" s="1"/>
      <c r="S3521" s="1"/>
      <c r="T3521" s="1"/>
      <c r="U3521" s="1"/>
      <c r="V3521" s="1"/>
      <c r="W3521" s="1"/>
      <c r="X3521" s="1"/>
    </row>
    <row r="3522" spans="1:24">
      <c r="A3522" s="119"/>
      <c r="B3522" s="136"/>
      <c r="C3522" s="78"/>
      <c r="D3522" s="99"/>
      <c r="E3522" s="1"/>
      <c r="F3522" s="1"/>
      <c r="G3522" s="1"/>
      <c r="H3522" s="1"/>
      <c r="I3522" s="1"/>
      <c r="J3522" s="1"/>
      <c r="K3522" s="120"/>
      <c r="L3522" s="120"/>
      <c r="M3522" s="120"/>
      <c r="N3522" s="1"/>
      <c r="O3522" s="1"/>
      <c r="P3522" s="1"/>
      <c r="Q3522" s="1"/>
      <c r="R3522" s="1"/>
      <c r="S3522" s="1"/>
      <c r="T3522" s="1"/>
      <c r="U3522" s="1"/>
      <c r="V3522" s="1"/>
      <c r="W3522" s="1"/>
      <c r="X3522" s="1"/>
    </row>
    <row r="3523" spans="1:24">
      <c r="A3523" s="119"/>
      <c r="B3523" s="136"/>
      <c r="C3523" s="78"/>
      <c r="D3523" s="99"/>
      <c r="E3523" s="1"/>
      <c r="F3523" s="1"/>
      <c r="G3523" s="1"/>
      <c r="H3523" s="1"/>
      <c r="I3523" s="1"/>
      <c r="J3523" s="1"/>
      <c r="K3523" s="120"/>
      <c r="L3523" s="120"/>
      <c r="M3523" s="120"/>
      <c r="N3523" s="1"/>
      <c r="O3523" s="1"/>
      <c r="P3523" s="1"/>
      <c r="Q3523" s="1"/>
      <c r="R3523" s="1"/>
      <c r="S3523" s="1"/>
      <c r="T3523" s="1"/>
      <c r="U3523" s="1"/>
      <c r="V3523" s="1"/>
      <c r="W3523" s="1"/>
      <c r="X3523" s="1"/>
    </row>
    <row r="3524" spans="1:24">
      <c r="A3524" s="119"/>
      <c r="B3524" s="136"/>
      <c r="C3524" s="78"/>
      <c r="D3524" s="99"/>
      <c r="E3524" s="1"/>
      <c r="F3524" s="1"/>
      <c r="G3524" s="1"/>
      <c r="H3524" s="1"/>
      <c r="I3524" s="1"/>
      <c r="J3524" s="1"/>
      <c r="K3524" s="120"/>
      <c r="L3524" s="120"/>
      <c r="M3524" s="120"/>
      <c r="N3524" s="1"/>
      <c r="O3524" s="1"/>
      <c r="P3524" s="1"/>
      <c r="Q3524" s="1"/>
      <c r="R3524" s="1"/>
      <c r="S3524" s="1"/>
      <c r="T3524" s="1"/>
      <c r="U3524" s="1"/>
      <c r="V3524" s="1"/>
      <c r="W3524" s="1"/>
      <c r="X3524" s="1"/>
    </row>
    <row r="3525" spans="1:24">
      <c r="A3525" s="119"/>
      <c r="B3525" s="136"/>
      <c r="C3525" s="78"/>
      <c r="D3525" s="99"/>
      <c r="E3525" s="1"/>
      <c r="F3525" s="1"/>
      <c r="G3525" s="1"/>
      <c r="H3525" s="1"/>
      <c r="I3525" s="1"/>
      <c r="J3525" s="1"/>
      <c r="K3525" s="120"/>
      <c r="L3525" s="120"/>
      <c r="M3525" s="120"/>
      <c r="N3525" s="1"/>
      <c r="O3525" s="1"/>
      <c r="P3525" s="1"/>
      <c r="Q3525" s="1"/>
      <c r="R3525" s="1"/>
      <c r="S3525" s="1"/>
      <c r="T3525" s="1"/>
      <c r="U3525" s="1"/>
      <c r="V3525" s="1"/>
      <c r="W3525" s="1"/>
      <c r="X3525" s="1"/>
    </row>
    <row r="3526" spans="1:24">
      <c r="A3526" s="119"/>
      <c r="B3526" s="136"/>
      <c r="C3526" s="78"/>
      <c r="D3526" s="99"/>
      <c r="E3526" s="1"/>
      <c r="F3526" s="1"/>
      <c r="G3526" s="1"/>
      <c r="H3526" s="1"/>
      <c r="I3526" s="1"/>
      <c r="J3526" s="1"/>
      <c r="K3526" s="120"/>
      <c r="L3526" s="120"/>
      <c r="M3526" s="120"/>
      <c r="N3526" s="1"/>
      <c r="O3526" s="1"/>
      <c r="P3526" s="1"/>
      <c r="Q3526" s="1"/>
      <c r="R3526" s="1"/>
      <c r="S3526" s="1"/>
      <c r="T3526" s="1"/>
      <c r="U3526" s="1"/>
      <c r="V3526" s="1"/>
      <c r="W3526" s="1"/>
      <c r="X3526" s="1"/>
    </row>
    <row r="3527" spans="1:24">
      <c r="A3527" s="119"/>
      <c r="B3527" s="136"/>
      <c r="C3527" s="78"/>
      <c r="D3527" s="99"/>
      <c r="E3527" s="1"/>
      <c r="F3527" s="1"/>
      <c r="G3527" s="1"/>
      <c r="H3527" s="1"/>
      <c r="I3527" s="1"/>
      <c r="J3527" s="1"/>
      <c r="K3527" s="120"/>
      <c r="L3527" s="120"/>
      <c r="M3527" s="120"/>
      <c r="N3527" s="1"/>
      <c r="O3527" s="1"/>
      <c r="P3527" s="1"/>
      <c r="Q3527" s="1"/>
      <c r="R3527" s="1"/>
      <c r="S3527" s="1"/>
      <c r="T3527" s="1"/>
      <c r="U3527" s="1"/>
      <c r="V3527" s="1"/>
      <c r="W3527" s="1"/>
      <c r="X3527" s="1"/>
    </row>
    <row r="3528" spans="1:24">
      <c r="A3528" s="119"/>
      <c r="B3528" s="136"/>
      <c r="C3528" s="78"/>
      <c r="D3528" s="99"/>
      <c r="E3528" s="1"/>
      <c r="F3528" s="1"/>
      <c r="G3528" s="1"/>
      <c r="H3528" s="1"/>
      <c r="I3528" s="1"/>
      <c r="J3528" s="1"/>
      <c r="K3528" s="120"/>
      <c r="L3528" s="120"/>
      <c r="M3528" s="120"/>
      <c r="N3528" s="1"/>
      <c r="O3528" s="1"/>
      <c r="P3528" s="1"/>
      <c r="Q3528" s="1"/>
      <c r="R3528" s="1"/>
      <c r="S3528" s="1"/>
      <c r="T3528" s="1"/>
      <c r="U3528" s="1"/>
      <c r="V3528" s="1"/>
      <c r="W3528" s="1"/>
      <c r="X3528" s="1"/>
    </row>
    <row r="3529" spans="1:24">
      <c r="A3529" s="119"/>
      <c r="B3529" s="136"/>
      <c r="C3529" s="78"/>
      <c r="D3529" s="99"/>
      <c r="E3529" s="1"/>
      <c r="F3529" s="1"/>
      <c r="G3529" s="1"/>
      <c r="H3529" s="1"/>
      <c r="I3529" s="1"/>
      <c r="J3529" s="1"/>
      <c r="K3529" s="120"/>
      <c r="L3529" s="120"/>
      <c r="M3529" s="120"/>
      <c r="N3529" s="1"/>
      <c r="O3529" s="1"/>
      <c r="P3529" s="1"/>
      <c r="Q3529" s="1"/>
      <c r="R3529" s="1"/>
      <c r="S3529" s="1"/>
      <c r="T3529" s="1"/>
      <c r="U3529" s="1"/>
      <c r="V3529" s="1"/>
      <c r="W3529" s="1"/>
      <c r="X3529" s="1"/>
    </row>
    <row r="3530" spans="1:24">
      <c r="A3530" s="119"/>
      <c r="B3530" s="136"/>
      <c r="C3530" s="78"/>
      <c r="D3530" s="99"/>
      <c r="E3530" s="1"/>
      <c r="F3530" s="1"/>
      <c r="G3530" s="1"/>
      <c r="H3530" s="1"/>
      <c r="I3530" s="1"/>
      <c r="J3530" s="1"/>
      <c r="K3530" s="120"/>
      <c r="L3530" s="120"/>
      <c r="M3530" s="120"/>
      <c r="N3530" s="1"/>
      <c r="O3530" s="1"/>
      <c r="P3530" s="1"/>
      <c r="Q3530" s="1"/>
      <c r="R3530" s="1"/>
      <c r="S3530" s="1"/>
      <c r="T3530" s="1"/>
      <c r="U3530" s="1"/>
      <c r="V3530" s="1"/>
      <c r="W3530" s="1"/>
      <c r="X3530" s="1"/>
    </row>
    <row r="3531" spans="1:24">
      <c r="A3531" s="119"/>
      <c r="B3531" s="136"/>
      <c r="C3531" s="78"/>
      <c r="D3531" s="99"/>
      <c r="E3531" s="1"/>
      <c r="F3531" s="1"/>
      <c r="G3531" s="1"/>
      <c r="H3531" s="1"/>
      <c r="I3531" s="1"/>
      <c r="J3531" s="1"/>
      <c r="K3531" s="120"/>
      <c r="L3531" s="120"/>
      <c r="M3531" s="120"/>
      <c r="N3531" s="1"/>
      <c r="O3531" s="1"/>
      <c r="P3531" s="1"/>
      <c r="Q3531" s="1"/>
      <c r="R3531" s="1"/>
      <c r="S3531" s="1"/>
      <c r="T3531" s="1"/>
      <c r="U3531" s="1"/>
      <c r="V3531" s="1"/>
      <c r="W3531" s="1"/>
      <c r="X3531" s="1"/>
    </row>
    <row r="3532" spans="1:24">
      <c r="A3532" s="119"/>
      <c r="B3532" s="136"/>
      <c r="C3532" s="78"/>
      <c r="D3532" s="99"/>
      <c r="E3532" s="1"/>
      <c r="F3532" s="1"/>
      <c r="G3532" s="1"/>
      <c r="H3532" s="1"/>
      <c r="I3532" s="1"/>
      <c r="J3532" s="1"/>
      <c r="K3532" s="120"/>
      <c r="L3532" s="120"/>
      <c r="M3532" s="120"/>
      <c r="N3532" s="1"/>
      <c r="O3532" s="1"/>
      <c r="P3532" s="1"/>
      <c r="Q3532" s="1"/>
      <c r="R3532" s="1"/>
      <c r="S3532" s="1"/>
      <c r="T3532" s="1"/>
      <c r="U3532" s="1"/>
      <c r="V3532" s="1"/>
      <c r="W3532" s="1"/>
      <c r="X3532" s="1"/>
    </row>
    <row r="3533" spans="1:24">
      <c r="A3533" s="119"/>
      <c r="B3533" s="136"/>
      <c r="C3533" s="78"/>
      <c r="D3533" s="99"/>
      <c r="E3533" s="1"/>
      <c r="F3533" s="1"/>
      <c r="G3533" s="1"/>
      <c r="H3533" s="1"/>
      <c r="I3533" s="1"/>
      <c r="J3533" s="1"/>
      <c r="K3533" s="120"/>
      <c r="L3533" s="120"/>
      <c r="M3533" s="120"/>
      <c r="N3533" s="1"/>
      <c r="O3533" s="1"/>
      <c r="P3533" s="1"/>
      <c r="Q3533" s="1"/>
      <c r="R3533" s="1"/>
      <c r="S3533" s="1"/>
      <c r="T3533" s="1"/>
      <c r="U3533" s="1"/>
      <c r="V3533" s="1"/>
      <c r="W3533" s="1"/>
      <c r="X3533" s="1"/>
    </row>
    <row r="3534" spans="1:24">
      <c r="A3534" s="119"/>
      <c r="B3534" s="136"/>
      <c r="C3534" s="78"/>
      <c r="D3534" s="99"/>
      <c r="E3534" s="1"/>
      <c r="F3534" s="1"/>
      <c r="G3534" s="1"/>
      <c r="H3534" s="1"/>
      <c r="I3534" s="1"/>
      <c r="J3534" s="1"/>
      <c r="K3534" s="120"/>
      <c r="L3534" s="120"/>
      <c r="M3534" s="120"/>
      <c r="N3534" s="1"/>
      <c r="O3534" s="1"/>
      <c r="P3534" s="1"/>
      <c r="Q3534" s="1"/>
      <c r="R3534" s="1"/>
      <c r="S3534" s="1"/>
      <c r="T3534" s="1"/>
      <c r="U3534" s="1"/>
      <c r="V3534" s="1"/>
      <c r="W3534" s="1"/>
      <c r="X3534" s="1"/>
    </row>
    <row r="3535" spans="1:24">
      <c r="A3535" s="119"/>
      <c r="B3535" s="136"/>
      <c r="C3535" s="78"/>
      <c r="D3535" s="99"/>
      <c r="E3535" s="1"/>
      <c r="F3535" s="1"/>
      <c r="G3535" s="1"/>
      <c r="H3535" s="1"/>
      <c r="I3535" s="1"/>
      <c r="J3535" s="1"/>
      <c r="K3535" s="120"/>
      <c r="L3535" s="120"/>
      <c r="M3535" s="120"/>
      <c r="N3535" s="1"/>
      <c r="O3535" s="1"/>
      <c r="P3535" s="1"/>
      <c r="Q3535" s="1"/>
      <c r="R3535" s="1"/>
      <c r="S3535" s="1"/>
      <c r="T3535" s="1"/>
      <c r="U3535" s="1"/>
      <c r="V3535" s="1"/>
      <c r="W3535" s="1"/>
      <c r="X3535" s="1"/>
    </row>
    <row r="3536" spans="1:24">
      <c r="A3536" s="119"/>
      <c r="B3536" s="136"/>
      <c r="C3536" s="78"/>
      <c r="D3536" s="99"/>
      <c r="E3536" s="1"/>
      <c r="F3536" s="1"/>
      <c r="G3536" s="1"/>
      <c r="H3536" s="1"/>
      <c r="I3536" s="1"/>
      <c r="J3536" s="1"/>
      <c r="K3536" s="120"/>
      <c r="L3536" s="120"/>
      <c r="M3536" s="120"/>
      <c r="N3536" s="1"/>
      <c r="O3536" s="1"/>
      <c r="P3536" s="1"/>
      <c r="Q3536" s="1"/>
      <c r="R3536" s="1"/>
      <c r="S3536" s="1"/>
      <c r="T3536" s="1"/>
      <c r="U3536" s="1"/>
      <c r="V3536" s="1"/>
      <c r="W3536" s="1"/>
      <c r="X3536" s="1"/>
    </row>
    <row r="3537" spans="1:24">
      <c r="A3537" s="119"/>
      <c r="B3537" s="136"/>
      <c r="C3537" s="78"/>
      <c r="D3537" s="99"/>
      <c r="E3537" s="1"/>
      <c r="F3537" s="1"/>
      <c r="G3537" s="1"/>
      <c r="H3537" s="1"/>
      <c r="I3537" s="1"/>
      <c r="J3537" s="1"/>
      <c r="K3537" s="120"/>
      <c r="L3537" s="120"/>
      <c r="M3537" s="120"/>
      <c r="N3537" s="1"/>
      <c r="O3537" s="1"/>
      <c r="P3537" s="1"/>
      <c r="Q3537" s="1"/>
      <c r="R3537" s="1"/>
      <c r="S3537" s="1"/>
      <c r="T3537" s="1"/>
      <c r="U3537" s="1"/>
      <c r="V3537" s="1"/>
      <c r="W3537" s="1"/>
      <c r="X3537" s="1"/>
    </row>
    <row r="3538" spans="1:24">
      <c r="A3538" s="119"/>
      <c r="B3538" s="136"/>
      <c r="C3538" s="78"/>
      <c r="D3538" s="99"/>
      <c r="E3538" s="1"/>
      <c r="F3538" s="1"/>
      <c r="G3538" s="1"/>
      <c r="H3538" s="1"/>
      <c r="I3538" s="1"/>
      <c r="J3538" s="1"/>
      <c r="K3538" s="120"/>
      <c r="L3538" s="120"/>
      <c r="M3538" s="120"/>
      <c r="N3538" s="1"/>
      <c r="O3538" s="1"/>
      <c r="P3538" s="1"/>
      <c r="Q3538" s="1"/>
      <c r="R3538" s="1"/>
      <c r="S3538" s="1"/>
      <c r="T3538" s="1"/>
      <c r="U3538" s="1"/>
      <c r="V3538" s="1"/>
      <c r="W3538" s="1"/>
      <c r="X3538" s="1"/>
    </row>
    <row r="3539" spans="1:24">
      <c r="A3539" s="119"/>
      <c r="B3539" s="136"/>
      <c r="C3539" s="78"/>
      <c r="D3539" s="99"/>
      <c r="E3539" s="1"/>
      <c r="F3539" s="1"/>
      <c r="G3539" s="1"/>
      <c r="H3539" s="1"/>
      <c r="I3539" s="1"/>
      <c r="J3539" s="1"/>
      <c r="K3539" s="120"/>
      <c r="L3539" s="120"/>
      <c r="M3539" s="120"/>
      <c r="N3539" s="1"/>
      <c r="O3539" s="1"/>
      <c r="P3539" s="1"/>
      <c r="Q3539" s="1"/>
      <c r="R3539" s="1"/>
      <c r="S3539" s="1"/>
      <c r="T3539" s="1"/>
      <c r="U3539" s="1"/>
      <c r="V3539" s="1"/>
      <c r="W3539" s="1"/>
      <c r="X3539" s="1"/>
    </row>
    <row r="3540" spans="1:24">
      <c r="A3540" s="119"/>
      <c r="B3540" s="136"/>
      <c r="C3540" s="78"/>
      <c r="D3540" s="99"/>
      <c r="E3540" s="1"/>
      <c r="F3540" s="1"/>
      <c r="G3540" s="1"/>
      <c r="H3540" s="1"/>
      <c r="I3540" s="1"/>
      <c r="J3540" s="1"/>
      <c r="K3540" s="120"/>
      <c r="L3540" s="120"/>
      <c r="M3540" s="120"/>
      <c r="N3540" s="1"/>
      <c r="O3540" s="1"/>
      <c r="P3540" s="1"/>
      <c r="Q3540" s="1"/>
      <c r="R3540" s="1"/>
      <c r="S3540" s="1"/>
      <c r="T3540" s="1"/>
      <c r="U3540" s="1"/>
      <c r="V3540" s="1"/>
      <c r="W3540" s="1"/>
      <c r="X3540" s="1"/>
    </row>
    <row r="3541" spans="1:24">
      <c r="A3541" s="119"/>
      <c r="B3541" s="136"/>
      <c r="C3541" s="78"/>
      <c r="D3541" s="99"/>
      <c r="E3541" s="1"/>
      <c r="F3541" s="1"/>
      <c r="G3541" s="1"/>
      <c r="H3541" s="1"/>
      <c r="I3541" s="1"/>
      <c r="J3541" s="1"/>
      <c r="K3541" s="120"/>
      <c r="L3541" s="120"/>
      <c r="M3541" s="120"/>
      <c r="N3541" s="1"/>
      <c r="O3541" s="1"/>
      <c r="P3541" s="1"/>
      <c r="Q3541" s="1"/>
      <c r="R3541" s="1"/>
      <c r="S3541" s="1"/>
      <c r="T3541" s="1"/>
      <c r="U3541" s="1"/>
      <c r="V3541" s="1"/>
      <c r="W3541" s="1"/>
      <c r="X3541" s="1"/>
    </row>
    <row r="3542" spans="1:24">
      <c r="A3542" s="119"/>
      <c r="B3542" s="136"/>
      <c r="C3542" s="78"/>
      <c r="D3542" s="99"/>
      <c r="E3542" s="1"/>
      <c r="F3542" s="1"/>
      <c r="G3542" s="1"/>
      <c r="H3542" s="1"/>
      <c r="I3542" s="1"/>
      <c r="J3542" s="1"/>
      <c r="K3542" s="120"/>
      <c r="L3542" s="120"/>
      <c r="M3542" s="120"/>
      <c r="N3542" s="1"/>
      <c r="O3542" s="1"/>
      <c r="P3542" s="1"/>
      <c r="Q3542" s="1"/>
      <c r="R3542" s="1"/>
      <c r="S3542" s="1"/>
      <c r="T3542" s="1"/>
      <c r="U3542" s="1"/>
      <c r="V3542" s="1"/>
      <c r="W3542" s="1"/>
      <c r="X3542" s="1"/>
    </row>
    <row r="3543" spans="1:24">
      <c r="A3543" s="119"/>
      <c r="B3543" s="136"/>
      <c r="C3543" s="78"/>
      <c r="D3543" s="99"/>
      <c r="E3543" s="1"/>
      <c r="F3543" s="1"/>
      <c r="G3543" s="1"/>
      <c r="H3543" s="1"/>
      <c r="I3543" s="1"/>
      <c r="J3543" s="1"/>
      <c r="K3543" s="120"/>
      <c r="L3543" s="120"/>
      <c r="M3543" s="120"/>
      <c r="N3543" s="1"/>
      <c r="O3543" s="1"/>
      <c r="P3543" s="1"/>
      <c r="Q3543" s="1"/>
      <c r="R3543" s="1"/>
      <c r="S3543" s="1"/>
      <c r="T3543" s="1"/>
      <c r="U3543" s="1"/>
      <c r="V3543" s="1"/>
      <c r="W3543" s="1"/>
      <c r="X3543" s="1"/>
    </row>
    <row r="3544" spans="1:24">
      <c r="A3544" s="119"/>
      <c r="B3544" s="136"/>
      <c r="C3544" s="78"/>
      <c r="D3544" s="99"/>
      <c r="E3544" s="1"/>
      <c r="F3544" s="1"/>
      <c r="G3544" s="1"/>
      <c r="H3544" s="1"/>
      <c r="I3544" s="1"/>
      <c r="J3544" s="1"/>
      <c r="K3544" s="120"/>
      <c r="L3544" s="120"/>
      <c r="M3544" s="120"/>
      <c r="N3544" s="1"/>
      <c r="O3544" s="1"/>
      <c r="P3544" s="1"/>
      <c r="Q3544" s="1"/>
      <c r="R3544" s="1"/>
      <c r="S3544" s="1"/>
      <c r="T3544" s="1"/>
      <c r="U3544" s="1"/>
      <c r="V3544" s="1"/>
      <c r="W3544" s="1"/>
      <c r="X3544" s="1"/>
    </row>
    <row r="3545" spans="1:24">
      <c r="A3545" s="119"/>
      <c r="B3545" s="136"/>
      <c r="C3545" s="78"/>
      <c r="D3545" s="99"/>
      <c r="E3545" s="1"/>
      <c r="F3545" s="1"/>
      <c r="G3545" s="1"/>
      <c r="H3545" s="1"/>
      <c r="I3545" s="1"/>
      <c r="J3545" s="1"/>
      <c r="K3545" s="120"/>
      <c r="L3545" s="120"/>
      <c r="M3545" s="120"/>
      <c r="N3545" s="1"/>
      <c r="O3545" s="1"/>
      <c r="P3545" s="1"/>
      <c r="Q3545" s="1"/>
      <c r="R3545" s="1"/>
      <c r="S3545" s="1"/>
      <c r="T3545" s="1"/>
      <c r="U3545" s="1"/>
      <c r="V3545" s="1"/>
      <c r="W3545" s="1"/>
      <c r="X3545" s="1"/>
    </row>
    <row r="3546" spans="1:24">
      <c r="A3546" s="119"/>
      <c r="B3546" s="136"/>
      <c r="C3546" s="78"/>
      <c r="D3546" s="99"/>
      <c r="E3546" s="1"/>
      <c r="F3546" s="1"/>
      <c r="G3546" s="1"/>
      <c r="H3546" s="1"/>
      <c r="I3546" s="1"/>
      <c r="J3546" s="1"/>
      <c r="K3546" s="120"/>
      <c r="L3546" s="120"/>
      <c r="M3546" s="120"/>
      <c r="N3546" s="1"/>
      <c r="O3546" s="1"/>
      <c r="P3546" s="1"/>
      <c r="Q3546" s="1"/>
      <c r="R3546" s="1"/>
      <c r="S3546" s="1"/>
      <c r="T3546" s="1"/>
      <c r="U3546" s="1"/>
      <c r="V3546" s="1"/>
      <c r="W3546" s="1"/>
      <c r="X3546" s="1"/>
    </row>
    <row r="3547" spans="1:24">
      <c r="A3547" s="119"/>
      <c r="B3547" s="136"/>
      <c r="C3547" s="78"/>
      <c r="D3547" s="99"/>
      <c r="E3547" s="1"/>
      <c r="F3547" s="1"/>
      <c r="G3547" s="1"/>
      <c r="H3547" s="1"/>
      <c r="I3547" s="1"/>
      <c r="J3547" s="1"/>
      <c r="K3547" s="120"/>
      <c r="L3547" s="120"/>
      <c r="M3547" s="120"/>
      <c r="N3547" s="1"/>
      <c r="O3547" s="1"/>
      <c r="P3547" s="1"/>
      <c r="Q3547" s="1"/>
      <c r="R3547" s="1"/>
      <c r="S3547" s="1"/>
      <c r="T3547" s="1"/>
      <c r="U3547" s="1"/>
      <c r="V3547" s="1"/>
      <c r="W3547" s="1"/>
      <c r="X3547" s="1"/>
    </row>
    <row r="3548" spans="1:24">
      <c r="A3548" s="119"/>
      <c r="B3548" s="136"/>
      <c r="C3548" s="78"/>
      <c r="D3548" s="99"/>
      <c r="E3548" s="1"/>
      <c r="F3548" s="1"/>
      <c r="G3548" s="1"/>
      <c r="H3548" s="1"/>
      <c r="I3548" s="1"/>
      <c r="J3548" s="1"/>
      <c r="K3548" s="120"/>
      <c r="L3548" s="120"/>
      <c r="M3548" s="120"/>
      <c r="N3548" s="1"/>
      <c r="O3548" s="1"/>
      <c r="P3548" s="1"/>
      <c r="Q3548" s="1"/>
      <c r="R3548" s="1"/>
      <c r="S3548" s="1"/>
      <c r="T3548" s="1"/>
      <c r="U3548" s="1"/>
      <c r="V3548" s="1"/>
      <c r="W3548" s="1"/>
      <c r="X3548" s="1"/>
    </row>
    <row r="3549" spans="1:24">
      <c r="A3549" s="119"/>
      <c r="B3549" s="136"/>
      <c r="C3549" s="78"/>
      <c r="D3549" s="99"/>
      <c r="E3549" s="1"/>
      <c r="F3549" s="1"/>
      <c r="G3549" s="1"/>
      <c r="H3549" s="1"/>
      <c r="I3549" s="1"/>
      <c r="J3549" s="1"/>
      <c r="K3549" s="120"/>
      <c r="L3549" s="120"/>
      <c r="M3549" s="120"/>
      <c r="N3549" s="1"/>
      <c r="O3549" s="1"/>
      <c r="P3549" s="1"/>
      <c r="Q3549" s="1"/>
      <c r="R3549" s="1"/>
      <c r="S3549" s="1"/>
      <c r="T3549" s="1"/>
      <c r="U3549" s="1"/>
      <c r="V3549" s="1"/>
      <c r="W3549" s="1"/>
      <c r="X3549" s="1"/>
    </row>
    <row r="3550" spans="1:24">
      <c r="A3550" s="119"/>
      <c r="B3550" s="136"/>
      <c r="C3550" s="78"/>
      <c r="D3550" s="99"/>
      <c r="E3550" s="1"/>
      <c r="F3550" s="1"/>
      <c r="G3550" s="1"/>
      <c r="H3550" s="1"/>
      <c r="I3550" s="1"/>
      <c r="J3550" s="1"/>
      <c r="K3550" s="120"/>
      <c r="L3550" s="120"/>
      <c r="M3550" s="120"/>
      <c r="N3550" s="1"/>
      <c r="O3550" s="1"/>
      <c r="P3550" s="1"/>
      <c r="Q3550" s="1"/>
      <c r="R3550" s="1"/>
      <c r="S3550" s="1"/>
      <c r="T3550" s="1"/>
      <c r="U3550" s="1"/>
      <c r="V3550" s="1"/>
      <c r="W3550" s="1"/>
      <c r="X3550" s="1"/>
    </row>
    <row r="3551" spans="1:24">
      <c r="A3551" s="119"/>
      <c r="B3551" s="136"/>
      <c r="C3551" s="78"/>
      <c r="D3551" s="99"/>
      <c r="E3551" s="1"/>
      <c r="F3551" s="1"/>
      <c r="G3551" s="1"/>
      <c r="H3551" s="1"/>
      <c r="I3551" s="1"/>
      <c r="J3551" s="1"/>
      <c r="K3551" s="120"/>
      <c r="L3551" s="120"/>
      <c r="M3551" s="120"/>
      <c r="N3551" s="1"/>
      <c r="O3551" s="1"/>
      <c r="P3551" s="1"/>
      <c r="Q3551" s="1"/>
      <c r="R3551" s="1"/>
      <c r="S3551" s="1"/>
      <c r="T3551" s="1"/>
      <c r="U3551" s="1"/>
      <c r="V3551" s="1"/>
      <c r="W3551" s="1"/>
      <c r="X3551" s="1"/>
    </row>
    <row r="3552" spans="1:24">
      <c r="A3552" s="119"/>
      <c r="B3552" s="136"/>
      <c r="C3552" s="78"/>
      <c r="D3552" s="99"/>
      <c r="E3552" s="1"/>
      <c r="F3552" s="1"/>
      <c r="G3552" s="1"/>
      <c r="H3552" s="1"/>
      <c r="I3552" s="1"/>
      <c r="J3552" s="1"/>
      <c r="K3552" s="120"/>
      <c r="L3552" s="120"/>
      <c r="M3552" s="120"/>
      <c r="N3552" s="1"/>
      <c r="O3552" s="1"/>
      <c r="P3552" s="1"/>
      <c r="Q3552" s="1"/>
      <c r="R3552" s="1"/>
      <c r="S3552" s="1"/>
      <c r="T3552" s="1"/>
      <c r="U3552" s="1"/>
      <c r="V3552" s="1"/>
      <c r="W3552" s="1"/>
      <c r="X3552" s="1"/>
    </row>
    <row r="3553" spans="1:24">
      <c r="A3553" s="119"/>
      <c r="B3553" s="136"/>
      <c r="C3553" s="78"/>
      <c r="D3553" s="99"/>
      <c r="E3553" s="1"/>
      <c r="F3553" s="1"/>
      <c r="G3553" s="1"/>
      <c r="H3553" s="1"/>
      <c r="I3553" s="1"/>
      <c r="J3553" s="1"/>
      <c r="K3553" s="120"/>
      <c r="L3553" s="120"/>
      <c r="M3553" s="120"/>
      <c r="N3553" s="1"/>
      <c r="O3553" s="1"/>
      <c r="P3553" s="1"/>
      <c r="Q3553" s="1"/>
      <c r="R3553" s="1"/>
      <c r="S3553" s="1"/>
      <c r="T3553" s="1"/>
      <c r="U3553" s="1"/>
      <c r="V3553" s="1"/>
      <c r="W3553" s="1"/>
      <c r="X3553" s="1"/>
    </row>
    <row r="3554" spans="1:24">
      <c r="A3554" s="119"/>
      <c r="B3554" s="136"/>
      <c r="C3554" s="78"/>
      <c r="D3554" s="99"/>
      <c r="E3554" s="1"/>
      <c r="F3554" s="1"/>
      <c r="G3554" s="1"/>
      <c r="H3554" s="1"/>
      <c r="I3554" s="1"/>
      <c r="J3554" s="1"/>
      <c r="K3554" s="120"/>
      <c r="L3554" s="120"/>
      <c r="M3554" s="120"/>
      <c r="N3554" s="1"/>
      <c r="O3554" s="1"/>
      <c r="P3554" s="1"/>
      <c r="Q3554" s="1"/>
      <c r="R3554" s="1"/>
      <c r="S3554" s="1"/>
      <c r="T3554" s="1"/>
      <c r="U3554" s="1"/>
      <c r="V3554" s="1"/>
      <c r="W3554" s="1"/>
      <c r="X3554" s="1"/>
    </row>
    <row r="3555" spans="1:24">
      <c r="A3555" s="119"/>
      <c r="B3555" s="136"/>
      <c r="C3555" s="78"/>
      <c r="D3555" s="99"/>
      <c r="E3555" s="1"/>
      <c r="F3555" s="1"/>
      <c r="G3555" s="1"/>
      <c r="H3555" s="1"/>
      <c r="I3555" s="1"/>
      <c r="J3555" s="1"/>
      <c r="K3555" s="120"/>
      <c r="L3555" s="120"/>
      <c r="M3555" s="120"/>
      <c r="N3555" s="1"/>
      <c r="O3555" s="1"/>
      <c r="P3555" s="1"/>
      <c r="Q3555" s="1"/>
      <c r="R3555" s="1"/>
      <c r="S3555" s="1"/>
      <c r="T3555" s="1"/>
      <c r="U3555" s="1"/>
      <c r="V3555" s="1"/>
      <c r="W3555" s="1"/>
      <c r="X3555" s="1"/>
    </row>
    <row r="3556" spans="1:24">
      <c r="A3556" s="119"/>
      <c r="B3556" s="136"/>
      <c r="C3556" s="78"/>
      <c r="D3556" s="99"/>
      <c r="E3556" s="1"/>
      <c r="F3556" s="1"/>
      <c r="G3556" s="1"/>
      <c r="H3556" s="1"/>
      <c r="I3556" s="1"/>
      <c r="J3556" s="1"/>
      <c r="K3556" s="120"/>
      <c r="L3556" s="120"/>
      <c r="M3556" s="120"/>
      <c r="N3556" s="1"/>
      <c r="O3556" s="1"/>
      <c r="P3556" s="1"/>
      <c r="Q3556" s="1"/>
      <c r="R3556" s="1"/>
      <c r="S3556" s="1"/>
      <c r="T3556" s="1"/>
      <c r="U3556" s="1"/>
      <c r="V3556" s="1"/>
      <c r="W3556" s="1"/>
      <c r="X3556" s="1"/>
    </row>
    <row r="3557" spans="1:24">
      <c r="A3557" s="119"/>
      <c r="B3557" s="136"/>
      <c r="C3557" s="78"/>
      <c r="D3557" s="99"/>
      <c r="E3557" s="1"/>
      <c r="F3557" s="1"/>
      <c r="G3557" s="1"/>
      <c r="H3557" s="1"/>
      <c r="I3557" s="1"/>
      <c r="J3557" s="1"/>
      <c r="K3557" s="120"/>
      <c r="L3557" s="120"/>
      <c r="M3557" s="120"/>
      <c r="N3557" s="1"/>
      <c r="O3557" s="1"/>
      <c r="P3557" s="1"/>
      <c r="Q3557" s="1"/>
      <c r="R3557" s="1"/>
      <c r="S3557" s="1"/>
      <c r="T3557" s="1"/>
      <c r="U3557" s="1"/>
      <c r="V3557" s="1"/>
      <c r="W3557" s="1"/>
      <c r="X3557" s="1"/>
    </row>
    <row r="3558" spans="1:24">
      <c r="A3558" s="119"/>
      <c r="B3558" s="136"/>
      <c r="C3558" s="78"/>
      <c r="D3558" s="99"/>
      <c r="E3558" s="1"/>
      <c r="F3558" s="1"/>
      <c r="G3558" s="1"/>
      <c r="H3558" s="1"/>
      <c r="I3558" s="1"/>
      <c r="J3558" s="1"/>
      <c r="K3558" s="120"/>
      <c r="L3558" s="120"/>
      <c r="M3558" s="120"/>
      <c r="N3558" s="1"/>
      <c r="O3558" s="1"/>
      <c r="P3558" s="1"/>
      <c r="Q3558" s="1"/>
      <c r="R3558" s="1"/>
      <c r="S3558" s="1"/>
      <c r="T3558" s="1"/>
      <c r="U3558" s="1"/>
      <c r="V3558" s="1"/>
      <c r="W3558" s="1"/>
      <c r="X3558" s="1"/>
    </row>
    <row r="3559" spans="1:24">
      <c r="A3559" s="119"/>
      <c r="B3559" s="136"/>
      <c r="C3559" s="78"/>
      <c r="D3559" s="99"/>
      <c r="E3559" s="1"/>
      <c r="F3559" s="1"/>
      <c r="G3559" s="1"/>
      <c r="H3559" s="1"/>
      <c r="I3559" s="1"/>
      <c r="J3559" s="1"/>
      <c r="K3559" s="120"/>
      <c r="L3559" s="120"/>
      <c r="M3559" s="120"/>
      <c r="N3559" s="1"/>
      <c r="O3559" s="1"/>
      <c r="P3559" s="1"/>
      <c r="Q3559" s="1"/>
      <c r="R3559" s="1"/>
      <c r="S3559" s="1"/>
      <c r="T3559" s="1"/>
      <c r="U3559" s="1"/>
      <c r="V3559" s="1"/>
      <c r="W3559" s="1"/>
      <c r="X3559" s="1"/>
    </row>
    <row r="3560" spans="1:24">
      <c r="A3560" s="119"/>
      <c r="B3560" s="136"/>
      <c r="C3560" s="78"/>
      <c r="D3560" s="99"/>
      <c r="E3560" s="1"/>
      <c r="F3560" s="1"/>
      <c r="G3560" s="1"/>
      <c r="H3560" s="1"/>
      <c r="I3560" s="1"/>
      <c r="J3560" s="1"/>
      <c r="K3560" s="120"/>
      <c r="L3560" s="120"/>
      <c r="M3560" s="120"/>
      <c r="N3560" s="1"/>
      <c r="O3560" s="1"/>
      <c r="P3560" s="1"/>
      <c r="Q3560" s="1"/>
      <c r="R3560" s="1"/>
      <c r="S3560" s="1"/>
      <c r="T3560" s="1"/>
      <c r="U3560" s="1"/>
      <c r="V3560" s="1"/>
      <c r="W3560" s="1"/>
      <c r="X3560" s="1"/>
    </row>
    <row r="3561" spans="1:24">
      <c r="A3561" s="119"/>
      <c r="B3561" s="136"/>
      <c r="C3561" s="78"/>
      <c r="D3561" s="99"/>
      <c r="E3561" s="1"/>
      <c r="F3561" s="1"/>
      <c r="G3561" s="1"/>
      <c r="H3561" s="1"/>
      <c r="I3561" s="1"/>
      <c r="J3561" s="1"/>
      <c r="K3561" s="120"/>
      <c r="L3561" s="120"/>
      <c r="M3561" s="120"/>
      <c r="N3561" s="1"/>
      <c r="O3561" s="1"/>
      <c r="P3561" s="1"/>
      <c r="Q3561" s="1"/>
      <c r="R3561" s="1"/>
      <c r="S3561" s="1"/>
      <c r="T3561" s="1"/>
      <c r="U3561" s="1"/>
      <c r="V3561" s="1"/>
      <c r="W3561" s="1"/>
      <c r="X3561" s="1"/>
    </row>
    <row r="3562" spans="1:24">
      <c r="A3562" s="119"/>
      <c r="B3562" s="136"/>
      <c r="C3562" s="78"/>
      <c r="D3562" s="99"/>
      <c r="E3562" s="1"/>
      <c r="F3562" s="1"/>
      <c r="G3562" s="1"/>
      <c r="H3562" s="1"/>
      <c r="I3562" s="1"/>
      <c r="J3562" s="1"/>
      <c r="K3562" s="120"/>
      <c r="L3562" s="120"/>
      <c r="M3562" s="120"/>
      <c r="N3562" s="1"/>
      <c r="O3562" s="1"/>
      <c r="P3562" s="1"/>
      <c r="Q3562" s="1"/>
      <c r="R3562" s="1"/>
      <c r="S3562" s="1"/>
      <c r="T3562" s="1"/>
      <c r="U3562" s="1"/>
      <c r="V3562" s="1"/>
      <c r="W3562" s="1"/>
      <c r="X3562" s="1"/>
    </row>
    <row r="3563" spans="1:24">
      <c r="A3563" s="119"/>
      <c r="B3563" s="136"/>
      <c r="C3563" s="78"/>
      <c r="D3563" s="99"/>
      <c r="E3563" s="1"/>
      <c r="F3563" s="1"/>
      <c r="G3563" s="1"/>
      <c r="H3563" s="1"/>
      <c r="I3563" s="1"/>
      <c r="J3563" s="1"/>
      <c r="K3563" s="120"/>
      <c r="L3563" s="120"/>
      <c r="M3563" s="120"/>
      <c r="N3563" s="1"/>
      <c r="O3563" s="1"/>
      <c r="P3563" s="1"/>
      <c r="Q3563" s="1"/>
      <c r="R3563" s="1"/>
      <c r="S3563" s="1"/>
      <c r="T3563" s="1"/>
      <c r="U3563" s="1"/>
      <c r="V3563" s="1"/>
      <c r="W3563" s="1"/>
      <c r="X3563" s="1"/>
    </row>
    <row r="3564" spans="1:24">
      <c r="A3564" s="119"/>
      <c r="B3564" s="136"/>
      <c r="C3564" s="78"/>
      <c r="D3564" s="99"/>
      <c r="E3564" s="1"/>
      <c r="F3564" s="1"/>
      <c r="G3564" s="1"/>
      <c r="H3564" s="1"/>
      <c r="I3564" s="1"/>
      <c r="J3564" s="1"/>
      <c r="K3564" s="120"/>
      <c r="L3564" s="120"/>
      <c r="M3564" s="120"/>
      <c r="N3564" s="1"/>
      <c r="O3564" s="1"/>
      <c r="P3564" s="1"/>
      <c r="Q3564" s="1"/>
      <c r="R3564" s="1"/>
      <c r="S3564" s="1"/>
      <c r="T3564" s="1"/>
      <c r="U3564" s="1"/>
      <c r="V3564" s="1"/>
      <c r="W3564" s="1"/>
      <c r="X3564" s="1"/>
    </row>
    <row r="3565" spans="1:24">
      <c r="A3565" s="119"/>
      <c r="B3565" s="136"/>
      <c r="C3565" s="78"/>
      <c r="D3565" s="99"/>
      <c r="E3565" s="1"/>
      <c r="F3565" s="1"/>
      <c r="G3565" s="1"/>
      <c r="H3565" s="1"/>
      <c r="I3565" s="1"/>
      <c r="J3565" s="1"/>
      <c r="K3565" s="120"/>
      <c r="L3565" s="120"/>
      <c r="M3565" s="120"/>
      <c r="N3565" s="1"/>
      <c r="O3565" s="1"/>
      <c r="P3565" s="1"/>
      <c r="Q3565" s="1"/>
      <c r="R3565" s="1"/>
      <c r="S3565" s="1"/>
      <c r="T3565" s="1"/>
      <c r="U3565" s="1"/>
      <c r="V3565" s="1"/>
      <c r="W3565" s="1"/>
      <c r="X3565" s="1"/>
    </row>
    <row r="3566" spans="1:24">
      <c r="A3566" s="119"/>
      <c r="B3566" s="136"/>
      <c r="C3566" s="78"/>
      <c r="D3566" s="99"/>
      <c r="E3566" s="1"/>
      <c r="F3566" s="1"/>
      <c r="G3566" s="1"/>
      <c r="H3566" s="1"/>
      <c r="I3566" s="1"/>
      <c r="J3566" s="1"/>
      <c r="K3566" s="120"/>
      <c r="L3566" s="120"/>
      <c r="M3566" s="120"/>
      <c r="N3566" s="1"/>
      <c r="O3566" s="1"/>
      <c r="P3566" s="1"/>
      <c r="Q3566" s="1"/>
      <c r="R3566" s="1"/>
      <c r="S3566" s="1"/>
      <c r="T3566" s="1"/>
      <c r="U3566" s="1"/>
      <c r="V3566" s="1"/>
      <c r="W3566" s="1"/>
      <c r="X3566" s="1"/>
    </row>
    <row r="3567" spans="1:24">
      <c r="A3567" s="119"/>
      <c r="B3567" s="136"/>
      <c r="C3567" s="78"/>
      <c r="D3567" s="99"/>
      <c r="E3567" s="1"/>
      <c r="F3567" s="1"/>
      <c r="G3567" s="1"/>
      <c r="H3567" s="1"/>
      <c r="I3567" s="1"/>
      <c r="J3567" s="1"/>
      <c r="K3567" s="120"/>
      <c r="L3567" s="120"/>
      <c r="M3567" s="120"/>
      <c r="N3567" s="1"/>
      <c r="O3567" s="1"/>
      <c r="P3567" s="1"/>
      <c r="Q3567" s="1"/>
      <c r="R3567" s="1"/>
      <c r="S3567" s="1"/>
      <c r="T3567" s="1"/>
      <c r="U3567" s="1"/>
      <c r="V3567" s="1"/>
      <c r="W3567" s="1"/>
      <c r="X3567" s="1"/>
    </row>
    <row r="3568" spans="1:24">
      <c r="A3568" s="119"/>
      <c r="B3568" s="136"/>
      <c r="C3568" s="78"/>
      <c r="D3568" s="99"/>
      <c r="E3568" s="1"/>
      <c r="F3568" s="1"/>
      <c r="G3568" s="1"/>
      <c r="H3568" s="1"/>
      <c r="I3568" s="1"/>
      <c r="J3568" s="1"/>
      <c r="K3568" s="120"/>
      <c r="L3568" s="120"/>
      <c r="M3568" s="120"/>
      <c r="N3568" s="1"/>
      <c r="O3568" s="1"/>
      <c r="P3568" s="1"/>
      <c r="Q3568" s="1"/>
      <c r="R3568" s="1"/>
      <c r="S3568" s="1"/>
      <c r="T3568" s="1"/>
      <c r="U3568" s="1"/>
      <c r="V3568" s="1"/>
      <c r="W3568" s="1"/>
      <c r="X3568" s="1"/>
    </row>
    <row r="3569" spans="1:24">
      <c r="A3569" s="119"/>
      <c r="B3569" s="136"/>
      <c r="C3569" s="78"/>
      <c r="D3569" s="99"/>
      <c r="E3569" s="1"/>
      <c r="F3569" s="1"/>
      <c r="G3569" s="1"/>
      <c r="H3569" s="1"/>
      <c r="I3569" s="1"/>
      <c r="J3569" s="1"/>
      <c r="K3569" s="120"/>
      <c r="L3569" s="120"/>
      <c r="M3569" s="120"/>
      <c r="N3569" s="1"/>
      <c r="O3569" s="1"/>
      <c r="P3569" s="1"/>
      <c r="Q3569" s="1"/>
      <c r="R3569" s="1"/>
      <c r="S3569" s="1"/>
      <c r="T3569" s="1"/>
      <c r="U3569" s="1"/>
      <c r="V3569" s="1"/>
      <c r="W3569" s="1"/>
      <c r="X3569" s="1"/>
    </row>
    <row r="3570" spans="1:24">
      <c r="A3570" s="119"/>
      <c r="B3570" s="136"/>
      <c r="C3570" s="78"/>
      <c r="D3570" s="99"/>
      <c r="E3570" s="1"/>
      <c r="F3570" s="1"/>
      <c r="G3570" s="1"/>
      <c r="H3570" s="1"/>
      <c r="I3570" s="1"/>
      <c r="J3570" s="1"/>
      <c r="K3570" s="120"/>
      <c r="L3570" s="120"/>
      <c r="M3570" s="120"/>
      <c r="N3570" s="1"/>
      <c r="O3570" s="1"/>
      <c r="P3570" s="1"/>
      <c r="Q3570" s="1"/>
      <c r="R3570" s="1"/>
      <c r="S3570" s="1"/>
      <c r="T3570" s="1"/>
      <c r="U3570" s="1"/>
      <c r="V3570" s="1"/>
      <c r="W3570" s="1"/>
      <c r="X3570" s="1"/>
    </row>
    <row r="3571" spans="1:24">
      <c r="A3571" s="119"/>
      <c r="B3571" s="136"/>
      <c r="C3571" s="78"/>
      <c r="D3571" s="99"/>
      <c r="E3571" s="1"/>
      <c r="F3571" s="1"/>
      <c r="G3571" s="1"/>
      <c r="H3571" s="1"/>
      <c r="I3571" s="1"/>
      <c r="J3571" s="1"/>
      <c r="K3571" s="120"/>
      <c r="L3571" s="120"/>
      <c r="M3571" s="120"/>
      <c r="N3571" s="1"/>
      <c r="O3571" s="1"/>
      <c r="P3571" s="1"/>
      <c r="Q3571" s="1"/>
      <c r="R3571" s="1"/>
      <c r="S3571" s="1"/>
      <c r="T3571" s="1"/>
      <c r="U3571" s="1"/>
      <c r="V3571" s="1"/>
      <c r="W3571" s="1"/>
      <c r="X3571" s="1"/>
    </row>
    <row r="3572" spans="1:24">
      <c r="A3572" s="119"/>
      <c r="B3572" s="136"/>
      <c r="C3572" s="78"/>
      <c r="D3572" s="99"/>
      <c r="E3572" s="1"/>
      <c r="F3572" s="1"/>
      <c r="G3572" s="1"/>
      <c r="H3572" s="1"/>
      <c r="I3572" s="1"/>
      <c r="J3572" s="1"/>
      <c r="K3572" s="120"/>
      <c r="L3572" s="120"/>
      <c r="M3572" s="120"/>
      <c r="N3572" s="1"/>
      <c r="O3572" s="1"/>
      <c r="P3572" s="1"/>
      <c r="Q3572" s="1"/>
      <c r="R3572" s="1"/>
      <c r="S3572" s="1"/>
      <c r="T3572" s="1"/>
      <c r="U3572" s="1"/>
      <c r="V3572" s="1"/>
      <c r="W3572" s="1"/>
      <c r="X3572" s="1"/>
    </row>
    <row r="3573" spans="1:24">
      <c r="A3573" s="119"/>
      <c r="B3573" s="136"/>
      <c r="C3573" s="78"/>
      <c r="D3573" s="99"/>
      <c r="E3573" s="1"/>
      <c r="F3573" s="1"/>
      <c r="G3573" s="1"/>
      <c r="H3573" s="1"/>
      <c r="I3573" s="1"/>
      <c r="J3573" s="1"/>
      <c r="K3573" s="120"/>
      <c r="L3573" s="120"/>
      <c r="M3573" s="120"/>
      <c r="N3573" s="1"/>
      <c r="O3573" s="1"/>
      <c r="P3573" s="1"/>
      <c r="Q3573" s="1"/>
      <c r="R3573" s="1"/>
      <c r="S3573" s="1"/>
      <c r="T3573" s="1"/>
      <c r="U3573" s="1"/>
      <c r="V3573" s="1"/>
      <c r="W3573" s="1"/>
      <c r="X3573" s="1"/>
    </row>
    <row r="3574" spans="1:24">
      <c r="A3574" s="119"/>
      <c r="B3574" s="136"/>
      <c r="C3574" s="78"/>
      <c r="D3574" s="99"/>
      <c r="E3574" s="1"/>
      <c r="F3574" s="1"/>
      <c r="G3574" s="1"/>
      <c r="H3574" s="1"/>
      <c r="I3574" s="1"/>
      <c r="J3574" s="1"/>
      <c r="K3574" s="120"/>
      <c r="L3574" s="120"/>
      <c r="M3574" s="120"/>
      <c r="N3574" s="1"/>
      <c r="O3574" s="1"/>
      <c r="P3574" s="1"/>
      <c r="Q3574" s="1"/>
      <c r="R3574" s="1"/>
      <c r="S3574" s="1"/>
      <c r="T3574" s="1"/>
      <c r="U3574" s="1"/>
      <c r="V3574" s="1"/>
      <c r="W3574" s="1"/>
      <c r="X3574" s="1"/>
    </row>
    <row r="3575" spans="1:24">
      <c r="A3575" s="119"/>
      <c r="B3575" s="136"/>
      <c r="C3575" s="78"/>
      <c r="D3575" s="99"/>
      <c r="E3575" s="1"/>
      <c r="F3575" s="1"/>
      <c r="G3575" s="1"/>
      <c r="H3575" s="1"/>
      <c r="I3575" s="1"/>
      <c r="J3575" s="1"/>
      <c r="K3575" s="120"/>
      <c r="L3575" s="120"/>
      <c r="M3575" s="120"/>
      <c r="N3575" s="1"/>
      <c r="O3575" s="1"/>
      <c r="P3575" s="1"/>
      <c r="Q3575" s="1"/>
      <c r="R3575" s="1"/>
      <c r="S3575" s="1"/>
      <c r="T3575" s="1"/>
      <c r="U3575" s="1"/>
      <c r="V3575" s="1"/>
      <c r="W3575" s="1"/>
      <c r="X3575" s="1"/>
    </row>
    <row r="3576" spans="1:24">
      <c r="A3576" s="119"/>
      <c r="B3576" s="136"/>
      <c r="C3576" s="78"/>
      <c r="D3576" s="99"/>
      <c r="E3576" s="1"/>
      <c r="F3576" s="1"/>
      <c r="G3576" s="1"/>
      <c r="H3576" s="1"/>
      <c r="I3576" s="1"/>
      <c r="J3576" s="1"/>
      <c r="K3576" s="120"/>
      <c r="L3576" s="120"/>
      <c r="M3576" s="120"/>
      <c r="N3576" s="1"/>
      <c r="O3576" s="1"/>
      <c r="P3576" s="1"/>
      <c r="Q3576" s="1"/>
      <c r="R3576" s="1"/>
      <c r="S3576" s="1"/>
      <c r="T3576" s="1"/>
      <c r="U3576" s="1"/>
      <c r="V3576" s="1"/>
      <c r="W3576" s="1"/>
      <c r="X3576" s="1"/>
    </row>
    <row r="3577" spans="1:24">
      <c r="A3577" s="119"/>
      <c r="B3577" s="136"/>
      <c r="C3577" s="78"/>
      <c r="D3577" s="99"/>
      <c r="E3577" s="1"/>
      <c r="F3577" s="1"/>
      <c r="G3577" s="1"/>
      <c r="H3577" s="1"/>
      <c r="I3577" s="1"/>
      <c r="J3577" s="1"/>
      <c r="K3577" s="120"/>
      <c r="L3577" s="120"/>
      <c r="M3577" s="120"/>
      <c r="N3577" s="1"/>
      <c r="O3577" s="1"/>
      <c r="P3577" s="1"/>
      <c r="Q3577" s="1"/>
      <c r="R3577" s="1"/>
      <c r="S3577" s="1"/>
      <c r="T3577" s="1"/>
      <c r="U3577" s="1"/>
      <c r="V3577" s="1"/>
      <c r="W3577" s="1"/>
      <c r="X3577" s="1"/>
    </row>
    <row r="3578" spans="1:24">
      <c r="A3578" s="119"/>
      <c r="B3578" s="136"/>
      <c r="C3578" s="78"/>
      <c r="D3578" s="99"/>
      <c r="E3578" s="1"/>
      <c r="F3578" s="1"/>
      <c r="G3578" s="1"/>
      <c r="H3578" s="1"/>
      <c r="I3578" s="1"/>
      <c r="J3578" s="1"/>
      <c r="K3578" s="120"/>
      <c r="L3578" s="120"/>
      <c r="M3578" s="120"/>
      <c r="N3578" s="1"/>
      <c r="O3578" s="1"/>
      <c r="P3578" s="1"/>
      <c r="Q3578" s="1"/>
      <c r="R3578" s="1"/>
      <c r="S3578" s="1"/>
      <c r="T3578" s="1"/>
      <c r="U3578" s="1"/>
      <c r="V3578" s="1"/>
      <c r="W3578" s="1"/>
      <c r="X3578" s="1"/>
    </row>
    <row r="3579" spans="1:24">
      <c r="A3579" s="119"/>
      <c r="B3579" s="136"/>
      <c r="C3579" s="78"/>
      <c r="D3579" s="99"/>
      <c r="E3579" s="1"/>
      <c r="F3579" s="1"/>
      <c r="G3579" s="1"/>
      <c r="H3579" s="1"/>
      <c r="I3579" s="1"/>
      <c r="J3579" s="1"/>
      <c r="K3579" s="120"/>
      <c r="L3579" s="120"/>
      <c r="M3579" s="120"/>
      <c r="N3579" s="1"/>
      <c r="O3579" s="1"/>
      <c r="P3579" s="1"/>
      <c r="Q3579" s="1"/>
      <c r="R3579" s="1"/>
      <c r="S3579" s="1"/>
      <c r="T3579" s="1"/>
      <c r="U3579" s="1"/>
      <c r="V3579" s="1"/>
      <c r="W3579" s="1"/>
      <c r="X3579" s="1"/>
    </row>
    <row r="3580" spans="1:24">
      <c r="A3580" s="119"/>
      <c r="B3580" s="136"/>
      <c r="C3580" s="78"/>
      <c r="D3580" s="99"/>
      <c r="E3580" s="1"/>
      <c r="F3580" s="1"/>
      <c r="G3580" s="1"/>
      <c r="H3580" s="1"/>
      <c r="I3580" s="1"/>
      <c r="J3580" s="1"/>
      <c r="K3580" s="120"/>
      <c r="L3580" s="120"/>
      <c r="M3580" s="120"/>
      <c r="N3580" s="1"/>
      <c r="O3580" s="1"/>
      <c r="P3580" s="1"/>
      <c r="Q3580" s="1"/>
      <c r="R3580" s="1"/>
      <c r="S3580" s="1"/>
      <c r="T3580" s="1"/>
      <c r="U3580" s="1"/>
      <c r="V3580" s="1"/>
      <c r="W3580" s="1"/>
      <c r="X3580" s="1"/>
    </row>
    <row r="3581" spans="1:24">
      <c r="A3581" s="119"/>
      <c r="B3581" s="136"/>
      <c r="C3581" s="78"/>
      <c r="D3581" s="99"/>
      <c r="E3581" s="1"/>
      <c r="F3581" s="1"/>
      <c r="G3581" s="1"/>
      <c r="H3581" s="1"/>
      <c r="I3581" s="1"/>
      <c r="J3581" s="1"/>
      <c r="K3581" s="120"/>
      <c r="L3581" s="120"/>
      <c r="M3581" s="120"/>
      <c r="N3581" s="1"/>
      <c r="O3581" s="1"/>
      <c r="P3581" s="1"/>
      <c r="Q3581" s="1"/>
      <c r="R3581" s="1"/>
      <c r="S3581" s="1"/>
      <c r="T3581" s="1"/>
      <c r="U3581" s="1"/>
      <c r="V3581" s="1"/>
      <c r="W3581" s="1"/>
      <c r="X3581" s="1"/>
    </row>
    <row r="3582" spans="1:24">
      <c r="A3582" s="119"/>
      <c r="B3582" s="136"/>
      <c r="C3582" s="78"/>
      <c r="D3582" s="99"/>
      <c r="E3582" s="1"/>
      <c r="F3582" s="1"/>
      <c r="G3582" s="1"/>
      <c r="H3582" s="1"/>
      <c r="I3582" s="1"/>
      <c r="J3582" s="1"/>
      <c r="K3582" s="120"/>
      <c r="L3582" s="120"/>
      <c r="M3582" s="120"/>
      <c r="N3582" s="1"/>
      <c r="O3582" s="1"/>
      <c r="P3582" s="1"/>
      <c r="Q3582" s="1"/>
      <c r="R3582" s="1"/>
      <c r="S3582" s="1"/>
      <c r="T3582" s="1"/>
      <c r="U3582" s="1"/>
      <c r="V3582" s="1"/>
      <c r="W3582" s="1"/>
      <c r="X3582" s="1"/>
    </row>
    <row r="3583" spans="1:24">
      <c r="A3583" s="119"/>
      <c r="B3583" s="136"/>
      <c r="C3583" s="78"/>
      <c r="D3583" s="99"/>
      <c r="E3583" s="1"/>
      <c r="F3583" s="1"/>
      <c r="G3583" s="1"/>
      <c r="H3583" s="1"/>
      <c r="I3583" s="1"/>
      <c r="J3583" s="1"/>
      <c r="K3583" s="120"/>
      <c r="L3583" s="120"/>
      <c r="M3583" s="120"/>
      <c r="N3583" s="1"/>
      <c r="O3583" s="1"/>
      <c r="P3583" s="1"/>
      <c r="Q3583" s="1"/>
      <c r="R3583" s="1"/>
      <c r="S3583" s="1"/>
      <c r="T3583" s="1"/>
      <c r="U3583" s="1"/>
      <c r="V3583" s="1"/>
      <c r="W3583" s="1"/>
      <c r="X3583" s="1"/>
    </row>
    <row r="3584" spans="1:24">
      <c r="A3584" s="119"/>
      <c r="B3584" s="136"/>
      <c r="C3584" s="78"/>
      <c r="D3584" s="99"/>
      <c r="E3584" s="1"/>
      <c r="F3584" s="1"/>
      <c r="G3584" s="1"/>
      <c r="H3584" s="1"/>
      <c r="I3584" s="1"/>
      <c r="J3584" s="1"/>
      <c r="K3584" s="120"/>
      <c r="L3584" s="120"/>
      <c r="M3584" s="120"/>
      <c r="N3584" s="1"/>
      <c r="O3584" s="1"/>
      <c r="P3584" s="1"/>
      <c r="Q3584" s="1"/>
      <c r="R3584" s="1"/>
      <c r="S3584" s="1"/>
      <c r="T3584" s="1"/>
      <c r="U3584" s="1"/>
      <c r="V3584" s="1"/>
      <c r="W3584" s="1"/>
      <c r="X3584" s="1"/>
    </row>
    <row r="3585" spans="1:24">
      <c r="A3585" s="119"/>
      <c r="B3585" s="136"/>
      <c r="C3585" s="78"/>
      <c r="D3585" s="99"/>
      <c r="E3585" s="1"/>
      <c r="F3585" s="1"/>
      <c r="G3585" s="1"/>
      <c r="H3585" s="1"/>
      <c r="I3585" s="1"/>
      <c r="J3585" s="1"/>
      <c r="K3585" s="120"/>
      <c r="L3585" s="120"/>
      <c r="M3585" s="120"/>
      <c r="N3585" s="1"/>
      <c r="O3585" s="1"/>
      <c r="P3585" s="1"/>
      <c r="Q3585" s="1"/>
      <c r="R3585" s="1"/>
      <c r="S3585" s="1"/>
      <c r="T3585" s="1"/>
      <c r="U3585" s="1"/>
      <c r="V3585" s="1"/>
      <c r="W3585" s="1"/>
      <c r="X3585" s="1"/>
    </row>
    <row r="3586" spans="1:24">
      <c r="A3586" s="119"/>
      <c r="B3586" s="136"/>
      <c r="C3586" s="78"/>
      <c r="D3586" s="99"/>
      <c r="E3586" s="1"/>
      <c r="F3586" s="1"/>
      <c r="G3586" s="1"/>
      <c r="H3586" s="1"/>
      <c r="I3586" s="1"/>
      <c r="J3586" s="1"/>
      <c r="K3586" s="120"/>
      <c r="L3586" s="120"/>
      <c r="M3586" s="120"/>
      <c r="N3586" s="1"/>
      <c r="O3586" s="1"/>
      <c r="P3586" s="1"/>
      <c r="Q3586" s="1"/>
      <c r="R3586" s="1"/>
      <c r="S3586" s="1"/>
      <c r="T3586" s="1"/>
      <c r="U3586" s="1"/>
      <c r="V3586" s="1"/>
      <c r="W3586" s="1"/>
      <c r="X3586" s="1"/>
    </row>
    <row r="3587" spans="1:24">
      <c r="A3587" s="119"/>
      <c r="B3587" s="136"/>
      <c r="C3587" s="78"/>
      <c r="D3587" s="99"/>
      <c r="E3587" s="1"/>
      <c r="F3587" s="1"/>
      <c r="G3587" s="1"/>
      <c r="H3587" s="1"/>
      <c r="I3587" s="1"/>
      <c r="J3587" s="1"/>
      <c r="K3587" s="120"/>
      <c r="L3587" s="120"/>
      <c r="M3587" s="120"/>
      <c r="N3587" s="1"/>
      <c r="O3587" s="1"/>
      <c r="P3587" s="1"/>
      <c r="Q3587" s="1"/>
      <c r="R3587" s="1"/>
      <c r="S3587" s="1"/>
      <c r="T3587" s="1"/>
      <c r="U3587" s="1"/>
      <c r="V3587" s="1"/>
      <c r="W3587" s="1"/>
      <c r="X3587" s="1"/>
    </row>
    <row r="3588" spans="1:24">
      <c r="A3588" s="119"/>
      <c r="B3588" s="136"/>
      <c r="C3588" s="78"/>
      <c r="D3588" s="99"/>
      <c r="E3588" s="1"/>
      <c r="F3588" s="1"/>
      <c r="G3588" s="1"/>
      <c r="H3588" s="1"/>
      <c r="I3588" s="1"/>
      <c r="J3588" s="1"/>
      <c r="K3588" s="120"/>
      <c r="L3588" s="120"/>
      <c r="M3588" s="120"/>
      <c r="N3588" s="1"/>
      <c r="O3588" s="1"/>
      <c r="P3588" s="1"/>
      <c r="Q3588" s="1"/>
      <c r="R3588" s="1"/>
      <c r="S3588" s="1"/>
      <c r="T3588" s="1"/>
      <c r="U3588" s="1"/>
      <c r="V3588" s="1"/>
      <c r="W3588" s="1"/>
      <c r="X3588" s="1"/>
    </row>
    <row r="3589" spans="1:24">
      <c r="A3589" s="119"/>
      <c r="B3589" s="136"/>
      <c r="C3589" s="78"/>
      <c r="D3589" s="99"/>
      <c r="E3589" s="1"/>
      <c r="F3589" s="1"/>
      <c r="G3589" s="1"/>
      <c r="H3589" s="1"/>
      <c r="I3589" s="1"/>
      <c r="J3589" s="1"/>
      <c r="K3589" s="120"/>
      <c r="L3589" s="120"/>
      <c r="M3589" s="120"/>
      <c r="N3589" s="1"/>
      <c r="O3589" s="1"/>
      <c r="P3589" s="1"/>
      <c r="Q3589" s="1"/>
      <c r="R3589" s="1"/>
      <c r="S3589" s="1"/>
      <c r="T3589" s="1"/>
      <c r="U3589" s="1"/>
      <c r="V3589" s="1"/>
      <c r="W3589" s="1"/>
      <c r="X3589" s="1"/>
    </row>
    <row r="3590" spans="1:24">
      <c r="A3590" s="119"/>
      <c r="B3590" s="136"/>
      <c r="C3590" s="78"/>
      <c r="D3590" s="99"/>
      <c r="E3590" s="1"/>
      <c r="F3590" s="1"/>
      <c r="G3590" s="1"/>
      <c r="H3590" s="1"/>
      <c r="I3590" s="1"/>
      <c r="J3590" s="1"/>
      <c r="K3590" s="120"/>
      <c r="L3590" s="120"/>
      <c r="M3590" s="120"/>
      <c r="N3590" s="1"/>
      <c r="O3590" s="1"/>
      <c r="P3590" s="1"/>
      <c r="Q3590" s="1"/>
      <c r="R3590" s="1"/>
      <c r="S3590" s="1"/>
      <c r="T3590" s="1"/>
      <c r="U3590" s="1"/>
      <c r="V3590" s="1"/>
      <c r="W3590" s="1"/>
      <c r="X3590" s="1"/>
    </row>
    <row r="3591" spans="1:24">
      <c r="A3591" s="119"/>
      <c r="B3591" s="136"/>
      <c r="C3591" s="78"/>
      <c r="D3591" s="99"/>
      <c r="E3591" s="1"/>
      <c r="F3591" s="1"/>
      <c r="G3591" s="1"/>
      <c r="H3591" s="1"/>
      <c r="I3591" s="1"/>
      <c r="J3591" s="1"/>
      <c r="K3591" s="120"/>
      <c r="L3591" s="120"/>
      <c r="M3591" s="120"/>
      <c r="N3591" s="1"/>
      <c r="O3591" s="1"/>
      <c r="P3591" s="1"/>
      <c r="Q3591" s="1"/>
      <c r="R3591" s="1"/>
      <c r="S3591" s="1"/>
      <c r="T3591" s="1"/>
      <c r="U3591" s="1"/>
      <c r="V3591" s="1"/>
      <c r="W3591" s="1"/>
      <c r="X3591" s="1"/>
    </row>
    <row r="3592" spans="1:24">
      <c r="A3592" s="119"/>
      <c r="B3592" s="136"/>
      <c r="C3592" s="78"/>
      <c r="D3592" s="99"/>
      <c r="E3592" s="1"/>
      <c r="F3592" s="1"/>
      <c r="G3592" s="1"/>
      <c r="H3592" s="1"/>
      <c r="I3592" s="1"/>
      <c r="J3592" s="1"/>
      <c r="K3592" s="120"/>
      <c r="L3592" s="120"/>
      <c r="M3592" s="120"/>
      <c r="N3592" s="1"/>
      <c r="O3592" s="1"/>
      <c r="P3592" s="1"/>
      <c r="Q3592" s="1"/>
      <c r="R3592" s="1"/>
      <c r="S3592" s="1"/>
      <c r="T3592" s="1"/>
      <c r="U3592" s="1"/>
      <c r="V3592" s="1"/>
      <c r="W3592" s="1"/>
      <c r="X3592" s="1"/>
    </row>
    <row r="3593" spans="1:24">
      <c r="A3593" s="119"/>
      <c r="B3593" s="136"/>
      <c r="C3593" s="78"/>
      <c r="D3593" s="99"/>
      <c r="E3593" s="1"/>
      <c r="F3593" s="1"/>
      <c r="G3593" s="1"/>
      <c r="H3593" s="1"/>
      <c r="I3593" s="1"/>
      <c r="J3593" s="1"/>
      <c r="K3593" s="120"/>
      <c r="L3593" s="120"/>
      <c r="M3593" s="120"/>
      <c r="N3593" s="1"/>
      <c r="O3593" s="1"/>
      <c r="P3593" s="1"/>
      <c r="Q3593" s="1"/>
      <c r="R3593" s="1"/>
      <c r="S3593" s="1"/>
      <c r="T3593" s="1"/>
      <c r="U3593" s="1"/>
      <c r="V3593" s="1"/>
      <c r="W3593" s="1"/>
      <c r="X3593" s="1"/>
    </row>
    <row r="3594" spans="1:24">
      <c r="A3594" s="119"/>
      <c r="B3594" s="136"/>
      <c r="C3594" s="78"/>
      <c r="D3594" s="99"/>
      <c r="E3594" s="1"/>
      <c r="F3594" s="1"/>
      <c r="G3594" s="1"/>
      <c r="H3594" s="1"/>
      <c r="I3594" s="1"/>
      <c r="J3594" s="1"/>
      <c r="K3594" s="120"/>
      <c r="L3594" s="120"/>
      <c r="M3594" s="120"/>
      <c r="N3594" s="1"/>
      <c r="O3594" s="1"/>
      <c r="P3594" s="1"/>
      <c r="Q3594" s="1"/>
      <c r="R3594" s="1"/>
      <c r="S3594" s="1"/>
      <c r="T3594" s="1"/>
      <c r="U3594" s="1"/>
      <c r="V3594" s="1"/>
      <c r="W3594" s="1"/>
      <c r="X3594" s="1"/>
    </row>
    <row r="3595" spans="1:24">
      <c r="A3595" s="119"/>
      <c r="B3595" s="136"/>
      <c r="C3595" s="78"/>
      <c r="D3595" s="99"/>
      <c r="E3595" s="1"/>
      <c r="F3595" s="1"/>
      <c r="G3595" s="1"/>
      <c r="H3595" s="1"/>
      <c r="I3595" s="1"/>
      <c r="J3595" s="1"/>
      <c r="K3595" s="120"/>
      <c r="L3595" s="120"/>
      <c r="M3595" s="120"/>
      <c r="N3595" s="1"/>
      <c r="O3595" s="1"/>
      <c r="P3595" s="1"/>
      <c r="Q3595" s="1"/>
      <c r="R3595" s="1"/>
      <c r="S3595" s="1"/>
      <c r="T3595" s="1"/>
      <c r="U3595" s="1"/>
      <c r="V3595" s="1"/>
      <c r="W3595" s="1"/>
      <c r="X3595" s="1"/>
    </row>
    <row r="3596" spans="1:24">
      <c r="A3596" s="119"/>
      <c r="B3596" s="136"/>
      <c r="C3596" s="78"/>
      <c r="D3596" s="99"/>
      <c r="E3596" s="1"/>
      <c r="F3596" s="1"/>
      <c r="G3596" s="1"/>
      <c r="H3596" s="1"/>
      <c r="I3596" s="1"/>
      <c r="J3596" s="1"/>
      <c r="K3596" s="120"/>
      <c r="L3596" s="120"/>
      <c r="M3596" s="120"/>
      <c r="N3596" s="1"/>
      <c r="O3596" s="1"/>
      <c r="P3596" s="1"/>
      <c r="Q3596" s="1"/>
      <c r="R3596" s="1"/>
      <c r="S3596" s="1"/>
      <c r="T3596" s="1"/>
      <c r="U3596" s="1"/>
      <c r="V3596" s="1"/>
      <c r="W3596" s="1"/>
      <c r="X3596" s="1"/>
    </row>
    <row r="3597" spans="1:24">
      <c r="A3597" s="119"/>
      <c r="B3597" s="136"/>
      <c r="C3597" s="78"/>
      <c r="D3597" s="99"/>
      <c r="E3597" s="1"/>
      <c r="F3597" s="1"/>
      <c r="G3597" s="1"/>
      <c r="H3597" s="1"/>
      <c r="I3597" s="1"/>
      <c r="J3597" s="1"/>
      <c r="K3597" s="120"/>
      <c r="L3597" s="120"/>
      <c r="M3597" s="120"/>
      <c r="N3597" s="1"/>
      <c r="O3597" s="1"/>
      <c r="P3597" s="1"/>
      <c r="Q3597" s="1"/>
      <c r="R3597" s="1"/>
      <c r="S3597" s="1"/>
      <c r="T3597" s="1"/>
      <c r="U3597" s="1"/>
      <c r="V3597" s="1"/>
      <c r="W3597" s="1"/>
      <c r="X3597" s="1"/>
    </row>
    <row r="3598" spans="1:24">
      <c r="A3598" s="119"/>
      <c r="B3598" s="136"/>
      <c r="C3598" s="78"/>
      <c r="D3598" s="99"/>
      <c r="E3598" s="1"/>
      <c r="F3598" s="1"/>
      <c r="G3598" s="1"/>
      <c r="H3598" s="1"/>
      <c r="I3598" s="1"/>
      <c r="J3598" s="1"/>
      <c r="K3598" s="120"/>
      <c r="L3598" s="120"/>
      <c r="M3598" s="120"/>
      <c r="N3598" s="1"/>
      <c r="O3598" s="1"/>
      <c r="P3598" s="1"/>
      <c r="Q3598" s="1"/>
      <c r="R3598" s="1"/>
      <c r="S3598" s="1"/>
      <c r="T3598" s="1"/>
      <c r="U3598" s="1"/>
      <c r="V3598" s="1"/>
      <c r="W3598" s="1"/>
      <c r="X3598" s="1"/>
    </row>
    <row r="3599" spans="1:24">
      <c r="A3599" s="119"/>
      <c r="B3599" s="136"/>
      <c r="C3599" s="78"/>
      <c r="D3599" s="99"/>
      <c r="E3599" s="1"/>
      <c r="F3599" s="1"/>
      <c r="G3599" s="1"/>
      <c r="H3599" s="1"/>
      <c r="I3599" s="1"/>
      <c r="J3599" s="1"/>
      <c r="K3599" s="120"/>
      <c r="L3599" s="120"/>
      <c r="M3599" s="120"/>
      <c r="N3599" s="1"/>
      <c r="O3599" s="1"/>
      <c r="P3599" s="1"/>
      <c r="Q3599" s="1"/>
      <c r="R3599" s="1"/>
      <c r="S3599" s="1"/>
      <c r="T3599" s="1"/>
      <c r="U3599" s="1"/>
      <c r="V3599" s="1"/>
      <c r="W3599" s="1"/>
      <c r="X3599" s="1"/>
    </row>
    <row r="3600" spans="1:24">
      <c r="A3600" s="119"/>
      <c r="B3600" s="136"/>
      <c r="C3600" s="78"/>
      <c r="D3600" s="99"/>
      <c r="E3600" s="1"/>
      <c r="F3600" s="1"/>
      <c r="G3600" s="1"/>
      <c r="H3600" s="1"/>
      <c r="I3600" s="1"/>
      <c r="J3600" s="1"/>
      <c r="K3600" s="120"/>
      <c r="L3600" s="120"/>
      <c r="M3600" s="120"/>
      <c r="N3600" s="1"/>
      <c r="O3600" s="1"/>
      <c r="P3600" s="1"/>
      <c r="Q3600" s="1"/>
      <c r="R3600" s="1"/>
      <c r="S3600" s="1"/>
      <c r="T3600" s="1"/>
      <c r="U3600" s="1"/>
      <c r="V3600" s="1"/>
      <c r="W3600" s="1"/>
      <c r="X3600" s="1"/>
    </row>
    <row r="3601" spans="1:24">
      <c r="A3601" s="119"/>
      <c r="B3601" s="136"/>
      <c r="C3601" s="78"/>
      <c r="D3601" s="99"/>
      <c r="E3601" s="1"/>
      <c r="F3601" s="1"/>
      <c r="G3601" s="1"/>
      <c r="H3601" s="1"/>
      <c r="I3601" s="1"/>
      <c r="J3601" s="1"/>
      <c r="K3601" s="120"/>
      <c r="L3601" s="120"/>
      <c r="M3601" s="120"/>
      <c r="N3601" s="1"/>
      <c r="O3601" s="1"/>
      <c r="P3601" s="1"/>
      <c r="Q3601" s="1"/>
      <c r="R3601" s="1"/>
      <c r="S3601" s="1"/>
      <c r="T3601" s="1"/>
      <c r="U3601" s="1"/>
      <c r="V3601" s="1"/>
      <c r="W3601" s="1"/>
      <c r="X3601" s="1"/>
    </row>
    <row r="3602" spans="1:24">
      <c r="A3602" s="119"/>
      <c r="B3602" s="136"/>
      <c r="C3602" s="78"/>
      <c r="D3602" s="99"/>
      <c r="E3602" s="1"/>
      <c r="F3602" s="1"/>
      <c r="G3602" s="1"/>
      <c r="H3602" s="1"/>
      <c r="I3602" s="1"/>
      <c r="J3602" s="1"/>
      <c r="K3602" s="120"/>
      <c r="L3602" s="120"/>
      <c r="M3602" s="120"/>
      <c r="N3602" s="1"/>
      <c r="O3602" s="1"/>
      <c r="P3602" s="1"/>
      <c r="Q3602" s="1"/>
      <c r="R3602" s="1"/>
      <c r="S3602" s="1"/>
      <c r="T3602" s="1"/>
      <c r="U3602" s="1"/>
      <c r="V3602" s="1"/>
      <c r="W3602" s="1"/>
      <c r="X3602" s="1"/>
    </row>
    <row r="3603" spans="1:24">
      <c r="A3603" s="119"/>
      <c r="B3603" s="136"/>
      <c r="C3603" s="78"/>
      <c r="D3603" s="99"/>
      <c r="E3603" s="1"/>
      <c r="F3603" s="1"/>
      <c r="G3603" s="1"/>
      <c r="H3603" s="1"/>
      <c r="I3603" s="1"/>
      <c r="J3603" s="1"/>
      <c r="K3603" s="120"/>
      <c r="L3603" s="120"/>
      <c r="M3603" s="120"/>
      <c r="N3603" s="1"/>
      <c r="O3603" s="1"/>
      <c r="P3603" s="1"/>
      <c r="Q3603" s="1"/>
      <c r="R3603" s="1"/>
      <c r="S3603" s="1"/>
      <c r="T3603" s="1"/>
      <c r="U3603" s="1"/>
      <c r="V3603" s="1"/>
      <c r="W3603" s="1"/>
      <c r="X3603" s="1"/>
    </row>
    <row r="3604" spans="1:24">
      <c r="A3604" s="119"/>
      <c r="B3604" s="136"/>
      <c r="C3604" s="78"/>
      <c r="D3604" s="99"/>
      <c r="E3604" s="1"/>
      <c r="F3604" s="1"/>
      <c r="G3604" s="1"/>
      <c r="H3604" s="1"/>
      <c r="I3604" s="1"/>
      <c r="J3604" s="1"/>
      <c r="K3604" s="120"/>
      <c r="L3604" s="120"/>
      <c r="M3604" s="120"/>
      <c r="N3604" s="1"/>
      <c r="O3604" s="1"/>
      <c r="P3604" s="1"/>
      <c r="Q3604" s="1"/>
      <c r="R3604" s="1"/>
      <c r="S3604" s="1"/>
      <c r="T3604" s="1"/>
      <c r="U3604" s="1"/>
      <c r="V3604" s="1"/>
      <c r="W3604" s="1"/>
      <c r="X3604" s="1"/>
    </row>
    <row r="3605" spans="1:24">
      <c r="A3605" s="119"/>
      <c r="B3605" s="136"/>
      <c r="C3605" s="78"/>
      <c r="D3605" s="99"/>
      <c r="E3605" s="1"/>
      <c r="F3605" s="1"/>
      <c r="G3605" s="1"/>
      <c r="H3605" s="1"/>
      <c r="I3605" s="1"/>
      <c r="J3605" s="1"/>
      <c r="K3605" s="120"/>
      <c r="L3605" s="120"/>
      <c r="M3605" s="120"/>
      <c r="N3605" s="1"/>
      <c r="O3605" s="1"/>
      <c r="P3605" s="1"/>
      <c r="Q3605" s="1"/>
      <c r="R3605" s="1"/>
      <c r="S3605" s="1"/>
      <c r="T3605" s="1"/>
      <c r="U3605" s="1"/>
      <c r="V3605" s="1"/>
      <c r="W3605" s="1"/>
      <c r="X3605" s="1"/>
    </row>
    <row r="3606" spans="1:24">
      <c r="A3606" s="119"/>
      <c r="B3606" s="136"/>
      <c r="C3606" s="78"/>
      <c r="D3606" s="99"/>
      <c r="E3606" s="1"/>
      <c r="F3606" s="1"/>
      <c r="G3606" s="1"/>
      <c r="H3606" s="1"/>
      <c r="I3606" s="1"/>
      <c r="J3606" s="1"/>
      <c r="K3606" s="120"/>
      <c r="L3606" s="120"/>
      <c r="M3606" s="120"/>
      <c r="N3606" s="1"/>
      <c r="O3606" s="1"/>
      <c r="P3606" s="1"/>
      <c r="Q3606" s="1"/>
      <c r="R3606" s="1"/>
      <c r="S3606" s="1"/>
      <c r="T3606" s="1"/>
      <c r="U3606" s="1"/>
      <c r="V3606" s="1"/>
      <c r="W3606" s="1"/>
      <c r="X3606" s="1"/>
    </row>
    <row r="3607" spans="1:24">
      <c r="A3607" s="119"/>
      <c r="B3607" s="136"/>
      <c r="C3607" s="78"/>
      <c r="D3607" s="99"/>
      <c r="E3607" s="1"/>
      <c r="F3607" s="1"/>
      <c r="G3607" s="1"/>
      <c r="H3607" s="1"/>
      <c r="I3607" s="1"/>
      <c r="J3607" s="1"/>
      <c r="K3607" s="120"/>
      <c r="L3607" s="120"/>
      <c r="M3607" s="120"/>
      <c r="N3607" s="1"/>
      <c r="O3607" s="1"/>
      <c r="P3607" s="1"/>
      <c r="Q3607" s="1"/>
      <c r="R3607" s="1"/>
      <c r="S3607" s="1"/>
      <c r="T3607" s="1"/>
      <c r="U3607" s="1"/>
      <c r="V3607" s="1"/>
      <c r="W3607" s="1"/>
      <c r="X3607" s="1"/>
    </row>
    <row r="3608" spans="1:24">
      <c r="A3608" s="119"/>
      <c r="B3608" s="136"/>
      <c r="C3608" s="78"/>
      <c r="D3608" s="99"/>
      <c r="E3608" s="1"/>
      <c r="F3608" s="1"/>
      <c r="G3608" s="1"/>
      <c r="H3608" s="1"/>
      <c r="I3608" s="1"/>
      <c r="J3608" s="1"/>
      <c r="K3608" s="120"/>
      <c r="L3608" s="120"/>
      <c r="M3608" s="120"/>
      <c r="N3608" s="1"/>
      <c r="O3608" s="1"/>
      <c r="P3608" s="1"/>
      <c r="Q3608" s="1"/>
      <c r="R3608" s="1"/>
      <c r="S3608" s="1"/>
      <c r="T3608" s="1"/>
      <c r="U3608" s="1"/>
      <c r="V3608" s="1"/>
      <c r="W3608" s="1"/>
      <c r="X3608" s="1"/>
    </row>
    <row r="3609" spans="1:24">
      <c r="A3609" s="119"/>
      <c r="B3609" s="136"/>
      <c r="C3609" s="78"/>
      <c r="D3609" s="99"/>
      <c r="E3609" s="1"/>
      <c r="F3609" s="1"/>
      <c r="G3609" s="1"/>
      <c r="H3609" s="1"/>
      <c r="I3609" s="1"/>
      <c r="J3609" s="1"/>
      <c r="K3609" s="120"/>
      <c r="L3609" s="120"/>
      <c r="M3609" s="120"/>
      <c r="N3609" s="1"/>
      <c r="O3609" s="1"/>
      <c r="P3609" s="1"/>
      <c r="Q3609" s="1"/>
      <c r="R3609" s="1"/>
      <c r="S3609" s="1"/>
      <c r="T3609" s="1"/>
      <c r="U3609" s="1"/>
      <c r="V3609" s="1"/>
      <c r="W3609" s="1"/>
      <c r="X3609" s="1"/>
    </row>
    <row r="3610" spans="1:24">
      <c r="A3610" s="119"/>
      <c r="B3610" s="136"/>
      <c r="C3610" s="78"/>
      <c r="D3610" s="99"/>
      <c r="E3610" s="1"/>
      <c r="F3610" s="1"/>
      <c r="G3610" s="1"/>
      <c r="H3610" s="1"/>
      <c r="I3610" s="1"/>
      <c r="J3610" s="1"/>
      <c r="K3610" s="120"/>
      <c r="L3610" s="120"/>
      <c r="M3610" s="120"/>
      <c r="N3610" s="1"/>
      <c r="O3610" s="1"/>
      <c r="P3610" s="1"/>
      <c r="Q3610" s="1"/>
      <c r="R3610" s="1"/>
      <c r="S3610" s="1"/>
      <c r="T3610" s="1"/>
      <c r="U3610" s="1"/>
      <c r="V3610" s="1"/>
      <c r="W3610" s="1"/>
      <c r="X3610" s="1"/>
    </row>
    <row r="3611" spans="1:24">
      <c r="A3611" s="119"/>
      <c r="B3611" s="136"/>
      <c r="C3611" s="78"/>
      <c r="D3611" s="99"/>
      <c r="E3611" s="1"/>
      <c r="F3611" s="1"/>
      <c r="G3611" s="1"/>
      <c r="H3611" s="1"/>
      <c r="I3611" s="1"/>
      <c r="J3611" s="1"/>
      <c r="K3611" s="120"/>
      <c r="L3611" s="120"/>
      <c r="M3611" s="120"/>
      <c r="N3611" s="1"/>
      <c r="O3611" s="1"/>
      <c r="P3611" s="1"/>
      <c r="Q3611" s="1"/>
      <c r="R3611" s="1"/>
      <c r="S3611" s="1"/>
      <c r="T3611" s="1"/>
      <c r="U3611" s="1"/>
      <c r="V3611" s="1"/>
      <c r="W3611" s="1"/>
      <c r="X3611" s="1"/>
    </row>
    <row r="3612" spans="1:24">
      <c r="A3612" s="119"/>
      <c r="B3612" s="136"/>
      <c r="C3612" s="78"/>
      <c r="D3612" s="99"/>
      <c r="E3612" s="1"/>
      <c r="F3612" s="1"/>
      <c r="G3612" s="1"/>
      <c r="H3612" s="1"/>
      <c r="I3612" s="1"/>
      <c r="J3612" s="1"/>
      <c r="K3612" s="120"/>
      <c r="L3612" s="120"/>
      <c r="M3612" s="120"/>
      <c r="N3612" s="1"/>
      <c r="O3612" s="1"/>
      <c r="P3612" s="1"/>
      <c r="Q3612" s="1"/>
      <c r="R3612" s="1"/>
      <c r="S3612" s="1"/>
      <c r="T3612" s="1"/>
      <c r="U3612" s="1"/>
      <c r="V3612" s="1"/>
      <c r="W3612" s="1"/>
      <c r="X3612" s="1"/>
    </row>
    <row r="3613" spans="1:24">
      <c r="A3613" s="119"/>
      <c r="B3613" s="136"/>
      <c r="C3613" s="78"/>
      <c r="D3613" s="99"/>
      <c r="E3613" s="1"/>
      <c r="F3613" s="1"/>
      <c r="G3613" s="1"/>
      <c r="H3613" s="1"/>
      <c r="I3613" s="1"/>
      <c r="J3613" s="1"/>
      <c r="K3613" s="120"/>
      <c r="L3613" s="120"/>
      <c r="M3613" s="120"/>
      <c r="N3613" s="1"/>
      <c r="O3613" s="1"/>
      <c r="P3613" s="1"/>
      <c r="Q3613" s="1"/>
      <c r="R3613" s="1"/>
      <c r="S3613" s="1"/>
      <c r="T3613" s="1"/>
      <c r="U3613" s="1"/>
      <c r="V3613" s="1"/>
      <c r="W3613" s="1"/>
      <c r="X3613" s="1"/>
    </row>
    <row r="3614" spans="1:24">
      <c r="A3614" s="119"/>
      <c r="B3614" s="136"/>
      <c r="C3614" s="78"/>
      <c r="D3614" s="99"/>
      <c r="E3614" s="1"/>
      <c r="F3614" s="1"/>
      <c r="G3614" s="1"/>
      <c r="H3614" s="1"/>
      <c r="I3614" s="1"/>
      <c r="J3614" s="1"/>
      <c r="K3614" s="120"/>
      <c r="L3614" s="120"/>
      <c r="M3614" s="120"/>
      <c r="N3614" s="1"/>
      <c r="O3614" s="1"/>
      <c r="P3614" s="1"/>
      <c r="Q3614" s="1"/>
      <c r="R3614" s="1"/>
      <c r="S3614" s="1"/>
      <c r="T3614" s="1"/>
      <c r="U3614" s="1"/>
      <c r="V3614" s="1"/>
      <c r="W3614" s="1"/>
      <c r="X3614" s="1"/>
    </row>
    <row r="3615" spans="1:24">
      <c r="A3615" s="119"/>
      <c r="B3615" s="136"/>
      <c r="C3615" s="78"/>
      <c r="D3615" s="99"/>
      <c r="E3615" s="1"/>
      <c r="F3615" s="1"/>
      <c r="G3615" s="1"/>
      <c r="H3615" s="1"/>
      <c r="I3615" s="1"/>
      <c r="J3615" s="1"/>
      <c r="K3615" s="120"/>
      <c r="L3615" s="120"/>
      <c r="M3615" s="120"/>
      <c r="N3615" s="1"/>
      <c r="O3615" s="1"/>
      <c r="P3615" s="1"/>
      <c r="Q3615" s="1"/>
      <c r="R3615" s="1"/>
      <c r="S3615" s="1"/>
      <c r="T3615" s="1"/>
      <c r="U3615" s="1"/>
      <c r="V3615" s="1"/>
      <c r="W3615" s="1"/>
      <c r="X3615" s="1"/>
    </row>
    <row r="3616" spans="1:24">
      <c r="A3616" s="119"/>
      <c r="B3616" s="136"/>
      <c r="C3616" s="78"/>
      <c r="D3616" s="99"/>
      <c r="E3616" s="1"/>
      <c r="F3616" s="1"/>
      <c r="G3616" s="1"/>
      <c r="H3616" s="1"/>
      <c r="I3616" s="1"/>
      <c r="J3616" s="1"/>
      <c r="K3616" s="120"/>
      <c r="L3616" s="120"/>
      <c r="M3616" s="120"/>
      <c r="N3616" s="1"/>
      <c r="O3616" s="1"/>
      <c r="P3616" s="1"/>
      <c r="Q3616" s="1"/>
      <c r="R3616" s="1"/>
      <c r="S3616" s="1"/>
      <c r="T3616" s="1"/>
      <c r="U3616" s="1"/>
      <c r="V3616" s="1"/>
      <c r="W3616" s="1"/>
      <c r="X3616" s="1"/>
    </row>
    <row r="3617" spans="1:24">
      <c r="A3617" s="119"/>
      <c r="B3617" s="136"/>
      <c r="C3617" s="78"/>
      <c r="D3617" s="99"/>
      <c r="E3617" s="1"/>
      <c r="F3617" s="1"/>
      <c r="G3617" s="1"/>
      <c r="H3617" s="1"/>
      <c r="I3617" s="1"/>
      <c r="J3617" s="1"/>
      <c r="K3617" s="120"/>
      <c r="L3617" s="120"/>
      <c r="M3617" s="120"/>
      <c r="N3617" s="1"/>
      <c r="O3617" s="1"/>
      <c r="P3617" s="1"/>
      <c r="Q3617" s="1"/>
      <c r="R3617" s="1"/>
      <c r="S3617" s="1"/>
      <c r="T3617" s="1"/>
      <c r="U3617" s="1"/>
      <c r="V3617" s="1"/>
      <c r="W3617" s="1"/>
      <c r="X3617" s="1"/>
    </row>
    <row r="3618" spans="1:24">
      <c r="A3618" s="119"/>
      <c r="B3618" s="136"/>
      <c r="C3618" s="78"/>
      <c r="D3618" s="99"/>
      <c r="E3618" s="1"/>
      <c r="F3618" s="1"/>
      <c r="G3618" s="1"/>
      <c r="H3618" s="1"/>
      <c r="I3618" s="1"/>
      <c r="J3618" s="1"/>
      <c r="K3618" s="120"/>
      <c r="L3618" s="120"/>
      <c r="M3618" s="120"/>
      <c r="N3618" s="1"/>
      <c r="O3618" s="1"/>
      <c r="P3618" s="1"/>
      <c r="Q3618" s="1"/>
      <c r="R3618" s="1"/>
      <c r="S3618" s="1"/>
      <c r="T3618" s="1"/>
      <c r="U3618" s="1"/>
      <c r="V3618" s="1"/>
      <c r="W3618" s="1"/>
      <c r="X3618" s="1"/>
    </row>
    <row r="3619" spans="1:24">
      <c r="A3619" s="119"/>
      <c r="B3619" s="136"/>
      <c r="C3619" s="78"/>
      <c r="D3619" s="99"/>
      <c r="E3619" s="1"/>
      <c r="F3619" s="1"/>
      <c r="G3619" s="1"/>
      <c r="H3619" s="1"/>
      <c r="I3619" s="1"/>
      <c r="J3619" s="1"/>
      <c r="K3619" s="120"/>
      <c r="L3619" s="120"/>
      <c r="M3619" s="120"/>
      <c r="N3619" s="1"/>
      <c r="O3619" s="1"/>
      <c r="P3619" s="1"/>
      <c r="Q3619" s="1"/>
      <c r="R3619" s="1"/>
      <c r="S3619" s="1"/>
      <c r="T3619" s="1"/>
      <c r="U3619" s="1"/>
      <c r="V3619" s="1"/>
      <c r="W3619" s="1"/>
      <c r="X3619" s="1"/>
    </row>
    <row r="3620" spans="1:24">
      <c r="A3620" s="119"/>
      <c r="B3620" s="136"/>
      <c r="C3620" s="78"/>
      <c r="D3620" s="99"/>
      <c r="E3620" s="1"/>
      <c r="F3620" s="1"/>
      <c r="G3620" s="1"/>
      <c r="H3620" s="1"/>
      <c r="I3620" s="1"/>
      <c r="J3620" s="1"/>
      <c r="K3620" s="120"/>
      <c r="L3620" s="120"/>
      <c r="M3620" s="120"/>
      <c r="N3620" s="1"/>
      <c r="O3620" s="1"/>
      <c r="P3620" s="1"/>
      <c r="Q3620" s="1"/>
      <c r="R3620" s="1"/>
      <c r="S3620" s="1"/>
      <c r="T3620" s="1"/>
      <c r="U3620" s="1"/>
      <c r="V3620" s="1"/>
      <c r="W3620" s="1"/>
      <c r="X3620" s="1"/>
    </row>
    <row r="3621" spans="1:24">
      <c r="A3621" s="119"/>
      <c r="B3621" s="136"/>
      <c r="C3621" s="78"/>
      <c r="D3621" s="99"/>
      <c r="E3621" s="1"/>
      <c r="F3621" s="1"/>
      <c r="G3621" s="1"/>
      <c r="H3621" s="1"/>
      <c r="I3621" s="1"/>
      <c r="J3621" s="1"/>
      <c r="K3621" s="120"/>
      <c r="L3621" s="120"/>
      <c r="M3621" s="120"/>
      <c r="N3621" s="1"/>
      <c r="O3621" s="1"/>
      <c r="P3621" s="1"/>
      <c r="Q3621" s="1"/>
      <c r="R3621" s="1"/>
      <c r="S3621" s="1"/>
      <c r="T3621" s="1"/>
      <c r="U3621" s="1"/>
      <c r="V3621" s="1"/>
      <c r="W3621" s="1"/>
      <c r="X3621" s="1"/>
    </row>
    <row r="3622" spans="1:24">
      <c r="A3622" s="119"/>
      <c r="B3622" s="136"/>
      <c r="C3622" s="78"/>
      <c r="D3622" s="99"/>
      <c r="E3622" s="1"/>
      <c r="F3622" s="1"/>
      <c r="G3622" s="1"/>
      <c r="H3622" s="1"/>
      <c r="I3622" s="1"/>
      <c r="J3622" s="1"/>
      <c r="K3622" s="120"/>
      <c r="L3622" s="120"/>
      <c r="M3622" s="120"/>
      <c r="N3622" s="1"/>
      <c r="O3622" s="1"/>
      <c r="P3622" s="1"/>
      <c r="Q3622" s="1"/>
      <c r="R3622" s="1"/>
      <c r="S3622" s="1"/>
      <c r="T3622" s="1"/>
      <c r="U3622" s="1"/>
      <c r="V3622" s="1"/>
      <c r="W3622" s="1"/>
      <c r="X3622" s="1"/>
    </row>
    <row r="3623" spans="1:24">
      <c r="A3623" s="119"/>
      <c r="B3623" s="136"/>
      <c r="C3623" s="78"/>
      <c r="D3623" s="99"/>
      <c r="E3623" s="1"/>
      <c r="F3623" s="1"/>
      <c r="G3623" s="1"/>
      <c r="H3623" s="1"/>
      <c r="I3623" s="1"/>
      <c r="J3623" s="1"/>
      <c r="K3623" s="120"/>
      <c r="L3623" s="120"/>
      <c r="M3623" s="120"/>
      <c r="N3623" s="1"/>
      <c r="O3623" s="1"/>
      <c r="P3623" s="1"/>
      <c r="Q3623" s="1"/>
      <c r="R3623" s="1"/>
      <c r="S3623" s="1"/>
      <c r="T3623" s="1"/>
      <c r="U3623" s="1"/>
      <c r="V3623" s="1"/>
      <c r="W3623" s="1"/>
      <c r="X3623" s="1"/>
    </row>
    <row r="3624" spans="1:24">
      <c r="A3624" s="119"/>
      <c r="B3624" s="136"/>
      <c r="C3624" s="78"/>
      <c r="D3624" s="99"/>
      <c r="E3624" s="1"/>
      <c r="F3624" s="1"/>
      <c r="G3624" s="1"/>
      <c r="H3624" s="1"/>
      <c r="I3624" s="1"/>
      <c r="J3624" s="1"/>
      <c r="K3624" s="120"/>
      <c r="L3624" s="120"/>
      <c r="M3624" s="120"/>
      <c r="N3624" s="1"/>
      <c r="O3624" s="1"/>
      <c r="P3624" s="1"/>
      <c r="Q3624" s="1"/>
      <c r="R3624" s="1"/>
      <c r="S3624" s="1"/>
      <c r="T3624" s="1"/>
      <c r="U3624" s="1"/>
      <c r="V3624" s="1"/>
      <c r="W3624" s="1"/>
      <c r="X3624" s="1"/>
    </row>
    <row r="3625" spans="1:24">
      <c r="A3625" s="119"/>
      <c r="B3625" s="136"/>
      <c r="C3625" s="78"/>
      <c r="D3625" s="99"/>
      <c r="E3625" s="1"/>
      <c r="F3625" s="1"/>
      <c r="G3625" s="1"/>
      <c r="H3625" s="1"/>
      <c r="I3625" s="1"/>
      <c r="J3625" s="1"/>
      <c r="K3625" s="120"/>
      <c r="L3625" s="120"/>
      <c r="M3625" s="120"/>
      <c r="N3625" s="1"/>
      <c r="O3625" s="1"/>
      <c r="P3625" s="1"/>
      <c r="Q3625" s="1"/>
      <c r="R3625" s="1"/>
      <c r="S3625" s="1"/>
      <c r="T3625" s="1"/>
      <c r="U3625" s="1"/>
      <c r="V3625" s="1"/>
      <c r="W3625" s="1"/>
      <c r="X3625" s="1"/>
    </row>
    <row r="3626" spans="1:24">
      <c r="A3626" s="119"/>
      <c r="B3626" s="136"/>
      <c r="C3626" s="78"/>
      <c r="D3626" s="99"/>
      <c r="E3626" s="1"/>
      <c r="F3626" s="1"/>
      <c r="G3626" s="1"/>
      <c r="H3626" s="1"/>
      <c r="I3626" s="1"/>
      <c r="J3626" s="1"/>
      <c r="K3626" s="120"/>
      <c r="L3626" s="120"/>
      <c r="M3626" s="120"/>
      <c r="N3626" s="1"/>
      <c r="O3626" s="1"/>
      <c r="P3626" s="1"/>
      <c r="Q3626" s="1"/>
      <c r="R3626" s="1"/>
      <c r="S3626" s="1"/>
      <c r="T3626" s="1"/>
      <c r="U3626" s="1"/>
      <c r="V3626" s="1"/>
      <c r="W3626" s="1"/>
      <c r="X3626" s="1"/>
    </row>
    <row r="3627" spans="1:24">
      <c r="A3627" s="119"/>
      <c r="B3627" s="136"/>
      <c r="C3627" s="78"/>
      <c r="D3627" s="99"/>
      <c r="E3627" s="1"/>
      <c r="F3627" s="1"/>
      <c r="G3627" s="1"/>
      <c r="H3627" s="1"/>
      <c r="I3627" s="1"/>
      <c r="J3627" s="1"/>
      <c r="K3627" s="120"/>
      <c r="L3627" s="120"/>
      <c r="M3627" s="120"/>
      <c r="N3627" s="1"/>
      <c r="O3627" s="1"/>
      <c r="P3627" s="1"/>
      <c r="Q3627" s="1"/>
      <c r="R3627" s="1"/>
      <c r="S3627" s="1"/>
      <c r="T3627" s="1"/>
      <c r="U3627" s="1"/>
      <c r="V3627" s="1"/>
      <c r="W3627" s="1"/>
      <c r="X3627" s="1"/>
    </row>
    <row r="3628" spans="1:24">
      <c r="A3628" s="119"/>
      <c r="B3628" s="136"/>
      <c r="C3628" s="78"/>
      <c r="D3628" s="99"/>
      <c r="E3628" s="1"/>
      <c r="F3628" s="1"/>
      <c r="G3628" s="1"/>
      <c r="H3628" s="1"/>
      <c r="I3628" s="1"/>
      <c r="J3628" s="1"/>
      <c r="K3628" s="120"/>
      <c r="L3628" s="120"/>
      <c r="M3628" s="120"/>
      <c r="N3628" s="1"/>
      <c r="O3628" s="1"/>
      <c r="P3628" s="1"/>
      <c r="Q3628" s="1"/>
      <c r="R3628" s="1"/>
      <c r="S3628" s="1"/>
      <c r="T3628" s="1"/>
      <c r="U3628" s="1"/>
      <c r="V3628" s="1"/>
      <c r="W3628" s="1"/>
      <c r="X3628" s="1"/>
    </row>
    <row r="3629" spans="1:24">
      <c r="A3629" s="119"/>
      <c r="B3629" s="136"/>
      <c r="C3629" s="78"/>
      <c r="D3629" s="99"/>
      <c r="E3629" s="1"/>
      <c r="F3629" s="1"/>
      <c r="G3629" s="1"/>
      <c r="H3629" s="1"/>
      <c r="I3629" s="1"/>
      <c r="J3629" s="1"/>
      <c r="K3629" s="120"/>
      <c r="L3629" s="120"/>
      <c r="M3629" s="120"/>
      <c r="N3629" s="1"/>
      <c r="O3629" s="1"/>
      <c r="P3629" s="1"/>
      <c r="Q3629" s="1"/>
      <c r="R3629" s="1"/>
      <c r="S3629" s="1"/>
      <c r="T3629" s="1"/>
      <c r="U3629" s="1"/>
      <c r="V3629" s="1"/>
      <c r="W3629" s="1"/>
      <c r="X3629" s="1"/>
    </row>
    <row r="3630" spans="1:24">
      <c r="A3630" s="119"/>
      <c r="B3630" s="136"/>
      <c r="C3630" s="78"/>
      <c r="D3630" s="99"/>
      <c r="E3630" s="1"/>
      <c r="F3630" s="1"/>
      <c r="G3630" s="1"/>
      <c r="H3630" s="1"/>
      <c r="I3630" s="1"/>
      <c r="J3630" s="1"/>
      <c r="K3630" s="120"/>
      <c r="L3630" s="120"/>
      <c r="M3630" s="120"/>
      <c r="N3630" s="1"/>
      <c r="O3630" s="1"/>
      <c r="P3630" s="1"/>
      <c r="Q3630" s="1"/>
      <c r="R3630" s="1"/>
      <c r="S3630" s="1"/>
      <c r="T3630" s="1"/>
      <c r="U3630" s="1"/>
      <c r="V3630" s="1"/>
      <c r="W3630" s="1"/>
      <c r="X3630" s="1"/>
    </row>
    <row r="3631" spans="1:24">
      <c r="A3631" s="119"/>
      <c r="B3631" s="136"/>
      <c r="C3631" s="78"/>
      <c r="D3631" s="99"/>
      <c r="E3631" s="1"/>
      <c r="F3631" s="1"/>
      <c r="G3631" s="1"/>
      <c r="H3631" s="1"/>
      <c r="I3631" s="1"/>
      <c r="J3631" s="1"/>
      <c r="K3631" s="120"/>
      <c r="L3631" s="120"/>
      <c r="M3631" s="120"/>
      <c r="N3631" s="1"/>
      <c r="O3631" s="1"/>
      <c r="P3631" s="1"/>
      <c r="Q3631" s="1"/>
      <c r="R3631" s="1"/>
      <c r="S3631" s="1"/>
      <c r="T3631" s="1"/>
      <c r="U3631" s="1"/>
      <c r="V3631" s="1"/>
      <c r="W3631" s="1"/>
      <c r="X3631" s="1"/>
    </row>
    <row r="3632" spans="1:24">
      <c r="A3632" s="119"/>
      <c r="B3632" s="136"/>
      <c r="C3632" s="78"/>
      <c r="D3632" s="99"/>
      <c r="E3632" s="1"/>
      <c r="F3632" s="1"/>
      <c r="G3632" s="1"/>
      <c r="H3632" s="1"/>
      <c r="I3632" s="1"/>
      <c r="J3632" s="1"/>
      <c r="K3632" s="120"/>
      <c r="L3632" s="120"/>
      <c r="M3632" s="120"/>
      <c r="N3632" s="1"/>
      <c r="O3632" s="1"/>
      <c r="P3632" s="1"/>
      <c r="Q3632" s="1"/>
      <c r="R3632" s="1"/>
      <c r="S3632" s="1"/>
      <c r="T3632" s="1"/>
      <c r="U3632" s="1"/>
      <c r="V3632" s="1"/>
      <c r="W3632" s="1"/>
      <c r="X3632" s="1"/>
    </row>
    <row r="3633" spans="1:24">
      <c r="A3633" s="119"/>
      <c r="B3633" s="136"/>
      <c r="C3633" s="78"/>
      <c r="D3633" s="99"/>
      <c r="E3633" s="1"/>
      <c r="F3633" s="1"/>
      <c r="G3633" s="1"/>
      <c r="H3633" s="1"/>
      <c r="I3633" s="1"/>
      <c r="J3633" s="1"/>
      <c r="K3633" s="120"/>
      <c r="L3633" s="120"/>
      <c r="M3633" s="120"/>
      <c r="N3633" s="1"/>
      <c r="O3633" s="1"/>
      <c r="P3633" s="1"/>
      <c r="Q3633" s="1"/>
      <c r="R3633" s="1"/>
      <c r="S3633" s="1"/>
      <c r="T3633" s="1"/>
      <c r="U3633" s="1"/>
      <c r="V3633" s="1"/>
      <c r="W3633" s="1"/>
      <c r="X3633" s="1"/>
    </row>
    <row r="3634" spans="1:24">
      <c r="A3634" s="119"/>
      <c r="B3634" s="136"/>
      <c r="C3634" s="78"/>
      <c r="D3634" s="99"/>
      <c r="E3634" s="1"/>
      <c r="F3634" s="1"/>
      <c r="G3634" s="1"/>
      <c r="H3634" s="1"/>
      <c r="I3634" s="1"/>
      <c r="J3634" s="1"/>
      <c r="K3634" s="120"/>
      <c r="L3634" s="120"/>
      <c r="M3634" s="120"/>
      <c r="N3634" s="1"/>
      <c r="O3634" s="1"/>
      <c r="P3634" s="1"/>
      <c r="Q3634" s="1"/>
      <c r="R3634" s="1"/>
      <c r="S3634" s="1"/>
      <c r="T3634" s="1"/>
      <c r="U3634" s="1"/>
      <c r="V3634" s="1"/>
      <c r="W3634" s="1"/>
      <c r="X3634" s="1"/>
    </row>
    <row r="3635" spans="1:24">
      <c r="A3635" s="119"/>
      <c r="B3635" s="136"/>
      <c r="C3635" s="78"/>
      <c r="D3635" s="99"/>
      <c r="E3635" s="1"/>
      <c r="F3635" s="1"/>
      <c r="G3635" s="1"/>
      <c r="H3635" s="1"/>
      <c r="I3635" s="1"/>
      <c r="J3635" s="1"/>
      <c r="K3635" s="120"/>
      <c r="L3635" s="120"/>
      <c r="M3635" s="120"/>
      <c r="N3635" s="1"/>
      <c r="O3635" s="1"/>
      <c r="P3635" s="1"/>
      <c r="Q3635" s="1"/>
      <c r="R3635" s="1"/>
      <c r="S3635" s="1"/>
      <c r="T3635" s="1"/>
      <c r="U3635" s="1"/>
      <c r="V3635" s="1"/>
      <c r="W3635" s="1"/>
      <c r="X3635" s="1"/>
    </row>
    <row r="3636" spans="1:24">
      <c r="A3636" s="119"/>
      <c r="B3636" s="136"/>
      <c r="C3636" s="78"/>
      <c r="D3636" s="99"/>
      <c r="E3636" s="1"/>
      <c r="F3636" s="1"/>
      <c r="G3636" s="1"/>
      <c r="H3636" s="1"/>
      <c r="I3636" s="1"/>
      <c r="J3636" s="1"/>
      <c r="K3636" s="120"/>
      <c r="L3636" s="120"/>
      <c r="M3636" s="120"/>
      <c r="N3636" s="1"/>
      <c r="O3636" s="1"/>
      <c r="P3636" s="1"/>
      <c r="Q3636" s="1"/>
      <c r="R3636" s="1"/>
      <c r="S3636" s="1"/>
      <c r="T3636" s="1"/>
      <c r="U3636" s="1"/>
      <c r="V3636" s="1"/>
      <c r="W3636" s="1"/>
      <c r="X3636" s="1"/>
    </row>
    <row r="3637" spans="1:24">
      <c r="A3637" s="119"/>
      <c r="B3637" s="136"/>
      <c r="C3637" s="78"/>
      <c r="D3637" s="99"/>
      <c r="E3637" s="1"/>
      <c r="F3637" s="1"/>
      <c r="G3637" s="1"/>
      <c r="H3637" s="1"/>
      <c r="I3637" s="1"/>
      <c r="J3637" s="1"/>
      <c r="K3637" s="120"/>
      <c r="L3637" s="120"/>
      <c r="M3637" s="120"/>
      <c r="N3637" s="1"/>
      <c r="O3637" s="1"/>
      <c r="P3637" s="1"/>
      <c r="Q3637" s="1"/>
      <c r="R3637" s="1"/>
      <c r="S3637" s="1"/>
      <c r="T3637" s="1"/>
      <c r="U3637" s="1"/>
      <c r="V3637" s="1"/>
      <c r="W3637" s="1"/>
      <c r="X3637" s="1"/>
    </row>
    <row r="3638" spans="1:24">
      <c r="A3638" s="119"/>
      <c r="B3638" s="136"/>
      <c r="C3638" s="78"/>
      <c r="D3638" s="99"/>
      <c r="E3638" s="1"/>
      <c r="F3638" s="1"/>
      <c r="G3638" s="1"/>
      <c r="H3638" s="1"/>
      <c r="I3638" s="1"/>
      <c r="J3638" s="1"/>
      <c r="K3638" s="120"/>
      <c r="L3638" s="120"/>
      <c r="M3638" s="120"/>
      <c r="N3638" s="1"/>
      <c r="O3638" s="1"/>
      <c r="P3638" s="1"/>
      <c r="Q3638" s="1"/>
      <c r="R3638" s="1"/>
      <c r="S3638" s="1"/>
      <c r="T3638" s="1"/>
      <c r="U3638" s="1"/>
      <c r="V3638" s="1"/>
      <c r="W3638" s="1"/>
      <c r="X3638" s="1"/>
    </row>
    <row r="3639" spans="1:24">
      <c r="A3639" s="119"/>
      <c r="B3639" s="136"/>
      <c r="C3639" s="78"/>
      <c r="D3639" s="99"/>
      <c r="E3639" s="1"/>
      <c r="F3639" s="1"/>
      <c r="G3639" s="1"/>
      <c r="H3639" s="1"/>
      <c r="I3639" s="1"/>
      <c r="J3639" s="1"/>
      <c r="K3639" s="120"/>
      <c r="L3639" s="120"/>
      <c r="M3639" s="120"/>
      <c r="N3639" s="1"/>
      <c r="O3639" s="1"/>
      <c r="P3639" s="1"/>
      <c r="Q3639" s="1"/>
      <c r="R3639" s="1"/>
      <c r="S3639" s="1"/>
      <c r="T3639" s="1"/>
      <c r="U3639" s="1"/>
      <c r="V3639" s="1"/>
      <c r="W3639" s="1"/>
      <c r="X3639" s="1"/>
    </row>
    <row r="3640" spans="1:24">
      <c r="A3640" s="119"/>
      <c r="B3640" s="136"/>
      <c r="C3640" s="78"/>
      <c r="D3640" s="99"/>
      <c r="E3640" s="1"/>
      <c r="F3640" s="1"/>
      <c r="G3640" s="1"/>
      <c r="H3640" s="1"/>
      <c r="I3640" s="1"/>
      <c r="J3640" s="1"/>
      <c r="K3640" s="120"/>
      <c r="L3640" s="120"/>
      <c r="M3640" s="120"/>
      <c r="N3640" s="1"/>
      <c r="O3640" s="1"/>
      <c r="P3640" s="1"/>
      <c r="Q3640" s="1"/>
      <c r="R3640" s="1"/>
      <c r="S3640" s="1"/>
      <c r="T3640" s="1"/>
      <c r="U3640" s="1"/>
      <c r="V3640" s="1"/>
      <c r="W3640" s="1"/>
      <c r="X3640" s="1"/>
    </row>
    <row r="3641" spans="1:24">
      <c r="A3641" s="119"/>
      <c r="B3641" s="136"/>
      <c r="C3641" s="78"/>
      <c r="D3641" s="99"/>
      <c r="E3641" s="1"/>
      <c r="F3641" s="1"/>
      <c r="G3641" s="1"/>
      <c r="H3641" s="1"/>
      <c r="I3641" s="1"/>
      <c r="J3641" s="1"/>
      <c r="K3641" s="120"/>
      <c r="L3641" s="120"/>
      <c r="M3641" s="120"/>
      <c r="N3641" s="1"/>
      <c r="O3641" s="1"/>
      <c r="P3641" s="1"/>
      <c r="Q3641" s="1"/>
      <c r="R3641" s="1"/>
      <c r="S3641" s="1"/>
      <c r="T3641" s="1"/>
      <c r="U3641" s="1"/>
      <c r="V3641" s="1"/>
      <c r="W3641" s="1"/>
      <c r="X3641" s="1"/>
    </row>
    <row r="3642" spans="1:24">
      <c r="A3642" s="119"/>
      <c r="B3642" s="136"/>
      <c r="C3642" s="78"/>
      <c r="D3642" s="99"/>
      <c r="E3642" s="1"/>
      <c r="F3642" s="1"/>
      <c r="G3642" s="1"/>
      <c r="H3642" s="1"/>
      <c r="I3642" s="1"/>
      <c r="J3642" s="1"/>
      <c r="K3642" s="120"/>
      <c r="L3642" s="120"/>
      <c r="M3642" s="120"/>
      <c r="N3642" s="1"/>
      <c r="O3642" s="1"/>
      <c r="P3642" s="1"/>
      <c r="Q3642" s="1"/>
      <c r="R3642" s="1"/>
      <c r="S3642" s="1"/>
      <c r="T3642" s="1"/>
      <c r="U3642" s="1"/>
      <c r="V3642" s="1"/>
      <c r="W3642" s="1"/>
      <c r="X3642" s="1"/>
    </row>
    <row r="3643" spans="1:24">
      <c r="A3643" s="119"/>
      <c r="B3643" s="136"/>
      <c r="C3643" s="78"/>
      <c r="D3643" s="99"/>
      <c r="E3643" s="1"/>
      <c r="F3643" s="1"/>
      <c r="G3643" s="1"/>
      <c r="H3643" s="1"/>
      <c r="I3643" s="1"/>
      <c r="J3643" s="1"/>
      <c r="K3643" s="120"/>
      <c r="L3643" s="120"/>
      <c r="M3643" s="120"/>
      <c r="N3643" s="1"/>
      <c r="O3643" s="1"/>
      <c r="P3643" s="1"/>
      <c r="Q3643" s="1"/>
      <c r="R3643" s="1"/>
      <c r="S3643" s="1"/>
      <c r="T3643" s="1"/>
      <c r="U3643" s="1"/>
      <c r="V3643" s="1"/>
      <c r="W3643" s="1"/>
      <c r="X3643" s="1"/>
    </row>
    <row r="3644" spans="1:24">
      <c r="A3644" s="119"/>
      <c r="B3644" s="136"/>
      <c r="C3644" s="78"/>
      <c r="D3644" s="99"/>
      <c r="E3644" s="1"/>
      <c r="F3644" s="1"/>
      <c r="G3644" s="1"/>
      <c r="H3644" s="1"/>
      <c r="I3644" s="1"/>
      <c r="J3644" s="1"/>
      <c r="K3644" s="120"/>
      <c r="L3644" s="120"/>
      <c r="M3644" s="120"/>
      <c r="N3644" s="1"/>
      <c r="O3644" s="1"/>
      <c r="P3644" s="1"/>
      <c r="Q3644" s="1"/>
      <c r="R3644" s="1"/>
      <c r="S3644" s="1"/>
      <c r="T3644" s="1"/>
      <c r="U3644" s="1"/>
      <c r="V3644" s="1"/>
      <c r="W3644" s="1"/>
      <c r="X3644" s="1"/>
    </row>
    <row r="3645" spans="1:24">
      <c r="A3645" s="119"/>
      <c r="B3645" s="136"/>
      <c r="C3645" s="78"/>
      <c r="D3645" s="99"/>
      <c r="E3645" s="1"/>
      <c r="F3645" s="1"/>
      <c r="G3645" s="1"/>
      <c r="H3645" s="1"/>
      <c r="I3645" s="1"/>
      <c r="J3645" s="1"/>
      <c r="K3645" s="120"/>
      <c r="L3645" s="120"/>
      <c r="M3645" s="120"/>
      <c r="N3645" s="1"/>
      <c r="O3645" s="1"/>
      <c r="P3645" s="1"/>
      <c r="Q3645" s="1"/>
      <c r="R3645" s="1"/>
      <c r="S3645" s="1"/>
      <c r="T3645" s="1"/>
      <c r="U3645" s="1"/>
      <c r="V3645" s="1"/>
      <c r="W3645" s="1"/>
      <c r="X3645" s="1"/>
    </row>
    <row r="3646" spans="1:24">
      <c r="A3646" s="119"/>
      <c r="B3646" s="136"/>
      <c r="C3646" s="78"/>
      <c r="D3646" s="99"/>
      <c r="E3646" s="1"/>
      <c r="F3646" s="1"/>
      <c r="G3646" s="1"/>
      <c r="H3646" s="1"/>
      <c r="I3646" s="1"/>
      <c r="J3646" s="1"/>
      <c r="K3646" s="120"/>
      <c r="L3646" s="120"/>
      <c r="M3646" s="120"/>
      <c r="N3646" s="1"/>
      <c r="O3646" s="1"/>
      <c r="P3646" s="1"/>
      <c r="Q3646" s="1"/>
      <c r="R3646" s="1"/>
      <c r="S3646" s="1"/>
      <c r="T3646" s="1"/>
      <c r="U3646" s="1"/>
      <c r="V3646" s="1"/>
      <c r="W3646" s="1"/>
      <c r="X3646" s="1"/>
    </row>
    <row r="3647" spans="1:24">
      <c r="A3647" s="119"/>
      <c r="B3647" s="136"/>
      <c r="C3647" s="78"/>
      <c r="D3647" s="99"/>
      <c r="E3647" s="1"/>
      <c r="F3647" s="1"/>
      <c r="G3647" s="1"/>
      <c r="H3647" s="1"/>
      <c r="I3647" s="1"/>
      <c r="J3647" s="1"/>
      <c r="K3647" s="120"/>
      <c r="L3647" s="120"/>
      <c r="M3647" s="120"/>
      <c r="N3647" s="1"/>
      <c r="O3647" s="1"/>
      <c r="P3647" s="1"/>
      <c r="Q3647" s="1"/>
      <c r="R3647" s="1"/>
      <c r="S3647" s="1"/>
      <c r="T3647" s="1"/>
      <c r="U3647" s="1"/>
      <c r="V3647" s="1"/>
      <c r="W3647" s="1"/>
      <c r="X3647" s="1"/>
    </row>
    <row r="3648" spans="1:24">
      <c r="A3648" s="119"/>
      <c r="B3648" s="136"/>
      <c r="C3648" s="78"/>
      <c r="D3648" s="99"/>
      <c r="E3648" s="1"/>
      <c r="F3648" s="1"/>
      <c r="G3648" s="1"/>
      <c r="H3648" s="1"/>
      <c r="I3648" s="1"/>
      <c r="J3648" s="1"/>
      <c r="K3648" s="120"/>
      <c r="L3648" s="120"/>
      <c r="M3648" s="120"/>
      <c r="N3648" s="1"/>
      <c r="O3648" s="1"/>
      <c r="P3648" s="1"/>
      <c r="Q3648" s="1"/>
      <c r="R3648" s="1"/>
      <c r="S3648" s="1"/>
      <c r="T3648" s="1"/>
      <c r="U3648" s="1"/>
      <c r="V3648" s="1"/>
      <c r="W3648" s="1"/>
      <c r="X3648" s="1"/>
    </row>
    <row r="3649" spans="1:24">
      <c r="A3649" s="119"/>
      <c r="B3649" s="136"/>
      <c r="C3649" s="78"/>
      <c r="D3649" s="99"/>
      <c r="E3649" s="1"/>
      <c r="F3649" s="1"/>
      <c r="G3649" s="1"/>
      <c r="H3649" s="1"/>
      <c r="I3649" s="1"/>
      <c r="J3649" s="1"/>
      <c r="K3649" s="120"/>
      <c r="L3649" s="120"/>
      <c r="M3649" s="120"/>
      <c r="N3649" s="1"/>
      <c r="O3649" s="1"/>
      <c r="P3649" s="1"/>
      <c r="Q3649" s="1"/>
      <c r="R3649" s="1"/>
      <c r="S3649" s="1"/>
      <c r="T3649" s="1"/>
      <c r="U3649" s="1"/>
      <c r="V3649" s="1"/>
      <c r="W3649" s="1"/>
      <c r="X3649" s="1"/>
    </row>
    <row r="3650" spans="1:24">
      <c r="A3650" s="119"/>
      <c r="B3650" s="136"/>
      <c r="C3650" s="78"/>
      <c r="D3650" s="99"/>
      <c r="E3650" s="1"/>
      <c r="F3650" s="1"/>
      <c r="G3650" s="1"/>
      <c r="H3650" s="1"/>
      <c r="I3650" s="1"/>
      <c r="J3650" s="1"/>
      <c r="K3650" s="120"/>
      <c r="L3650" s="120"/>
      <c r="M3650" s="120"/>
      <c r="N3650" s="1"/>
      <c r="O3650" s="1"/>
      <c r="P3650" s="1"/>
      <c r="Q3650" s="1"/>
      <c r="R3650" s="1"/>
      <c r="S3650" s="1"/>
      <c r="T3650" s="1"/>
      <c r="U3650" s="1"/>
      <c r="V3650" s="1"/>
      <c r="W3650" s="1"/>
      <c r="X3650" s="1"/>
    </row>
    <row r="3651" spans="1:24">
      <c r="A3651" s="119"/>
      <c r="B3651" s="136"/>
      <c r="C3651" s="78"/>
      <c r="D3651" s="99"/>
      <c r="E3651" s="1"/>
      <c r="F3651" s="1"/>
      <c r="G3651" s="1"/>
      <c r="H3651" s="1"/>
      <c r="I3651" s="1"/>
      <c r="J3651" s="1"/>
      <c r="K3651" s="120"/>
      <c r="L3651" s="120"/>
      <c r="M3651" s="120"/>
      <c r="N3651" s="1"/>
      <c r="O3651" s="1"/>
      <c r="P3651" s="1"/>
      <c r="Q3651" s="1"/>
      <c r="R3651" s="1"/>
      <c r="S3651" s="1"/>
      <c r="T3651" s="1"/>
      <c r="U3651" s="1"/>
      <c r="V3651" s="1"/>
      <c r="W3651" s="1"/>
      <c r="X3651" s="1"/>
    </row>
    <row r="3652" spans="1:24">
      <c r="A3652" s="119"/>
      <c r="B3652" s="136"/>
      <c r="C3652" s="78"/>
      <c r="D3652" s="99"/>
      <c r="E3652" s="1"/>
      <c r="F3652" s="1"/>
      <c r="G3652" s="1"/>
      <c r="H3652" s="1"/>
      <c r="I3652" s="1"/>
      <c r="J3652" s="1"/>
      <c r="K3652" s="120"/>
      <c r="L3652" s="120"/>
      <c r="M3652" s="120"/>
      <c r="N3652" s="1"/>
      <c r="O3652" s="1"/>
      <c r="P3652" s="1"/>
      <c r="Q3652" s="1"/>
      <c r="R3652" s="1"/>
      <c r="S3652" s="1"/>
      <c r="T3652" s="1"/>
      <c r="U3652" s="1"/>
      <c r="V3652" s="1"/>
      <c r="W3652" s="1"/>
      <c r="X3652" s="1"/>
    </row>
    <row r="3653" spans="1:24">
      <c r="A3653" s="119"/>
      <c r="B3653" s="136"/>
      <c r="C3653" s="78"/>
      <c r="D3653" s="99"/>
      <c r="E3653" s="1"/>
      <c r="F3653" s="1"/>
      <c r="G3653" s="1"/>
      <c r="H3653" s="1"/>
      <c r="I3653" s="1"/>
      <c r="J3653" s="1"/>
      <c r="K3653" s="120"/>
      <c r="L3653" s="120"/>
      <c r="M3653" s="120"/>
      <c r="N3653" s="1"/>
      <c r="O3653" s="1"/>
      <c r="P3653" s="1"/>
      <c r="Q3653" s="1"/>
      <c r="R3653" s="1"/>
      <c r="S3653" s="1"/>
      <c r="T3653" s="1"/>
      <c r="U3653" s="1"/>
      <c r="V3653" s="1"/>
      <c r="W3653" s="1"/>
      <c r="X3653" s="1"/>
    </row>
    <row r="3654" spans="1:24">
      <c r="A3654" s="119"/>
      <c r="B3654" s="136"/>
      <c r="C3654" s="78"/>
      <c r="D3654" s="99"/>
      <c r="E3654" s="1"/>
      <c r="F3654" s="1"/>
      <c r="G3654" s="1"/>
      <c r="H3654" s="1"/>
      <c r="I3654" s="1"/>
      <c r="J3654" s="1"/>
      <c r="K3654" s="120"/>
      <c r="L3654" s="120"/>
      <c r="M3654" s="120"/>
      <c r="N3654" s="1"/>
      <c r="O3654" s="1"/>
      <c r="P3654" s="1"/>
      <c r="Q3654" s="1"/>
      <c r="R3654" s="1"/>
      <c r="S3654" s="1"/>
      <c r="T3654" s="1"/>
      <c r="U3654" s="1"/>
      <c r="V3654" s="1"/>
      <c r="W3654" s="1"/>
      <c r="X3654" s="1"/>
    </row>
    <row r="3655" spans="1:24">
      <c r="A3655" s="119"/>
      <c r="B3655" s="136"/>
      <c r="C3655" s="78"/>
      <c r="D3655" s="99"/>
      <c r="E3655" s="1"/>
      <c r="F3655" s="1"/>
      <c r="G3655" s="1"/>
      <c r="H3655" s="1"/>
      <c r="I3655" s="1"/>
      <c r="J3655" s="1"/>
      <c r="K3655" s="120"/>
      <c r="L3655" s="120"/>
      <c r="M3655" s="120"/>
      <c r="N3655" s="1"/>
      <c r="O3655" s="1"/>
      <c r="P3655" s="1"/>
      <c r="Q3655" s="1"/>
      <c r="R3655" s="1"/>
      <c r="S3655" s="1"/>
      <c r="T3655" s="1"/>
      <c r="U3655" s="1"/>
      <c r="V3655" s="1"/>
      <c r="W3655" s="1"/>
      <c r="X3655" s="1"/>
    </row>
    <row r="3656" spans="1:24">
      <c r="A3656" s="119"/>
      <c r="B3656" s="136"/>
      <c r="C3656" s="78"/>
      <c r="D3656" s="99"/>
      <c r="E3656" s="1"/>
      <c r="F3656" s="1"/>
      <c r="G3656" s="1"/>
      <c r="H3656" s="1"/>
      <c r="I3656" s="1"/>
      <c r="J3656" s="1"/>
      <c r="K3656" s="120"/>
      <c r="L3656" s="120"/>
      <c r="M3656" s="120"/>
      <c r="N3656" s="1"/>
      <c r="O3656" s="1"/>
      <c r="P3656" s="1"/>
      <c r="Q3656" s="1"/>
      <c r="R3656" s="1"/>
      <c r="S3656" s="1"/>
      <c r="T3656" s="1"/>
      <c r="U3656" s="1"/>
      <c r="V3656" s="1"/>
      <c r="W3656" s="1"/>
      <c r="X3656" s="1"/>
    </row>
    <row r="3657" spans="1:24">
      <c r="A3657" s="119"/>
      <c r="B3657" s="136"/>
      <c r="C3657" s="78"/>
      <c r="D3657" s="99"/>
      <c r="E3657" s="1"/>
      <c r="F3657" s="1"/>
      <c r="G3657" s="1"/>
      <c r="H3657" s="1"/>
      <c r="I3657" s="1"/>
      <c r="J3657" s="1"/>
      <c r="K3657" s="120"/>
      <c r="L3657" s="120"/>
      <c r="M3657" s="120"/>
      <c r="N3657" s="1"/>
      <c r="O3657" s="1"/>
      <c r="P3657" s="1"/>
      <c r="Q3657" s="1"/>
      <c r="R3657" s="1"/>
      <c r="S3657" s="1"/>
      <c r="T3657" s="1"/>
      <c r="U3657" s="1"/>
      <c r="V3657" s="1"/>
      <c r="W3657" s="1"/>
      <c r="X3657" s="1"/>
    </row>
    <row r="3658" spans="1:24">
      <c r="A3658" s="119"/>
      <c r="B3658" s="136"/>
      <c r="C3658" s="78"/>
      <c r="D3658" s="99"/>
      <c r="E3658" s="1"/>
      <c r="F3658" s="1"/>
      <c r="G3658" s="1"/>
      <c r="H3658" s="1"/>
      <c r="I3658" s="1"/>
      <c r="J3658" s="1"/>
      <c r="K3658" s="120"/>
      <c r="L3658" s="120"/>
      <c r="M3658" s="120"/>
      <c r="N3658" s="1"/>
      <c r="O3658" s="1"/>
      <c r="P3658" s="1"/>
      <c r="Q3658" s="1"/>
      <c r="R3658" s="1"/>
      <c r="S3658" s="1"/>
      <c r="T3658" s="1"/>
      <c r="U3658" s="1"/>
      <c r="V3658" s="1"/>
      <c r="W3658" s="1"/>
      <c r="X3658" s="1"/>
    </row>
    <row r="3659" spans="1:24">
      <c r="A3659" s="119"/>
      <c r="B3659" s="136"/>
      <c r="C3659" s="78"/>
      <c r="D3659" s="99"/>
      <c r="E3659" s="1"/>
      <c r="F3659" s="1"/>
      <c r="G3659" s="1"/>
      <c r="H3659" s="1"/>
      <c r="I3659" s="1"/>
      <c r="J3659" s="1"/>
      <c r="K3659" s="120"/>
      <c r="L3659" s="120"/>
      <c r="M3659" s="120"/>
      <c r="N3659" s="1"/>
      <c r="O3659" s="1"/>
      <c r="P3659" s="1"/>
      <c r="Q3659" s="1"/>
      <c r="R3659" s="1"/>
      <c r="S3659" s="1"/>
      <c r="T3659" s="1"/>
      <c r="U3659" s="1"/>
      <c r="V3659" s="1"/>
      <c r="W3659" s="1"/>
      <c r="X3659" s="1"/>
    </row>
    <row r="3660" spans="1:24">
      <c r="A3660" s="119"/>
      <c r="B3660" s="136"/>
      <c r="C3660" s="78"/>
      <c r="D3660" s="99"/>
      <c r="E3660" s="1"/>
      <c r="F3660" s="1"/>
      <c r="G3660" s="1"/>
      <c r="H3660" s="1"/>
      <c r="I3660" s="1"/>
      <c r="J3660" s="1"/>
      <c r="K3660" s="120"/>
      <c r="L3660" s="120"/>
      <c r="M3660" s="120"/>
      <c r="N3660" s="1"/>
      <c r="O3660" s="1"/>
      <c r="P3660" s="1"/>
      <c r="Q3660" s="1"/>
      <c r="R3660" s="1"/>
      <c r="S3660" s="1"/>
      <c r="T3660" s="1"/>
      <c r="U3660" s="1"/>
      <c r="V3660" s="1"/>
      <c r="W3660" s="1"/>
      <c r="X3660" s="1"/>
    </row>
    <row r="3661" spans="1:24">
      <c r="A3661" s="119"/>
      <c r="B3661" s="136"/>
      <c r="C3661" s="78"/>
      <c r="D3661" s="99"/>
      <c r="E3661" s="1"/>
      <c r="F3661" s="1"/>
      <c r="G3661" s="1"/>
      <c r="H3661" s="1"/>
      <c r="I3661" s="1"/>
      <c r="J3661" s="1"/>
      <c r="K3661" s="120"/>
      <c r="L3661" s="120"/>
      <c r="M3661" s="120"/>
      <c r="N3661" s="1"/>
      <c r="O3661" s="1"/>
      <c r="P3661" s="1"/>
      <c r="Q3661" s="1"/>
      <c r="R3661" s="1"/>
      <c r="S3661" s="1"/>
      <c r="T3661" s="1"/>
      <c r="U3661" s="1"/>
      <c r="V3661" s="1"/>
      <c r="W3661" s="1"/>
      <c r="X3661" s="1"/>
    </row>
    <row r="3662" spans="1:24">
      <c r="A3662" s="119"/>
      <c r="B3662" s="136"/>
      <c r="C3662" s="78"/>
      <c r="D3662" s="99"/>
      <c r="E3662" s="1"/>
      <c r="F3662" s="1"/>
      <c r="G3662" s="1"/>
      <c r="H3662" s="1"/>
      <c r="I3662" s="1"/>
      <c r="J3662" s="1"/>
      <c r="K3662" s="120"/>
      <c r="L3662" s="120"/>
      <c r="M3662" s="120"/>
      <c r="N3662" s="1"/>
      <c r="O3662" s="1"/>
      <c r="P3662" s="1"/>
      <c r="Q3662" s="1"/>
      <c r="R3662" s="1"/>
      <c r="S3662" s="1"/>
      <c r="T3662" s="1"/>
      <c r="U3662" s="1"/>
      <c r="V3662" s="1"/>
      <c r="W3662" s="1"/>
      <c r="X3662" s="1"/>
    </row>
    <row r="3663" spans="1:24">
      <c r="A3663" s="119"/>
      <c r="B3663" s="136"/>
      <c r="C3663" s="78"/>
      <c r="D3663" s="99"/>
      <c r="E3663" s="1"/>
      <c r="F3663" s="1"/>
      <c r="G3663" s="1"/>
      <c r="H3663" s="1"/>
      <c r="I3663" s="1"/>
      <c r="J3663" s="1"/>
      <c r="K3663" s="120"/>
      <c r="L3663" s="120"/>
      <c r="M3663" s="120"/>
      <c r="N3663" s="1"/>
      <c r="O3663" s="1"/>
      <c r="P3663" s="1"/>
      <c r="Q3663" s="1"/>
      <c r="R3663" s="1"/>
      <c r="S3663" s="1"/>
      <c r="T3663" s="1"/>
      <c r="U3663" s="1"/>
      <c r="V3663" s="1"/>
      <c r="W3663" s="1"/>
      <c r="X3663" s="1"/>
    </row>
    <row r="3664" spans="1:24">
      <c r="A3664" s="119"/>
      <c r="B3664" s="136"/>
      <c r="C3664" s="78"/>
      <c r="D3664" s="99"/>
      <c r="E3664" s="1"/>
      <c r="F3664" s="1"/>
      <c r="G3664" s="1"/>
      <c r="H3664" s="1"/>
      <c r="I3664" s="1"/>
      <c r="J3664" s="1"/>
      <c r="K3664" s="120"/>
      <c r="L3664" s="120"/>
      <c r="M3664" s="120"/>
      <c r="N3664" s="1"/>
      <c r="O3664" s="1"/>
      <c r="P3664" s="1"/>
      <c r="Q3664" s="1"/>
      <c r="R3664" s="1"/>
      <c r="S3664" s="1"/>
      <c r="T3664" s="1"/>
      <c r="U3664" s="1"/>
      <c r="V3664" s="1"/>
      <c r="W3664" s="1"/>
      <c r="X3664" s="1"/>
    </row>
    <row r="3665" spans="1:24">
      <c r="A3665" s="119"/>
      <c r="B3665" s="136"/>
      <c r="C3665" s="78"/>
      <c r="D3665" s="99"/>
      <c r="E3665" s="1"/>
      <c r="F3665" s="1"/>
      <c r="G3665" s="1"/>
      <c r="H3665" s="1"/>
      <c r="I3665" s="1"/>
      <c r="J3665" s="1"/>
      <c r="K3665" s="120"/>
      <c r="L3665" s="120"/>
      <c r="M3665" s="120"/>
      <c r="N3665" s="1"/>
      <c r="O3665" s="1"/>
      <c r="P3665" s="1"/>
      <c r="Q3665" s="1"/>
      <c r="R3665" s="1"/>
      <c r="S3665" s="1"/>
      <c r="T3665" s="1"/>
      <c r="U3665" s="1"/>
      <c r="V3665" s="1"/>
      <c r="W3665" s="1"/>
      <c r="X3665" s="1"/>
    </row>
    <row r="3666" spans="1:24">
      <c r="A3666" s="119"/>
      <c r="B3666" s="136"/>
      <c r="C3666" s="78"/>
      <c r="D3666" s="99"/>
      <c r="E3666" s="1"/>
      <c r="F3666" s="1"/>
      <c r="G3666" s="1"/>
      <c r="H3666" s="1"/>
      <c r="I3666" s="1"/>
      <c r="J3666" s="1"/>
      <c r="K3666" s="120"/>
      <c r="L3666" s="120"/>
      <c r="M3666" s="120"/>
      <c r="N3666" s="1"/>
      <c r="O3666" s="1"/>
      <c r="P3666" s="1"/>
      <c r="Q3666" s="1"/>
      <c r="R3666" s="1"/>
      <c r="S3666" s="1"/>
      <c r="T3666" s="1"/>
      <c r="U3666" s="1"/>
      <c r="V3666" s="1"/>
      <c r="W3666" s="1"/>
      <c r="X3666" s="1"/>
    </row>
    <row r="3667" spans="1:24">
      <c r="A3667" s="119"/>
      <c r="B3667" s="136"/>
      <c r="C3667" s="78"/>
      <c r="D3667" s="99"/>
      <c r="E3667" s="1"/>
      <c r="F3667" s="1"/>
      <c r="G3667" s="1"/>
      <c r="H3667" s="1"/>
      <c r="I3667" s="1"/>
      <c r="J3667" s="1"/>
      <c r="K3667" s="120"/>
      <c r="L3667" s="120"/>
      <c r="M3667" s="120"/>
      <c r="N3667" s="1"/>
      <c r="O3667" s="1"/>
      <c r="P3667" s="1"/>
      <c r="Q3667" s="1"/>
      <c r="R3667" s="1"/>
      <c r="S3667" s="1"/>
      <c r="T3667" s="1"/>
      <c r="U3667" s="1"/>
      <c r="V3667" s="1"/>
      <c r="W3667" s="1"/>
      <c r="X3667" s="1"/>
    </row>
    <row r="3668" spans="1:24">
      <c r="A3668" s="119"/>
      <c r="B3668" s="136"/>
      <c r="C3668" s="78"/>
      <c r="D3668" s="99"/>
      <c r="E3668" s="1"/>
      <c r="F3668" s="1"/>
      <c r="G3668" s="1"/>
      <c r="H3668" s="1"/>
      <c r="I3668" s="1"/>
      <c r="J3668" s="1"/>
      <c r="K3668" s="120"/>
      <c r="L3668" s="120"/>
      <c r="M3668" s="120"/>
      <c r="N3668" s="1"/>
      <c r="O3668" s="1"/>
      <c r="P3668" s="1"/>
      <c r="Q3668" s="1"/>
      <c r="R3668" s="1"/>
      <c r="S3668" s="1"/>
      <c r="T3668" s="1"/>
      <c r="U3668" s="1"/>
      <c r="V3668" s="1"/>
      <c r="W3668" s="1"/>
      <c r="X3668" s="1"/>
    </row>
    <row r="3669" spans="1:24">
      <c r="A3669" s="119"/>
      <c r="B3669" s="136"/>
      <c r="C3669" s="78"/>
      <c r="D3669" s="99"/>
      <c r="E3669" s="1"/>
      <c r="F3669" s="1"/>
      <c r="G3669" s="1"/>
      <c r="H3669" s="1"/>
      <c r="I3669" s="1"/>
      <c r="J3669" s="1"/>
      <c r="K3669" s="120"/>
      <c r="L3669" s="120"/>
      <c r="M3669" s="120"/>
      <c r="N3669" s="1"/>
      <c r="O3669" s="1"/>
      <c r="P3669" s="1"/>
      <c r="Q3669" s="1"/>
      <c r="R3669" s="1"/>
      <c r="S3669" s="1"/>
      <c r="T3669" s="1"/>
      <c r="U3669" s="1"/>
      <c r="V3669" s="1"/>
      <c r="W3669" s="1"/>
      <c r="X3669" s="1"/>
    </row>
    <row r="3670" spans="1:24">
      <c r="A3670" s="119"/>
      <c r="B3670" s="136"/>
      <c r="C3670" s="78"/>
      <c r="D3670" s="99"/>
      <c r="E3670" s="1"/>
      <c r="F3670" s="1"/>
      <c r="G3670" s="1"/>
      <c r="H3670" s="1"/>
      <c r="I3670" s="1"/>
      <c r="J3670" s="1"/>
      <c r="K3670" s="120"/>
      <c r="L3670" s="120"/>
      <c r="M3670" s="120"/>
      <c r="N3670" s="1"/>
      <c r="O3670" s="1"/>
      <c r="P3670" s="1"/>
      <c r="Q3670" s="1"/>
      <c r="R3670" s="1"/>
      <c r="S3670" s="1"/>
      <c r="T3670" s="1"/>
      <c r="U3670" s="1"/>
      <c r="V3670" s="1"/>
      <c r="W3670" s="1"/>
      <c r="X3670" s="1"/>
    </row>
    <row r="3671" spans="1:24">
      <c r="A3671" s="119"/>
      <c r="B3671" s="136"/>
      <c r="C3671" s="78"/>
      <c r="D3671" s="99"/>
      <c r="E3671" s="1"/>
      <c r="F3671" s="1"/>
      <c r="G3671" s="1"/>
      <c r="H3671" s="1"/>
      <c r="I3671" s="1"/>
      <c r="J3671" s="1"/>
      <c r="K3671" s="120"/>
      <c r="L3671" s="120"/>
      <c r="M3671" s="120"/>
      <c r="N3671" s="1"/>
      <c r="O3671" s="1"/>
      <c r="P3671" s="1"/>
      <c r="Q3671" s="1"/>
      <c r="R3671" s="1"/>
      <c r="S3671" s="1"/>
      <c r="T3671" s="1"/>
      <c r="U3671" s="1"/>
      <c r="V3671" s="1"/>
      <c r="W3671" s="1"/>
      <c r="X3671" s="1"/>
    </row>
    <row r="3672" spans="1:24">
      <c r="A3672" s="119"/>
      <c r="B3672" s="136"/>
      <c r="C3672" s="78"/>
      <c r="D3672" s="99"/>
      <c r="E3672" s="1"/>
      <c r="F3672" s="1"/>
      <c r="G3672" s="1"/>
      <c r="H3672" s="1"/>
      <c r="I3672" s="1"/>
      <c r="J3672" s="1"/>
      <c r="K3672" s="120"/>
      <c r="L3672" s="120"/>
      <c r="M3672" s="120"/>
      <c r="N3672" s="1"/>
      <c r="O3672" s="1"/>
      <c r="P3672" s="1"/>
      <c r="Q3672" s="1"/>
      <c r="R3672" s="1"/>
      <c r="S3672" s="1"/>
      <c r="T3672" s="1"/>
      <c r="U3672" s="1"/>
      <c r="V3672" s="1"/>
      <c r="W3672" s="1"/>
      <c r="X3672" s="1"/>
    </row>
    <row r="3673" spans="1:24">
      <c r="A3673" s="119"/>
      <c r="B3673" s="136"/>
      <c r="C3673" s="78"/>
      <c r="D3673" s="99"/>
      <c r="E3673" s="1"/>
      <c r="F3673" s="1"/>
      <c r="G3673" s="1"/>
      <c r="H3673" s="1"/>
      <c r="I3673" s="1"/>
      <c r="J3673" s="1"/>
      <c r="K3673" s="120"/>
      <c r="L3673" s="120"/>
      <c r="M3673" s="120"/>
      <c r="N3673" s="1"/>
      <c r="O3673" s="1"/>
      <c r="P3673" s="1"/>
      <c r="Q3673" s="1"/>
      <c r="R3673" s="1"/>
      <c r="S3673" s="1"/>
      <c r="T3673" s="1"/>
      <c r="U3673" s="1"/>
      <c r="V3673" s="1"/>
      <c r="W3673" s="1"/>
      <c r="X3673" s="1"/>
    </row>
    <row r="3674" spans="1:24">
      <c r="A3674" s="119"/>
      <c r="B3674" s="136"/>
      <c r="C3674" s="78"/>
      <c r="D3674" s="99"/>
      <c r="E3674" s="1"/>
      <c r="F3674" s="1"/>
      <c r="G3674" s="1"/>
      <c r="H3674" s="1"/>
      <c r="I3674" s="1"/>
      <c r="J3674" s="1"/>
      <c r="K3674" s="120"/>
      <c r="L3674" s="120"/>
      <c r="M3674" s="120"/>
      <c r="N3674" s="1"/>
      <c r="O3674" s="1"/>
      <c r="P3674" s="1"/>
      <c r="Q3674" s="1"/>
      <c r="R3674" s="1"/>
      <c r="S3674" s="1"/>
      <c r="T3674" s="1"/>
      <c r="U3674" s="1"/>
      <c r="V3674" s="1"/>
      <c r="W3674" s="1"/>
      <c r="X3674" s="1"/>
    </row>
    <row r="3675" spans="1:24">
      <c r="A3675" s="119"/>
      <c r="B3675" s="136"/>
      <c r="C3675" s="78"/>
      <c r="D3675" s="99"/>
      <c r="E3675" s="1"/>
      <c r="F3675" s="1"/>
      <c r="G3675" s="1"/>
      <c r="H3675" s="1"/>
      <c r="I3675" s="1"/>
      <c r="J3675" s="1"/>
      <c r="K3675" s="120"/>
      <c r="L3675" s="120"/>
      <c r="M3675" s="120"/>
      <c r="N3675" s="1"/>
      <c r="O3675" s="1"/>
      <c r="P3675" s="1"/>
      <c r="Q3675" s="1"/>
      <c r="R3675" s="1"/>
      <c r="S3675" s="1"/>
      <c r="T3675" s="1"/>
      <c r="U3675" s="1"/>
      <c r="V3675" s="1"/>
      <c r="W3675" s="1"/>
      <c r="X3675" s="1"/>
    </row>
    <row r="3676" spans="1:24">
      <c r="A3676" s="119"/>
      <c r="B3676" s="136"/>
      <c r="C3676" s="78"/>
      <c r="D3676" s="99"/>
      <c r="E3676" s="1"/>
      <c r="F3676" s="1"/>
      <c r="G3676" s="1"/>
      <c r="H3676" s="1"/>
      <c r="I3676" s="1"/>
      <c r="J3676" s="1"/>
      <c r="K3676" s="120"/>
      <c r="L3676" s="120"/>
      <c r="M3676" s="120"/>
      <c r="N3676" s="1"/>
      <c r="O3676" s="1"/>
      <c r="P3676" s="1"/>
      <c r="Q3676" s="1"/>
      <c r="R3676" s="1"/>
      <c r="S3676" s="1"/>
      <c r="T3676" s="1"/>
      <c r="U3676" s="1"/>
      <c r="V3676" s="1"/>
      <c r="W3676" s="1"/>
      <c r="X3676" s="1"/>
    </row>
    <row r="3677" spans="1:24">
      <c r="A3677" s="119"/>
      <c r="B3677" s="136"/>
      <c r="C3677" s="78"/>
      <c r="D3677" s="99"/>
      <c r="E3677" s="1"/>
      <c r="F3677" s="1"/>
      <c r="G3677" s="1"/>
      <c r="H3677" s="1"/>
      <c r="I3677" s="1"/>
      <c r="J3677" s="1"/>
      <c r="K3677" s="120"/>
      <c r="L3677" s="120"/>
      <c r="M3677" s="120"/>
      <c r="N3677" s="1"/>
      <c r="O3677" s="1"/>
      <c r="P3677" s="1"/>
      <c r="Q3677" s="1"/>
      <c r="R3677" s="1"/>
      <c r="S3677" s="1"/>
      <c r="T3677" s="1"/>
      <c r="U3677" s="1"/>
      <c r="V3677" s="1"/>
      <c r="W3677" s="1"/>
      <c r="X3677" s="1"/>
    </row>
    <row r="3678" spans="1:24">
      <c r="A3678" s="119"/>
      <c r="B3678" s="136"/>
      <c r="C3678" s="78"/>
      <c r="D3678" s="99"/>
      <c r="E3678" s="1"/>
      <c r="F3678" s="1"/>
      <c r="G3678" s="1"/>
      <c r="H3678" s="1"/>
      <c r="I3678" s="1"/>
      <c r="J3678" s="1"/>
      <c r="K3678" s="120"/>
      <c r="L3678" s="120"/>
      <c r="M3678" s="120"/>
      <c r="N3678" s="1"/>
      <c r="O3678" s="1"/>
      <c r="P3678" s="1"/>
      <c r="Q3678" s="1"/>
      <c r="R3678" s="1"/>
      <c r="S3678" s="1"/>
      <c r="T3678" s="1"/>
      <c r="U3678" s="1"/>
      <c r="V3678" s="1"/>
      <c r="W3678" s="1"/>
      <c r="X3678" s="1"/>
    </row>
    <row r="3679" spans="1:24">
      <c r="A3679" s="119"/>
      <c r="B3679" s="136"/>
      <c r="C3679" s="78"/>
      <c r="D3679" s="99"/>
      <c r="E3679" s="1"/>
      <c r="F3679" s="1"/>
      <c r="G3679" s="1"/>
      <c r="H3679" s="1"/>
      <c r="I3679" s="1"/>
      <c r="J3679" s="1"/>
      <c r="K3679" s="120"/>
      <c r="L3679" s="120"/>
      <c r="M3679" s="120"/>
      <c r="N3679" s="1"/>
      <c r="O3679" s="1"/>
      <c r="P3679" s="1"/>
      <c r="Q3679" s="1"/>
      <c r="R3679" s="1"/>
      <c r="S3679" s="1"/>
      <c r="T3679" s="1"/>
      <c r="U3679" s="1"/>
      <c r="V3679" s="1"/>
      <c r="W3679" s="1"/>
      <c r="X3679" s="1"/>
    </row>
    <row r="3680" spans="1:24">
      <c r="A3680" s="119"/>
      <c r="B3680" s="136"/>
      <c r="C3680" s="78"/>
      <c r="D3680" s="99"/>
      <c r="E3680" s="1"/>
      <c r="F3680" s="1"/>
      <c r="G3680" s="1"/>
      <c r="H3680" s="1"/>
      <c r="I3680" s="1"/>
      <c r="J3680" s="1"/>
      <c r="K3680" s="120"/>
      <c r="L3680" s="120"/>
      <c r="M3680" s="120"/>
      <c r="N3680" s="1"/>
      <c r="O3680" s="1"/>
      <c r="P3680" s="1"/>
      <c r="Q3680" s="1"/>
      <c r="R3680" s="1"/>
      <c r="S3680" s="1"/>
      <c r="T3680" s="1"/>
      <c r="U3680" s="1"/>
      <c r="V3680" s="1"/>
      <c r="W3680" s="1"/>
      <c r="X3680" s="1"/>
    </row>
    <row r="3681" spans="1:24">
      <c r="A3681" s="119"/>
      <c r="B3681" s="136"/>
      <c r="C3681" s="78"/>
      <c r="D3681" s="99"/>
      <c r="E3681" s="1"/>
      <c r="F3681" s="1"/>
      <c r="G3681" s="1"/>
      <c r="H3681" s="1"/>
      <c r="I3681" s="1"/>
      <c r="J3681" s="1"/>
      <c r="K3681" s="120"/>
      <c r="L3681" s="120"/>
      <c r="M3681" s="120"/>
      <c r="N3681" s="1"/>
      <c r="O3681" s="1"/>
      <c r="P3681" s="1"/>
      <c r="Q3681" s="1"/>
      <c r="R3681" s="1"/>
      <c r="S3681" s="1"/>
      <c r="T3681" s="1"/>
      <c r="U3681" s="1"/>
      <c r="V3681" s="1"/>
      <c r="W3681" s="1"/>
      <c r="X3681" s="1"/>
    </row>
    <row r="3682" spans="1:24">
      <c r="A3682" s="119"/>
      <c r="B3682" s="136"/>
      <c r="C3682" s="78"/>
      <c r="D3682" s="99"/>
      <c r="E3682" s="1"/>
      <c r="F3682" s="1"/>
      <c r="G3682" s="1"/>
      <c r="H3682" s="1"/>
      <c r="I3682" s="1"/>
      <c r="J3682" s="1"/>
      <c r="K3682" s="120"/>
      <c r="L3682" s="120"/>
      <c r="M3682" s="120"/>
      <c r="N3682" s="1"/>
      <c r="O3682" s="1"/>
      <c r="P3682" s="1"/>
      <c r="Q3682" s="1"/>
      <c r="R3682" s="1"/>
      <c r="S3682" s="1"/>
      <c r="T3682" s="1"/>
      <c r="U3682" s="1"/>
      <c r="V3682" s="1"/>
      <c r="W3682" s="1"/>
      <c r="X3682" s="1"/>
    </row>
    <row r="3683" spans="1:24">
      <c r="A3683" s="119"/>
      <c r="B3683" s="136"/>
      <c r="C3683" s="78"/>
      <c r="D3683" s="99"/>
      <c r="E3683" s="1"/>
      <c r="F3683" s="1"/>
      <c r="G3683" s="1"/>
      <c r="H3683" s="1"/>
      <c r="I3683" s="1"/>
      <c r="J3683" s="1"/>
      <c r="K3683" s="120"/>
      <c r="L3683" s="120"/>
      <c r="M3683" s="120"/>
      <c r="N3683" s="1"/>
      <c r="O3683" s="1"/>
      <c r="P3683" s="1"/>
      <c r="Q3683" s="1"/>
      <c r="R3683" s="1"/>
      <c r="S3683" s="1"/>
      <c r="T3683" s="1"/>
      <c r="U3683" s="1"/>
      <c r="V3683" s="1"/>
      <c r="W3683" s="1"/>
      <c r="X3683" s="1"/>
    </row>
    <row r="3684" spans="1:24">
      <c r="A3684" s="119"/>
      <c r="B3684" s="136"/>
      <c r="C3684" s="78"/>
      <c r="D3684" s="99"/>
      <c r="E3684" s="1"/>
      <c r="F3684" s="1"/>
      <c r="G3684" s="1"/>
      <c r="H3684" s="1"/>
      <c r="I3684" s="1"/>
      <c r="J3684" s="1"/>
      <c r="K3684" s="120"/>
      <c r="L3684" s="120"/>
      <c r="M3684" s="120"/>
      <c r="N3684" s="1"/>
      <c r="O3684" s="1"/>
      <c r="P3684" s="1"/>
      <c r="Q3684" s="1"/>
      <c r="R3684" s="1"/>
      <c r="S3684" s="1"/>
      <c r="T3684" s="1"/>
      <c r="U3684" s="1"/>
      <c r="V3684" s="1"/>
      <c r="W3684" s="1"/>
      <c r="X3684" s="1"/>
    </row>
    <row r="3685" spans="1:24">
      <c r="A3685" s="119"/>
      <c r="B3685" s="136"/>
      <c r="C3685" s="78"/>
      <c r="D3685" s="99"/>
      <c r="E3685" s="1"/>
      <c r="F3685" s="1"/>
      <c r="G3685" s="1"/>
      <c r="H3685" s="1"/>
      <c r="I3685" s="1"/>
      <c r="J3685" s="1"/>
      <c r="K3685" s="120"/>
      <c r="L3685" s="120"/>
      <c r="M3685" s="120"/>
      <c r="N3685" s="1"/>
      <c r="O3685" s="1"/>
      <c r="P3685" s="1"/>
      <c r="Q3685" s="1"/>
      <c r="R3685" s="1"/>
      <c r="S3685" s="1"/>
      <c r="T3685" s="1"/>
      <c r="U3685" s="1"/>
      <c r="V3685" s="1"/>
      <c r="W3685" s="1"/>
      <c r="X3685" s="1"/>
    </row>
    <row r="3686" spans="1:24">
      <c r="A3686" s="119"/>
      <c r="B3686" s="136"/>
      <c r="C3686" s="78"/>
      <c r="D3686" s="99"/>
      <c r="E3686" s="1"/>
      <c r="F3686" s="1"/>
      <c r="G3686" s="1"/>
      <c r="H3686" s="1"/>
      <c r="I3686" s="1"/>
      <c r="J3686" s="1"/>
      <c r="K3686" s="120"/>
      <c r="L3686" s="120"/>
      <c r="M3686" s="120"/>
      <c r="N3686" s="1"/>
      <c r="O3686" s="1"/>
      <c r="P3686" s="1"/>
      <c r="Q3686" s="1"/>
      <c r="R3686" s="1"/>
      <c r="S3686" s="1"/>
      <c r="T3686" s="1"/>
      <c r="U3686" s="1"/>
      <c r="V3686" s="1"/>
      <c r="W3686" s="1"/>
      <c r="X3686" s="1"/>
    </row>
    <row r="3687" spans="1:24">
      <c r="A3687" s="119"/>
      <c r="B3687" s="136"/>
      <c r="C3687" s="78"/>
      <c r="D3687" s="99"/>
      <c r="E3687" s="1"/>
      <c r="F3687" s="1"/>
      <c r="G3687" s="1"/>
      <c r="H3687" s="1"/>
      <c r="I3687" s="1"/>
      <c r="J3687" s="1"/>
      <c r="K3687" s="120"/>
      <c r="L3687" s="120"/>
      <c r="M3687" s="120"/>
      <c r="N3687" s="1"/>
      <c r="O3687" s="1"/>
      <c r="P3687" s="1"/>
      <c r="Q3687" s="1"/>
      <c r="R3687" s="1"/>
      <c r="S3687" s="1"/>
      <c r="T3687" s="1"/>
      <c r="U3687" s="1"/>
      <c r="V3687" s="1"/>
      <c r="W3687" s="1"/>
      <c r="X3687" s="1"/>
    </row>
    <row r="3688" spans="1:24">
      <c r="A3688" s="119"/>
      <c r="B3688" s="136"/>
      <c r="C3688" s="78"/>
      <c r="D3688" s="99"/>
      <c r="E3688" s="1"/>
      <c r="F3688" s="1"/>
      <c r="G3688" s="1"/>
      <c r="H3688" s="1"/>
      <c r="I3688" s="1"/>
      <c r="J3688" s="1"/>
      <c r="K3688" s="120"/>
      <c r="L3688" s="120"/>
      <c r="M3688" s="120"/>
      <c r="N3688" s="1"/>
      <c r="O3688" s="1"/>
      <c r="P3688" s="1"/>
      <c r="Q3688" s="1"/>
      <c r="R3688" s="1"/>
      <c r="S3688" s="1"/>
      <c r="T3688" s="1"/>
      <c r="U3688" s="1"/>
      <c r="V3688" s="1"/>
      <c r="W3688" s="1"/>
      <c r="X3688" s="1"/>
    </row>
    <row r="3689" spans="1:24">
      <c r="A3689" s="119"/>
      <c r="B3689" s="136"/>
      <c r="C3689" s="78"/>
      <c r="D3689" s="99"/>
      <c r="E3689" s="1"/>
      <c r="F3689" s="1"/>
      <c r="G3689" s="1"/>
      <c r="H3689" s="1"/>
      <c r="I3689" s="1"/>
      <c r="J3689" s="1"/>
      <c r="K3689" s="120"/>
      <c r="L3689" s="120"/>
      <c r="M3689" s="120"/>
      <c r="N3689" s="1"/>
      <c r="O3689" s="1"/>
      <c r="P3689" s="1"/>
      <c r="Q3689" s="1"/>
      <c r="R3689" s="1"/>
      <c r="S3689" s="1"/>
      <c r="T3689" s="1"/>
      <c r="U3689" s="1"/>
      <c r="V3689" s="1"/>
      <c r="W3689" s="1"/>
      <c r="X3689" s="1"/>
    </row>
    <row r="3690" spans="1:24">
      <c r="A3690" s="119"/>
      <c r="B3690" s="136"/>
      <c r="C3690" s="78"/>
      <c r="D3690" s="99"/>
      <c r="E3690" s="1"/>
      <c r="F3690" s="1"/>
      <c r="G3690" s="1"/>
      <c r="H3690" s="1"/>
      <c r="I3690" s="1"/>
      <c r="J3690" s="1"/>
      <c r="K3690" s="120"/>
      <c r="L3690" s="120"/>
      <c r="M3690" s="120"/>
      <c r="N3690" s="1"/>
      <c r="O3690" s="1"/>
      <c r="P3690" s="1"/>
      <c r="Q3690" s="1"/>
      <c r="R3690" s="1"/>
      <c r="S3690" s="1"/>
      <c r="T3690" s="1"/>
      <c r="U3690" s="1"/>
      <c r="V3690" s="1"/>
      <c r="W3690" s="1"/>
      <c r="X3690" s="1"/>
    </row>
    <row r="3691" spans="1:24">
      <c r="A3691" s="119"/>
      <c r="B3691" s="136"/>
      <c r="C3691" s="78"/>
      <c r="D3691" s="99"/>
      <c r="E3691" s="1"/>
      <c r="F3691" s="1"/>
      <c r="G3691" s="1"/>
      <c r="H3691" s="1"/>
      <c r="I3691" s="1"/>
      <c r="J3691" s="1"/>
      <c r="K3691" s="120"/>
      <c r="L3691" s="120"/>
      <c r="M3691" s="120"/>
      <c r="N3691" s="1"/>
      <c r="O3691" s="1"/>
      <c r="P3691" s="1"/>
      <c r="Q3691" s="1"/>
      <c r="R3691" s="1"/>
      <c r="S3691" s="1"/>
      <c r="T3691" s="1"/>
      <c r="U3691" s="1"/>
      <c r="V3691" s="1"/>
      <c r="W3691" s="1"/>
      <c r="X3691" s="1"/>
    </row>
    <row r="3692" spans="1:24">
      <c r="A3692" s="119"/>
      <c r="B3692" s="136"/>
      <c r="C3692" s="78"/>
      <c r="D3692" s="99"/>
      <c r="E3692" s="1"/>
      <c r="F3692" s="1"/>
      <c r="G3692" s="1"/>
      <c r="H3692" s="1"/>
      <c r="I3692" s="1"/>
      <c r="J3692" s="1"/>
      <c r="K3692" s="120"/>
      <c r="L3692" s="120"/>
      <c r="M3692" s="120"/>
      <c r="N3692" s="1"/>
      <c r="O3692" s="1"/>
      <c r="P3692" s="1"/>
      <c r="Q3692" s="1"/>
      <c r="R3692" s="1"/>
      <c r="S3692" s="1"/>
      <c r="T3692" s="1"/>
      <c r="U3692" s="1"/>
      <c r="V3692" s="1"/>
      <c r="W3692" s="1"/>
      <c r="X3692" s="1"/>
    </row>
    <row r="3693" spans="1:24">
      <c r="A3693" s="119"/>
      <c r="B3693" s="136"/>
      <c r="C3693" s="78"/>
      <c r="D3693" s="99"/>
      <c r="E3693" s="1"/>
      <c r="F3693" s="1"/>
      <c r="G3693" s="1"/>
      <c r="H3693" s="1"/>
      <c r="I3693" s="1"/>
      <c r="J3693" s="1"/>
      <c r="K3693" s="120"/>
      <c r="L3693" s="120"/>
      <c r="M3693" s="120"/>
      <c r="N3693" s="1"/>
      <c r="O3693" s="1"/>
      <c r="P3693" s="1"/>
      <c r="Q3693" s="1"/>
      <c r="R3693" s="1"/>
      <c r="S3693" s="1"/>
      <c r="T3693" s="1"/>
      <c r="U3693" s="1"/>
      <c r="V3693" s="1"/>
      <c r="W3693" s="1"/>
      <c r="X3693" s="1"/>
    </row>
    <row r="3694" spans="1:24">
      <c r="A3694" s="119"/>
      <c r="B3694" s="136"/>
      <c r="C3694" s="78"/>
      <c r="D3694" s="99"/>
      <c r="E3694" s="1"/>
      <c r="F3694" s="1"/>
      <c r="G3694" s="1"/>
      <c r="H3694" s="1"/>
      <c r="I3694" s="1"/>
      <c r="J3694" s="1"/>
      <c r="K3694" s="120"/>
      <c r="L3694" s="120"/>
      <c r="M3694" s="120"/>
      <c r="N3694" s="1"/>
      <c r="O3694" s="1"/>
      <c r="P3694" s="1"/>
      <c r="Q3694" s="1"/>
      <c r="R3694" s="1"/>
      <c r="S3694" s="1"/>
      <c r="T3694" s="1"/>
      <c r="U3694" s="1"/>
      <c r="V3694" s="1"/>
      <c r="W3694" s="1"/>
      <c r="X3694" s="1"/>
    </row>
    <row r="3695" spans="1:24">
      <c r="A3695" s="119"/>
      <c r="B3695" s="136"/>
      <c r="C3695" s="78"/>
      <c r="D3695" s="99"/>
      <c r="E3695" s="1"/>
      <c r="F3695" s="1"/>
      <c r="G3695" s="1"/>
      <c r="H3695" s="1"/>
      <c r="I3695" s="1"/>
      <c r="J3695" s="1"/>
      <c r="K3695" s="120"/>
      <c r="L3695" s="120"/>
      <c r="M3695" s="120"/>
      <c r="N3695" s="1"/>
      <c r="O3695" s="1"/>
      <c r="P3695" s="1"/>
      <c r="Q3695" s="1"/>
      <c r="R3695" s="1"/>
      <c r="S3695" s="1"/>
      <c r="T3695" s="1"/>
      <c r="U3695" s="1"/>
      <c r="V3695" s="1"/>
      <c r="W3695" s="1"/>
      <c r="X3695" s="1"/>
    </row>
    <row r="3696" spans="1:24">
      <c r="A3696" s="119"/>
      <c r="B3696" s="136"/>
      <c r="C3696" s="78"/>
      <c r="D3696" s="99"/>
      <c r="E3696" s="1"/>
      <c r="F3696" s="1"/>
      <c r="G3696" s="1"/>
      <c r="H3696" s="1"/>
      <c r="I3696" s="1"/>
      <c r="J3696" s="1"/>
      <c r="K3696" s="120"/>
      <c r="L3696" s="120"/>
      <c r="M3696" s="120"/>
      <c r="N3696" s="1"/>
      <c r="O3696" s="1"/>
      <c r="P3696" s="1"/>
      <c r="Q3696" s="1"/>
      <c r="R3696" s="1"/>
      <c r="S3696" s="1"/>
      <c r="T3696" s="1"/>
      <c r="U3696" s="1"/>
      <c r="V3696" s="1"/>
      <c r="W3696" s="1"/>
      <c r="X3696" s="1"/>
    </row>
    <row r="3697" spans="1:24">
      <c r="A3697" s="119"/>
      <c r="B3697" s="136"/>
      <c r="C3697" s="78"/>
      <c r="D3697" s="99"/>
      <c r="E3697" s="1"/>
      <c r="F3697" s="1"/>
      <c r="G3697" s="1"/>
      <c r="H3697" s="1"/>
      <c r="I3697" s="1"/>
      <c r="J3697" s="1"/>
      <c r="K3697" s="120"/>
      <c r="L3697" s="120"/>
      <c r="M3697" s="120"/>
      <c r="N3697" s="1"/>
      <c r="O3697" s="1"/>
      <c r="P3697" s="1"/>
      <c r="Q3697" s="1"/>
      <c r="R3697" s="1"/>
      <c r="S3697" s="1"/>
      <c r="T3697" s="1"/>
      <c r="U3697" s="1"/>
      <c r="V3697" s="1"/>
      <c r="W3697" s="1"/>
      <c r="X3697" s="1"/>
    </row>
    <row r="3698" spans="1:24">
      <c r="A3698" s="119"/>
      <c r="B3698" s="136"/>
      <c r="C3698" s="78"/>
      <c r="D3698" s="99"/>
      <c r="E3698" s="1"/>
      <c r="F3698" s="1"/>
      <c r="G3698" s="1"/>
      <c r="H3698" s="1"/>
      <c r="I3698" s="1"/>
      <c r="J3698" s="1"/>
      <c r="K3698" s="120"/>
      <c r="L3698" s="120"/>
      <c r="M3698" s="120"/>
      <c r="N3698" s="1"/>
      <c r="O3698" s="1"/>
      <c r="P3698" s="1"/>
      <c r="Q3698" s="1"/>
      <c r="R3698" s="1"/>
      <c r="S3698" s="1"/>
      <c r="T3698" s="1"/>
      <c r="U3698" s="1"/>
      <c r="V3698" s="1"/>
      <c r="W3698" s="1"/>
      <c r="X3698" s="1"/>
    </row>
    <row r="3699" spans="1:24">
      <c r="A3699" s="119"/>
      <c r="B3699" s="136"/>
      <c r="C3699" s="78"/>
      <c r="D3699" s="99"/>
      <c r="E3699" s="1"/>
      <c r="F3699" s="1"/>
      <c r="G3699" s="1"/>
      <c r="H3699" s="1"/>
      <c r="I3699" s="1"/>
      <c r="J3699" s="1"/>
      <c r="K3699" s="120"/>
      <c r="L3699" s="120"/>
      <c r="M3699" s="120"/>
      <c r="N3699" s="1"/>
      <c r="O3699" s="1"/>
      <c r="P3699" s="1"/>
      <c r="Q3699" s="1"/>
      <c r="R3699" s="1"/>
      <c r="S3699" s="1"/>
      <c r="T3699" s="1"/>
      <c r="U3699" s="1"/>
      <c r="V3699" s="1"/>
      <c r="W3699" s="1"/>
      <c r="X3699" s="1"/>
    </row>
    <row r="3700" spans="1:24">
      <c r="A3700" s="119"/>
      <c r="B3700" s="136"/>
      <c r="C3700" s="78"/>
      <c r="D3700" s="99"/>
      <c r="E3700" s="1"/>
      <c r="F3700" s="1"/>
      <c r="G3700" s="1"/>
      <c r="H3700" s="1"/>
      <c r="I3700" s="1"/>
      <c r="J3700" s="1"/>
      <c r="K3700" s="120"/>
      <c r="L3700" s="120"/>
      <c r="M3700" s="120"/>
      <c r="N3700" s="1"/>
      <c r="O3700" s="1"/>
      <c r="P3700" s="1"/>
      <c r="Q3700" s="1"/>
      <c r="R3700" s="1"/>
      <c r="S3700" s="1"/>
      <c r="T3700" s="1"/>
      <c r="U3700" s="1"/>
      <c r="V3700" s="1"/>
      <c r="W3700" s="1"/>
      <c r="X3700" s="1"/>
    </row>
    <row r="3701" spans="1:24">
      <c r="A3701" s="119"/>
      <c r="B3701" s="136"/>
      <c r="C3701" s="78"/>
      <c r="D3701" s="99"/>
      <c r="E3701" s="1"/>
      <c r="F3701" s="1"/>
      <c r="G3701" s="1"/>
      <c r="H3701" s="1"/>
      <c r="I3701" s="1"/>
      <c r="J3701" s="1"/>
      <c r="K3701" s="120"/>
      <c r="L3701" s="120"/>
      <c r="M3701" s="120"/>
      <c r="N3701" s="1"/>
      <c r="O3701" s="1"/>
      <c r="P3701" s="1"/>
      <c r="Q3701" s="1"/>
      <c r="R3701" s="1"/>
      <c r="S3701" s="1"/>
      <c r="T3701" s="1"/>
      <c r="U3701" s="1"/>
      <c r="V3701" s="1"/>
      <c r="W3701" s="1"/>
      <c r="X3701" s="1"/>
    </row>
    <row r="3702" spans="1:24">
      <c r="A3702" s="119"/>
      <c r="B3702" s="136"/>
      <c r="C3702" s="78"/>
      <c r="D3702" s="99"/>
      <c r="E3702" s="1"/>
      <c r="F3702" s="1"/>
      <c r="G3702" s="1"/>
      <c r="H3702" s="1"/>
      <c r="I3702" s="1"/>
      <c r="J3702" s="1"/>
      <c r="K3702" s="120"/>
      <c r="L3702" s="120"/>
      <c r="M3702" s="120"/>
      <c r="N3702" s="1"/>
      <c r="O3702" s="1"/>
      <c r="P3702" s="1"/>
      <c r="Q3702" s="1"/>
      <c r="R3702" s="1"/>
      <c r="S3702" s="1"/>
      <c r="T3702" s="1"/>
      <c r="U3702" s="1"/>
      <c r="V3702" s="1"/>
      <c r="W3702" s="1"/>
      <c r="X3702" s="1"/>
    </row>
    <row r="3703" spans="1:24">
      <c r="A3703" s="119"/>
      <c r="B3703" s="136"/>
      <c r="C3703" s="78"/>
      <c r="D3703" s="99"/>
      <c r="E3703" s="1"/>
      <c r="F3703" s="1"/>
      <c r="G3703" s="1"/>
      <c r="H3703" s="1"/>
      <c r="I3703" s="1"/>
      <c r="J3703" s="1"/>
      <c r="K3703" s="120"/>
      <c r="L3703" s="120"/>
      <c r="M3703" s="120"/>
      <c r="N3703" s="1"/>
      <c r="O3703" s="1"/>
      <c r="P3703" s="1"/>
      <c r="Q3703" s="1"/>
      <c r="R3703" s="1"/>
      <c r="S3703" s="1"/>
      <c r="T3703" s="1"/>
      <c r="U3703" s="1"/>
      <c r="V3703" s="1"/>
      <c r="W3703" s="1"/>
      <c r="X3703" s="1"/>
    </row>
    <row r="3704" spans="1:24">
      <c r="A3704" s="119"/>
      <c r="B3704" s="136"/>
      <c r="C3704" s="78"/>
      <c r="D3704" s="99"/>
      <c r="E3704" s="1"/>
      <c r="F3704" s="1"/>
      <c r="G3704" s="1"/>
      <c r="H3704" s="1"/>
      <c r="I3704" s="1"/>
      <c r="J3704" s="1"/>
      <c r="K3704" s="120"/>
      <c r="L3704" s="120"/>
      <c r="M3704" s="120"/>
      <c r="N3704" s="1"/>
      <c r="O3704" s="1"/>
      <c r="P3704" s="1"/>
      <c r="Q3704" s="1"/>
      <c r="R3704" s="1"/>
      <c r="S3704" s="1"/>
      <c r="T3704" s="1"/>
      <c r="U3704" s="1"/>
      <c r="V3704" s="1"/>
      <c r="W3704" s="1"/>
      <c r="X3704" s="1"/>
    </row>
    <row r="3705" spans="1:24">
      <c r="A3705" s="119"/>
      <c r="B3705" s="136"/>
      <c r="C3705" s="78"/>
      <c r="D3705" s="99"/>
      <c r="E3705" s="1"/>
      <c r="F3705" s="1"/>
      <c r="G3705" s="1"/>
      <c r="H3705" s="1"/>
      <c r="I3705" s="1"/>
      <c r="J3705" s="1"/>
      <c r="K3705" s="120"/>
      <c r="L3705" s="120"/>
      <c r="M3705" s="120"/>
      <c r="N3705" s="1"/>
      <c r="O3705" s="1"/>
      <c r="P3705" s="1"/>
      <c r="Q3705" s="1"/>
      <c r="R3705" s="1"/>
      <c r="S3705" s="1"/>
      <c r="T3705" s="1"/>
      <c r="U3705" s="1"/>
      <c r="V3705" s="1"/>
      <c r="W3705" s="1"/>
      <c r="X3705" s="1"/>
    </row>
    <row r="3706" spans="1:24">
      <c r="A3706" s="119"/>
      <c r="B3706" s="136"/>
      <c r="C3706" s="78"/>
      <c r="D3706" s="99"/>
      <c r="E3706" s="1"/>
      <c r="F3706" s="1"/>
      <c r="G3706" s="1"/>
      <c r="H3706" s="1"/>
      <c r="I3706" s="1"/>
      <c r="J3706" s="1"/>
      <c r="K3706" s="120"/>
      <c r="L3706" s="120"/>
      <c r="M3706" s="120"/>
      <c r="N3706" s="1"/>
      <c r="O3706" s="1"/>
      <c r="P3706" s="1"/>
      <c r="Q3706" s="1"/>
      <c r="R3706" s="1"/>
      <c r="S3706" s="1"/>
      <c r="T3706" s="1"/>
      <c r="U3706" s="1"/>
      <c r="V3706" s="1"/>
      <c r="W3706" s="1"/>
      <c r="X3706" s="1"/>
    </row>
    <row r="3707" spans="1:24">
      <c r="A3707" s="119"/>
      <c r="B3707" s="136"/>
      <c r="C3707" s="78"/>
      <c r="D3707" s="99"/>
      <c r="E3707" s="1"/>
      <c r="F3707" s="1"/>
      <c r="G3707" s="1"/>
      <c r="H3707" s="1"/>
      <c r="I3707" s="1"/>
      <c r="J3707" s="1"/>
      <c r="K3707" s="120"/>
      <c r="L3707" s="120"/>
      <c r="M3707" s="120"/>
      <c r="N3707" s="1"/>
      <c r="O3707" s="1"/>
      <c r="P3707" s="1"/>
      <c r="Q3707" s="1"/>
      <c r="R3707" s="1"/>
      <c r="S3707" s="1"/>
      <c r="T3707" s="1"/>
      <c r="U3707" s="1"/>
      <c r="V3707" s="1"/>
      <c r="W3707" s="1"/>
      <c r="X3707" s="1"/>
    </row>
    <row r="3708" spans="1:24">
      <c r="A3708" s="119"/>
      <c r="B3708" s="136"/>
      <c r="C3708" s="78"/>
      <c r="D3708" s="99"/>
      <c r="E3708" s="1"/>
      <c r="F3708" s="1"/>
      <c r="G3708" s="1"/>
      <c r="H3708" s="1"/>
      <c r="I3708" s="1"/>
      <c r="J3708" s="1"/>
      <c r="K3708" s="120"/>
      <c r="L3708" s="120"/>
      <c r="M3708" s="120"/>
      <c r="N3708" s="1"/>
      <c r="O3708" s="1"/>
      <c r="P3708" s="1"/>
      <c r="Q3708" s="1"/>
      <c r="R3708" s="1"/>
      <c r="S3708" s="1"/>
      <c r="T3708" s="1"/>
      <c r="U3708" s="1"/>
      <c r="V3708" s="1"/>
      <c r="W3708" s="1"/>
      <c r="X3708" s="1"/>
    </row>
    <row r="3709" spans="1:24">
      <c r="A3709" s="119"/>
      <c r="B3709" s="136"/>
      <c r="C3709" s="78"/>
      <c r="D3709" s="99"/>
      <c r="E3709" s="1"/>
      <c r="F3709" s="1"/>
      <c r="G3709" s="1"/>
      <c r="H3709" s="1"/>
      <c r="I3709" s="1"/>
      <c r="J3709" s="1"/>
      <c r="K3709" s="120"/>
      <c r="L3709" s="120"/>
      <c r="M3709" s="120"/>
      <c r="N3709" s="1"/>
      <c r="O3709" s="1"/>
      <c r="P3709" s="1"/>
      <c r="Q3709" s="1"/>
      <c r="R3709" s="1"/>
      <c r="S3709" s="1"/>
      <c r="T3709" s="1"/>
      <c r="U3709" s="1"/>
      <c r="V3709" s="1"/>
      <c r="W3709" s="1"/>
      <c r="X3709" s="1"/>
    </row>
    <row r="3710" spans="1:24">
      <c r="A3710" s="119"/>
      <c r="B3710" s="136"/>
      <c r="C3710" s="78"/>
      <c r="D3710" s="99"/>
      <c r="E3710" s="1"/>
      <c r="F3710" s="1"/>
      <c r="G3710" s="1"/>
      <c r="H3710" s="1"/>
      <c r="I3710" s="1"/>
      <c r="J3710" s="1"/>
      <c r="K3710" s="120"/>
      <c r="L3710" s="120"/>
      <c r="M3710" s="120"/>
      <c r="N3710" s="1"/>
      <c r="O3710" s="1"/>
      <c r="P3710" s="1"/>
      <c r="Q3710" s="1"/>
      <c r="R3710" s="1"/>
      <c r="S3710" s="1"/>
      <c r="T3710" s="1"/>
      <c r="U3710" s="1"/>
      <c r="V3710" s="1"/>
      <c r="W3710" s="1"/>
      <c r="X3710" s="1"/>
    </row>
    <row r="3711" spans="1:24">
      <c r="A3711" s="119"/>
      <c r="B3711" s="136"/>
      <c r="C3711" s="78"/>
      <c r="D3711" s="99"/>
      <c r="E3711" s="1"/>
      <c r="F3711" s="1"/>
      <c r="G3711" s="1"/>
      <c r="H3711" s="1"/>
      <c r="I3711" s="1"/>
      <c r="J3711" s="1"/>
      <c r="K3711" s="120"/>
      <c r="L3711" s="120"/>
      <c r="M3711" s="120"/>
      <c r="N3711" s="1"/>
      <c r="O3711" s="1"/>
      <c r="P3711" s="1"/>
      <c r="Q3711" s="1"/>
      <c r="R3711" s="1"/>
      <c r="S3711" s="1"/>
      <c r="T3711" s="1"/>
      <c r="U3711" s="1"/>
      <c r="V3711" s="1"/>
      <c r="W3711" s="1"/>
      <c r="X3711" s="1"/>
    </row>
    <row r="3712" spans="1:24">
      <c r="A3712" s="119"/>
      <c r="B3712" s="136"/>
      <c r="C3712" s="78"/>
      <c r="D3712" s="99"/>
      <c r="E3712" s="1"/>
      <c r="F3712" s="1"/>
      <c r="G3712" s="1"/>
      <c r="H3712" s="1"/>
      <c r="I3712" s="1"/>
      <c r="J3712" s="1"/>
      <c r="K3712" s="120"/>
      <c r="L3712" s="120"/>
      <c r="M3712" s="120"/>
      <c r="N3712" s="1"/>
      <c r="O3712" s="1"/>
      <c r="P3712" s="1"/>
      <c r="Q3712" s="1"/>
      <c r="R3712" s="1"/>
      <c r="S3712" s="1"/>
      <c r="T3712" s="1"/>
      <c r="U3712" s="1"/>
      <c r="V3712" s="1"/>
      <c r="W3712" s="1"/>
      <c r="X3712" s="1"/>
    </row>
    <row r="3713" spans="1:24">
      <c r="A3713" s="119"/>
      <c r="B3713" s="136"/>
      <c r="C3713" s="78"/>
      <c r="D3713" s="99"/>
      <c r="E3713" s="1"/>
      <c r="F3713" s="1"/>
      <c r="G3713" s="1"/>
      <c r="H3713" s="1"/>
      <c r="I3713" s="1"/>
      <c r="J3713" s="1"/>
      <c r="K3713" s="120"/>
      <c r="L3713" s="120"/>
      <c r="M3713" s="120"/>
      <c r="N3713" s="1"/>
      <c r="O3713" s="1"/>
      <c r="P3713" s="1"/>
      <c r="Q3713" s="1"/>
      <c r="R3713" s="1"/>
      <c r="S3713" s="1"/>
      <c r="T3713" s="1"/>
      <c r="U3713" s="1"/>
      <c r="V3713" s="1"/>
      <c r="W3713" s="1"/>
      <c r="X3713" s="1"/>
    </row>
    <row r="3714" spans="1:24">
      <c r="A3714" s="119"/>
      <c r="B3714" s="136"/>
      <c r="C3714" s="78"/>
      <c r="D3714" s="99"/>
      <c r="E3714" s="1"/>
      <c r="F3714" s="1"/>
      <c r="G3714" s="1"/>
      <c r="H3714" s="1"/>
      <c r="I3714" s="1"/>
      <c r="J3714" s="1"/>
      <c r="K3714" s="120"/>
      <c r="L3714" s="120"/>
      <c r="M3714" s="120"/>
      <c r="N3714" s="1"/>
      <c r="O3714" s="1"/>
      <c r="P3714" s="1"/>
      <c r="Q3714" s="1"/>
      <c r="R3714" s="1"/>
      <c r="S3714" s="1"/>
      <c r="T3714" s="1"/>
      <c r="U3714" s="1"/>
      <c r="V3714" s="1"/>
      <c r="W3714" s="1"/>
      <c r="X3714" s="1"/>
    </row>
    <row r="3715" spans="1:24">
      <c r="A3715" s="119"/>
      <c r="B3715" s="136"/>
      <c r="C3715" s="78"/>
      <c r="D3715" s="99"/>
      <c r="E3715" s="1"/>
      <c r="F3715" s="1"/>
      <c r="G3715" s="1"/>
      <c r="H3715" s="1"/>
      <c r="I3715" s="1"/>
      <c r="J3715" s="1"/>
      <c r="K3715" s="120"/>
      <c r="L3715" s="120"/>
      <c r="M3715" s="120"/>
      <c r="N3715" s="1"/>
      <c r="O3715" s="1"/>
      <c r="P3715" s="1"/>
      <c r="Q3715" s="1"/>
      <c r="R3715" s="1"/>
      <c r="S3715" s="1"/>
      <c r="T3715" s="1"/>
      <c r="U3715" s="1"/>
      <c r="V3715" s="1"/>
      <c r="W3715" s="1"/>
      <c r="X3715" s="1"/>
    </row>
    <row r="3716" spans="1:24">
      <c r="A3716" s="119"/>
      <c r="B3716" s="136"/>
      <c r="C3716" s="78"/>
      <c r="D3716" s="99"/>
      <c r="E3716" s="1"/>
      <c r="F3716" s="1"/>
      <c r="G3716" s="1"/>
      <c r="H3716" s="1"/>
      <c r="I3716" s="1"/>
      <c r="J3716" s="1"/>
      <c r="K3716" s="120"/>
      <c r="L3716" s="120"/>
      <c r="M3716" s="120"/>
      <c r="N3716" s="1"/>
      <c r="O3716" s="1"/>
      <c r="P3716" s="1"/>
      <c r="Q3716" s="1"/>
      <c r="R3716" s="1"/>
      <c r="S3716" s="1"/>
      <c r="T3716" s="1"/>
      <c r="U3716" s="1"/>
      <c r="V3716" s="1"/>
      <c r="W3716" s="1"/>
      <c r="X3716" s="1"/>
    </row>
    <row r="3717" spans="1:24">
      <c r="A3717" s="119"/>
      <c r="B3717" s="136"/>
      <c r="C3717" s="78"/>
      <c r="D3717" s="99"/>
      <c r="E3717" s="1"/>
      <c r="F3717" s="1"/>
      <c r="G3717" s="1"/>
      <c r="H3717" s="1"/>
      <c r="I3717" s="1"/>
      <c r="J3717" s="1"/>
      <c r="K3717" s="120"/>
      <c r="L3717" s="120"/>
      <c r="M3717" s="120"/>
      <c r="N3717" s="1"/>
      <c r="O3717" s="1"/>
      <c r="P3717" s="1"/>
      <c r="Q3717" s="1"/>
      <c r="R3717" s="1"/>
      <c r="S3717" s="1"/>
      <c r="T3717" s="1"/>
      <c r="U3717" s="1"/>
      <c r="V3717" s="1"/>
      <c r="W3717" s="1"/>
      <c r="X3717" s="1"/>
    </row>
    <row r="3718" spans="1:24">
      <c r="A3718" s="119"/>
      <c r="B3718" s="136"/>
      <c r="C3718" s="78"/>
      <c r="D3718" s="99"/>
      <c r="E3718" s="1"/>
      <c r="F3718" s="1"/>
      <c r="G3718" s="1"/>
      <c r="H3718" s="1"/>
      <c r="I3718" s="1"/>
      <c r="J3718" s="1"/>
      <c r="K3718" s="120"/>
      <c r="L3718" s="120"/>
      <c r="M3718" s="120"/>
      <c r="N3718" s="1"/>
      <c r="O3718" s="1"/>
      <c r="P3718" s="1"/>
      <c r="Q3718" s="1"/>
      <c r="R3718" s="1"/>
      <c r="S3718" s="1"/>
      <c r="T3718" s="1"/>
      <c r="U3718" s="1"/>
      <c r="V3718" s="1"/>
      <c r="W3718" s="1"/>
      <c r="X3718" s="1"/>
    </row>
    <row r="3719" spans="1:24">
      <c r="A3719" s="119"/>
      <c r="B3719" s="136"/>
      <c r="C3719" s="78"/>
      <c r="D3719" s="99"/>
      <c r="E3719" s="1"/>
      <c r="F3719" s="1"/>
      <c r="G3719" s="1"/>
      <c r="H3719" s="1"/>
      <c r="I3719" s="1"/>
      <c r="J3719" s="1"/>
      <c r="K3719" s="120"/>
      <c r="L3719" s="120"/>
      <c r="M3719" s="120"/>
      <c r="N3719" s="1"/>
      <c r="O3719" s="1"/>
      <c r="P3719" s="1"/>
      <c r="Q3719" s="1"/>
      <c r="R3719" s="1"/>
      <c r="S3719" s="1"/>
      <c r="T3719" s="1"/>
      <c r="U3719" s="1"/>
      <c r="V3719" s="1"/>
      <c r="W3719" s="1"/>
      <c r="X3719" s="1"/>
    </row>
    <row r="3720" spans="1:24">
      <c r="A3720" s="119"/>
      <c r="B3720" s="136"/>
      <c r="C3720" s="78"/>
      <c r="D3720" s="99"/>
      <c r="E3720" s="1"/>
      <c r="F3720" s="1"/>
      <c r="G3720" s="1"/>
      <c r="H3720" s="1"/>
      <c r="I3720" s="1"/>
      <c r="J3720" s="1"/>
      <c r="K3720" s="120"/>
      <c r="L3720" s="120"/>
      <c r="M3720" s="120"/>
      <c r="N3720" s="1"/>
      <c r="O3720" s="1"/>
      <c r="P3720" s="1"/>
      <c r="Q3720" s="1"/>
      <c r="R3720" s="1"/>
      <c r="S3720" s="1"/>
      <c r="T3720" s="1"/>
      <c r="U3720" s="1"/>
      <c r="V3720" s="1"/>
      <c r="W3720" s="1"/>
      <c r="X3720" s="1"/>
    </row>
    <row r="3721" spans="1:24">
      <c r="A3721" s="119"/>
      <c r="B3721" s="136"/>
      <c r="C3721" s="78"/>
      <c r="D3721" s="99"/>
      <c r="E3721" s="1"/>
      <c r="F3721" s="1"/>
      <c r="G3721" s="1"/>
      <c r="H3721" s="1"/>
      <c r="I3721" s="1"/>
      <c r="J3721" s="1"/>
      <c r="K3721" s="120"/>
      <c r="L3721" s="120"/>
      <c r="M3721" s="120"/>
      <c r="N3721" s="1"/>
      <c r="O3721" s="1"/>
      <c r="P3721" s="1"/>
      <c r="Q3721" s="1"/>
      <c r="R3721" s="1"/>
      <c r="S3721" s="1"/>
      <c r="T3721" s="1"/>
      <c r="U3721" s="1"/>
      <c r="V3721" s="1"/>
      <c r="W3721" s="1"/>
      <c r="X3721" s="1"/>
    </row>
    <row r="3722" spans="1:24">
      <c r="A3722" s="119"/>
      <c r="B3722" s="136"/>
      <c r="C3722" s="78"/>
      <c r="D3722" s="99"/>
      <c r="E3722" s="1"/>
      <c r="F3722" s="1"/>
      <c r="G3722" s="1"/>
      <c r="H3722" s="1"/>
      <c r="I3722" s="1"/>
      <c r="J3722" s="1"/>
      <c r="K3722" s="120"/>
      <c r="L3722" s="120"/>
      <c r="M3722" s="120"/>
      <c r="N3722" s="1"/>
      <c r="O3722" s="1"/>
      <c r="P3722" s="1"/>
      <c r="Q3722" s="1"/>
      <c r="R3722" s="1"/>
      <c r="S3722" s="1"/>
      <c r="T3722" s="1"/>
      <c r="U3722" s="1"/>
      <c r="V3722" s="1"/>
      <c r="W3722" s="1"/>
      <c r="X3722" s="1"/>
    </row>
    <row r="3723" spans="1:24">
      <c r="A3723" s="119"/>
      <c r="B3723" s="136"/>
      <c r="C3723" s="78"/>
      <c r="D3723" s="99"/>
      <c r="E3723" s="1"/>
      <c r="F3723" s="1"/>
      <c r="G3723" s="1"/>
      <c r="H3723" s="1"/>
      <c r="I3723" s="1"/>
      <c r="J3723" s="1"/>
      <c r="K3723" s="120"/>
      <c r="L3723" s="120"/>
      <c r="M3723" s="120"/>
      <c r="N3723" s="1"/>
      <c r="O3723" s="1"/>
      <c r="P3723" s="1"/>
      <c r="Q3723" s="1"/>
      <c r="R3723" s="1"/>
      <c r="S3723" s="1"/>
      <c r="T3723" s="1"/>
      <c r="U3723" s="1"/>
      <c r="V3723" s="1"/>
      <c r="W3723" s="1"/>
      <c r="X3723" s="1"/>
    </row>
    <row r="3724" spans="1:24">
      <c r="A3724" s="119"/>
      <c r="B3724" s="136"/>
      <c r="C3724" s="78"/>
      <c r="D3724" s="99"/>
      <c r="E3724" s="1"/>
      <c r="F3724" s="1"/>
      <c r="G3724" s="1"/>
      <c r="H3724" s="1"/>
      <c r="I3724" s="1"/>
      <c r="J3724" s="1"/>
      <c r="K3724" s="120"/>
      <c r="L3724" s="120"/>
      <c r="M3724" s="120"/>
      <c r="N3724" s="1"/>
      <c r="O3724" s="1"/>
      <c r="P3724" s="1"/>
      <c r="Q3724" s="1"/>
      <c r="R3724" s="1"/>
      <c r="S3724" s="1"/>
      <c r="T3724" s="1"/>
      <c r="U3724" s="1"/>
      <c r="V3724" s="1"/>
      <c r="W3724" s="1"/>
      <c r="X3724" s="1"/>
    </row>
    <row r="3725" spans="1:24">
      <c r="A3725" s="119"/>
      <c r="B3725" s="136"/>
      <c r="C3725" s="78"/>
      <c r="D3725" s="99"/>
      <c r="E3725" s="1"/>
      <c r="F3725" s="1"/>
      <c r="G3725" s="1"/>
      <c r="H3725" s="1"/>
      <c r="I3725" s="1"/>
      <c r="J3725" s="1"/>
      <c r="K3725" s="120"/>
      <c r="L3725" s="120"/>
      <c r="M3725" s="120"/>
      <c r="N3725" s="1"/>
      <c r="O3725" s="1"/>
      <c r="P3725" s="1"/>
      <c r="Q3725" s="1"/>
      <c r="R3725" s="1"/>
      <c r="S3725" s="1"/>
      <c r="T3725" s="1"/>
      <c r="U3725" s="1"/>
      <c r="V3725" s="1"/>
      <c r="W3725" s="1"/>
      <c r="X3725" s="1"/>
    </row>
    <row r="3726" spans="1:24">
      <c r="A3726" s="119"/>
      <c r="B3726" s="136"/>
      <c r="C3726" s="78"/>
      <c r="D3726" s="99"/>
      <c r="E3726" s="1"/>
      <c r="F3726" s="1"/>
      <c r="G3726" s="1"/>
      <c r="H3726" s="1"/>
      <c r="I3726" s="1"/>
      <c r="J3726" s="1"/>
      <c r="K3726" s="120"/>
      <c r="L3726" s="120"/>
      <c r="M3726" s="120"/>
      <c r="N3726" s="1"/>
      <c r="O3726" s="1"/>
      <c r="P3726" s="1"/>
      <c r="Q3726" s="1"/>
      <c r="R3726" s="1"/>
      <c r="S3726" s="1"/>
      <c r="T3726" s="1"/>
      <c r="U3726" s="1"/>
      <c r="V3726" s="1"/>
      <c r="W3726" s="1"/>
      <c r="X3726" s="1"/>
    </row>
    <row r="3727" spans="1:24">
      <c r="A3727" s="119"/>
      <c r="B3727" s="136"/>
      <c r="C3727" s="78"/>
      <c r="D3727" s="99"/>
      <c r="E3727" s="1"/>
      <c r="F3727" s="1"/>
      <c r="G3727" s="1"/>
      <c r="H3727" s="1"/>
      <c r="I3727" s="1"/>
      <c r="J3727" s="1"/>
      <c r="K3727" s="120"/>
      <c r="L3727" s="120"/>
      <c r="M3727" s="120"/>
      <c r="N3727" s="1"/>
      <c r="O3727" s="1"/>
      <c r="P3727" s="1"/>
      <c r="Q3727" s="1"/>
      <c r="R3727" s="1"/>
      <c r="S3727" s="1"/>
      <c r="T3727" s="1"/>
      <c r="U3727" s="1"/>
      <c r="V3727" s="1"/>
      <c r="W3727" s="1"/>
      <c r="X3727" s="1"/>
    </row>
    <row r="3728" spans="1:24">
      <c r="A3728" s="119"/>
      <c r="B3728" s="136"/>
      <c r="C3728" s="78"/>
      <c r="D3728" s="99"/>
      <c r="E3728" s="1"/>
      <c r="F3728" s="1"/>
      <c r="G3728" s="1"/>
      <c r="H3728" s="1"/>
      <c r="I3728" s="1"/>
      <c r="J3728" s="1"/>
      <c r="K3728" s="120"/>
      <c r="L3728" s="120"/>
      <c r="M3728" s="120"/>
      <c r="N3728" s="1"/>
      <c r="O3728" s="1"/>
      <c r="P3728" s="1"/>
      <c r="Q3728" s="1"/>
      <c r="R3728" s="1"/>
      <c r="S3728" s="1"/>
      <c r="T3728" s="1"/>
      <c r="U3728" s="1"/>
      <c r="V3728" s="1"/>
      <c r="W3728" s="1"/>
      <c r="X3728" s="1"/>
    </row>
    <row r="3729" spans="1:24">
      <c r="A3729" s="119"/>
      <c r="B3729" s="136"/>
      <c r="C3729" s="78"/>
      <c r="D3729" s="99"/>
      <c r="E3729" s="1"/>
      <c r="F3729" s="1"/>
      <c r="G3729" s="1"/>
      <c r="H3729" s="1"/>
      <c r="I3729" s="1"/>
      <c r="J3729" s="1"/>
      <c r="K3729" s="120"/>
      <c r="L3729" s="120"/>
      <c r="M3729" s="120"/>
      <c r="N3729" s="1"/>
      <c r="O3729" s="1"/>
      <c r="P3729" s="1"/>
      <c r="Q3729" s="1"/>
      <c r="R3729" s="1"/>
      <c r="S3729" s="1"/>
      <c r="T3729" s="1"/>
      <c r="U3729" s="1"/>
      <c r="V3729" s="1"/>
      <c r="W3729" s="1"/>
      <c r="X3729" s="1"/>
    </row>
    <row r="3730" spans="1:24">
      <c r="A3730" s="119"/>
      <c r="B3730" s="136"/>
      <c r="C3730" s="78"/>
      <c r="D3730" s="99"/>
      <c r="E3730" s="1"/>
      <c r="F3730" s="1"/>
      <c r="G3730" s="1"/>
      <c r="H3730" s="1"/>
      <c r="I3730" s="1"/>
      <c r="J3730" s="1"/>
      <c r="K3730" s="120"/>
      <c r="L3730" s="120"/>
      <c r="M3730" s="120"/>
      <c r="N3730" s="1"/>
      <c r="O3730" s="1"/>
      <c r="P3730" s="1"/>
      <c r="Q3730" s="1"/>
      <c r="R3730" s="1"/>
      <c r="S3730" s="1"/>
      <c r="T3730" s="1"/>
      <c r="U3730" s="1"/>
      <c r="V3730" s="1"/>
      <c r="W3730" s="1"/>
      <c r="X3730" s="1"/>
    </row>
    <row r="3731" spans="1:24">
      <c r="A3731" s="119"/>
      <c r="B3731" s="136"/>
      <c r="C3731" s="78"/>
      <c r="D3731" s="99"/>
      <c r="E3731" s="1"/>
      <c r="F3731" s="1"/>
      <c r="G3731" s="1"/>
      <c r="H3731" s="1"/>
      <c r="I3731" s="1"/>
      <c r="J3731" s="1"/>
      <c r="K3731" s="120"/>
      <c r="L3731" s="120"/>
      <c r="M3731" s="120"/>
      <c r="N3731" s="1"/>
      <c r="O3731" s="1"/>
      <c r="P3731" s="1"/>
      <c r="Q3731" s="1"/>
      <c r="R3731" s="1"/>
      <c r="S3731" s="1"/>
      <c r="T3731" s="1"/>
      <c r="U3731" s="1"/>
      <c r="V3731" s="1"/>
      <c r="W3731" s="1"/>
      <c r="X3731" s="1"/>
    </row>
    <row r="3732" spans="1:24">
      <c r="A3732" s="119"/>
      <c r="B3732" s="136"/>
      <c r="C3732" s="78"/>
      <c r="D3732" s="99"/>
      <c r="E3732" s="1"/>
      <c r="F3732" s="1"/>
      <c r="G3732" s="1"/>
      <c r="H3732" s="1"/>
      <c r="I3732" s="1"/>
      <c r="J3732" s="1"/>
      <c r="K3732" s="120"/>
      <c r="L3732" s="120"/>
      <c r="M3732" s="120"/>
      <c r="N3732" s="1"/>
      <c r="O3732" s="1"/>
      <c r="P3732" s="1"/>
      <c r="Q3732" s="1"/>
      <c r="R3732" s="1"/>
      <c r="S3732" s="1"/>
      <c r="T3732" s="1"/>
      <c r="U3732" s="1"/>
      <c r="V3732" s="1"/>
      <c r="W3732" s="1"/>
      <c r="X3732" s="1"/>
    </row>
    <row r="3733" spans="1:24">
      <c r="A3733" s="119"/>
      <c r="B3733" s="136"/>
      <c r="C3733" s="78"/>
      <c r="D3733" s="99"/>
      <c r="E3733" s="1"/>
      <c r="F3733" s="1"/>
      <c r="G3733" s="1"/>
      <c r="H3733" s="1"/>
      <c r="I3733" s="1"/>
      <c r="J3733" s="1"/>
      <c r="K3733" s="120"/>
      <c r="L3733" s="120"/>
      <c r="M3733" s="120"/>
      <c r="N3733" s="1"/>
      <c r="O3733" s="1"/>
      <c r="P3733" s="1"/>
      <c r="Q3733" s="1"/>
      <c r="R3733" s="1"/>
      <c r="S3733" s="1"/>
      <c r="T3733" s="1"/>
      <c r="U3733" s="1"/>
      <c r="V3733" s="1"/>
      <c r="W3733" s="1"/>
      <c r="X3733" s="1"/>
    </row>
    <row r="3734" spans="1:24">
      <c r="A3734" s="119"/>
      <c r="B3734" s="136"/>
      <c r="C3734" s="78"/>
      <c r="D3734" s="99"/>
      <c r="E3734" s="1"/>
      <c r="F3734" s="1"/>
      <c r="G3734" s="1"/>
      <c r="H3734" s="1"/>
      <c r="I3734" s="1"/>
      <c r="J3734" s="1"/>
      <c r="K3734" s="120"/>
      <c r="L3734" s="120"/>
      <c r="M3734" s="120"/>
      <c r="N3734" s="1"/>
      <c r="O3734" s="1"/>
      <c r="P3734" s="1"/>
      <c r="Q3734" s="1"/>
      <c r="R3734" s="1"/>
      <c r="S3734" s="1"/>
      <c r="T3734" s="1"/>
      <c r="U3734" s="1"/>
      <c r="V3734" s="1"/>
      <c r="W3734" s="1"/>
      <c r="X3734" s="1"/>
    </row>
    <row r="3735" spans="1:24">
      <c r="A3735" s="119"/>
      <c r="B3735" s="136"/>
      <c r="C3735" s="78"/>
      <c r="D3735" s="99"/>
      <c r="E3735" s="1"/>
      <c r="F3735" s="1"/>
      <c r="G3735" s="1"/>
      <c r="H3735" s="1"/>
      <c r="I3735" s="1"/>
      <c r="J3735" s="1"/>
      <c r="K3735" s="120"/>
      <c r="L3735" s="120"/>
      <c r="M3735" s="120"/>
      <c r="N3735" s="1"/>
      <c r="O3735" s="1"/>
      <c r="P3735" s="1"/>
      <c r="Q3735" s="1"/>
      <c r="R3735" s="1"/>
      <c r="S3735" s="1"/>
      <c r="T3735" s="1"/>
      <c r="U3735" s="1"/>
      <c r="V3735" s="1"/>
      <c r="W3735" s="1"/>
      <c r="X3735" s="1"/>
    </row>
    <row r="3736" spans="1:24">
      <c r="A3736" s="119"/>
      <c r="B3736" s="136"/>
      <c r="C3736" s="78"/>
      <c r="D3736" s="99"/>
      <c r="E3736" s="1"/>
      <c r="F3736" s="1"/>
      <c r="G3736" s="1"/>
      <c r="H3736" s="1"/>
      <c r="I3736" s="1"/>
      <c r="J3736" s="1"/>
      <c r="K3736" s="120"/>
      <c r="L3736" s="120"/>
      <c r="M3736" s="120"/>
      <c r="N3736" s="1"/>
      <c r="O3736" s="1"/>
      <c r="P3736" s="1"/>
      <c r="Q3736" s="1"/>
      <c r="R3736" s="1"/>
      <c r="S3736" s="1"/>
      <c r="T3736" s="1"/>
      <c r="U3736" s="1"/>
      <c r="V3736" s="1"/>
      <c r="W3736" s="1"/>
      <c r="X3736" s="1"/>
    </row>
    <row r="3737" spans="1:24">
      <c r="A3737" s="119"/>
      <c r="B3737" s="136"/>
      <c r="C3737" s="78"/>
      <c r="D3737" s="99"/>
      <c r="E3737" s="1"/>
      <c r="F3737" s="1"/>
      <c r="G3737" s="1"/>
      <c r="H3737" s="1"/>
      <c r="I3737" s="1"/>
      <c r="J3737" s="1"/>
      <c r="K3737" s="120"/>
      <c r="L3737" s="120"/>
      <c r="M3737" s="120"/>
      <c r="N3737" s="1"/>
      <c r="O3737" s="1"/>
      <c r="P3737" s="1"/>
      <c r="Q3737" s="1"/>
      <c r="R3737" s="1"/>
      <c r="S3737" s="1"/>
      <c r="T3737" s="1"/>
      <c r="U3737" s="1"/>
      <c r="V3737" s="1"/>
      <c r="W3737" s="1"/>
      <c r="X3737" s="1"/>
    </row>
    <row r="3738" spans="1:24">
      <c r="A3738" s="119"/>
      <c r="B3738" s="136"/>
      <c r="C3738" s="78"/>
      <c r="D3738" s="99"/>
      <c r="E3738" s="1"/>
      <c r="F3738" s="1"/>
      <c r="G3738" s="1"/>
      <c r="H3738" s="1"/>
      <c r="I3738" s="1"/>
      <c r="J3738" s="1"/>
      <c r="K3738" s="120"/>
      <c r="L3738" s="120"/>
      <c r="M3738" s="120"/>
      <c r="N3738" s="1"/>
      <c r="O3738" s="1"/>
      <c r="P3738" s="1"/>
      <c r="Q3738" s="1"/>
      <c r="R3738" s="1"/>
      <c r="S3738" s="1"/>
      <c r="T3738" s="1"/>
      <c r="U3738" s="1"/>
      <c r="V3738" s="1"/>
      <c r="W3738" s="1"/>
      <c r="X3738" s="1"/>
    </row>
    <row r="3739" spans="1:24">
      <c r="A3739" s="119"/>
      <c r="B3739" s="136"/>
      <c r="C3739" s="78"/>
      <c r="D3739" s="99"/>
      <c r="E3739" s="1"/>
      <c r="F3739" s="1"/>
      <c r="G3739" s="1"/>
      <c r="H3739" s="1"/>
      <c r="I3739" s="1"/>
      <c r="J3739" s="1"/>
      <c r="K3739" s="120"/>
      <c r="L3739" s="120"/>
      <c r="M3739" s="120"/>
      <c r="N3739" s="1"/>
      <c r="O3739" s="1"/>
      <c r="P3739" s="1"/>
      <c r="Q3739" s="1"/>
      <c r="R3739" s="1"/>
      <c r="S3739" s="1"/>
      <c r="T3739" s="1"/>
      <c r="U3739" s="1"/>
      <c r="V3739" s="1"/>
      <c r="W3739" s="1"/>
      <c r="X3739" s="1"/>
    </row>
    <row r="3740" spans="1:24">
      <c r="A3740" s="119"/>
      <c r="B3740" s="136"/>
      <c r="C3740" s="78"/>
      <c r="D3740" s="99"/>
      <c r="E3740" s="1"/>
      <c r="F3740" s="1"/>
      <c r="G3740" s="1"/>
      <c r="H3740" s="1"/>
      <c r="I3740" s="1"/>
      <c r="J3740" s="1"/>
      <c r="K3740" s="120"/>
      <c r="L3740" s="120"/>
      <c r="M3740" s="120"/>
      <c r="N3740" s="1"/>
      <c r="O3740" s="1"/>
      <c r="P3740" s="1"/>
      <c r="Q3740" s="1"/>
      <c r="R3740" s="1"/>
      <c r="S3740" s="1"/>
      <c r="T3740" s="1"/>
      <c r="U3740" s="1"/>
      <c r="V3740" s="1"/>
      <c r="W3740" s="1"/>
      <c r="X3740" s="1"/>
    </row>
    <row r="3741" spans="1:24">
      <c r="A3741" s="119"/>
      <c r="B3741" s="136"/>
      <c r="C3741" s="78"/>
      <c r="D3741" s="99"/>
      <c r="E3741" s="1"/>
      <c r="F3741" s="1"/>
      <c r="G3741" s="1"/>
      <c r="H3741" s="1"/>
      <c r="I3741" s="1"/>
      <c r="J3741" s="1"/>
      <c r="K3741" s="120"/>
      <c r="L3741" s="120"/>
      <c r="M3741" s="120"/>
      <c r="N3741" s="1"/>
      <c r="O3741" s="1"/>
      <c r="P3741" s="1"/>
      <c r="Q3741" s="1"/>
      <c r="R3741" s="1"/>
      <c r="S3741" s="1"/>
      <c r="T3741" s="1"/>
      <c r="U3741" s="1"/>
      <c r="V3741" s="1"/>
      <c r="W3741" s="1"/>
      <c r="X3741" s="1"/>
    </row>
    <row r="3742" spans="1:24">
      <c r="A3742" s="119"/>
      <c r="B3742" s="136"/>
      <c r="C3742" s="78"/>
      <c r="D3742" s="99"/>
      <c r="E3742" s="1"/>
      <c r="F3742" s="1"/>
      <c r="G3742" s="1"/>
      <c r="H3742" s="1"/>
      <c r="I3742" s="1"/>
      <c r="J3742" s="1"/>
      <c r="K3742" s="120"/>
      <c r="L3742" s="120"/>
      <c r="M3742" s="120"/>
      <c r="N3742" s="1"/>
      <c r="O3742" s="1"/>
      <c r="P3742" s="1"/>
      <c r="Q3742" s="1"/>
      <c r="R3742" s="1"/>
      <c r="S3742" s="1"/>
      <c r="T3742" s="1"/>
      <c r="U3742" s="1"/>
      <c r="V3742" s="1"/>
      <c r="W3742" s="1"/>
      <c r="X3742" s="1"/>
    </row>
    <row r="3743" spans="1:24">
      <c r="A3743" s="119"/>
      <c r="B3743" s="136"/>
      <c r="C3743" s="78"/>
      <c r="D3743" s="99"/>
      <c r="E3743" s="1"/>
      <c r="F3743" s="1"/>
      <c r="G3743" s="1"/>
      <c r="H3743" s="1"/>
      <c r="I3743" s="1"/>
      <c r="J3743" s="1"/>
      <c r="K3743" s="120"/>
      <c r="L3743" s="120"/>
      <c r="M3743" s="120"/>
      <c r="N3743" s="1"/>
      <c r="O3743" s="1"/>
      <c r="P3743" s="1"/>
      <c r="Q3743" s="1"/>
      <c r="R3743" s="1"/>
      <c r="S3743" s="1"/>
      <c r="T3743" s="1"/>
      <c r="U3743" s="1"/>
      <c r="V3743" s="1"/>
      <c r="W3743" s="1"/>
      <c r="X3743" s="1"/>
    </row>
    <row r="3744" spans="1:24">
      <c r="A3744" s="119"/>
      <c r="B3744" s="136"/>
      <c r="C3744" s="78"/>
      <c r="D3744" s="99"/>
      <c r="E3744" s="1"/>
      <c r="F3744" s="1"/>
      <c r="G3744" s="1"/>
      <c r="H3744" s="1"/>
      <c r="I3744" s="1"/>
      <c r="J3744" s="1"/>
      <c r="K3744" s="120"/>
      <c r="L3744" s="120"/>
      <c r="M3744" s="120"/>
      <c r="N3744" s="1"/>
      <c r="O3744" s="1"/>
      <c r="P3744" s="1"/>
      <c r="Q3744" s="1"/>
      <c r="R3744" s="1"/>
      <c r="S3744" s="1"/>
      <c r="T3744" s="1"/>
      <c r="U3744" s="1"/>
      <c r="V3744" s="1"/>
      <c r="W3744" s="1"/>
      <c r="X3744" s="1"/>
    </row>
    <row r="3745" spans="1:24">
      <c r="A3745" s="119"/>
      <c r="B3745" s="136"/>
      <c r="C3745" s="78"/>
      <c r="D3745" s="99"/>
      <c r="E3745" s="1"/>
      <c r="F3745" s="1"/>
      <c r="G3745" s="1"/>
      <c r="H3745" s="1"/>
      <c r="I3745" s="1"/>
      <c r="J3745" s="1"/>
      <c r="K3745" s="120"/>
      <c r="L3745" s="120"/>
      <c r="M3745" s="120"/>
      <c r="N3745" s="1"/>
      <c r="O3745" s="1"/>
      <c r="P3745" s="1"/>
      <c r="Q3745" s="1"/>
      <c r="R3745" s="1"/>
      <c r="S3745" s="1"/>
      <c r="T3745" s="1"/>
      <c r="U3745" s="1"/>
      <c r="V3745" s="1"/>
      <c r="W3745" s="1"/>
      <c r="X3745" s="1"/>
    </row>
    <row r="3746" spans="1:24">
      <c r="A3746" s="119"/>
      <c r="B3746" s="136"/>
      <c r="C3746" s="78"/>
      <c r="D3746" s="99"/>
      <c r="E3746" s="1"/>
      <c r="F3746" s="1"/>
      <c r="G3746" s="1"/>
      <c r="H3746" s="1"/>
      <c r="I3746" s="1"/>
      <c r="J3746" s="1"/>
      <c r="K3746" s="120"/>
      <c r="L3746" s="120"/>
      <c r="M3746" s="120"/>
      <c r="N3746" s="1"/>
      <c r="O3746" s="1"/>
      <c r="P3746" s="1"/>
      <c r="Q3746" s="1"/>
      <c r="R3746" s="1"/>
      <c r="S3746" s="1"/>
      <c r="T3746" s="1"/>
      <c r="U3746" s="1"/>
      <c r="V3746" s="1"/>
      <c r="W3746" s="1"/>
      <c r="X3746" s="1"/>
    </row>
    <row r="3747" spans="1:24">
      <c r="A3747" s="119"/>
      <c r="B3747" s="136"/>
      <c r="C3747" s="78"/>
      <c r="D3747" s="99"/>
      <c r="E3747" s="1"/>
      <c r="F3747" s="1"/>
      <c r="G3747" s="1"/>
      <c r="H3747" s="1"/>
      <c r="I3747" s="1"/>
      <c r="J3747" s="1"/>
      <c r="K3747" s="120"/>
      <c r="L3747" s="120"/>
      <c r="M3747" s="120"/>
      <c r="N3747" s="1"/>
      <c r="O3747" s="1"/>
      <c r="P3747" s="1"/>
      <c r="Q3747" s="1"/>
      <c r="R3747" s="1"/>
      <c r="S3747" s="1"/>
      <c r="T3747" s="1"/>
      <c r="U3747" s="1"/>
      <c r="V3747" s="1"/>
      <c r="W3747" s="1"/>
      <c r="X3747" s="1"/>
    </row>
    <row r="3748" spans="1:24">
      <c r="A3748" s="119"/>
      <c r="B3748" s="136"/>
      <c r="C3748" s="78"/>
      <c r="D3748" s="99"/>
      <c r="E3748" s="1"/>
      <c r="F3748" s="1"/>
      <c r="G3748" s="1"/>
      <c r="H3748" s="1"/>
      <c r="I3748" s="1"/>
      <c r="J3748" s="1"/>
      <c r="K3748" s="120"/>
      <c r="L3748" s="120"/>
      <c r="M3748" s="120"/>
      <c r="N3748" s="1"/>
      <c r="O3748" s="1"/>
      <c r="P3748" s="1"/>
      <c r="Q3748" s="1"/>
      <c r="R3748" s="1"/>
      <c r="S3748" s="1"/>
      <c r="T3748" s="1"/>
      <c r="U3748" s="1"/>
      <c r="V3748" s="1"/>
      <c r="W3748" s="1"/>
      <c r="X3748" s="1"/>
    </row>
    <row r="3749" spans="1:24">
      <c r="A3749" s="119"/>
      <c r="B3749" s="136"/>
      <c r="C3749" s="78"/>
      <c r="D3749" s="99"/>
      <c r="E3749" s="1"/>
      <c r="F3749" s="1"/>
      <c r="G3749" s="1"/>
      <c r="H3749" s="1"/>
      <c r="I3749" s="1"/>
      <c r="J3749" s="1"/>
      <c r="K3749" s="120"/>
      <c r="L3749" s="120"/>
      <c r="M3749" s="120"/>
      <c r="N3749" s="1"/>
      <c r="O3749" s="1"/>
      <c r="P3749" s="1"/>
      <c r="Q3749" s="1"/>
      <c r="R3749" s="1"/>
      <c r="S3749" s="1"/>
      <c r="T3749" s="1"/>
      <c r="U3749" s="1"/>
      <c r="V3749" s="1"/>
      <c r="W3749" s="1"/>
      <c r="X3749" s="1"/>
    </row>
    <row r="3750" spans="1:24">
      <c r="A3750" s="119"/>
      <c r="B3750" s="136"/>
      <c r="C3750" s="78"/>
      <c r="D3750" s="99"/>
      <c r="E3750" s="1"/>
      <c r="F3750" s="1"/>
      <c r="G3750" s="1"/>
      <c r="H3750" s="1"/>
      <c r="I3750" s="1"/>
      <c r="J3750" s="1"/>
      <c r="K3750" s="120"/>
      <c r="L3750" s="120"/>
      <c r="M3750" s="120"/>
      <c r="N3750" s="1"/>
      <c r="O3750" s="1"/>
      <c r="P3750" s="1"/>
      <c r="Q3750" s="1"/>
      <c r="R3750" s="1"/>
      <c r="S3750" s="1"/>
      <c r="T3750" s="1"/>
      <c r="U3750" s="1"/>
      <c r="V3750" s="1"/>
      <c r="W3750" s="1"/>
      <c r="X3750" s="1"/>
    </row>
    <row r="3751" spans="1:24">
      <c r="A3751" s="119"/>
      <c r="B3751" s="136"/>
      <c r="C3751" s="78"/>
      <c r="D3751" s="99"/>
      <c r="E3751" s="1"/>
      <c r="F3751" s="1"/>
      <c r="G3751" s="1"/>
      <c r="H3751" s="1"/>
      <c r="I3751" s="1"/>
      <c r="J3751" s="1"/>
      <c r="K3751" s="120"/>
      <c r="L3751" s="120"/>
      <c r="M3751" s="120"/>
      <c r="N3751" s="1"/>
      <c r="O3751" s="1"/>
      <c r="P3751" s="1"/>
      <c r="Q3751" s="1"/>
      <c r="R3751" s="1"/>
      <c r="S3751" s="1"/>
      <c r="T3751" s="1"/>
      <c r="U3751" s="1"/>
      <c r="V3751" s="1"/>
      <c r="W3751" s="1"/>
      <c r="X3751" s="1"/>
    </row>
    <row r="3752" spans="1:24">
      <c r="A3752" s="119"/>
      <c r="B3752" s="136"/>
      <c r="C3752" s="78"/>
      <c r="D3752" s="99"/>
      <c r="E3752" s="1"/>
      <c r="F3752" s="1"/>
      <c r="G3752" s="1"/>
      <c r="H3752" s="1"/>
      <c r="I3752" s="1"/>
      <c r="J3752" s="1"/>
      <c r="K3752" s="120"/>
      <c r="L3752" s="120"/>
      <c r="M3752" s="120"/>
      <c r="N3752" s="1"/>
      <c r="O3752" s="1"/>
      <c r="P3752" s="1"/>
      <c r="Q3752" s="1"/>
      <c r="R3752" s="1"/>
      <c r="S3752" s="1"/>
      <c r="T3752" s="1"/>
      <c r="U3752" s="1"/>
      <c r="V3752" s="1"/>
      <c r="W3752" s="1"/>
      <c r="X3752" s="1"/>
    </row>
    <row r="3753" spans="1:24">
      <c r="A3753" s="119"/>
      <c r="B3753" s="136"/>
      <c r="C3753" s="78"/>
      <c r="D3753" s="99"/>
      <c r="E3753" s="1"/>
      <c r="F3753" s="1"/>
      <c r="G3753" s="1"/>
      <c r="H3753" s="1"/>
      <c r="I3753" s="1"/>
      <c r="J3753" s="1"/>
      <c r="K3753" s="120"/>
      <c r="L3753" s="120"/>
      <c r="M3753" s="120"/>
      <c r="N3753" s="1"/>
      <c r="O3753" s="1"/>
      <c r="P3753" s="1"/>
      <c r="Q3753" s="1"/>
      <c r="R3753" s="1"/>
      <c r="S3753" s="1"/>
      <c r="T3753" s="1"/>
      <c r="U3753" s="1"/>
      <c r="V3753" s="1"/>
      <c r="W3753" s="1"/>
      <c r="X3753" s="1"/>
    </row>
    <row r="3754" spans="1:24">
      <c r="A3754" s="119"/>
      <c r="B3754" s="136"/>
      <c r="C3754" s="78"/>
      <c r="D3754" s="99"/>
      <c r="E3754" s="1"/>
      <c r="F3754" s="1"/>
      <c r="G3754" s="1"/>
      <c r="H3754" s="1"/>
      <c r="I3754" s="1"/>
      <c r="J3754" s="1"/>
      <c r="K3754" s="120"/>
      <c r="L3754" s="120"/>
      <c r="M3754" s="120"/>
      <c r="N3754" s="1"/>
      <c r="O3754" s="1"/>
      <c r="P3754" s="1"/>
      <c r="Q3754" s="1"/>
      <c r="R3754" s="1"/>
      <c r="S3754" s="1"/>
      <c r="T3754" s="1"/>
      <c r="U3754" s="1"/>
      <c r="V3754" s="1"/>
      <c r="W3754" s="1"/>
      <c r="X3754" s="1"/>
    </row>
    <row r="3755" spans="1:24">
      <c r="A3755" s="119"/>
      <c r="B3755" s="136"/>
      <c r="C3755" s="78"/>
      <c r="D3755" s="99"/>
      <c r="E3755" s="1"/>
      <c r="F3755" s="1"/>
      <c r="G3755" s="1"/>
      <c r="H3755" s="1"/>
      <c r="I3755" s="1"/>
      <c r="J3755" s="1"/>
      <c r="K3755" s="120"/>
      <c r="L3755" s="120"/>
      <c r="M3755" s="120"/>
      <c r="N3755" s="1"/>
      <c r="O3755" s="1"/>
      <c r="P3755" s="1"/>
      <c r="Q3755" s="1"/>
      <c r="R3755" s="1"/>
      <c r="S3755" s="1"/>
      <c r="T3755" s="1"/>
      <c r="U3755" s="1"/>
      <c r="V3755" s="1"/>
      <c r="W3755" s="1"/>
      <c r="X3755" s="1"/>
    </row>
    <row r="3756" spans="1:24">
      <c r="A3756" s="119"/>
      <c r="B3756" s="136"/>
      <c r="C3756" s="78"/>
      <c r="D3756" s="99"/>
      <c r="E3756" s="1"/>
      <c r="F3756" s="1"/>
      <c r="G3756" s="1"/>
      <c r="H3756" s="1"/>
      <c r="I3756" s="1"/>
      <c r="J3756" s="1"/>
      <c r="K3756" s="120"/>
      <c r="L3756" s="120"/>
      <c r="M3756" s="120"/>
      <c r="N3756" s="1"/>
      <c r="O3756" s="1"/>
      <c r="P3756" s="1"/>
      <c r="Q3756" s="1"/>
      <c r="R3756" s="1"/>
      <c r="S3756" s="1"/>
      <c r="T3756" s="1"/>
      <c r="U3756" s="1"/>
      <c r="V3756" s="1"/>
      <c r="W3756" s="1"/>
      <c r="X3756" s="1"/>
    </row>
    <row r="3757" spans="1:24">
      <c r="A3757" s="119"/>
      <c r="B3757" s="136"/>
      <c r="C3757" s="78"/>
      <c r="D3757" s="99"/>
      <c r="E3757" s="1"/>
      <c r="F3757" s="1"/>
      <c r="G3757" s="1"/>
      <c r="H3757" s="1"/>
      <c r="I3757" s="1"/>
      <c r="J3757" s="1"/>
      <c r="K3757" s="120"/>
      <c r="L3757" s="120"/>
      <c r="M3757" s="120"/>
      <c r="N3757" s="1"/>
      <c r="O3757" s="1"/>
      <c r="P3757" s="1"/>
      <c r="Q3757" s="1"/>
      <c r="R3757" s="1"/>
      <c r="S3757" s="1"/>
      <c r="T3757" s="1"/>
      <c r="U3757" s="1"/>
      <c r="V3757" s="1"/>
      <c r="W3757" s="1"/>
      <c r="X3757" s="1"/>
    </row>
    <row r="3758" spans="1:24">
      <c r="A3758" s="119"/>
      <c r="B3758" s="136"/>
      <c r="C3758" s="78"/>
      <c r="D3758" s="99"/>
      <c r="E3758" s="1"/>
      <c r="F3758" s="1"/>
      <c r="G3758" s="1"/>
      <c r="H3758" s="1"/>
      <c r="I3758" s="1"/>
      <c r="J3758" s="1"/>
      <c r="K3758" s="120"/>
      <c r="L3758" s="120"/>
      <c r="M3758" s="120"/>
      <c r="N3758" s="1"/>
      <c r="O3758" s="1"/>
      <c r="P3758" s="1"/>
      <c r="Q3758" s="1"/>
      <c r="R3758" s="1"/>
      <c r="S3758" s="1"/>
      <c r="T3758" s="1"/>
      <c r="U3758" s="1"/>
      <c r="V3758" s="1"/>
      <c r="W3758" s="1"/>
      <c r="X3758" s="1"/>
    </row>
    <row r="3759" spans="1:24">
      <c r="A3759" s="119"/>
      <c r="B3759" s="136"/>
      <c r="C3759" s="78"/>
      <c r="D3759" s="99"/>
      <c r="E3759" s="1"/>
      <c r="F3759" s="1"/>
      <c r="G3759" s="1"/>
      <c r="H3759" s="1"/>
      <c r="I3759" s="1"/>
      <c r="J3759" s="1"/>
      <c r="K3759" s="120"/>
      <c r="L3759" s="120"/>
      <c r="M3759" s="120"/>
      <c r="N3759" s="1"/>
      <c r="O3759" s="1"/>
      <c r="P3759" s="1"/>
      <c r="Q3759" s="1"/>
      <c r="R3759" s="1"/>
      <c r="S3759" s="1"/>
      <c r="T3759" s="1"/>
      <c r="U3759" s="1"/>
      <c r="V3759" s="1"/>
      <c r="W3759" s="1"/>
      <c r="X3759" s="1"/>
    </row>
    <row r="3760" spans="1:24">
      <c r="A3760" s="119"/>
      <c r="B3760" s="136"/>
      <c r="C3760" s="78"/>
      <c r="D3760" s="99"/>
      <c r="E3760" s="1"/>
      <c r="F3760" s="1"/>
      <c r="G3760" s="1"/>
      <c r="H3760" s="1"/>
      <c r="I3760" s="1"/>
      <c r="J3760" s="1"/>
      <c r="K3760" s="120"/>
      <c r="L3760" s="120"/>
      <c r="M3760" s="120"/>
      <c r="N3760" s="1"/>
      <c r="O3760" s="1"/>
      <c r="P3760" s="1"/>
      <c r="Q3760" s="1"/>
      <c r="R3760" s="1"/>
      <c r="S3760" s="1"/>
      <c r="T3760" s="1"/>
      <c r="U3760" s="1"/>
      <c r="V3760" s="1"/>
      <c r="W3760" s="1"/>
      <c r="X3760" s="1"/>
    </row>
    <row r="3761" spans="1:24">
      <c r="A3761" s="119"/>
      <c r="B3761" s="136"/>
      <c r="C3761" s="78"/>
      <c r="D3761" s="99"/>
      <c r="E3761" s="1"/>
      <c r="F3761" s="1"/>
      <c r="G3761" s="1"/>
      <c r="H3761" s="1"/>
      <c r="I3761" s="1"/>
      <c r="J3761" s="1"/>
      <c r="K3761" s="120"/>
      <c r="L3761" s="120"/>
      <c r="M3761" s="120"/>
      <c r="N3761" s="1"/>
      <c r="O3761" s="1"/>
      <c r="P3761" s="1"/>
      <c r="Q3761" s="1"/>
      <c r="R3761" s="1"/>
      <c r="S3761" s="1"/>
      <c r="T3761" s="1"/>
      <c r="U3761" s="1"/>
      <c r="V3761" s="1"/>
      <c r="W3761" s="1"/>
      <c r="X3761" s="1"/>
    </row>
    <row r="3762" spans="1:24">
      <c r="A3762" s="119"/>
      <c r="B3762" s="136"/>
      <c r="C3762" s="78"/>
      <c r="D3762" s="99"/>
      <c r="E3762" s="1"/>
      <c r="F3762" s="1"/>
      <c r="G3762" s="1"/>
      <c r="H3762" s="1"/>
      <c r="I3762" s="1"/>
      <c r="J3762" s="1"/>
      <c r="K3762" s="120"/>
      <c r="L3762" s="120"/>
      <c r="M3762" s="120"/>
      <c r="N3762" s="1"/>
      <c r="O3762" s="1"/>
      <c r="P3762" s="1"/>
      <c r="Q3762" s="1"/>
      <c r="R3762" s="1"/>
      <c r="S3762" s="1"/>
      <c r="T3762" s="1"/>
      <c r="U3762" s="1"/>
      <c r="V3762" s="1"/>
      <c r="W3762" s="1"/>
      <c r="X3762" s="1"/>
    </row>
    <row r="3763" spans="1:24">
      <c r="A3763" s="119"/>
      <c r="B3763" s="136"/>
      <c r="C3763" s="78"/>
      <c r="D3763" s="99"/>
      <c r="E3763" s="1"/>
      <c r="F3763" s="1"/>
      <c r="G3763" s="1"/>
      <c r="H3763" s="1"/>
      <c r="I3763" s="1"/>
      <c r="J3763" s="1"/>
      <c r="K3763" s="120"/>
      <c r="L3763" s="120"/>
      <c r="M3763" s="120"/>
      <c r="N3763" s="1"/>
      <c r="O3763" s="1"/>
      <c r="P3763" s="1"/>
      <c r="Q3763" s="1"/>
      <c r="R3763" s="1"/>
      <c r="S3763" s="1"/>
      <c r="T3763" s="1"/>
      <c r="U3763" s="1"/>
      <c r="V3763" s="1"/>
      <c r="W3763" s="1"/>
      <c r="X3763" s="1"/>
    </row>
    <row r="3764" spans="1:24">
      <c r="A3764" s="119"/>
      <c r="B3764" s="136"/>
      <c r="C3764" s="78"/>
      <c r="D3764" s="99"/>
      <c r="E3764" s="1"/>
      <c r="F3764" s="1"/>
      <c r="G3764" s="1"/>
      <c r="H3764" s="1"/>
      <c r="I3764" s="1"/>
      <c r="J3764" s="1"/>
      <c r="K3764" s="120"/>
      <c r="L3764" s="120"/>
      <c r="M3764" s="120"/>
      <c r="N3764" s="1"/>
      <c r="O3764" s="1"/>
      <c r="P3764" s="1"/>
      <c r="Q3764" s="1"/>
      <c r="R3764" s="1"/>
      <c r="S3764" s="1"/>
      <c r="T3764" s="1"/>
      <c r="U3764" s="1"/>
      <c r="V3764" s="1"/>
      <c r="W3764" s="1"/>
      <c r="X3764" s="1"/>
    </row>
    <row r="3765" spans="1:24">
      <c r="A3765" s="119"/>
      <c r="B3765" s="136"/>
      <c r="C3765" s="78"/>
      <c r="D3765" s="99"/>
      <c r="E3765" s="1"/>
      <c r="F3765" s="1"/>
      <c r="G3765" s="1"/>
      <c r="H3765" s="1"/>
      <c r="I3765" s="1"/>
      <c r="J3765" s="1"/>
      <c r="K3765" s="120"/>
      <c r="L3765" s="120"/>
      <c r="M3765" s="120"/>
      <c r="N3765" s="1"/>
      <c r="O3765" s="1"/>
      <c r="P3765" s="1"/>
      <c r="Q3765" s="1"/>
      <c r="R3765" s="1"/>
      <c r="S3765" s="1"/>
      <c r="T3765" s="1"/>
      <c r="U3765" s="1"/>
      <c r="V3765" s="1"/>
      <c r="W3765" s="1"/>
      <c r="X3765" s="1"/>
    </row>
    <row r="3766" spans="1:24">
      <c r="A3766" s="119"/>
      <c r="B3766" s="136"/>
      <c r="C3766" s="78"/>
      <c r="D3766" s="99"/>
      <c r="E3766" s="1"/>
      <c r="F3766" s="1"/>
      <c r="G3766" s="1"/>
      <c r="H3766" s="1"/>
      <c r="I3766" s="1"/>
      <c r="J3766" s="1"/>
      <c r="K3766" s="120"/>
      <c r="L3766" s="120"/>
      <c r="M3766" s="120"/>
      <c r="N3766" s="1"/>
      <c r="O3766" s="1"/>
      <c r="P3766" s="1"/>
      <c r="Q3766" s="1"/>
      <c r="R3766" s="1"/>
      <c r="S3766" s="1"/>
      <c r="T3766" s="1"/>
      <c r="U3766" s="1"/>
      <c r="V3766" s="1"/>
      <c r="W3766" s="1"/>
      <c r="X3766" s="1"/>
    </row>
    <row r="3767" spans="1:24">
      <c r="A3767" s="119"/>
      <c r="B3767" s="136"/>
      <c r="C3767" s="78"/>
      <c r="D3767" s="99"/>
      <c r="E3767" s="1"/>
      <c r="F3767" s="1"/>
      <c r="G3767" s="1"/>
      <c r="H3767" s="1"/>
      <c r="I3767" s="1"/>
      <c r="J3767" s="1"/>
      <c r="K3767" s="120"/>
      <c r="L3767" s="120"/>
      <c r="M3767" s="120"/>
      <c r="N3767" s="1"/>
      <c r="O3767" s="1"/>
      <c r="P3767" s="1"/>
      <c r="Q3767" s="1"/>
      <c r="R3767" s="1"/>
      <c r="S3767" s="1"/>
      <c r="T3767" s="1"/>
      <c r="U3767" s="1"/>
      <c r="V3767" s="1"/>
      <c r="W3767" s="1"/>
      <c r="X3767" s="1"/>
    </row>
    <row r="3768" spans="1:24">
      <c r="A3768" s="119"/>
      <c r="B3768" s="136"/>
      <c r="C3768" s="78"/>
      <c r="D3768" s="99"/>
      <c r="E3768" s="1"/>
      <c r="F3768" s="1"/>
      <c r="G3768" s="1"/>
      <c r="H3768" s="1"/>
      <c r="I3768" s="1"/>
      <c r="J3768" s="1"/>
      <c r="K3768" s="120"/>
      <c r="L3768" s="120"/>
      <c r="M3768" s="120"/>
      <c r="N3768" s="1"/>
      <c r="O3768" s="1"/>
      <c r="P3768" s="1"/>
      <c r="Q3768" s="1"/>
      <c r="R3768" s="1"/>
      <c r="S3768" s="1"/>
      <c r="T3768" s="1"/>
      <c r="U3768" s="1"/>
      <c r="V3768" s="1"/>
      <c r="W3768" s="1"/>
      <c r="X3768" s="1"/>
    </row>
    <row r="3769" spans="1:24">
      <c r="A3769" s="119"/>
      <c r="B3769" s="136"/>
      <c r="C3769" s="78"/>
      <c r="D3769" s="99"/>
      <c r="E3769" s="1"/>
      <c r="F3769" s="1"/>
      <c r="G3769" s="1"/>
      <c r="H3769" s="1"/>
      <c r="I3769" s="1"/>
      <c r="J3769" s="1"/>
      <c r="K3769" s="120"/>
      <c r="L3769" s="120"/>
      <c r="M3769" s="120"/>
      <c r="N3769" s="1"/>
      <c r="O3769" s="1"/>
      <c r="P3769" s="1"/>
      <c r="Q3769" s="1"/>
      <c r="R3769" s="1"/>
      <c r="S3769" s="1"/>
      <c r="T3769" s="1"/>
      <c r="U3769" s="1"/>
      <c r="V3769" s="1"/>
      <c r="W3769" s="1"/>
      <c r="X3769" s="1"/>
    </row>
    <row r="3770" spans="1:24">
      <c r="A3770" s="119"/>
      <c r="B3770" s="136"/>
      <c r="C3770" s="78"/>
      <c r="D3770" s="99"/>
      <c r="E3770" s="1"/>
      <c r="F3770" s="1"/>
      <c r="G3770" s="1"/>
      <c r="H3770" s="1"/>
      <c r="I3770" s="1"/>
      <c r="J3770" s="1"/>
      <c r="K3770" s="120"/>
      <c r="L3770" s="120"/>
      <c r="M3770" s="120"/>
      <c r="N3770" s="1"/>
      <c r="O3770" s="1"/>
      <c r="P3770" s="1"/>
      <c r="Q3770" s="1"/>
      <c r="R3770" s="1"/>
      <c r="S3770" s="1"/>
      <c r="T3770" s="1"/>
      <c r="U3770" s="1"/>
      <c r="V3770" s="1"/>
      <c r="W3770" s="1"/>
      <c r="X3770" s="1"/>
    </row>
    <row r="3771" spans="1:24">
      <c r="A3771" s="119"/>
      <c r="B3771" s="136"/>
      <c r="C3771" s="78"/>
      <c r="D3771" s="99"/>
      <c r="E3771" s="1"/>
      <c r="F3771" s="1"/>
      <c r="G3771" s="1"/>
      <c r="H3771" s="1"/>
      <c r="I3771" s="1"/>
      <c r="J3771" s="1"/>
      <c r="K3771" s="120"/>
      <c r="L3771" s="120"/>
      <c r="M3771" s="120"/>
      <c r="N3771" s="1"/>
      <c r="O3771" s="1"/>
      <c r="P3771" s="1"/>
      <c r="Q3771" s="1"/>
      <c r="R3771" s="1"/>
      <c r="S3771" s="1"/>
      <c r="T3771" s="1"/>
      <c r="U3771" s="1"/>
      <c r="V3771" s="1"/>
      <c r="W3771" s="1"/>
      <c r="X3771" s="1"/>
    </row>
    <row r="3772" spans="1:24">
      <c r="A3772" s="119"/>
      <c r="B3772" s="136"/>
      <c r="C3772" s="78"/>
      <c r="D3772" s="99"/>
      <c r="E3772" s="1"/>
      <c r="F3772" s="1"/>
      <c r="G3772" s="1"/>
      <c r="H3772" s="1"/>
      <c r="I3772" s="1"/>
      <c r="J3772" s="1"/>
      <c r="K3772" s="120"/>
      <c r="L3772" s="120"/>
      <c r="M3772" s="120"/>
      <c r="N3772" s="1"/>
      <c r="O3772" s="1"/>
      <c r="P3772" s="1"/>
      <c r="Q3772" s="1"/>
      <c r="R3772" s="1"/>
      <c r="S3772" s="1"/>
      <c r="T3772" s="1"/>
      <c r="U3772" s="1"/>
      <c r="V3772" s="1"/>
      <c r="W3772" s="1"/>
      <c r="X3772" s="1"/>
    </row>
    <row r="3773" spans="1:24">
      <c r="A3773" s="119"/>
      <c r="B3773" s="136"/>
      <c r="C3773" s="78"/>
      <c r="D3773" s="99"/>
      <c r="E3773" s="1"/>
      <c r="F3773" s="1"/>
      <c r="G3773" s="1"/>
      <c r="H3773" s="1"/>
      <c r="I3773" s="1"/>
      <c r="J3773" s="1"/>
      <c r="K3773" s="120"/>
      <c r="L3773" s="120"/>
      <c r="M3773" s="120"/>
      <c r="N3773" s="1"/>
      <c r="O3773" s="1"/>
      <c r="P3773" s="1"/>
      <c r="Q3773" s="1"/>
      <c r="R3773" s="1"/>
      <c r="S3773" s="1"/>
      <c r="T3773" s="1"/>
      <c r="U3773" s="1"/>
      <c r="V3773" s="1"/>
      <c r="W3773" s="1"/>
      <c r="X3773" s="1"/>
    </row>
    <row r="3774" spans="1:24">
      <c r="A3774" s="119"/>
      <c r="B3774" s="136"/>
      <c r="C3774" s="78"/>
      <c r="D3774" s="99"/>
      <c r="E3774" s="1"/>
      <c r="F3774" s="1"/>
      <c r="G3774" s="1"/>
      <c r="H3774" s="1"/>
      <c r="I3774" s="1"/>
      <c r="J3774" s="1"/>
      <c r="K3774" s="120"/>
      <c r="L3774" s="120"/>
      <c r="M3774" s="120"/>
      <c r="N3774" s="1"/>
      <c r="O3774" s="1"/>
      <c r="P3774" s="1"/>
      <c r="Q3774" s="1"/>
      <c r="R3774" s="1"/>
      <c r="S3774" s="1"/>
      <c r="T3774" s="1"/>
      <c r="U3774" s="1"/>
      <c r="V3774" s="1"/>
      <c r="W3774" s="1"/>
      <c r="X3774" s="1"/>
    </row>
    <row r="3775" spans="1:24">
      <c r="A3775" s="119"/>
      <c r="B3775" s="136"/>
      <c r="C3775" s="78"/>
      <c r="D3775" s="99"/>
      <c r="E3775" s="1"/>
      <c r="F3775" s="1"/>
      <c r="G3775" s="1"/>
      <c r="H3775" s="1"/>
      <c r="I3775" s="1"/>
      <c r="J3775" s="1"/>
      <c r="K3775" s="120"/>
      <c r="L3775" s="120"/>
      <c r="M3775" s="120"/>
      <c r="N3775" s="1"/>
      <c r="O3775" s="1"/>
      <c r="P3775" s="1"/>
      <c r="Q3775" s="1"/>
      <c r="R3775" s="1"/>
      <c r="S3775" s="1"/>
      <c r="T3775" s="1"/>
      <c r="U3775" s="1"/>
      <c r="V3775" s="1"/>
      <c r="W3775" s="1"/>
      <c r="X3775" s="1"/>
    </row>
    <row r="3776" spans="1:24">
      <c r="A3776" s="119"/>
      <c r="B3776" s="136"/>
      <c r="C3776" s="78"/>
      <c r="D3776" s="99"/>
      <c r="E3776" s="1"/>
      <c r="F3776" s="1"/>
      <c r="G3776" s="1"/>
      <c r="H3776" s="1"/>
      <c r="I3776" s="1"/>
      <c r="J3776" s="1"/>
      <c r="K3776" s="120"/>
      <c r="L3776" s="120"/>
      <c r="M3776" s="120"/>
      <c r="N3776" s="1"/>
      <c r="O3776" s="1"/>
      <c r="P3776" s="1"/>
      <c r="Q3776" s="1"/>
      <c r="R3776" s="1"/>
      <c r="S3776" s="1"/>
      <c r="T3776" s="1"/>
      <c r="U3776" s="1"/>
      <c r="V3776" s="1"/>
      <c r="W3776" s="1"/>
      <c r="X3776" s="1"/>
    </row>
    <row r="3777" spans="1:24">
      <c r="A3777" s="119"/>
      <c r="B3777" s="136"/>
      <c r="C3777" s="78"/>
      <c r="D3777" s="99"/>
      <c r="E3777" s="1"/>
      <c r="F3777" s="1"/>
      <c r="G3777" s="1"/>
      <c r="H3777" s="1"/>
      <c r="I3777" s="1"/>
      <c r="J3777" s="1"/>
      <c r="K3777" s="120"/>
      <c r="L3777" s="120"/>
      <c r="M3777" s="120"/>
      <c r="N3777" s="1"/>
      <c r="O3777" s="1"/>
      <c r="P3777" s="1"/>
      <c r="Q3777" s="1"/>
      <c r="R3777" s="1"/>
      <c r="S3777" s="1"/>
      <c r="T3777" s="1"/>
      <c r="U3777" s="1"/>
      <c r="V3777" s="1"/>
      <c r="W3777" s="1"/>
      <c r="X3777" s="1"/>
    </row>
    <row r="3778" spans="1:24">
      <c r="A3778" s="119"/>
      <c r="B3778" s="136"/>
      <c r="C3778" s="78"/>
      <c r="D3778" s="99"/>
      <c r="E3778" s="1"/>
      <c r="F3778" s="1"/>
      <c r="G3778" s="1"/>
      <c r="H3778" s="1"/>
      <c r="I3778" s="1"/>
      <c r="J3778" s="1"/>
      <c r="K3778" s="120"/>
      <c r="L3778" s="120"/>
      <c r="M3778" s="120"/>
      <c r="N3778" s="1"/>
      <c r="O3778" s="1"/>
      <c r="P3778" s="1"/>
      <c r="Q3778" s="1"/>
      <c r="R3778" s="1"/>
      <c r="S3778" s="1"/>
      <c r="T3778" s="1"/>
      <c r="U3778" s="1"/>
      <c r="V3778" s="1"/>
      <c r="W3778" s="1"/>
      <c r="X3778" s="1"/>
    </row>
    <row r="3779" spans="1:24">
      <c r="A3779" s="119"/>
      <c r="B3779" s="136"/>
      <c r="C3779" s="78"/>
      <c r="D3779" s="99"/>
      <c r="E3779" s="1"/>
      <c r="F3779" s="1"/>
      <c r="G3779" s="1"/>
      <c r="H3779" s="1"/>
      <c r="I3779" s="1"/>
      <c r="J3779" s="1"/>
      <c r="K3779" s="120"/>
      <c r="L3779" s="120"/>
      <c r="M3779" s="120"/>
      <c r="N3779" s="1"/>
      <c r="O3779" s="1"/>
      <c r="P3779" s="1"/>
      <c r="Q3779" s="1"/>
      <c r="R3779" s="1"/>
      <c r="S3779" s="1"/>
      <c r="T3779" s="1"/>
      <c r="U3779" s="1"/>
      <c r="V3779" s="1"/>
      <c r="W3779" s="1"/>
      <c r="X3779" s="1"/>
    </row>
    <row r="3780" spans="1:24">
      <c r="A3780" s="119"/>
      <c r="B3780" s="136"/>
      <c r="C3780" s="78"/>
      <c r="D3780" s="99"/>
      <c r="E3780" s="1"/>
      <c r="F3780" s="1"/>
      <c r="G3780" s="1"/>
      <c r="H3780" s="1"/>
      <c r="I3780" s="1"/>
      <c r="J3780" s="1"/>
      <c r="K3780" s="120"/>
      <c r="L3780" s="120"/>
      <c r="M3780" s="120"/>
      <c r="N3780" s="1"/>
      <c r="O3780" s="1"/>
      <c r="P3780" s="1"/>
      <c r="Q3780" s="1"/>
      <c r="R3780" s="1"/>
      <c r="S3780" s="1"/>
      <c r="T3780" s="1"/>
      <c r="U3780" s="1"/>
      <c r="V3780" s="1"/>
      <c r="W3780" s="1"/>
      <c r="X3780" s="1"/>
    </row>
    <row r="3781" spans="1:24">
      <c r="A3781" s="119"/>
      <c r="B3781" s="136"/>
      <c r="C3781" s="78"/>
      <c r="D3781" s="99"/>
      <c r="E3781" s="1"/>
      <c r="F3781" s="1"/>
      <c r="G3781" s="1"/>
      <c r="H3781" s="1"/>
      <c r="I3781" s="1"/>
      <c r="J3781" s="1"/>
      <c r="K3781" s="120"/>
      <c r="L3781" s="120"/>
      <c r="M3781" s="120"/>
      <c r="N3781" s="1"/>
      <c r="O3781" s="1"/>
      <c r="P3781" s="1"/>
      <c r="Q3781" s="1"/>
      <c r="R3781" s="1"/>
      <c r="S3781" s="1"/>
      <c r="T3781" s="1"/>
      <c r="U3781" s="1"/>
      <c r="V3781" s="1"/>
      <c r="W3781" s="1"/>
      <c r="X3781" s="1"/>
    </row>
    <row r="3782" spans="1:24">
      <c r="A3782" s="119"/>
      <c r="B3782" s="136"/>
      <c r="C3782" s="78"/>
      <c r="D3782" s="99"/>
      <c r="E3782" s="1"/>
      <c r="F3782" s="1"/>
      <c r="G3782" s="1"/>
      <c r="H3782" s="1"/>
      <c r="I3782" s="1"/>
      <c r="J3782" s="1"/>
      <c r="K3782" s="120"/>
      <c r="L3782" s="120"/>
      <c r="M3782" s="120"/>
      <c r="N3782" s="1"/>
      <c r="O3782" s="1"/>
      <c r="P3782" s="1"/>
      <c r="Q3782" s="1"/>
      <c r="R3782" s="1"/>
      <c r="S3782" s="1"/>
      <c r="T3782" s="1"/>
      <c r="U3782" s="1"/>
      <c r="V3782" s="1"/>
      <c r="W3782" s="1"/>
      <c r="X3782" s="1"/>
    </row>
    <row r="3783" spans="1:24">
      <c r="A3783" s="119"/>
      <c r="B3783" s="136"/>
      <c r="C3783" s="78"/>
      <c r="D3783" s="99"/>
      <c r="E3783" s="1"/>
      <c r="F3783" s="1"/>
      <c r="G3783" s="1"/>
      <c r="H3783" s="1"/>
      <c r="I3783" s="1"/>
    </row>
    <row r="3784" spans="1:24">
      <c r="A3784" s="119"/>
      <c r="B3784" s="136"/>
      <c r="C3784" s="78"/>
      <c r="D3784" s="99"/>
      <c r="E3784" s="1"/>
      <c r="F3784" s="1"/>
      <c r="G3784" s="1"/>
      <c r="H3784" s="1"/>
      <c r="I3784" s="1"/>
    </row>
    <row r="3785" spans="1:24">
      <c r="A3785" s="119"/>
      <c r="B3785" s="136"/>
      <c r="C3785" s="78"/>
      <c r="D3785" s="99"/>
      <c r="E3785" s="1"/>
      <c r="F3785" s="1"/>
      <c r="G3785" s="1"/>
      <c r="H3785" s="1"/>
      <c r="I3785" s="1"/>
    </row>
    <row r="3786" spans="1:24">
      <c r="A3786" s="119"/>
      <c r="B3786" s="136"/>
      <c r="C3786" s="78"/>
      <c r="D3786" s="99"/>
      <c r="E3786" s="1"/>
      <c r="F3786" s="1"/>
      <c r="G3786" s="1"/>
      <c r="H3786" s="1"/>
      <c r="I3786" s="1"/>
    </row>
    <row r="3787" spans="1:24">
      <c r="A3787" s="119"/>
      <c r="B3787" s="136"/>
      <c r="C3787" s="78"/>
      <c r="D3787" s="99"/>
      <c r="E3787" s="1"/>
      <c r="F3787" s="1"/>
      <c r="G3787" s="1"/>
      <c r="H3787" s="1"/>
      <c r="I3787" s="1"/>
    </row>
    <row r="3788" spans="1:24">
      <c r="A3788" s="119"/>
      <c r="B3788" s="136"/>
      <c r="C3788" s="78"/>
      <c r="D3788" s="99"/>
      <c r="E3788" s="1"/>
      <c r="F3788" s="1"/>
      <c r="G3788" s="1"/>
      <c r="H3788" s="1"/>
      <c r="I3788" s="1"/>
    </row>
    <row r="3789" spans="1:24">
      <c r="A3789" s="119"/>
      <c r="B3789" s="136"/>
      <c r="C3789" s="78"/>
      <c r="D3789" s="99"/>
      <c r="E3789" s="1"/>
      <c r="F3789" s="1"/>
      <c r="G3789" s="1"/>
      <c r="H3789" s="1"/>
      <c r="I3789" s="1"/>
    </row>
    <row r="3790" spans="1:24">
      <c r="A3790" s="119"/>
      <c r="B3790" s="136"/>
      <c r="C3790" s="78"/>
      <c r="D3790" s="99"/>
      <c r="E3790" s="1"/>
      <c r="F3790" s="1"/>
      <c r="G3790" s="1"/>
      <c r="H3790" s="1"/>
      <c r="I3790" s="1"/>
    </row>
    <row r="3791" spans="1:24">
      <c r="A3791" s="119"/>
      <c r="B3791" s="136"/>
      <c r="C3791" s="78"/>
      <c r="D3791" s="99"/>
      <c r="E3791" s="1"/>
      <c r="F3791" s="1"/>
      <c r="G3791" s="1"/>
      <c r="H3791" s="1"/>
      <c r="I3791" s="1"/>
    </row>
    <row r="3792" spans="1:24">
      <c r="A3792" s="119"/>
      <c r="B3792" s="136"/>
      <c r="C3792" s="78"/>
      <c r="D3792" s="99"/>
      <c r="E3792" s="1"/>
      <c r="F3792" s="1"/>
      <c r="G3792" s="1"/>
      <c r="H3792" s="1"/>
      <c r="I3792" s="1"/>
    </row>
    <row r="3793" spans="1:9">
      <c r="A3793" s="119"/>
      <c r="B3793" s="136"/>
      <c r="C3793" s="78"/>
      <c r="D3793" s="99"/>
      <c r="E3793" s="1"/>
      <c r="F3793" s="1"/>
      <c r="G3793" s="1"/>
      <c r="H3793" s="1"/>
      <c r="I3793" s="1"/>
    </row>
    <row r="3794" spans="1:9">
      <c r="A3794" s="119"/>
      <c r="B3794" s="136"/>
      <c r="C3794" s="78"/>
      <c r="D3794" s="99"/>
      <c r="E3794" s="1"/>
      <c r="F3794" s="1"/>
      <c r="G3794" s="1"/>
      <c r="H3794" s="1"/>
      <c r="I3794" s="1"/>
    </row>
    <row r="3795" spans="1:9">
      <c r="A3795" s="119"/>
      <c r="B3795" s="136"/>
      <c r="C3795" s="78"/>
      <c r="D3795" s="99"/>
      <c r="E3795" s="1"/>
      <c r="F3795" s="1"/>
      <c r="G3795" s="1"/>
      <c r="H3795" s="1"/>
      <c r="I3795" s="1"/>
    </row>
    <row r="3796" spans="1:9">
      <c r="A3796" s="119"/>
      <c r="B3796" s="136"/>
      <c r="C3796" s="78"/>
      <c r="D3796" s="99"/>
      <c r="E3796" s="1"/>
      <c r="F3796" s="1"/>
      <c r="G3796" s="1"/>
      <c r="H3796" s="1"/>
      <c r="I3796" s="1"/>
    </row>
    <row r="3797" spans="1:9">
      <c r="A3797" s="119"/>
      <c r="B3797" s="136"/>
      <c r="C3797" s="78"/>
      <c r="D3797" s="99"/>
      <c r="E3797" s="1"/>
      <c r="F3797" s="1"/>
      <c r="G3797" s="1"/>
      <c r="H3797" s="1"/>
      <c r="I3797" s="1"/>
    </row>
    <row r="3798" spans="1:9">
      <c r="A3798" s="119"/>
      <c r="B3798" s="136"/>
      <c r="C3798" s="78"/>
      <c r="D3798" s="99"/>
      <c r="E3798" s="1"/>
      <c r="F3798" s="1"/>
      <c r="G3798" s="1"/>
      <c r="H3798" s="1"/>
      <c r="I3798" s="1"/>
    </row>
    <row r="3799" spans="1:9">
      <c r="A3799" s="119"/>
      <c r="B3799" s="136"/>
      <c r="C3799" s="78"/>
      <c r="D3799" s="99"/>
      <c r="E3799" s="1"/>
      <c r="F3799" s="1"/>
      <c r="G3799" s="1"/>
      <c r="H3799" s="1"/>
      <c r="I3799" s="1"/>
    </row>
    <row r="3800" spans="1:9">
      <c r="A3800" s="119"/>
      <c r="B3800" s="136"/>
      <c r="C3800" s="78"/>
      <c r="D3800" s="99"/>
      <c r="E3800" s="1"/>
      <c r="F3800" s="1"/>
      <c r="G3800" s="1"/>
      <c r="H3800" s="1"/>
      <c r="I3800" s="1"/>
    </row>
    <row r="3801" spans="1:9">
      <c r="A3801" s="119"/>
      <c r="B3801" s="136"/>
      <c r="C3801" s="78"/>
      <c r="D3801" s="99"/>
      <c r="E3801" s="1"/>
      <c r="F3801" s="1"/>
      <c r="G3801" s="1"/>
      <c r="H3801" s="1"/>
      <c r="I3801" s="1"/>
    </row>
    <row r="3802" spans="1:9">
      <c r="A3802" s="119"/>
      <c r="B3802" s="136"/>
      <c r="C3802" s="78"/>
      <c r="D3802" s="99"/>
      <c r="E3802" s="1"/>
      <c r="F3802" s="1"/>
      <c r="G3802" s="1"/>
      <c r="H3802" s="1"/>
      <c r="I3802" s="1"/>
    </row>
    <row r="3803" spans="1:9">
      <c r="A3803" s="119"/>
      <c r="B3803" s="136"/>
      <c r="C3803" s="78"/>
      <c r="D3803" s="99"/>
      <c r="E3803" s="1"/>
      <c r="F3803" s="1"/>
      <c r="G3803" s="1"/>
      <c r="H3803" s="1"/>
      <c r="I3803" s="1"/>
    </row>
    <row r="3804" spans="1:9">
      <c r="A3804" s="119"/>
      <c r="B3804" s="136"/>
      <c r="C3804" s="78"/>
      <c r="D3804" s="99"/>
      <c r="E3804" s="1"/>
      <c r="F3804" s="1"/>
      <c r="G3804" s="1"/>
      <c r="H3804" s="1"/>
      <c r="I3804" s="1"/>
    </row>
    <row r="3805" spans="1:9">
      <c r="A3805" s="119"/>
      <c r="B3805" s="136"/>
      <c r="C3805" s="78"/>
      <c r="D3805" s="99"/>
      <c r="E3805" s="1"/>
      <c r="F3805" s="1"/>
      <c r="G3805" s="1"/>
      <c r="H3805" s="1"/>
      <c r="I3805" s="1"/>
    </row>
    <row r="3806" spans="1:9">
      <c r="A3806" s="119"/>
      <c r="B3806" s="136"/>
      <c r="C3806" s="78"/>
      <c r="D3806" s="99"/>
      <c r="E3806" s="1"/>
      <c r="F3806" s="1"/>
      <c r="G3806" s="1"/>
      <c r="H3806" s="1"/>
      <c r="I3806" s="1"/>
    </row>
    <row r="3807" spans="1:9">
      <c r="A3807" s="119"/>
      <c r="B3807" s="136"/>
      <c r="C3807" s="78"/>
      <c r="D3807" s="99"/>
      <c r="E3807" s="1"/>
      <c r="F3807" s="1"/>
      <c r="G3807" s="1"/>
      <c r="H3807" s="1"/>
      <c r="I3807" s="1"/>
    </row>
    <row r="3808" spans="1:9">
      <c r="A3808" s="119"/>
      <c r="B3808" s="136"/>
      <c r="C3808" s="78"/>
      <c r="D3808" s="99"/>
      <c r="E3808" s="1"/>
      <c r="F3808" s="1"/>
      <c r="G3808" s="1"/>
      <c r="H3808" s="1"/>
      <c r="I3808" s="1"/>
    </row>
    <row r="3809" spans="1:9">
      <c r="A3809" s="119"/>
      <c r="B3809" s="136"/>
      <c r="C3809" s="78"/>
      <c r="D3809" s="99"/>
      <c r="E3809" s="1"/>
      <c r="F3809" s="1"/>
      <c r="G3809" s="1"/>
      <c r="H3809" s="1"/>
      <c r="I3809" s="1"/>
    </row>
    <row r="3810" spans="1:9">
      <c r="A3810" s="119"/>
      <c r="B3810" s="136"/>
      <c r="C3810" s="78"/>
      <c r="D3810" s="99"/>
      <c r="E3810" s="1"/>
      <c r="F3810" s="1"/>
      <c r="G3810" s="1"/>
      <c r="H3810" s="1"/>
      <c r="I3810" s="1"/>
    </row>
    <row r="3811" spans="1:9">
      <c r="A3811" s="119"/>
      <c r="B3811" s="136"/>
      <c r="C3811" s="78"/>
      <c r="D3811" s="99"/>
      <c r="E3811" s="1"/>
      <c r="F3811" s="1"/>
      <c r="G3811" s="1"/>
      <c r="H3811" s="1"/>
      <c r="I3811" s="1"/>
    </row>
    <row r="3812" spans="1:9">
      <c r="A3812" s="119"/>
      <c r="B3812" s="136"/>
      <c r="C3812" s="78"/>
      <c r="D3812" s="99"/>
      <c r="E3812" s="1"/>
      <c r="F3812" s="1"/>
      <c r="G3812" s="1"/>
      <c r="H3812" s="1"/>
      <c r="I3812" s="1"/>
    </row>
    <row r="3813" spans="1:9">
      <c r="A3813" s="119"/>
      <c r="B3813" s="136"/>
      <c r="C3813" s="78"/>
      <c r="D3813" s="99"/>
      <c r="E3813" s="1"/>
      <c r="F3813" s="1"/>
      <c r="G3813" s="1"/>
      <c r="H3813" s="1"/>
      <c r="I3813" s="1"/>
    </row>
    <row r="3814" spans="1:9">
      <c r="A3814" s="119"/>
      <c r="B3814" s="136"/>
      <c r="C3814" s="78"/>
      <c r="D3814" s="99"/>
      <c r="E3814" s="1"/>
      <c r="F3814" s="1"/>
      <c r="G3814" s="1"/>
      <c r="H3814" s="1"/>
      <c r="I3814" s="1"/>
    </row>
    <row r="3815" spans="1:9">
      <c r="A3815" s="119"/>
      <c r="B3815" s="136"/>
      <c r="C3815" s="78"/>
      <c r="D3815" s="99"/>
      <c r="E3815" s="1"/>
      <c r="F3815" s="1"/>
      <c r="G3815" s="1"/>
      <c r="H3815" s="1"/>
      <c r="I3815" s="1"/>
    </row>
    <row r="3816" spans="1:9">
      <c r="A3816" s="119"/>
      <c r="B3816" s="136"/>
      <c r="C3816" s="78"/>
      <c r="D3816" s="99"/>
      <c r="E3816" s="1"/>
      <c r="F3816" s="1"/>
      <c r="G3816" s="1"/>
      <c r="H3816" s="1"/>
      <c r="I3816" s="1"/>
    </row>
    <row r="3817" spans="1:9">
      <c r="A3817" s="119"/>
      <c r="B3817" s="136"/>
      <c r="C3817" s="78"/>
      <c r="D3817" s="99"/>
      <c r="E3817" s="1"/>
      <c r="F3817" s="1"/>
      <c r="G3817" s="1"/>
      <c r="H3817" s="1"/>
      <c r="I3817" s="1"/>
    </row>
    <row r="3818" spans="1:9">
      <c r="A3818" s="119"/>
      <c r="B3818" s="136"/>
      <c r="C3818" s="78"/>
      <c r="D3818" s="99"/>
      <c r="E3818" s="1"/>
      <c r="F3818" s="1"/>
      <c r="G3818" s="1"/>
      <c r="H3818" s="1"/>
      <c r="I3818" s="1"/>
    </row>
    <row r="3819" spans="1:9">
      <c r="A3819" s="119"/>
      <c r="B3819" s="136"/>
      <c r="C3819" s="78"/>
      <c r="D3819" s="99"/>
      <c r="E3819" s="1"/>
      <c r="F3819" s="1"/>
      <c r="G3819" s="1"/>
      <c r="H3819" s="1"/>
      <c r="I3819" s="1"/>
    </row>
    <row r="3820" spans="1:9">
      <c r="A3820" s="119"/>
      <c r="B3820" s="136"/>
      <c r="C3820" s="78"/>
      <c r="D3820" s="99"/>
      <c r="E3820" s="1"/>
      <c r="F3820" s="1"/>
      <c r="G3820" s="1"/>
      <c r="H3820" s="1"/>
      <c r="I3820" s="1"/>
    </row>
    <row r="3821" spans="1:9">
      <c r="A3821" s="119"/>
      <c r="B3821" s="136"/>
      <c r="C3821" s="78"/>
      <c r="D3821" s="99"/>
      <c r="E3821" s="1"/>
      <c r="F3821" s="1"/>
      <c r="G3821" s="1"/>
      <c r="H3821" s="1"/>
      <c r="I3821" s="1"/>
    </row>
    <row r="3822" spans="1:9">
      <c r="A3822" s="119"/>
      <c r="B3822" s="136"/>
      <c r="C3822" s="78"/>
      <c r="D3822" s="99"/>
      <c r="E3822" s="1"/>
      <c r="F3822" s="1"/>
      <c r="G3822" s="1"/>
      <c r="H3822" s="1"/>
      <c r="I3822" s="1"/>
    </row>
    <row r="3823" spans="1:9">
      <c r="A3823" s="119"/>
      <c r="B3823" s="136"/>
      <c r="C3823" s="78"/>
      <c r="D3823" s="99"/>
      <c r="E3823" s="1"/>
      <c r="F3823" s="1"/>
      <c r="G3823" s="1"/>
      <c r="H3823" s="1"/>
      <c r="I3823" s="1"/>
    </row>
    <row r="3824" spans="1:9">
      <c r="A3824" s="119"/>
      <c r="B3824" s="136"/>
      <c r="C3824" s="78"/>
      <c r="D3824" s="99"/>
      <c r="E3824" s="1"/>
      <c r="F3824" s="1"/>
      <c r="G3824" s="1"/>
      <c r="H3824" s="1"/>
      <c r="I3824" s="1"/>
    </row>
    <row r="3825" spans="1:9">
      <c r="A3825" s="119"/>
      <c r="B3825" s="136"/>
      <c r="C3825" s="78"/>
      <c r="D3825" s="99"/>
      <c r="E3825" s="1"/>
      <c r="F3825" s="1"/>
      <c r="G3825" s="1"/>
      <c r="H3825" s="1"/>
      <c r="I3825" s="1"/>
    </row>
    <row r="3826" spans="1:9">
      <c r="A3826" s="119"/>
      <c r="B3826" s="136"/>
      <c r="C3826" s="78"/>
      <c r="D3826" s="99"/>
      <c r="E3826" s="1"/>
      <c r="F3826" s="1"/>
      <c r="G3826" s="1"/>
      <c r="H3826" s="1"/>
      <c r="I3826" s="1"/>
    </row>
    <row r="3827" spans="1:9">
      <c r="A3827" s="119"/>
      <c r="B3827" s="136"/>
      <c r="C3827" s="78"/>
      <c r="D3827" s="99"/>
      <c r="E3827" s="1"/>
      <c r="F3827" s="1"/>
      <c r="G3827" s="1"/>
      <c r="H3827" s="1"/>
      <c r="I3827" s="1"/>
    </row>
    <row r="3828" spans="1:9">
      <c r="A3828" s="119"/>
      <c r="B3828" s="136"/>
      <c r="C3828" s="78"/>
      <c r="D3828" s="99"/>
      <c r="E3828" s="1"/>
      <c r="F3828" s="1"/>
      <c r="G3828" s="1"/>
      <c r="H3828" s="1"/>
      <c r="I3828" s="1"/>
    </row>
    <row r="3829" spans="1:9">
      <c r="A3829" s="119"/>
      <c r="B3829" s="136"/>
      <c r="C3829" s="78"/>
      <c r="D3829" s="99"/>
      <c r="E3829" s="1"/>
      <c r="F3829" s="1"/>
      <c r="G3829" s="1"/>
      <c r="H3829" s="1"/>
      <c r="I3829" s="1"/>
    </row>
    <row r="3830" spans="1:9">
      <c r="A3830" s="119"/>
      <c r="B3830" s="136"/>
      <c r="C3830" s="78"/>
      <c r="D3830" s="99"/>
      <c r="E3830" s="1"/>
      <c r="F3830" s="1"/>
      <c r="G3830" s="1"/>
      <c r="H3830" s="1"/>
      <c r="I3830" s="1"/>
    </row>
    <row r="3831" spans="1:9">
      <c r="A3831" s="119"/>
      <c r="B3831" s="136"/>
      <c r="C3831" s="78"/>
      <c r="D3831" s="99"/>
      <c r="E3831" s="1"/>
      <c r="F3831" s="1"/>
      <c r="G3831" s="1"/>
      <c r="H3831" s="1"/>
      <c r="I3831" s="1"/>
    </row>
    <row r="3832" spans="1:9">
      <c r="A3832" s="119"/>
      <c r="B3832" s="136"/>
      <c r="C3832" s="78"/>
      <c r="D3832" s="99"/>
      <c r="E3832" s="1"/>
      <c r="F3832" s="1"/>
      <c r="G3832" s="1"/>
      <c r="H3832" s="1"/>
      <c r="I3832" s="1"/>
    </row>
    <row r="3833" spans="1:9">
      <c r="A3833" s="119"/>
      <c r="B3833" s="136"/>
      <c r="C3833" s="78"/>
      <c r="D3833" s="99"/>
      <c r="E3833" s="1"/>
      <c r="F3833" s="1"/>
      <c r="G3833" s="1"/>
      <c r="H3833" s="1"/>
      <c r="I3833" s="1"/>
    </row>
    <row r="3834" spans="1:9">
      <c r="A3834" s="119"/>
      <c r="B3834" s="136"/>
      <c r="C3834" s="78"/>
      <c r="D3834" s="99"/>
      <c r="E3834" s="1"/>
      <c r="F3834" s="1"/>
      <c r="G3834" s="1"/>
      <c r="H3834" s="1"/>
      <c r="I3834" s="1"/>
    </row>
    <row r="3835" spans="1:9">
      <c r="A3835" s="119"/>
      <c r="B3835" s="136"/>
      <c r="C3835" s="78"/>
      <c r="D3835" s="99"/>
      <c r="E3835" s="1"/>
      <c r="F3835" s="1"/>
      <c r="G3835" s="1"/>
      <c r="H3835" s="1"/>
      <c r="I3835" s="1"/>
    </row>
    <row r="3836" spans="1:9">
      <c r="A3836" s="119"/>
      <c r="B3836" s="136"/>
      <c r="C3836" s="78"/>
      <c r="D3836" s="99"/>
      <c r="E3836" s="1"/>
      <c r="F3836" s="1"/>
      <c r="G3836" s="1"/>
      <c r="H3836" s="1"/>
      <c r="I3836" s="1"/>
    </row>
    <row r="3837" spans="1:9">
      <c r="A3837" s="119"/>
      <c r="B3837" s="136"/>
      <c r="C3837" s="78"/>
      <c r="D3837" s="99"/>
      <c r="E3837" s="1"/>
      <c r="F3837" s="1"/>
      <c r="G3837" s="1"/>
      <c r="H3837" s="1"/>
      <c r="I3837" s="1"/>
    </row>
    <row r="3838" spans="1:9">
      <c r="A3838" s="119"/>
      <c r="B3838" s="136"/>
      <c r="C3838" s="78"/>
      <c r="D3838" s="99"/>
      <c r="E3838" s="1"/>
      <c r="F3838" s="1"/>
      <c r="G3838" s="1"/>
      <c r="H3838" s="1"/>
      <c r="I3838" s="1"/>
    </row>
    <row r="3839" spans="1:9">
      <c r="A3839" s="119"/>
      <c r="B3839" s="136"/>
      <c r="C3839" s="78"/>
      <c r="D3839" s="99"/>
      <c r="E3839" s="1"/>
      <c r="F3839" s="1"/>
      <c r="G3839" s="1"/>
      <c r="H3839" s="1"/>
      <c r="I3839" s="1"/>
    </row>
    <row r="3840" spans="1:9">
      <c r="A3840" s="119"/>
      <c r="B3840" s="136"/>
      <c r="C3840" s="78"/>
      <c r="D3840" s="99"/>
      <c r="E3840" s="1"/>
      <c r="F3840" s="1"/>
      <c r="G3840" s="1"/>
      <c r="H3840" s="1"/>
      <c r="I3840" s="1"/>
    </row>
    <row r="3841" spans="1:9">
      <c r="A3841" s="119"/>
      <c r="B3841" s="136"/>
      <c r="C3841" s="78"/>
      <c r="D3841" s="99"/>
      <c r="E3841" s="1"/>
      <c r="F3841" s="1"/>
      <c r="G3841" s="1"/>
      <c r="H3841" s="1"/>
      <c r="I3841" s="1"/>
    </row>
    <row r="3842" spans="1:9">
      <c r="A3842" s="119"/>
      <c r="B3842" s="136"/>
      <c r="C3842" s="78"/>
      <c r="D3842" s="99"/>
      <c r="E3842" s="1"/>
      <c r="F3842" s="1"/>
      <c r="G3842" s="1"/>
      <c r="H3842" s="1"/>
      <c r="I3842" s="1"/>
    </row>
    <row r="3843" spans="1:9">
      <c r="A3843" s="119"/>
      <c r="B3843" s="136"/>
      <c r="C3843" s="78"/>
      <c r="D3843" s="99"/>
      <c r="E3843" s="1"/>
      <c r="F3843" s="1"/>
      <c r="G3843" s="1"/>
      <c r="H3843" s="1"/>
      <c r="I3843" s="1"/>
    </row>
    <row r="3844" spans="1:9">
      <c r="A3844" s="119"/>
      <c r="B3844" s="136"/>
      <c r="C3844" s="78"/>
      <c r="D3844" s="99"/>
      <c r="E3844" s="1"/>
      <c r="F3844" s="1"/>
      <c r="G3844" s="1"/>
      <c r="H3844" s="1"/>
      <c r="I3844" s="1"/>
    </row>
    <row r="3845" spans="1:9">
      <c r="A3845" s="119"/>
      <c r="B3845" s="136"/>
      <c r="C3845" s="78"/>
      <c r="D3845" s="99"/>
      <c r="E3845" s="1"/>
      <c r="F3845" s="1"/>
      <c r="G3845" s="1"/>
      <c r="H3845" s="1"/>
      <c r="I3845" s="1"/>
    </row>
    <row r="3846" spans="1:9">
      <c r="A3846" s="119"/>
      <c r="B3846" s="136"/>
      <c r="C3846" s="78"/>
      <c r="D3846" s="99"/>
      <c r="E3846" s="1"/>
      <c r="F3846" s="1"/>
      <c r="G3846" s="1"/>
      <c r="H3846" s="1"/>
      <c r="I3846" s="1"/>
    </row>
    <row r="3847" spans="1:9">
      <c r="A3847" s="119"/>
      <c r="B3847" s="136"/>
      <c r="C3847" s="78"/>
      <c r="D3847" s="99"/>
      <c r="E3847" s="1"/>
      <c r="F3847" s="1"/>
      <c r="G3847" s="1"/>
      <c r="H3847" s="1"/>
      <c r="I3847" s="1"/>
    </row>
    <row r="3848" spans="1:9">
      <c r="A3848" s="119"/>
      <c r="B3848" s="136"/>
      <c r="C3848" s="78"/>
      <c r="D3848" s="99"/>
      <c r="E3848" s="1"/>
      <c r="F3848" s="1"/>
      <c r="G3848" s="1"/>
      <c r="H3848" s="1"/>
      <c r="I3848" s="1"/>
    </row>
    <row r="3849" spans="1:9">
      <c r="A3849" s="119"/>
      <c r="B3849" s="136"/>
      <c r="C3849" s="78"/>
      <c r="D3849" s="99"/>
      <c r="E3849" s="1"/>
      <c r="F3849" s="1"/>
      <c r="G3849" s="1"/>
      <c r="H3849" s="1"/>
      <c r="I3849" s="1"/>
    </row>
    <row r="3850" spans="1:9">
      <c r="A3850" s="119"/>
      <c r="B3850" s="136"/>
      <c r="C3850" s="78"/>
      <c r="D3850" s="99"/>
      <c r="E3850" s="1"/>
      <c r="F3850" s="1"/>
      <c r="G3850" s="1"/>
      <c r="H3850" s="1"/>
      <c r="I3850" s="1"/>
    </row>
    <row r="3851" spans="1:9">
      <c r="A3851" s="119"/>
      <c r="B3851" s="136"/>
      <c r="C3851" s="78"/>
      <c r="D3851" s="99"/>
      <c r="E3851" s="1"/>
      <c r="F3851" s="1"/>
      <c r="G3851" s="1"/>
      <c r="H3851" s="1"/>
      <c r="I3851" s="1"/>
    </row>
    <row r="3852" spans="1:9">
      <c r="A3852" s="119"/>
      <c r="B3852" s="136"/>
      <c r="C3852" s="78"/>
      <c r="D3852" s="99"/>
      <c r="E3852" s="1"/>
      <c r="F3852" s="1"/>
      <c r="G3852" s="1"/>
      <c r="H3852" s="1"/>
      <c r="I3852" s="1"/>
    </row>
    <row r="3853" spans="1:9">
      <c r="A3853" s="119"/>
      <c r="B3853" s="136"/>
      <c r="C3853" s="78"/>
      <c r="D3853" s="99"/>
      <c r="E3853" s="1"/>
      <c r="F3853" s="1"/>
      <c r="G3853" s="1"/>
      <c r="H3853" s="1"/>
      <c r="I3853" s="1"/>
    </row>
    <row r="3854" spans="1:9">
      <c r="A3854" s="119"/>
      <c r="B3854" s="136"/>
      <c r="C3854" s="78"/>
      <c r="D3854" s="99"/>
      <c r="E3854" s="1"/>
      <c r="F3854" s="1"/>
      <c r="G3854" s="1"/>
      <c r="H3854" s="1"/>
      <c r="I3854" s="1"/>
    </row>
    <row r="3855" spans="1:9">
      <c r="A3855" s="119"/>
      <c r="B3855" s="136"/>
      <c r="C3855" s="78"/>
      <c r="D3855" s="99"/>
      <c r="E3855" s="1"/>
      <c r="F3855" s="1"/>
      <c r="G3855" s="1"/>
      <c r="H3855" s="1"/>
      <c r="I3855" s="1"/>
    </row>
    <row r="3856" spans="1:9">
      <c r="A3856" s="119"/>
      <c r="B3856" s="136"/>
      <c r="C3856" s="78"/>
      <c r="D3856" s="99"/>
      <c r="E3856" s="1"/>
      <c r="F3856" s="1"/>
      <c r="G3856" s="1"/>
      <c r="H3856" s="1"/>
      <c r="I3856" s="1"/>
    </row>
    <row r="3857" spans="1:9">
      <c r="A3857" s="119"/>
      <c r="B3857" s="136"/>
      <c r="C3857" s="78"/>
      <c r="D3857" s="99"/>
      <c r="E3857" s="1"/>
      <c r="F3857" s="1"/>
      <c r="G3857" s="1"/>
      <c r="H3857" s="1"/>
      <c r="I3857" s="1"/>
    </row>
    <row r="3858" spans="1:9">
      <c r="A3858" s="119"/>
      <c r="B3858" s="136"/>
      <c r="C3858" s="78"/>
      <c r="D3858" s="99"/>
      <c r="E3858" s="1"/>
      <c r="F3858" s="1"/>
      <c r="G3858" s="1"/>
      <c r="H3858" s="1"/>
      <c r="I3858" s="1"/>
    </row>
    <row r="3859" spans="1:9">
      <c r="A3859" s="119"/>
      <c r="B3859" s="136"/>
      <c r="C3859" s="78"/>
      <c r="D3859" s="99"/>
      <c r="E3859" s="1"/>
      <c r="F3859" s="1"/>
      <c r="G3859" s="1"/>
      <c r="H3859" s="1"/>
      <c r="I3859" s="1"/>
    </row>
    <row r="3860" spans="1:9">
      <c r="A3860" s="119"/>
      <c r="B3860" s="136"/>
      <c r="C3860" s="78"/>
      <c r="D3860" s="99"/>
      <c r="E3860" s="1"/>
      <c r="F3860" s="1"/>
      <c r="G3860" s="1"/>
      <c r="H3860" s="1"/>
      <c r="I3860" s="1"/>
    </row>
    <row r="3861" spans="1:9">
      <c r="A3861" s="119"/>
      <c r="B3861" s="136"/>
      <c r="C3861" s="78"/>
      <c r="D3861" s="99"/>
      <c r="E3861" s="1"/>
      <c r="F3861" s="1"/>
      <c r="G3861" s="1"/>
      <c r="H3861" s="1"/>
      <c r="I3861" s="1"/>
    </row>
    <row r="3862" spans="1:9">
      <c r="A3862" s="119"/>
      <c r="B3862" s="136"/>
      <c r="C3862" s="78"/>
      <c r="D3862" s="99"/>
      <c r="E3862" s="1"/>
      <c r="F3862" s="1"/>
      <c r="G3862" s="1"/>
      <c r="H3862" s="1"/>
      <c r="I3862" s="1"/>
    </row>
    <row r="3863" spans="1:9">
      <c r="A3863" s="119"/>
      <c r="B3863" s="136"/>
      <c r="C3863" s="78"/>
      <c r="D3863" s="99"/>
      <c r="E3863" s="1"/>
      <c r="F3863" s="1"/>
      <c r="G3863" s="1"/>
      <c r="H3863" s="1"/>
      <c r="I3863" s="1"/>
    </row>
    <row r="3864" spans="1:9">
      <c r="A3864" s="119"/>
      <c r="B3864" s="136"/>
      <c r="C3864" s="78"/>
      <c r="D3864" s="99"/>
      <c r="E3864" s="1"/>
      <c r="F3864" s="1"/>
      <c r="G3864" s="1"/>
      <c r="H3864" s="1"/>
      <c r="I3864" s="1"/>
    </row>
    <row r="3865" spans="1:9">
      <c r="A3865" s="119"/>
      <c r="B3865" s="136"/>
      <c r="C3865" s="78"/>
      <c r="D3865" s="99"/>
      <c r="E3865" s="1"/>
      <c r="F3865" s="1"/>
      <c r="G3865" s="1"/>
      <c r="H3865" s="1"/>
      <c r="I3865" s="1"/>
    </row>
    <row r="3866" spans="1:9">
      <c r="A3866" s="119"/>
      <c r="B3866" s="136"/>
      <c r="C3866" s="78"/>
      <c r="D3866" s="99"/>
      <c r="E3866" s="1"/>
      <c r="F3866" s="1"/>
      <c r="G3866" s="1"/>
      <c r="H3866" s="1"/>
      <c r="I3866" s="1"/>
    </row>
    <row r="3867" spans="1:9">
      <c r="A3867" s="119"/>
      <c r="B3867" s="136"/>
      <c r="C3867" s="78"/>
      <c r="D3867" s="99"/>
      <c r="E3867" s="1"/>
      <c r="F3867" s="1"/>
      <c r="G3867" s="1"/>
      <c r="H3867" s="1"/>
      <c r="I3867" s="1"/>
    </row>
    <row r="3868" spans="1:9">
      <c r="A3868" s="119"/>
      <c r="B3868" s="136"/>
      <c r="C3868" s="78"/>
      <c r="D3868" s="99"/>
      <c r="E3868" s="1"/>
      <c r="F3868" s="1"/>
      <c r="G3868" s="1"/>
      <c r="H3868" s="1"/>
      <c r="I3868" s="1"/>
    </row>
    <row r="3869" spans="1:9">
      <c r="A3869" s="119"/>
      <c r="B3869" s="136"/>
      <c r="C3869" s="78"/>
      <c r="D3869" s="99"/>
      <c r="E3869" s="1"/>
      <c r="F3869" s="1"/>
      <c r="G3869" s="1"/>
      <c r="H3869" s="1"/>
      <c r="I3869" s="1"/>
    </row>
    <row r="3870" spans="1:9">
      <c r="A3870" s="119"/>
      <c r="B3870" s="136"/>
      <c r="C3870" s="78"/>
      <c r="D3870" s="99"/>
      <c r="E3870" s="1"/>
      <c r="F3870" s="1"/>
      <c r="G3870" s="1"/>
      <c r="H3870" s="1"/>
      <c r="I3870" s="1"/>
    </row>
    <row r="3871" spans="1:9">
      <c r="A3871" s="119"/>
      <c r="B3871" s="136"/>
      <c r="C3871" s="78"/>
      <c r="D3871" s="99"/>
      <c r="E3871" s="1"/>
      <c r="F3871" s="1"/>
      <c r="G3871" s="1"/>
      <c r="H3871" s="1"/>
      <c r="I3871" s="1"/>
    </row>
    <row r="3872" spans="1:9">
      <c r="A3872" s="119"/>
      <c r="B3872" s="136"/>
      <c r="C3872" s="78"/>
      <c r="D3872" s="99"/>
      <c r="E3872" s="1"/>
      <c r="F3872" s="1"/>
      <c r="G3872" s="1"/>
      <c r="H3872" s="1"/>
      <c r="I3872" s="1"/>
    </row>
    <row r="3873" spans="1:9">
      <c r="A3873" s="119"/>
      <c r="B3873" s="136"/>
      <c r="C3873" s="78"/>
      <c r="D3873" s="99"/>
      <c r="E3873" s="1"/>
      <c r="F3873" s="1"/>
      <c r="G3873" s="1"/>
      <c r="H3873" s="1"/>
      <c r="I3873" s="1"/>
    </row>
    <row r="3874" spans="1:9">
      <c r="A3874" s="119"/>
      <c r="B3874" s="136"/>
      <c r="C3874" s="78"/>
      <c r="D3874" s="99"/>
      <c r="E3874" s="1"/>
      <c r="F3874" s="1"/>
      <c r="G3874" s="1"/>
      <c r="H3874" s="1"/>
      <c r="I3874" s="1"/>
    </row>
    <row r="3875" spans="1:9">
      <c r="A3875" s="119"/>
      <c r="B3875" s="136"/>
      <c r="C3875" s="78"/>
      <c r="D3875" s="99"/>
      <c r="E3875" s="1"/>
      <c r="F3875" s="1"/>
      <c r="G3875" s="1"/>
      <c r="H3875" s="1"/>
      <c r="I3875" s="1"/>
    </row>
    <row r="3876" spans="1:9">
      <c r="A3876" s="119"/>
      <c r="B3876" s="136"/>
      <c r="C3876" s="78"/>
      <c r="D3876" s="99"/>
      <c r="E3876" s="1"/>
      <c r="F3876" s="1"/>
      <c r="G3876" s="1"/>
      <c r="H3876" s="1"/>
      <c r="I3876" s="1"/>
    </row>
    <row r="3877" spans="1:9">
      <c r="A3877" s="119"/>
      <c r="B3877" s="136"/>
      <c r="C3877" s="78"/>
      <c r="D3877" s="99"/>
      <c r="E3877" s="1"/>
      <c r="F3877" s="1"/>
      <c r="G3877" s="1"/>
      <c r="H3877" s="1"/>
      <c r="I3877" s="1"/>
    </row>
    <row r="3878" spans="1:9">
      <c r="A3878" s="119"/>
      <c r="B3878" s="136"/>
      <c r="C3878" s="78"/>
      <c r="D3878" s="99"/>
      <c r="E3878" s="1"/>
      <c r="F3878" s="1"/>
      <c r="G3878" s="1"/>
      <c r="H3878" s="1"/>
      <c r="I3878" s="1"/>
    </row>
    <row r="3879" spans="1:9">
      <c r="A3879" s="119"/>
      <c r="B3879" s="136"/>
      <c r="C3879" s="78"/>
      <c r="D3879" s="99"/>
      <c r="E3879" s="1"/>
      <c r="F3879" s="1"/>
      <c r="G3879" s="1"/>
      <c r="H3879" s="1"/>
      <c r="I3879" s="1"/>
    </row>
    <row r="3880" spans="1:9">
      <c r="A3880" s="119"/>
      <c r="B3880" s="136"/>
      <c r="C3880" s="78"/>
      <c r="D3880" s="99"/>
      <c r="E3880" s="1"/>
      <c r="F3880" s="1"/>
      <c r="G3880" s="1"/>
      <c r="H3880" s="1"/>
      <c r="I3880" s="1"/>
    </row>
    <row r="3881" spans="1:9">
      <c r="A3881" s="119"/>
      <c r="B3881" s="136"/>
      <c r="C3881" s="78"/>
      <c r="D3881" s="99"/>
      <c r="E3881" s="1"/>
      <c r="F3881" s="1"/>
      <c r="G3881" s="1"/>
      <c r="H3881" s="1"/>
      <c r="I3881" s="1"/>
    </row>
    <row r="3882" spans="1:9">
      <c r="A3882" s="119"/>
      <c r="B3882" s="136"/>
      <c r="C3882" s="78"/>
      <c r="D3882" s="99"/>
      <c r="E3882" s="1"/>
      <c r="F3882" s="1"/>
      <c r="G3882" s="1"/>
      <c r="H3882" s="1"/>
      <c r="I3882" s="1"/>
    </row>
    <row r="3883" spans="1:9">
      <c r="A3883" s="119"/>
      <c r="B3883" s="136"/>
      <c r="C3883" s="78"/>
      <c r="D3883" s="99"/>
      <c r="E3883" s="1"/>
      <c r="F3883" s="1"/>
      <c r="G3883" s="1"/>
      <c r="H3883" s="1"/>
      <c r="I3883" s="1"/>
    </row>
    <row r="3884" spans="1:9">
      <c r="A3884" s="119"/>
      <c r="B3884" s="136"/>
      <c r="C3884" s="78"/>
      <c r="D3884" s="99"/>
      <c r="E3884" s="1"/>
      <c r="F3884" s="1"/>
      <c r="G3884" s="1"/>
      <c r="H3884" s="1"/>
      <c r="I3884" s="1"/>
    </row>
    <row r="3885" spans="1:9">
      <c r="A3885" s="119"/>
      <c r="B3885" s="136"/>
      <c r="C3885" s="78"/>
      <c r="D3885" s="99"/>
      <c r="E3885" s="1"/>
      <c r="F3885" s="1"/>
      <c r="G3885" s="1"/>
      <c r="H3885" s="1"/>
      <c r="I3885" s="1"/>
    </row>
    <row r="3886" spans="1:9">
      <c r="A3886" s="119"/>
      <c r="B3886" s="136"/>
      <c r="C3886" s="78"/>
      <c r="D3886" s="99"/>
      <c r="E3886" s="1"/>
      <c r="F3886" s="1"/>
      <c r="G3886" s="1"/>
      <c r="H3886" s="1"/>
      <c r="I3886" s="1"/>
    </row>
    <row r="3887" spans="1:9">
      <c r="A3887" s="119"/>
      <c r="B3887" s="136"/>
      <c r="C3887" s="78"/>
      <c r="D3887" s="99"/>
      <c r="E3887" s="1"/>
      <c r="F3887" s="1"/>
      <c r="G3887" s="1"/>
      <c r="H3887" s="1"/>
      <c r="I3887" s="1"/>
    </row>
    <row r="3888" spans="1:9">
      <c r="A3888" s="119"/>
      <c r="B3888" s="136"/>
      <c r="C3888" s="78"/>
      <c r="D3888" s="99"/>
      <c r="E3888" s="1"/>
      <c r="F3888" s="1"/>
      <c r="G3888" s="1"/>
      <c r="H3888" s="1"/>
      <c r="I3888" s="1"/>
    </row>
    <row r="3889" spans="1:9">
      <c r="A3889" s="119"/>
      <c r="B3889" s="136"/>
      <c r="C3889" s="78"/>
      <c r="D3889" s="99"/>
      <c r="E3889" s="1"/>
      <c r="F3889" s="1"/>
      <c r="G3889" s="1"/>
      <c r="H3889" s="1"/>
      <c r="I3889" s="1"/>
    </row>
    <row r="3890" spans="1:9">
      <c r="A3890" s="119"/>
      <c r="B3890" s="136"/>
      <c r="C3890" s="78"/>
      <c r="D3890" s="99"/>
      <c r="E3890" s="1"/>
      <c r="F3890" s="1"/>
      <c r="G3890" s="1"/>
      <c r="H3890" s="1"/>
      <c r="I3890" s="1"/>
    </row>
    <row r="3891" spans="1:9">
      <c r="A3891" s="119"/>
      <c r="B3891" s="136"/>
      <c r="C3891" s="78"/>
      <c r="D3891" s="99"/>
      <c r="E3891" s="1"/>
      <c r="F3891" s="1"/>
      <c r="G3891" s="1"/>
      <c r="H3891" s="1"/>
      <c r="I3891" s="1"/>
    </row>
    <row r="3892" spans="1:9">
      <c r="A3892" s="119"/>
      <c r="B3892" s="136"/>
      <c r="C3892" s="78"/>
      <c r="D3892" s="99"/>
      <c r="E3892" s="1"/>
      <c r="F3892" s="1"/>
      <c r="G3892" s="1"/>
      <c r="H3892" s="1"/>
      <c r="I3892" s="1"/>
    </row>
    <row r="3893" spans="1:9">
      <c r="A3893" s="119"/>
      <c r="B3893" s="136"/>
      <c r="C3893" s="78"/>
      <c r="D3893" s="99"/>
      <c r="E3893" s="1"/>
      <c r="F3893" s="1"/>
      <c r="G3893" s="1"/>
      <c r="H3893" s="1"/>
      <c r="I3893" s="1"/>
    </row>
    <row r="3894" spans="1:9">
      <c r="A3894" s="119"/>
      <c r="B3894" s="136"/>
      <c r="C3894" s="78"/>
      <c r="D3894" s="99"/>
      <c r="E3894" s="1"/>
      <c r="F3894" s="1"/>
      <c r="G3894" s="1"/>
      <c r="H3894" s="1"/>
      <c r="I3894" s="1"/>
    </row>
    <row r="3895" spans="1:9">
      <c r="A3895" s="119"/>
      <c r="B3895" s="136"/>
      <c r="C3895" s="78"/>
      <c r="D3895" s="99"/>
      <c r="E3895" s="1"/>
      <c r="F3895" s="1"/>
      <c r="G3895" s="1"/>
      <c r="H3895" s="1"/>
      <c r="I3895" s="1"/>
    </row>
    <row r="3896" spans="1:9">
      <c r="A3896" s="119"/>
      <c r="B3896" s="136"/>
      <c r="C3896" s="78"/>
      <c r="D3896" s="99"/>
      <c r="E3896" s="1"/>
      <c r="F3896" s="1"/>
      <c r="G3896" s="1"/>
      <c r="H3896" s="1"/>
      <c r="I3896" s="1"/>
    </row>
    <row r="3897" spans="1:9">
      <c r="A3897" s="119"/>
      <c r="B3897" s="136"/>
      <c r="C3897" s="78"/>
      <c r="D3897" s="99"/>
      <c r="E3897" s="1"/>
      <c r="F3897" s="1"/>
      <c r="G3897" s="1"/>
      <c r="H3897" s="1"/>
      <c r="I3897" s="1"/>
    </row>
    <row r="3898" spans="1:9">
      <c r="A3898" s="119"/>
      <c r="B3898" s="136"/>
      <c r="C3898" s="78"/>
      <c r="D3898" s="99"/>
      <c r="E3898" s="1"/>
      <c r="F3898" s="1"/>
      <c r="G3898" s="1"/>
      <c r="H3898" s="1"/>
      <c r="I3898" s="1"/>
    </row>
    <row r="3899" spans="1:9">
      <c r="A3899" s="119"/>
      <c r="B3899" s="136"/>
      <c r="C3899" s="78"/>
      <c r="D3899" s="99"/>
      <c r="E3899" s="1"/>
      <c r="F3899" s="1"/>
      <c r="G3899" s="1"/>
      <c r="H3899" s="1"/>
      <c r="I3899" s="1"/>
    </row>
    <row r="3900" spans="1:9">
      <c r="A3900" s="119"/>
      <c r="B3900" s="136"/>
      <c r="C3900" s="78"/>
      <c r="D3900" s="99"/>
      <c r="E3900" s="1"/>
      <c r="F3900" s="1"/>
      <c r="G3900" s="1"/>
      <c r="H3900" s="1"/>
      <c r="I3900" s="1"/>
    </row>
    <row r="3901" spans="1:9">
      <c r="A3901" s="119"/>
      <c r="B3901" s="136"/>
      <c r="C3901" s="78"/>
      <c r="D3901" s="99"/>
      <c r="E3901" s="1"/>
      <c r="F3901" s="1"/>
      <c r="G3901" s="1"/>
      <c r="H3901" s="1"/>
      <c r="I3901" s="1"/>
    </row>
    <row r="3902" spans="1:9">
      <c r="A3902" s="119"/>
      <c r="B3902" s="136"/>
      <c r="C3902" s="78"/>
      <c r="D3902" s="99"/>
      <c r="E3902" s="1"/>
      <c r="F3902" s="1"/>
      <c r="G3902" s="1"/>
      <c r="H3902" s="1"/>
      <c r="I3902" s="1"/>
    </row>
    <row r="3903" spans="1:9">
      <c r="A3903" s="119"/>
      <c r="B3903" s="136"/>
      <c r="C3903" s="78"/>
      <c r="D3903" s="99"/>
      <c r="E3903" s="1"/>
      <c r="F3903" s="1"/>
      <c r="G3903" s="1"/>
      <c r="H3903" s="1"/>
      <c r="I3903" s="1"/>
    </row>
    <row r="3904" spans="1:9">
      <c r="A3904" s="119"/>
      <c r="B3904" s="136"/>
      <c r="C3904" s="78"/>
      <c r="D3904" s="99"/>
      <c r="E3904" s="1"/>
      <c r="F3904" s="1"/>
      <c r="G3904" s="1"/>
      <c r="H3904" s="1"/>
      <c r="I3904" s="1"/>
    </row>
    <row r="3905" spans="1:9">
      <c r="A3905" s="119"/>
      <c r="B3905" s="136"/>
      <c r="C3905" s="78"/>
      <c r="D3905" s="99"/>
      <c r="E3905" s="1"/>
      <c r="F3905" s="1"/>
      <c r="G3905" s="1"/>
      <c r="H3905" s="1"/>
      <c r="I3905" s="1"/>
    </row>
    <row r="3906" spans="1:9">
      <c r="A3906" s="119"/>
      <c r="B3906" s="136"/>
      <c r="C3906" s="78"/>
      <c r="D3906" s="99"/>
      <c r="E3906" s="1"/>
      <c r="F3906" s="1"/>
      <c r="G3906" s="1"/>
      <c r="H3906" s="1"/>
      <c r="I3906" s="1"/>
    </row>
    <row r="3907" spans="1:9">
      <c r="A3907" s="119"/>
      <c r="B3907" s="136"/>
      <c r="C3907" s="78"/>
      <c r="D3907" s="99"/>
      <c r="E3907" s="1"/>
      <c r="F3907" s="1"/>
      <c r="G3907" s="1"/>
      <c r="H3907" s="1"/>
      <c r="I3907" s="1"/>
    </row>
    <row r="3908" spans="1:9">
      <c r="A3908" s="119"/>
      <c r="B3908" s="136"/>
      <c r="C3908" s="78"/>
      <c r="D3908" s="99"/>
      <c r="E3908" s="1"/>
      <c r="F3908" s="1"/>
      <c r="G3908" s="1"/>
      <c r="H3908" s="1"/>
      <c r="I3908" s="1"/>
    </row>
    <row r="3909" spans="1:9">
      <c r="A3909" s="119"/>
      <c r="B3909" s="136"/>
      <c r="C3909" s="78"/>
      <c r="D3909" s="99"/>
      <c r="E3909" s="1"/>
      <c r="F3909" s="1"/>
      <c r="G3909" s="1"/>
      <c r="H3909" s="1"/>
      <c r="I3909" s="1"/>
    </row>
    <row r="3910" spans="1:9">
      <c r="A3910" s="119"/>
      <c r="B3910" s="136"/>
      <c r="C3910" s="78"/>
      <c r="D3910" s="99"/>
      <c r="E3910" s="1"/>
      <c r="F3910" s="1"/>
      <c r="G3910" s="1"/>
      <c r="H3910" s="1"/>
      <c r="I3910" s="1"/>
    </row>
    <row r="3911" spans="1:9">
      <c r="A3911" s="119"/>
      <c r="B3911" s="136"/>
      <c r="C3911" s="78"/>
      <c r="D3911" s="99"/>
      <c r="E3911" s="1"/>
      <c r="F3911" s="1"/>
      <c r="G3911" s="1"/>
      <c r="H3911" s="1"/>
      <c r="I3911" s="1"/>
    </row>
    <row r="3912" spans="1:9">
      <c r="A3912" s="119"/>
      <c r="B3912" s="136"/>
      <c r="C3912" s="78"/>
      <c r="D3912" s="99"/>
      <c r="E3912" s="1"/>
      <c r="F3912" s="1"/>
      <c r="G3912" s="1"/>
      <c r="H3912" s="1"/>
      <c r="I3912" s="1"/>
    </row>
    <row r="3913" spans="1:9">
      <c r="A3913" s="119"/>
      <c r="B3913" s="136"/>
      <c r="C3913" s="78"/>
      <c r="D3913" s="99"/>
      <c r="E3913" s="1"/>
      <c r="F3913" s="1"/>
      <c r="G3913" s="1"/>
      <c r="H3913" s="1"/>
      <c r="I3913" s="1"/>
    </row>
    <row r="3914" spans="1:9">
      <c r="A3914" s="119"/>
      <c r="B3914" s="136"/>
      <c r="C3914" s="78"/>
      <c r="D3914" s="99"/>
      <c r="E3914" s="1"/>
      <c r="F3914" s="1"/>
      <c r="G3914" s="1"/>
      <c r="H3914" s="1"/>
      <c r="I3914" s="1"/>
    </row>
    <row r="3915" spans="1:9">
      <c r="A3915" s="119"/>
      <c r="B3915" s="136"/>
      <c r="C3915" s="78"/>
      <c r="D3915" s="99"/>
      <c r="E3915" s="1"/>
      <c r="F3915" s="1"/>
      <c r="G3915" s="1"/>
      <c r="H3915" s="1"/>
      <c r="I3915" s="1"/>
    </row>
    <row r="3916" spans="1:9">
      <c r="A3916" s="119"/>
      <c r="B3916" s="136"/>
      <c r="C3916" s="78"/>
      <c r="D3916" s="99"/>
      <c r="E3916" s="1"/>
      <c r="F3916" s="1"/>
      <c r="G3916" s="1"/>
      <c r="H3916" s="1"/>
      <c r="I3916" s="1"/>
    </row>
    <row r="3917" spans="1:9">
      <c r="A3917" s="119"/>
      <c r="B3917" s="136"/>
      <c r="C3917" s="78"/>
      <c r="D3917" s="99"/>
      <c r="E3917" s="1"/>
      <c r="F3917" s="1"/>
      <c r="G3917" s="1"/>
      <c r="H3917" s="1"/>
      <c r="I3917" s="1"/>
    </row>
    <row r="3918" spans="1:9">
      <c r="A3918" s="119"/>
      <c r="B3918" s="136"/>
      <c r="C3918" s="78"/>
      <c r="D3918" s="99"/>
      <c r="E3918" s="1"/>
      <c r="F3918" s="1"/>
      <c r="G3918" s="1"/>
      <c r="H3918" s="1"/>
      <c r="I3918" s="1"/>
    </row>
    <row r="3919" spans="1:9">
      <c r="A3919" s="119"/>
      <c r="B3919" s="136"/>
      <c r="C3919" s="78"/>
      <c r="D3919" s="99"/>
      <c r="E3919" s="1"/>
      <c r="F3919" s="1"/>
      <c r="G3919" s="1"/>
      <c r="H3919" s="1"/>
      <c r="I3919" s="1"/>
    </row>
    <row r="3920" spans="1:9">
      <c r="A3920" s="119"/>
      <c r="B3920" s="136"/>
      <c r="C3920" s="78"/>
      <c r="D3920" s="99"/>
      <c r="E3920" s="1"/>
      <c r="F3920" s="1"/>
      <c r="G3920" s="1"/>
      <c r="H3920" s="1"/>
      <c r="I3920" s="1"/>
    </row>
    <row r="3921" spans="1:9">
      <c r="A3921" s="119"/>
      <c r="B3921" s="136"/>
      <c r="C3921" s="78"/>
      <c r="D3921" s="99"/>
      <c r="E3921" s="1"/>
      <c r="F3921" s="1"/>
      <c r="G3921" s="1"/>
      <c r="H3921" s="1"/>
      <c r="I3921" s="1"/>
    </row>
    <row r="3922" spans="1:9">
      <c r="A3922" s="119"/>
      <c r="B3922" s="136"/>
      <c r="C3922" s="78"/>
      <c r="D3922" s="99"/>
      <c r="E3922" s="1"/>
      <c r="F3922" s="1"/>
      <c r="G3922" s="1"/>
      <c r="H3922" s="1"/>
      <c r="I3922" s="1"/>
    </row>
    <row r="3923" spans="1:9">
      <c r="A3923" s="119"/>
      <c r="B3923" s="136"/>
      <c r="C3923" s="78"/>
      <c r="D3923" s="99"/>
      <c r="E3923" s="1"/>
      <c r="F3923" s="1"/>
      <c r="G3923" s="1"/>
      <c r="H3923" s="1"/>
      <c r="I3923" s="1"/>
    </row>
    <row r="3924" spans="1:9">
      <c r="A3924" s="119"/>
      <c r="B3924" s="136"/>
      <c r="C3924" s="78"/>
      <c r="D3924" s="99"/>
      <c r="E3924" s="1"/>
      <c r="F3924" s="1"/>
      <c r="G3924" s="1"/>
      <c r="H3924" s="1"/>
      <c r="I3924" s="1"/>
    </row>
    <row r="3925" spans="1:9">
      <c r="A3925" s="119"/>
      <c r="B3925" s="136"/>
      <c r="C3925" s="78"/>
      <c r="D3925" s="99"/>
      <c r="E3925" s="1"/>
      <c r="F3925" s="1"/>
      <c r="G3925" s="1"/>
      <c r="H3925" s="1"/>
      <c r="I3925" s="1"/>
    </row>
    <row r="3926" spans="1:9">
      <c r="A3926" s="119"/>
      <c r="B3926" s="136"/>
      <c r="C3926" s="78"/>
      <c r="D3926" s="99"/>
      <c r="E3926" s="1"/>
      <c r="F3926" s="1"/>
      <c r="G3926" s="1"/>
      <c r="H3926" s="1"/>
      <c r="I3926" s="1"/>
    </row>
    <row r="3927" spans="1:9">
      <c r="A3927" s="119"/>
      <c r="B3927" s="136"/>
      <c r="C3927" s="78"/>
      <c r="D3927" s="99"/>
      <c r="E3927" s="1"/>
      <c r="F3927" s="1"/>
      <c r="G3927" s="1"/>
      <c r="H3927" s="1"/>
      <c r="I3927" s="1"/>
    </row>
    <row r="3928" spans="1:9">
      <c r="A3928" s="119"/>
      <c r="B3928" s="136"/>
      <c r="C3928" s="78"/>
      <c r="D3928" s="99"/>
      <c r="E3928" s="1"/>
      <c r="F3928" s="1"/>
      <c r="G3928" s="1"/>
      <c r="H3928" s="1"/>
      <c r="I3928" s="1"/>
    </row>
    <row r="3929" spans="1:9">
      <c r="A3929" s="119"/>
      <c r="B3929" s="136"/>
      <c r="C3929" s="78"/>
      <c r="D3929" s="99"/>
      <c r="E3929" s="1"/>
      <c r="F3929" s="1"/>
      <c r="G3929" s="1"/>
      <c r="H3929" s="1"/>
      <c r="I3929" s="1"/>
    </row>
    <row r="3930" spans="1:9">
      <c r="A3930" s="119"/>
      <c r="B3930" s="136"/>
      <c r="C3930" s="78"/>
      <c r="D3930" s="99"/>
      <c r="E3930" s="1"/>
      <c r="F3930" s="1"/>
      <c r="G3930" s="1"/>
      <c r="H3930" s="1"/>
      <c r="I3930" s="1"/>
    </row>
    <row r="3931" spans="1:9">
      <c r="A3931" s="119"/>
      <c r="B3931" s="136"/>
      <c r="C3931" s="78"/>
      <c r="D3931" s="99"/>
      <c r="E3931" s="1"/>
      <c r="F3931" s="1"/>
      <c r="G3931" s="1"/>
      <c r="H3931" s="1"/>
      <c r="I3931" s="1"/>
    </row>
    <row r="3932" spans="1:9">
      <c r="A3932" s="119"/>
      <c r="B3932" s="136"/>
      <c r="C3932" s="78"/>
      <c r="D3932" s="99"/>
      <c r="E3932" s="1"/>
      <c r="F3932" s="1"/>
      <c r="G3932" s="1"/>
      <c r="H3932" s="1"/>
      <c r="I3932" s="1"/>
    </row>
    <row r="3933" spans="1:9">
      <c r="A3933" s="119"/>
      <c r="B3933" s="136"/>
      <c r="C3933" s="78"/>
      <c r="D3933" s="99"/>
      <c r="E3933" s="1"/>
      <c r="F3933" s="1"/>
      <c r="G3933" s="1"/>
      <c r="H3933" s="1"/>
      <c r="I3933" s="1"/>
    </row>
    <row r="3934" spans="1:9">
      <c r="A3934" s="119"/>
      <c r="B3934" s="136"/>
      <c r="C3934" s="78"/>
      <c r="D3934" s="99"/>
      <c r="E3934" s="1"/>
      <c r="F3934" s="1"/>
      <c r="G3934" s="1"/>
      <c r="H3934" s="1"/>
      <c r="I3934" s="1"/>
    </row>
    <row r="3935" spans="1:9">
      <c r="A3935" s="119"/>
      <c r="B3935" s="136"/>
      <c r="C3935" s="78"/>
      <c r="D3935" s="99"/>
      <c r="E3935" s="1"/>
      <c r="F3935" s="1"/>
      <c r="G3935" s="1"/>
      <c r="H3935" s="1"/>
      <c r="I3935" s="1"/>
    </row>
    <row r="3936" spans="1:9">
      <c r="A3936" s="119"/>
      <c r="B3936" s="136"/>
      <c r="C3936" s="78"/>
      <c r="D3936" s="99"/>
      <c r="E3936" s="1"/>
      <c r="F3936" s="1"/>
      <c r="G3936" s="1"/>
      <c r="H3936" s="1"/>
      <c r="I3936" s="1"/>
    </row>
    <row r="3937" spans="1:9">
      <c r="A3937" s="119"/>
      <c r="B3937" s="136"/>
      <c r="C3937" s="78"/>
      <c r="D3937" s="99"/>
      <c r="E3937" s="1"/>
      <c r="F3937" s="1"/>
      <c r="G3937" s="1"/>
      <c r="H3937" s="1"/>
      <c r="I3937" s="1"/>
    </row>
    <row r="3938" spans="1:9">
      <c r="A3938" s="119"/>
      <c r="B3938" s="136"/>
      <c r="C3938" s="78"/>
      <c r="D3938" s="99"/>
      <c r="E3938" s="1"/>
      <c r="F3938" s="1"/>
      <c r="G3938" s="1"/>
      <c r="H3938" s="1"/>
      <c r="I3938" s="1"/>
    </row>
    <row r="3939" spans="1:9">
      <c r="A3939" s="119"/>
      <c r="B3939" s="136"/>
      <c r="C3939" s="78"/>
      <c r="D3939" s="99"/>
      <c r="E3939" s="1"/>
      <c r="F3939" s="1"/>
      <c r="G3939" s="1"/>
      <c r="H3939" s="1"/>
      <c r="I3939" s="1"/>
    </row>
    <row r="3940" spans="1:9">
      <c r="A3940" s="119"/>
      <c r="B3940" s="136"/>
      <c r="C3940" s="78"/>
      <c r="D3940" s="99"/>
      <c r="E3940" s="1"/>
      <c r="F3940" s="1"/>
      <c r="G3940" s="1"/>
      <c r="H3940" s="1"/>
      <c r="I3940" s="1"/>
    </row>
    <row r="3941" spans="1:9">
      <c r="A3941" s="119"/>
      <c r="B3941" s="136"/>
      <c r="C3941" s="78"/>
      <c r="D3941" s="99"/>
      <c r="E3941" s="1"/>
      <c r="F3941" s="1"/>
      <c r="G3941" s="1"/>
      <c r="H3941" s="1"/>
      <c r="I3941" s="1"/>
    </row>
    <row r="3942" spans="1:9">
      <c r="A3942" s="119"/>
      <c r="B3942" s="136"/>
      <c r="C3942" s="78"/>
      <c r="D3942" s="99"/>
      <c r="E3942" s="1"/>
      <c r="F3942" s="1"/>
      <c r="G3942" s="1"/>
      <c r="H3942" s="1"/>
      <c r="I3942" s="1"/>
    </row>
    <row r="3943" spans="1:9">
      <c r="A3943" s="119"/>
      <c r="B3943" s="136"/>
      <c r="C3943" s="78"/>
      <c r="D3943" s="99"/>
      <c r="E3943" s="1"/>
      <c r="F3943" s="1"/>
      <c r="G3943" s="1"/>
      <c r="H3943" s="1"/>
      <c r="I3943" s="1"/>
    </row>
    <row r="3944" spans="1:9">
      <c r="A3944" s="119"/>
      <c r="B3944" s="136"/>
      <c r="C3944" s="78"/>
      <c r="D3944" s="99"/>
      <c r="E3944" s="1"/>
      <c r="F3944" s="1"/>
      <c r="G3944" s="1"/>
      <c r="H3944" s="1"/>
      <c r="I3944" s="1"/>
    </row>
    <row r="3945" spans="1:9">
      <c r="A3945" s="119"/>
      <c r="B3945" s="136"/>
      <c r="C3945" s="78"/>
      <c r="D3945" s="99"/>
      <c r="E3945" s="1"/>
      <c r="F3945" s="1"/>
      <c r="G3945" s="1"/>
      <c r="H3945" s="1"/>
      <c r="I3945" s="1"/>
    </row>
    <row r="3946" spans="1:9">
      <c r="A3946" s="119"/>
      <c r="B3946" s="136"/>
      <c r="C3946" s="78"/>
      <c r="D3946" s="99"/>
      <c r="E3946" s="1"/>
      <c r="F3946" s="1"/>
      <c r="G3946" s="1"/>
      <c r="H3946" s="1"/>
      <c r="I3946" s="1"/>
    </row>
    <row r="3947" spans="1:9">
      <c r="A3947" s="119"/>
      <c r="B3947" s="136"/>
      <c r="C3947" s="78"/>
      <c r="D3947" s="99"/>
      <c r="E3947" s="1"/>
      <c r="F3947" s="1"/>
      <c r="G3947" s="1"/>
      <c r="H3947" s="1"/>
      <c r="I3947" s="1"/>
    </row>
    <row r="3948" spans="1:9">
      <c r="A3948" s="119"/>
      <c r="B3948" s="136"/>
      <c r="C3948" s="78"/>
      <c r="D3948" s="99"/>
      <c r="E3948" s="1"/>
      <c r="F3948" s="1"/>
      <c r="G3948" s="1"/>
      <c r="H3948" s="1"/>
      <c r="I3948" s="1"/>
    </row>
    <row r="3949" spans="1:9">
      <c r="A3949" s="119"/>
      <c r="B3949" s="136"/>
      <c r="C3949" s="78"/>
      <c r="D3949" s="99"/>
      <c r="E3949" s="1"/>
      <c r="F3949" s="1"/>
      <c r="G3949" s="1"/>
      <c r="H3949" s="1"/>
      <c r="I3949" s="1"/>
    </row>
    <row r="3950" spans="1:9">
      <c r="A3950" s="119"/>
      <c r="B3950" s="136"/>
      <c r="C3950" s="78"/>
      <c r="D3950" s="99"/>
      <c r="E3950" s="1"/>
      <c r="F3950" s="1"/>
      <c r="G3950" s="1"/>
      <c r="H3950" s="1"/>
      <c r="I3950" s="1"/>
    </row>
    <row r="3951" spans="1:9">
      <c r="A3951" s="119"/>
      <c r="B3951" s="136"/>
      <c r="C3951" s="78"/>
      <c r="D3951" s="99"/>
      <c r="E3951" s="1"/>
      <c r="F3951" s="1"/>
      <c r="G3951" s="1"/>
      <c r="H3951" s="1"/>
      <c r="I3951" s="1"/>
    </row>
    <row r="3952" spans="1:9">
      <c r="A3952" s="119"/>
      <c r="B3952" s="136"/>
      <c r="C3952" s="78"/>
      <c r="D3952" s="99"/>
      <c r="E3952" s="1"/>
      <c r="F3952" s="1"/>
      <c r="G3952" s="1"/>
      <c r="H3952" s="1"/>
      <c r="I3952" s="1"/>
    </row>
    <row r="3953" spans="1:9">
      <c r="A3953" s="119"/>
      <c r="B3953" s="136"/>
      <c r="C3953" s="78"/>
      <c r="D3953" s="99"/>
      <c r="E3953" s="1"/>
      <c r="F3953" s="1"/>
      <c r="G3953" s="1"/>
      <c r="H3953" s="1"/>
      <c r="I3953" s="1"/>
    </row>
    <row r="3954" spans="1:9">
      <c r="A3954" s="119"/>
      <c r="B3954" s="136"/>
      <c r="C3954" s="78"/>
      <c r="D3954" s="99"/>
      <c r="E3954" s="1"/>
      <c r="F3954" s="1"/>
      <c r="G3954" s="1"/>
      <c r="H3954" s="1"/>
      <c r="I3954" s="1"/>
    </row>
    <row r="3955" spans="1:9">
      <c r="A3955" s="119"/>
      <c r="B3955" s="136"/>
      <c r="C3955" s="78"/>
      <c r="D3955" s="99"/>
      <c r="E3955" s="1"/>
      <c r="F3955" s="1"/>
      <c r="G3955" s="1"/>
      <c r="H3955" s="1"/>
      <c r="I3955" s="1"/>
    </row>
    <row r="3956" spans="1:9">
      <c r="A3956" s="119"/>
      <c r="B3956" s="136"/>
      <c r="C3956" s="78"/>
      <c r="D3956" s="99"/>
      <c r="E3956" s="1"/>
      <c r="F3956" s="1"/>
      <c r="G3956" s="1"/>
      <c r="H3956" s="1"/>
      <c r="I3956" s="1"/>
    </row>
    <row r="3957" spans="1:9">
      <c r="A3957" s="119"/>
      <c r="B3957" s="136"/>
      <c r="C3957" s="78"/>
      <c r="D3957" s="99"/>
      <c r="E3957" s="1"/>
      <c r="F3957" s="1"/>
      <c r="G3957" s="1"/>
      <c r="H3957" s="1"/>
      <c r="I3957" s="1"/>
    </row>
    <row r="3958" spans="1:9">
      <c r="A3958" s="119"/>
      <c r="B3958" s="136"/>
      <c r="C3958" s="78"/>
      <c r="D3958" s="99"/>
      <c r="E3958" s="1"/>
      <c r="F3958" s="1"/>
      <c r="G3958" s="1"/>
      <c r="H3958" s="1"/>
      <c r="I3958" s="1"/>
    </row>
    <row r="3959" spans="1:9">
      <c r="A3959" s="119"/>
      <c r="B3959" s="136"/>
      <c r="C3959" s="78"/>
      <c r="D3959" s="99"/>
      <c r="E3959" s="1"/>
      <c r="F3959" s="1"/>
      <c r="G3959" s="1"/>
      <c r="H3959" s="1"/>
      <c r="I3959" s="1"/>
    </row>
    <row r="3960" spans="1:9">
      <c r="A3960" s="119"/>
      <c r="B3960" s="136"/>
      <c r="C3960" s="78"/>
      <c r="D3960" s="99"/>
      <c r="E3960" s="1"/>
      <c r="F3960" s="1"/>
      <c r="G3960" s="1"/>
      <c r="H3960" s="1"/>
      <c r="I3960" s="1"/>
    </row>
    <row r="3961" spans="1:9">
      <c r="A3961" s="119"/>
      <c r="B3961" s="136"/>
      <c r="C3961" s="78"/>
      <c r="D3961" s="99"/>
      <c r="E3961" s="1"/>
      <c r="F3961" s="1"/>
      <c r="G3961" s="1"/>
      <c r="H3961" s="1"/>
      <c r="I3961" s="1"/>
    </row>
    <row r="3962" spans="1:9">
      <c r="A3962" s="119"/>
      <c r="B3962" s="136"/>
      <c r="C3962" s="78"/>
      <c r="D3962" s="99"/>
      <c r="E3962" s="1"/>
      <c r="F3962" s="1"/>
      <c r="G3962" s="1"/>
      <c r="H3962" s="1"/>
      <c r="I3962" s="1"/>
    </row>
    <row r="3963" spans="1:9">
      <c r="A3963" s="119"/>
      <c r="B3963" s="136"/>
      <c r="C3963" s="78"/>
      <c r="D3963" s="99"/>
      <c r="E3963" s="1"/>
      <c r="F3963" s="1"/>
      <c r="G3963" s="1"/>
      <c r="H3963" s="1"/>
      <c r="I3963" s="1"/>
    </row>
    <row r="3964" spans="1:9">
      <c r="A3964" s="119"/>
      <c r="B3964" s="136"/>
      <c r="C3964" s="78"/>
      <c r="D3964" s="99"/>
      <c r="E3964" s="1"/>
      <c r="F3964" s="1"/>
      <c r="G3964" s="1"/>
      <c r="H3964" s="1"/>
      <c r="I3964" s="1"/>
    </row>
    <row r="3965" spans="1:9">
      <c r="A3965" s="119"/>
      <c r="B3965" s="136"/>
      <c r="C3965" s="78"/>
      <c r="D3965" s="99"/>
      <c r="E3965" s="1"/>
      <c r="F3965" s="1"/>
      <c r="G3965" s="1"/>
      <c r="H3965" s="1"/>
      <c r="I3965" s="1"/>
    </row>
    <row r="3966" spans="1:9">
      <c r="A3966" s="119"/>
      <c r="B3966" s="136"/>
      <c r="C3966" s="78"/>
      <c r="D3966" s="99"/>
      <c r="E3966" s="1"/>
      <c r="F3966" s="1"/>
      <c r="G3966" s="1"/>
      <c r="H3966" s="1"/>
      <c r="I3966" s="1"/>
    </row>
    <row r="3967" spans="1:9">
      <c r="A3967" s="119"/>
      <c r="B3967" s="136"/>
      <c r="C3967" s="78"/>
      <c r="D3967" s="99"/>
      <c r="E3967" s="1"/>
      <c r="F3967" s="1"/>
      <c r="G3967" s="1"/>
      <c r="H3967" s="1"/>
      <c r="I3967" s="1"/>
    </row>
    <row r="3968" spans="1:9">
      <c r="A3968" s="119"/>
      <c r="B3968" s="136"/>
      <c r="C3968" s="78"/>
      <c r="D3968" s="99"/>
      <c r="E3968" s="1"/>
      <c r="F3968" s="1"/>
      <c r="G3968" s="1"/>
      <c r="H3968" s="1"/>
      <c r="I3968" s="1"/>
    </row>
    <row r="3969" spans="1:9">
      <c r="A3969" s="119"/>
      <c r="B3969" s="136"/>
      <c r="C3969" s="78"/>
      <c r="D3969" s="99"/>
      <c r="E3969" s="1"/>
      <c r="F3969" s="1"/>
      <c r="G3969" s="1"/>
      <c r="H3969" s="1"/>
      <c r="I3969" s="1"/>
    </row>
    <row r="3970" spans="1:9">
      <c r="A3970" s="119"/>
      <c r="B3970" s="136"/>
      <c r="C3970" s="78"/>
      <c r="D3970" s="99"/>
      <c r="E3970" s="1"/>
      <c r="F3970" s="1"/>
      <c r="G3970" s="1"/>
      <c r="H3970" s="1"/>
      <c r="I3970" s="1"/>
    </row>
    <row r="3971" spans="1:9">
      <c r="A3971" s="119"/>
      <c r="B3971" s="136"/>
      <c r="C3971" s="78"/>
      <c r="D3971" s="99"/>
      <c r="E3971" s="1"/>
      <c r="F3971" s="1"/>
      <c r="G3971" s="1"/>
      <c r="H3971" s="1"/>
      <c r="I3971" s="1"/>
    </row>
    <row r="3972" spans="1:9">
      <c r="A3972" s="119"/>
      <c r="B3972" s="136"/>
      <c r="C3972" s="78"/>
      <c r="D3972" s="99"/>
      <c r="E3972" s="1"/>
      <c r="F3972" s="1"/>
      <c r="G3972" s="1"/>
      <c r="H3972" s="1"/>
      <c r="I3972" s="1"/>
    </row>
    <row r="3973" spans="1:9">
      <c r="A3973" s="119"/>
      <c r="B3973" s="136"/>
      <c r="C3973" s="78"/>
      <c r="D3973" s="99"/>
      <c r="E3973" s="1"/>
      <c r="F3973" s="1"/>
      <c r="G3973" s="1"/>
      <c r="H3973" s="1"/>
      <c r="I3973" s="1"/>
    </row>
    <row r="3974" spans="1:9">
      <c r="A3974" s="119"/>
      <c r="B3974" s="136"/>
      <c r="C3974" s="78"/>
      <c r="D3974" s="99"/>
      <c r="E3974" s="1"/>
      <c r="F3974" s="1"/>
      <c r="G3974" s="1"/>
      <c r="H3974" s="1"/>
      <c r="I3974" s="1"/>
    </row>
    <row r="3975" spans="1:9">
      <c r="A3975" s="119"/>
      <c r="B3975" s="136"/>
      <c r="C3975" s="78"/>
      <c r="D3975" s="99"/>
      <c r="E3975" s="1"/>
      <c r="F3975" s="1"/>
      <c r="G3975" s="1"/>
      <c r="H3975" s="1"/>
      <c r="I3975" s="1"/>
    </row>
    <row r="3976" spans="1:9">
      <c r="A3976" s="119"/>
      <c r="B3976" s="136"/>
      <c r="C3976" s="78"/>
      <c r="D3976" s="99"/>
      <c r="E3976" s="1"/>
      <c r="F3976" s="1"/>
      <c r="G3976" s="1"/>
      <c r="H3976" s="1"/>
      <c r="I3976" s="1"/>
    </row>
    <row r="3977" spans="1:9">
      <c r="A3977" s="119"/>
      <c r="B3977" s="136"/>
      <c r="C3977" s="78"/>
      <c r="D3977" s="99"/>
      <c r="E3977" s="1"/>
      <c r="F3977" s="1"/>
      <c r="G3977" s="1"/>
      <c r="H3977" s="1"/>
      <c r="I3977" s="1"/>
    </row>
    <row r="3978" spans="1:9">
      <c r="A3978" s="119"/>
      <c r="B3978" s="136"/>
      <c r="C3978" s="78"/>
      <c r="D3978" s="99"/>
      <c r="E3978" s="1"/>
      <c r="F3978" s="1"/>
      <c r="G3978" s="1"/>
      <c r="H3978" s="1"/>
      <c r="I3978" s="1"/>
    </row>
    <row r="3979" spans="1:9">
      <c r="A3979" s="119"/>
      <c r="B3979" s="136"/>
      <c r="C3979" s="78"/>
      <c r="D3979" s="99"/>
      <c r="E3979" s="1"/>
      <c r="F3979" s="1"/>
      <c r="G3979" s="1"/>
      <c r="H3979" s="1"/>
      <c r="I3979" s="1"/>
    </row>
    <row r="3980" spans="1:9">
      <c r="A3980" s="119"/>
      <c r="B3980" s="136"/>
      <c r="C3980" s="78"/>
      <c r="D3980" s="99"/>
      <c r="E3980" s="1"/>
      <c r="F3980" s="1"/>
      <c r="G3980" s="1"/>
      <c r="H3980" s="1"/>
      <c r="I3980" s="1"/>
    </row>
    <row r="3981" spans="1:9">
      <c r="A3981" s="119"/>
      <c r="B3981" s="136"/>
      <c r="C3981" s="78"/>
      <c r="D3981" s="99"/>
      <c r="E3981" s="1"/>
      <c r="F3981" s="1"/>
      <c r="G3981" s="1"/>
      <c r="H3981" s="1"/>
      <c r="I3981" s="1"/>
    </row>
    <row r="3982" spans="1:9">
      <c r="A3982" s="119"/>
      <c r="B3982" s="136"/>
      <c r="C3982" s="78"/>
      <c r="D3982" s="99"/>
      <c r="E3982" s="1"/>
      <c r="F3982" s="1"/>
      <c r="G3982" s="1"/>
      <c r="H3982" s="1"/>
      <c r="I3982" s="1"/>
    </row>
    <row r="3983" spans="1:9">
      <c r="A3983" s="119"/>
      <c r="B3983" s="136"/>
      <c r="C3983" s="78"/>
      <c r="D3983" s="99"/>
      <c r="E3983" s="1"/>
      <c r="F3983" s="1"/>
      <c r="G3983" s="1"/>
      <c r="H3983" s="1"/>
      <c r="I3983" s="1"/>
    </row>
    <row r="3984" spans="1:9">
      <c r="A3984" s="119"/>
      <c r="B3984" s="136"/>
      <c r="C3984" s="78"/>
      <c r="D3984" s="99"/>
      <c r="E3984" s="1"/>
      <c r="F3984" s="1"/>
      <c r="G3984" s="1"/>
      <c r="H3984" s="1"/>
      <c r="I3984" s="1"/>
    </row>
    <row r="3985" spans="1:9">
      <c r="A3985" s="119"/>
      <c r="B3985" s="136"/>
      <c r="C3985" s="78"/>
      <c r="D3985" s="99"/>
      <c r="E3985" s="1"/>
      <c r="F3985" s="1"/>
      <c r="G3985" s="1"/>
      <c r="H3985" s="1"/>
      <c r="I3985" s="1"/>
    </row>
    <row r="3986" spans="1:9">
      <c r="A3986" s="119"/>
      <c r="B3986" s="136"/>
      <c r="C3986" s="78"/>
      <c r="D3986" s="99"/>
      <c r="E3986" s="1"/>
      <c r="F3986" s="1"/>
      <c r="G3986" s="1"/>
      <c r="H3986" s="1"/>
      <c r="I3986" s="1"/>
    </row>
    <row r="3987" spans="1:9">
      <c r="A3987" s="119"/>
      <c r="B3987" s="136"/>
      <c r="C3987" s="78"/>
      <c r="D3987" s="99"/>
      <c r="E3987" s="1"/>
      <c r="F3987" s="1"/>
      <c r="G3987" s="1"/>
      <c r="H3987" s="1"/>
      <c r="I3987" s="1"/>
    </row>
    <row r="3988" spans="1:9">
      <c r="A3988" s="119"/>
      <c r="B3988" s="136"/>
      <c r="C3988" s="78"/>
      <c r="D3988" s="99"/>
      <c r="E3988" s="1"/>
      <c r="F3988" s="1"/>
      <c r="G3988" s="1"/>
      <c r="H3988" s="1"/>
      <c r="I3988" s="1"/>
    </row>
    <row r="3989" spans="1:9">
      <c r="A3989" s="119"/>
      <c r="B3989" s="136"/>
      <c r="C3989" s="78"/>
      <c r="D3989" s="99"/>
      <c r="E3989" s="1"/>
      <c r="F3989" s="1"/>
      <c r="G3989" s="1"/>
      <c r="H3989" s="1"/>
      <c r="I3989" s="1"/>
    </row>
    <row r="3990" spans="1:9">
      <c r="A3990" s="119"/>
      <c r="B3990" s="136"/>
      <c r="C3990" s="78"/>
      <c r="D3990" s="99"/>
      <c r="E3990" s="1"/>
      <c r="F3990" s="1"/>
      <c r="G3990" s="1"/>
      <c r="H3990" s="1"/>
      <c r="I3990" s="1"/>
    </row>
    <row r="3991" spans="1:9">
      <c r="A3991" s="119"/>
      <c r="B3991" s="136"/>
      <c r="C3991" s="78"/>
      <c r="D3991" s="99"/>
      <c r="E3991" s="1"/>
      <c r="F3991" s="1"/>
      <c r="G3991" s="1"/>
      <c r="H3991" s="1"/>
      <c r="I3991" s="1"/>
    </row>
    <row r="3992" spans="1:9">
      <c r="A3992" s="119"/>
      <c r="B3992" s="136"/>
      <c r="C3992" s="78"/>
      <c r="D3992" s="99"/>
      <c r="E3992" s="1"/>
      <c r="F3992" s="1"/>
      <c r="G3992" s="1"/>
      <c r="H3992" s="1"/>
      <c r="I3992" s="1"/>
    </row>
    <row r="3993" spans="1:9">
      <c r="A3993" s="119"/>
      <c r="B3993" s="136"/>
      <c r="C3993" s="78"/>
      <c r="D3993" s="99"/>
      <c r="E3993" s="1"/>
      <c r="F3993" s="1"/>
      <c r="G3993" s="1"/>
      <c r="H3993" s="1"/>
      <c r="I3993" s="1"/>
    </row>
    <row r="3994" spans="1:9">
      <c r="A3994" s="119"/>
      <c r="B3994" s="136"/>
      <c r="C3994" s="78"/>
      <c r="D3994" s="99"/>
      <c r="E3994" s="1"/>
      <c r="F3994" s="1"/>
      <c r="G3994" s="1"/>
      <c r="H3994" s="1"/>
      <c r="I3994" s="1"/>
    </row>
    <row r="3995" spans="1:9">
      <c r="A3995" s="119"/>
      <c r="B3995" s="136"/>
      <c r="C3995" s="78"/>
      <c r="D3995" s="99"/>
      <c r="E3995" s="1"/>
      <c r="F3995" s="1"/>
      <c r="G3995" s="1"/>
      <c r="H3995" s="1"/>
      <c r="I3995" s="1"/>
    </row>
    <row r="3996" spans="1:9">
      <c r="A3996" s="119"/>
      <c r="B3996" s="136"/>
      <c r="C3996" s="78"/>
      <c r="D3996" s="99"/>
      <c r="E3996" s="1"/>
      <c r="F3996" s="1"/>
      <c r="G3996" s="1"/>
      <c r="H3996" s="1"/>
      <c r="I3996" s="1"/>
    </row>
    <row r="3997" spans="1:9">
      <c r="A3997" s="119"/>
      <c r="B3997" s="136"/>
      <c r="C3997" s="78"/>
      <c r="D3997" s="99"/>
      <c r="E3997" s="1"/>
      <c r="F3997" s="1"/>
      <c r="G3997" s="1"/>
      <c r="H3997" s="1"/>
      <c r="I3997" s="1"/>
    </row>
    <row r="3998" spans="1:9">
      <c r="A3998" s="119"/>
      <c r="B3998" s="136"/>
      <c r="C3998" s="78"/>
      <c r="D3998" s="99"/>
      <c r="E3998" s="1"/>
      <c r="F3998" s="1"/>
      <c r="G3998" s="1"/>
      <c r="H3998" s="1"/>
      <c r="I3998" s="1"/>
    </row>
    <row r="3999" spans="1:9">
      <c r="A3999" s="119"/>
      <c r="B3999" s="136"/>
      <c r="C3999" s="78"/>
      <c r="D3999" s="99"/>
      <c r="E3999" s="1"/>
      <c r="F3999" s="1"/>
      <c r="G3999" s="1"/>
      <c r="H3999" s="1"/>
      <c r="I3999" s="1"/>
    </row>
    <row r="4000" spans="1:9">
      <c r="A4000" s="119"/>
      <c r="B4000" s="136"/>
      <c r="C4000" s="78"/>
      <c r="D4000" s="99"/>
      <c r="E4000" s="1"/>
      <c r="F4000" s="1"/>
      <c r="G4000" s="1"/>
      <c r="H4000" s="1"/>
      <c r="I4000" s="1"/>
    </row>
    <row r="4001" spans="1:9">
      <c r="A4001" s="119"/>
      <c r="B4001" s="136"/>
      <c r="C4001" s="78"/>
      <c r="D4001" s="99"/>
      <c r="E4001" s="1"/>
      <c r="F4001" s="1"/>
      <c r="G4001" s="1"/>
      <c r="H4001" s="1"/>
      <c r="I4001" s="1"/>
    </row>
    <row r="4002" spans="1:9">
      <c r="A4002" s="119"/>
      <c r="B4002" s="136"/>
      <c r="C4002" s="78"/>
      <c r="D4002" s="99"/>
      <c r="E4002" s="1"/>
      <c r="F4002" s="1"/>
      <c r="G4002" s="1"/>
      <c r="H4002" s="1"/>
      <c r="I4002" s="1"/>
    </row>
    <row r="4003" spans="1:9">
      <c r="A4003" s="119"/>
      <c r="B4003" s="136"/>
      <c r="C4003" s="78"/>
      <c r="D4003" s="99"/>
      <c r="E4003" s="1"/>
      <c r="F4003" s="1"/>
      <c r="G4003" s="1"/>
      <c r="H4003" s="1"/>
      <c r="I4003" s="1"/>
    </row>
    <row r="4004" spans="1:9">
      <c r="A4004" s="119"/>
      <c r="B4004" s="136"/>
      <c r="C4004" s="78"/>
      <c r="D4004" s="99"/>
      <c r="E4004" s="1"/>
      <c r="F4004" s="1"/>
      <c r="G4004" s="1"/>
      <c r="H4004" s="1"/>
      <c r="I4004" s="1"/>
    </row>
    <row r="4005" spans="1:9">
      <c r="A4005" s="119"/>
      <c r="B4005" s="136"/>
      <c r="C4005" s="78"/>
      <c r="D4005" s="99"/>
      <c r="E4005" s="1"/>
      <c r="F4005" s="1"/>
      <c r="G4005" s="1"/>
      <c r="H4005" s="1"/>
      <c r="I4005" s="1"/>
    </row>
    <row r="4006" spans="1:9">
      <c r="A4006" s="119"/>
      <c r="B4006" s="136"/>
      <c r="C4006" s="78"/>
      <c r="D4006" s="99"/>
      <c r="E4006" s="1"/>
      <c r="F4006" s="1"/>
      <c r="G4006" s="1"/>
      <c r="H4006" s="1"/>
      <c r="I4006" s="1"/>
    </row>
    <row r="4007" spans="1:9">
      <c r="A4007" s="119"/>
      <c r="B4007" s="136"/>
      <c r="C4007" s="78"/>
      <c r="D4007" s="99"/>
      <c r="E4007" s="1"/>
      <c r="F4007" s="1"/>
      <c r="G4007" s="1"/>
      <c r="H4007" s="1"/>
      <c r="I4007" s="1"/>
    </row>
    <row r="4008" spans="1:9">
      <c r="A4008" s="119"/>
      <c r="B4008" s="136"/>
      <c r="C4008" s="78"/>
      <c r="D4008" s="99"/>
      <c r="E4008" s="1"/>
      <c r="F4008" s="1"/>
      <c r="G4008" s="1"/>
      <c r="H4008" s="1"/>
      <c r="I4008" s="1"/>
    </row>
    <row r="4009" spans="1:9">
      <c r="A4009" s="119"/>
      <c r="B4009" s="136"/>
      <c r="C4009" s="78"/>
      <c r="D4009" s="99"/>
      <c r="E4009" s="1"/>
      <c r="F4009" s="1"/>
      <c r="G4009" s="1"/>
      <c r="H4009" s="1"/>
      <c r="I4009" s="1"/>
    </row>
    <row r="4010" spans="1:9">
      <c r="A4010" s="119"/>
      <c r="B4010" s="136"/>
      <c r="C4010" s="78"/>
      <c r="D4010" s="99"/>
      <c r="E4010" s="1"/>
      <c r="F4010" s="1"/>
      <c r="G4010" s="1"/>
      <c r="H4010" s="1"/>
      <c r="I4010" s="1"/>
    </row>
    <row r="4011" spans="1:9">
      <c r="A4011" s="119"/>
      <c r="B4011" s="136"/>
      <c r="C4011" s="78"/>
      <c r="D4011" s="99"/>
      <c r="E4011" s="1"/>
      <c r="F4011" s="1"/>
      <c r="G4011" s="1"/>
      <c r="H4011" s="1"/>
      <c r="I4011" s="1"/>
    </row>
    <row r="4012" spans="1:9">
      <c r="A4012" s="119"/>
      <c r="B4012" s="136"/>
      <c r="C4012" s="78"/>
      <c r="D4012" s="99"/>
      <c r="E4012" s="1"/>
      <c r="F4012" s="1"/>
      <c r="G4012" s="1"/>
      <c r="H4012" s="1"/>
      <c r="I4012" s="1"/>
    </row>
    <row r="4013" spans="1:9">
      <c r="A4013" s="119"/>
      <c r="B4013" s="136"/>
      <c r="C4013" s="78"/>
      <c r="D4013" s="99"/>
      <c r="E4013" s="1"/>
      <c r="F4013" s="1"/>
      <c r="G4013" s="1"/>
      <c r="H4013" s="1"/>
      <c r="I4013" s="1"/>
    </row>
    <row r="4014" spans="1:9">
      <c r="A4014" s="119"/>
      <c r="B4014" s="136"/>
      <c r="C4014" s="78"/>
      <c r="D4014" s="99"/>
      <c r="E4014" s="1"/>
      <c r="F4014" s="1"/>
      <c r="G4014" s="1"/>
      <c r="H4014" s="1"/>
      <c r="I4014" s="1"/>
    </row>
    <row r="4015" spans="1:9">
      <c r="A4015" s="119"/>
      <c r="B4015" s="136"/>
      <c r="C4015" s="78"/>
      <c r="D4015" s="99"/>
      <c r="E4015" s="1"/>
      <c r="F4015" s="1"/>
      <c r="G4015" s="1"/>
      <c r="H4015" s="1"/>
      <c r="I4015" s="1"/>
    </row>
    <row r="4016" spans="1:9">
      <c r="A4016" s="119"/>
      <c r="B4016" s="136"/>
      <c r="C4016" s="78"/>
      <c r="D4016" s="99"/>
      <c r="E4016" s="1"/>
      <c r="F4016" s="1"/>
      <c r="G4016" s="1"/>
      <c r="H4016" s="1"/>
      <c r="I4016" s="1"/>
    </row>
    <row r="4017" spans="1:9">
      <c r="A4017" s="119"/>
      <c r="B4017" s="136"/>
      <c r="C4017" s="78"/>
      <c r="D4017" s="99"/>
      <c r="E4017" s="1"/>
      <c r="F4017" s="1"/>
      <c r="G4017" s="1"/>
      <c r="H4017" s="1"/>
      <c r="I4017" s="1"/>
    </row>
    <row r="4018" spans="1:9">
      <c r="A4018" s="119"/>
      <c r="B4018" s="136"/>
      <c r="C4018" s="78"/>
      <c r="D4018" s="99"/>
      <c r="E4018" s="1"/>
      <c r="F4018" s="1"/>
      <c r="G4018" s="1"/>
      <c r="H4018" s="1"/>
      <c r="I4018" s="1"/>
    </row>
    <row r="4019" spans="1:9">
      <c r="A4019" s="119"/>
      <c r="B4019" s="136"/>
      <c r="C4019" s="78"/>
      <c r="D4019" s="99"/>
      <c r="E4019" s="1"/>
      <c r="F4019" s="1"/>
      <c r="G4019" s="1"/>
      <c r="H4019" s="1"/>
      <c r="I4019" s="1"/>
    </row>
    <row r="4020" spans="1:9">
      <c r="A4020" s="119"/>
      <c r="B4020" s="136"/>
      <c r="C4020" s="78"/>
      <c r="D4020" s="99"/>
      <c r="E4020" s="1"/>
      <c r="F4020" s="1"/>
      <c r="G4020" s="1"/>
      <c r="H4020" s="1"/>
      <c r="I4020" s="1"/>
    </row>
    <row r="4021" spans="1:9">
      <c r="A4021" s="119"/>
      <c r="B4021" s="136"/>
      <c r="C4021" s="78"/>
      <c r="D4021" s="99"/>
      <c r="E4021" s="1"/>
      <c r="F4021" s="1"/>
      <c r="G4021" s="1"/>
      <c r="H4021" s="1"/>
      <c r="I4021" s="1"/>
    </row>
    <row r="4022" spans="1:9">
      <c r="A4022" s="119"/>
      <c r="B4022" s="136"/>
      <c r="C4022" s="78"/>
      <c r="D4022" s="99"/>
      <c r="E4022" s="1"/>
      <c r="F4022" s="1"/>
      <c r="G4022" s="1"/>
      <c r="H4022" s="1"/>
      <c r="I4022" s="1"/>
    </row>
    <row r="4023" spans="1:9">
      <c r="A4023" s="119"/>
      <c r="B4023" s="136"/>
      <c r="C4023" s="78"/>
      <c r="D4023" s="99"/>
      <c r="E4023" s="1"/>
      <c r="F4023" s="1"/>
      <c r="G4023" s="1"/>
      <c r="H4023" s="1"/>
      <c r="I4023" s="1"/>
    </row>
    <row r="4024" spans="1:9">
      <c r="A4024" s="119"/>
      <c r="B4024" s="136"/>
      <c r="C4024" s="78"/>
      <c r="D4024" s="99"/>
      <c r="E4024" s="1"/>
      <c r="F4024" s="1"/>
      <c r="G4024" s="1"/>
      <c r="H4024" s="1"/>
      <c r="I4024" s="1"/>
    </row>
    <row r="4025" spans="1:9">
      <c r="A4025" s="119"/>
      <c r="B4025" s="136"/>
      <c r="C4025" s="78"/>
      <c r="D4025" s="99"/>
      <c r="E4025" s="1"/>
      <c r="F4025" s="1"/>
      <c r="G4025" s="1"/>
      <c r="H4025" s="1"/>
      <c r="I4025" s="1"/>
    </row>
    <row r="4026" spans="1:9">
      <c r="A4026" s="119"/>
      <c r="B4026" s="136"/>
      <c r="C4026" s="78"/>
      <c r="D4026" s="99"/>
      <c r="E4026" s="1"/>
      <c r="F4026" s="1"/>
      <c r="G4026" s="1"/>
      <c r="H4026" s="1"/>
      <c r="I4026" s="1"/>
    </row>
    <row r="4027" spans="1:9">
      <c r="A4027" s="119"/>
      <c r="B4027" s="136"/>
      <c r="C4027" s="78"/>
      <c r="D4027" s="99"/>
      <c r="E4027" s="1"/>
      <c r="F4027" s="1"/>
      <c r="G4027" s="1"/>
      <c r="H4027" s="1"/>
      <c r="I4027" s="1"/>
    </row>
    <row r="4028" spans="1:9">
      <c r="A4028" s="119"/>
      <c r="B4028" s="136"/>
      <c r="C4028" s="78"/>
      <c r="D4028" s="99"/>
      <c r="E4028" s="1"/>
      <c r="F4028" s="1"/>
      <c r="G4028" s="1"/>
      <c r="H4028" s="1"/>
      <c r="I4028" s="1"/>
    </row>
    <row r="4029" spans="1:9">
      <c r="A4029" s="119"/>
      <c r="B4029" s="136"/>
      <c r="C4029" s="78"/>
      <c r="D4029" s="99"/>
      <c r="E4029" s="1"/>
      <c r="F4029" s="1"/>
      <c r="G4029" s="1"/>
      <c r="H4029" s="1"/>
      <c r="I4029" s="1"/>
    </row>
    <row r="4030" spans="1:9">
      <c r="A4030" s="119"/>
      <c r="B4030" s="136"/>
      <c r="C4030" s="78"/>
      <c r="D4030" s="99"/>
      <c r="E4030" s="1"/>
      <c r="F4030" s="1"/>
      <c r="G4030" s="1"/>
      <c r="H4030" s="1"/>
      <c r="I4030" s="1"/>
    </row>
    <row r="4031" spans="1:9">
      <c r="A4031" s="119"/>
      <c r="B4031" s="136"/>
      <c r="C4031" s="78"/>
      <c r="D4031" s="99"/>
      <c r="E4031" s="1"/>
      <c r="F4031" s="1"/>
      <c r="G4031" s="1"/>
      <c r="H4031" s="1"/>
      <c r="I4031" s="1"/>
    </row>
    <row r="4032" spans="1:9">
      <c r="A4032" s="119"/>
      <c r="B4032" s="136"/>
      <c r="C4032" s="78"/>
      <c r="D4032" s="99"/>
      <c r="E4032" s="1"/>
      <c r="F4032" s="1"/>
      <c r="G4032" s="1"/>
      <c r="H4032" s="1"/>
      <c r="I4032" s="1"/>
    </row>
    <row r="4033" spans="1:9">
      <c r="A4033" s="119"/>
      <c r="B4033" s="136"/>
      <c r="C4033" s="78"/>
      <c r="D4033" s="99"/>
      <c r="E4033" s="1"/>
      <c r="F4033" s="1"/>
      <c r="G4033" s="1"/>
      <c r="H4033" s="1"/>
      <c r="I4033" s="1"/>
    </row>
    <row r="4034" spans="1:9">
      <c r="A4034" s="119"/>
      <c r="B4034" s="136"/>
      <c r="C4034" s="78"/>
      <c r="D4034" s="99"/>
      <c r="E4034" s="1"/>
      <c r="F4034" s="1"/>
      <c r="G4034" s="1"/>
      <c r="H4034" s="1"/>
      <c r="I4034" s="1"/>
    </row>
    <row r="4035" spans="1:9">
      <c r="A4035" s="119"/>
      <c r="B4035" s="136"/>
      <c r="C4035" s="78"/>
      <c r="D4035" s="99"/>
      <c r="E4035" s="1"/>
      <c r="F4035" s="1"/>
      <c r="G4035" s="1"/>
      <c r="H4035" s="1"/>
      <c r="I4035" s="1"/>
    </row>
    <row r="4036" spans="1:9">
      <c r="A4036" s="119"/>
      <c r="B4036" s="136"/>
      <c r="C4036" s="78"/>
      <c r="D4036" s="99"/>
      <c r="E4036" s="1"/>
      <c r="F4036" s="1"/>
      <c r="G4036" s="1"/>
      <c r="H4036" s="1"/>
      <c r="I4036" s="1"/>
    </row>
    <row r="4037" spans="1:9">
      <c r="A4037" s="119"/>
      <c r="B4037" s="136"/>
      <c r="C4037" s="78"/>
      <c r="D4037" s="99"/>
      <c r="E4037" s="1"/>
      <c r="F4037" s="1"/>
      <c r="G4037" s="1"/>
      <c r="H4037" s="1"/>
      <c r="I4037" s="1"/>
    </row>
    <row r="4038" spans="1:9">
      <c r="A4038" s="119"/>
      <c r="B4038" s="136"/>
      <c r="C4038" s="78"/>
      <c r="D4038" s="99"/>
      <c r="E4038" s="1"/>
      <c r="F4038" s="1"/>
      <c r="G4038" s="1"/>
      <c r="H4038" s="1"/>
      <c r="I4038" s="1"/>
    </row>
    <row r="4039" spans="1:9">
      <c r="A4039" s="119"/>
      <c r="B4039" s="136"/>
      <c r="C4039" s="78"/>
      <c r="D4039" s="99"/>
      <c r="E4039" s="1"/>
      <c r="F4039" s="1"/>
      <c r="G4039" s="1"/>
      <c r="H4039" s="1"/>
      <c r="I4039" s="1"/>
    </row>
    <row r="4040" spans="1:9">
      <c r="A4040" s="119"/>
      <c r="B4040" s="136"/>
      <c r="C4040" s="78"/>
      <c r="D4040" s="99"/>
      <c r="E4040" s="1"/>
      <c r="F4040" s="1"/>
      <c r="G4040" s="1"/>
      <c r="H4040" s="1"/>
      <c r="I4040" s="1"/>
    </row>
    <row r="4041" spans="1:9">
      <c r="A4041" s="119"/>
      <c r="B4041" s="136"/>
      <c r="C4041" s="78"/>
      <c r="D4041" s="99"/>
      <c r="E4041" s="1"/>
      <c r="F4041" s="1"/>
      <c r="G4041" s="1"/>
      <c r="H4041" s="1"/>
      <c r="I4041" s="1"/>
    </row>
    <row r="4042" spans="1:9">
      <c r="A4042" s="119"/>
      <c r="B4042" s="136"/>
      <c r="C4042" s="78"/>
      <c r="D4042" s="99"/>
      <c r="E4042" s="1"/>
      <c r="F4042" s="1"/>
      <c r="G4042" s="1"/>
      <c r="H4042" s="1"/>
      <c r="I4042" s="1"/>
    </row>
    <row r="4043" spans="1:9">
      <c r="A4043" s="119"/>
      <c r="B4043" s="136"/>
      <c r="C4043" s="78"/>
      <c r="D4043" s="99"/>
      <c r="E4043" s="1"/>
      <c r="F4043" s="1"/>
      <c r="G4043" s="1"/>
      <c r="H4043" s="1"/>
      <c r="I4043" s="1"/>
    </row>
    <row r="4044" spans="1:9">
      <c r="A4044" s="119"/>
      <c r="B4044" s="136"/>
      <c r="C4044" s="78"/>
      <c r="D4044" s="99"/>
      <c r="E4044" s="1"/>
      <c r="F4044" s="1"/>
      <c r="G4044" s="1"/>
      <c r="H4044" s="1"/>
      <c r="I4044" s="1"/>
    </row>
    <row r="4045" spans="1:9">
      <c r="A4045" s="119"/>
      <c r="B4045" s="136"/>
      <c r="C4045" s="78"/>
      <c r="D4045" s="99"/>
      <c r="E4045" s="1"/>
      <c r="F4045" s="1"/>
      <c r="G4045" s="1"/>
      <c r="H4045" s="1"/>
      <c r="I4045" s="1"/>
    </row>
    <row r="4046" spans="1:9">
      <c r="A4046" s="119"/>
      <c r="B4046" s="136"/>
      <c r="C4046" s="78"/>
      <c r="D4046" s="99"/>
      <c r="E4046" s="1"/>
      <c r="F4046" s="1"/>
      <c r="G4046" s="1"/>
      <c r="H4046" s="1"/>
      <c r="I4046" s="1"/>
    </row>
    <row r="4047" spans="1:9">
      <c r="A4047" s="119"/>
      <c r="B4047" s="136"/>
      <c r="C4047" s="78"/>
      <c r="D4047" s="99"/>
      <c r="E4047" s="1"/>
      <c r="F4047" s="1"/>
      <c r="G4047" s="1"/>
      <c r="H4047" s="1"/>
      <c r="I4047" s="1"/>
    </row>
    <row r="4048" spans="1:9">
      <c r="A4048" s="119"/>
      <c r="B4048" s="136"/>
      <c r="C4048" s="78"/>
      <c r="D4048" s="99"/>
      <c r="E4048" s="1"/>
      <c r="F4048" s="1"/>
      <c r="G4048" s="1"/>
      <c r="H4048" s="1"/>
      <c r="I4048" s="1"/>
    </row>
    <row r="4049" spans="1:9">
      <c r="A4049" s="119"/>
      <c r="B4049" s="136"/>
      <c r="C4049" s="78"/>
      <c r="D4049" s="99"/>
      <c r="E4049" s="1"/>
      <c r="F4049" s="1"/>
      <c r="G4049" s="1"/>
      <c r="H4049" s="1"/>
      <c r="I4049" s="1"/>
    </row>
    <row r="4050" spans="1:9">
      <c r="A4050" s="119"/>
      <c r="B4050" s="136"/>
      <c r="C4050" s="78"/>
      <c r="D4050" s="99"/>
      <c r="E4050" s="1"/>
      <c r="F4050" s="1"/>
      <c r="G4050" s="1"/>
      <c r="H4050" s="1"/>
      <c r="I4050" s="1"/>
    </row>
    <row r="4051" spans="1:9">
      <c r="A4051" s="119"/>
      <c r="B4051" s="136"/>
      <c r="C4051" s="78"/>
      <c r="D4051" s="99"/>
      <c r="E4051" s="1"/>
      <c r="F4051" s="1"/>
      <c r="G4051" s="1"/>
      <c r="H4051" s="1"/>
      <c r="I4051" s="1"/>
    </row>
    <row r="4052" spans="1:9">
      <c r="A4052" s="119"/>
      <c r="B4052" s="136"/>
      <c r="C4052" s="78"/>
      <c r="D4052" s="99"/>
      <c r="E4052" s="1"/>
      <c r="F4052" s="1"/>
      <c r="G4052" s="1"/>
      <c r="H4052" s="1"/>
      <c r="I4052" s="1"/>
    </row>
    <row r="4053" spans="1:9">
      <c r="A4053" s="119"/>
      <c r="B4053" s="136"/>
      <c r="C4053" s="78"/>
      <c r="D4053" s="99"/>
      <c r="E4053" s="1"/>
      <c r="F4053" s="1"/>
      <c r="G4053" s="1"/>
      <c r="H4053" s="1"/>
      <c r="I4053" s="1"/>
    </row>
    <row r="4054" spans="1:9">
      <c r="A4054" s="119"/>
      <c r="B4054" s="136"/>
      <c r="C4054" s="78"/>
      <c r="D4054" s="99"/>
      <c r="E4054" s="1"/>
      <c r="F4054" s="1"/>
      <c r="G4054" s="1"/>
      <c r="H4054" s="1"/>
      <c r="I4054" s="1"/>
    </row>
    <row r="4055" spans="1:9">
      <c r="A4055" s="119"/>
      <c r="B4055" s="136"/>
      <c r="C4055" s="78"/>
      <c r="D4055" s="99"/>
      <c r="E4055" s="1"/>
      <c r="F4055" s="1"/>
      <c r="G4055" s="1"/>
      <c r="H4055" s="1"/>
      <c r="I4055" s="1"/>
    </row>
    <row r="4056" spans="1:9">
      <c r="A4056" s="119"/>
      <c r="B4056" s="136"/>
      <c r="C4056" s="78"/>
      <c r="D4056" s="99"/>
      <c r="E4056" s="1"/>
      <c r="F4056" s="1"/>
      <c r="G4056" s="1"/>
      <c r="H4056" s="1"/>
      <c r="I4056" s="1"/>
    </row>
    <row r="4057" spans="1:9">
      <c r="A4057" s="119"/>
      <c r="B4057" s="136"/>
      <c r="C4057" s="78"/>
      <c r="D4057" s="99"/>
      <c r="E4057" s="1"/>
      <c r="F4057" s="1"/>
      <c r="G4057" s="1"/>
      <c r="H4057" s="1"/>
      <c r="I4057" s="1"/>
    </row>
    <row r="4058" spans="1:9">
      <c r="A4058" s="119"/>
      <c r="B4058" s="136"/>
      <c r="C4058" s="78"/>
      <c r="D4058" s="99"/>
      <c r="E4058" s="1"/>
      <c r="F4058" s="1"/>
      <c r="G4058" s="1"/>
      <c r="H4058" s="1"/>
      <c r="I4058" s="1"/>
    </row>
    <row r="4059" spans="1:9">
      <c r="A4059" s="119"/>
      <c r="B4059" s="136"/>
      <c r="C4059" s="78"/>
      <c r="D4059" s="99"/>
      <c r="E4059" s="1"/>
      <c r="F4059" s="1"/>
      <c r="G4059" s="1"/>
      <c r="H4059" s="1"/>
      <c r="I4059" s="1"/>
    </row>
    <row r="4060" spans="1:9">
      <c r="A4060" s="119"/>
      <c r="B4060" s="136"/>
      <c r="C4060" s="78"/>
      <c r="D4060" s="99"/>
      <c r="E4060" s="1"/>
      <c r="F4060" s="1"/>
      <c r="G4060" s="1"/>
      <c r="H4060" s="1"/>
      <c r="I4060" s="1"/>
    </row>
    <row r="4061" spans="1:9">
      <c r="A4061" s="119"/>
      <c r="B4061" s="136"/>
      <c r="C4061" s="78"/>
      <c r="D4061" s="99"/>
      <c r="E4061" s="1"/>
      <c r="F4061" s="1"/>
      <c r="G4061" s="1"/>
      <c r="H4061" s="1"/>
      <c r="I4061" s="1"/>
    </row>
    <row r="4062" spans="1:9">
      <c r="A4062" s="119"/>
      <c r="B4062" s="136"/>
      <c r="C4062" s="78"/>
      <c r="D4062" s="99"/>
      <c r="E4062" s="1"/>
      <c r="F4062" s="1"/>
      <c r="G4062" s="1"/>
      <c r="H4062" s="1"/>
      <c r="I4062" s="1"/>
    </row>
    <row r="4063" spans="1:9">
      <c r="A4063" s="119"/>
      <c r="B4063" s="136"/>
      <c r="C4063" s="78"/>
      <c r="D4063" s="99"/>
      <c r="E4063" s="1"/>
      <c r="F4063" s="1"/>
      <c r="G4063" s="1"/>
      <c r="H4063" s="1"/>
      <c r="I4063" s="1"/>
    </row>
    <row r="4064" spans="1:9">
      <c r="A4064" s="119"/>
      <c r="B4064" s="136"/>
      <c r="C4064" s="78"/>
      <c r="D4064" s="99"/>
      <c r="E4064" s="1"/>
      <c r="F4064" s="1"/>
      <c r="G4064" s="1"/>
      <c r="H4064" s="1"/>
      <c r="I4064" s="1"/>
    </row>
    <row r="4065" spans="1:9">
      <c r="A4065" s="119"/>
      <c r="B4065" s="136"/>
      <c r="C4065" s="78"/>
      <c r="D4065" s="99"/>
      <c r="E4065" s="1"/>
      <c r="F4065" s="1"/>
      <c r="G4065" s="1"/>
      <c r="H4065" s="1"/>
      <c r="I4065" s="1"/>
    </row>
    <row r="4066" spans="1:9">
      <c r="A4066" s="119"/>
      <c r="B4066" s="136"/>
      <c r="C4066" s="78"/>
      <c r="D4066" s="99"/>
      <c r="E4066" s="1"/>
      <c r="F4066" s="1"/>
      <c r="G4066" s="1"/>
      <c r="H4066" s="1"/>
      <c r="I4066" s="1"/>
    </row>
    <row r="4067" spans="1:9">
      <c r="A4067" s="119"/>
      <c r="B4067" s="136"/>
      <c r="C4067" s="78"/>
      <c r="D4067" s="99"/>
      <c r="E4067" s="1"/>
      <c r="F4067" s="1"/>
      <c r="G4067" s="1"/>
      <c r="H4067" s="1"/>
      <c r="I4067" s="1"/>
    </row>
    <row r="4068" spans="1:9">
      <c r="A4068" s="119"/>
      <c r="B4068" s="136"/>
      <c r="C4068" s="78"/>
      <c r="D4068" s="99"/>
      <c r="E4068" s="1"/>
      <c r="F4068" s="1"/>
      <c r="G4068" s="1"/>
      <c r="H4068" s="1"/>
      <c r="I4068" s="1"/>
    </row>
    <row r="4069" spans="1:9">
      <c r="A4069" s="119"/>
      <c r="B4069" s="136"/>
      <c r="C4069" s="78"/>
      <c r="D4069" s="99"/>
      <c r="E4069" s="1"/>
      <c r="F4069" s="1"/>
      <c r="G4069" s="1"/>
      <c r="H4069" s="1"/>
      <c r="I4069" s="1"/>
    </row>
    <row r="4070" spans="1:9">
      <c r="A4070" s="119"/>
      <c r="B4070" s="136"/>
      <c r="C4070" s="78"/>
      <c r="D4070" s="99"/>
      <c r="E4070" s="1"/>
      <c r="F4070" s="1"/>
      <c r="G4070" s="1"/>
      <c r="H4070" s="1"/>
      <c r="I4070" s="1"/>
    </row>
    <row r="4071" spans="1:9">
      <c r="A4071" s="119"/>
      <c r="B4071" s="136"/>
      <c r="C4071" s="78"/>
      <c r="D4071" s="99"/>
      <c r="E4071" s="1"/>
      <c r="F4071" s="1"/>
      <c r="G4071" s="1"/>
      <c r="H4071" s="1"/>
      <c r="I4071" s="1"/>
    </row>
    <row r="4072" spans="1:9">
      <c r="A4072" s="119"/>
      <c r="B4072" s="136"/>
      <c r="C4072" s="78"/>
      <c r="D4072" s="99"/>
      <c r="E4072" s="1"/>
      <c r="F4072" s="1"/>
      <c r="G4072" s="1"/>
      <c r="H4072" s="1"/>
      <c r="I4072" s="1"/>
    </row>
    <row r="4073" spans="1:9">
      <c r="A4073" s="119"/>
      <c r="B4073" s="136"/>
      <c r="C4073" s="78"/>
      <c r="D4073" s="99"/>
      <c r="E4073" s="1"/>
      <c r="F4073" s="1"/>
      <c r="G4073" s="1"/>
      <c r="H4073" s="1"/>
      <c r="I4073" s="1"/>
    </row>
    <row r="4074" spans="1:9">
      <c r="A4074" s="119"/>
      <c r="B4074" s="136"/>
      <c r="C4074" s="78"/>
      <c r="D4074" s="99"/>
      <c r="E4074" s="1"/>
      <c r="F4074" s="1"/>
      <c r="G4074" s="1"/>
      <c r="H4074" s="1"/>
      <c r="I4074" s="1"/>
    </row>
    <row r="4075" spans="1:9">
      <c r="A4075" s="119"/>
      <c r="B4075" s="136"/>
      <c r="C4075" s="78"/>
      <c r="D4075" s="99"/>
      <c r="E4075" s="1"/>
      <c r="F4075" s="1"/>
      <c r="G4075" s="1"/>
      <c r="H4075" s="1"/>
      <c r="I4075" s="1"/>
    </row>
    <row r="4076" spans="1:9">
      <c r="A4076" s="119"/>
      <c r="B4076" s="136"/>
      <c r="C4076" s="78"/>
      <c r="D4076" s="99"/>
      <c r="E4076" s="1"/>
      <c r="F4076" s="1"/>
      <c r="G4076" s="1"/>
      <c r="H4076" s="1"/>
      <c r="I4076" s="1"/>
    </row>
    <row r="4077" spans="1:9">
      <c r="A4077" s="119"/>
      <c r="B4077" s="136"/>
      <c r="C4077" s="78"/>
      <c r="D4077" s="99"/>
      <c r="E4077" s="1"/>
      <c r="F4077" s="1"/>
      <c r="G4077" s="1"/>
      <c r="H4077" s="1"/>
      <c r="I4077" s="1"/>
    </row>
    <row r="4078" spans="1:9">
      <c r="A4078" s="119"/>
      <c r="B4078" s="136"/>
      <c r="C4078" s="78"/>
      <c r="D4078" s="99"/>
      <c r="E4078" s="1"/>
      <c r="F4078" s="1"/>
      <c r="G4078" s="1"/>
      <c r="H4078" s="1"/>
      <c r="I4078" s="1"/>
    </row>
    <row r="4079" spans="1:9">
      <c r="A4079" s="119"/>
      <c r="B4079" s="136"/>
      <c r="C4079" s="78"/>
      <c r="D4079" s="99"/>
      <c r="E4079" s="1"/>
      <c r="F4079" s="1"/>
      <c r="G4079" s="1"/>
      <c r="H4079" s="1"/>
      <c r="I4079" s="1"/>
    </row>
    <row r="4080" spans="1:9">
      <c r="A4080" s="119"/>
      <c r="B4080" s="136"/>
      <c r="C4080" s="78"/>
      <c r="D4080" s="99"/>
      <c r="E4080" s="1"/>
      <c r="F4080" s="1"/>
      <c r="G4080" s="1"/>
      <c r="H4080" s="1"/>
      <c r="I4080" s="1"/>
    </row>
    <row r="4081" spans="1:9">
      <c r="A4081" s="119"/>
      <c r="B4081" s="136"/>
      <c r="C4081" s="78"/>
      <c r="D4081" s="99"/>
      <c r="E4081" s="1"/>
      <c r="F4081" s="1"/>
      <c r="G4081" s="1"/>
      <c r="H4081" s="1"/>
      <c r="I4081" s="1"/>
    </row>
    <row r="4082" spans="1:9">
      <c r="A4082" s="119"/>
      <c r="B4082" s="136"/>
      <c r="C4082" s="78"/>
      <c r="D4082" s="99"/>
      <c r="E4082" s="1"/>
      <c r="F4082" s="1"/>
      <c r="G4082" s="1"/>
      <c r="H4082" s="1"/>
      <c r="I4082" s="1"/>
    </row>
    <row r="4083" spans="1:9">
      <c r="A4083" s="119"/>
      <c r="B4083" s="136"/>
      <c r="C4083" s="78"/>
      <c r="D4083" s="99"/>
      <c r="E4083" s="1"/>
      <c r="F4083" s="1"/>
      <c r="G4083" s="1"/>
      <c r="H4083" s="1"/>
      <c r="I4083" s="1"/>
    </row>
    <row r="4084" spans="1:9">
      <c r="A4084" s="119"/>
      <c r="B4084" s="136"/>
      <c r="C4084" s="78"/>
      <c r="D4084" s="99"/>
      <c r="E4084" s="1"/>
      <c r="F4084" s="1"/>
      <c r="G4084" s="1"/>
      <c r="H4084" s="1"/>
      <c r="I4084" s="1"/>
    </row>
    <row r="4085" spans="1:9">
      <c r="A4085" s="119"/>
      <c r="B4085" s="136"/>
      <c r="C4085" s="78"/>
      <c r="D4085" s="99"/>
      <c r="E4085" s="1"/>
      <c r="F4085" s="1"/>
      <c r="G4085" s="1"/>
      <c r="H4085" s="1"/>
      <c r="I4085" s="1"/>
    </row>
    <row r="4086" spans="1:9">
      <c r="A4086" s="119"/>
      <c r="B4086" s="136"/>
      <c r="C4086" s="78"/>
      <c r="D4086" s="99"/>
      <c r="E4086" s="1"/>
      <c r="F4086" s="1"/>
      <c r="G4086" s="1"/>
      <c r="H4086" s="1"/>
      <c r="I4086" s="1"/>
    </row>
    <row r="4087" spans="1:9">
      <c r="A4087" s="119"/>
      <c r="B4087" s="136"/>
      <c r="C4087" s="78"/>
      <c r="D4087" s="99"/>
      <c r="E4087" s="1"/>
      <c r="F4087" s="1"/>
      <c r="G4087" s="1"/>
      <c r="H4087" s="1"/>
      <c r="I4087" s="1"/>
    </row>
    <row r="4088" spans="1:9">
      <c r="A4088" s="119"/>
      <c r="B4088" s="136"/>
      <c r="C4088" s="78"/>
      <c r="D4088" s="99"/>
      <c r="E4088" s="1"/>
      <c r="F4088" s="1"/>
      <c r="G4088" s="1"/>
      <c r="H4088" s="1"/>
      <c r="I4088" s="1"/>
    </row>
    <row r="4089" spans="1:9">
      <c r="A4089" s="119"/>
      <c r="B4089" s="136"/>
      <c r="C4089" s="78"/>
      <c r="D4089" s="99"/>
      <c r="E4089" s="1"/>
      <c r="F4089" s="1"/>
      <c r="G4089" s="1"/>
      <c r="H4089" s="1"/>
      <c r="I4089" s="1"/>
    </row>
    <row r="4090" spans="1:9">
      <c r="A4090" s="119"/>
      <c r="B4090" s="136"/>
      <c r="C4090" s="78"/>
      <c r="D4090" s="99"/>
      <c r="E4090" s="1"/>
      <c r="F4090" s="1"/>
      <c r="G4090" s="1"/>
      <c r="H4090" s="1"/>
      <c r="I4090" s="1"/>
    </row>
    <row r="4091" spans="1:9">
      <c r="A4091" s="119"/>
      <c r="B4091" s="136"/>
      <c r="C4091" s="78"/>
      <c r="D4091" s="99"/>
      <c r="E4091" s="1"/>
      <c r="F4091" s="1"/>
      <c r="G4091" s="1"/>
      <c r="H4091" s="1"/>
      <c r="I4091" s="1"/>
    </row>
    <row r="4092" spans="1:9">
      <c r="A4092" s="119"/>
      <c r="B4092" s="136"/>
      <c r="C4092" s="78"/>
      <c r="D4092" s="99"/>
      <c r="E4092" s="1"/>
      <c r="F4092" s="1"/>
      <c r="G4092" s="1"/>
      <c r="H4092" s="1"/>
      <c r="I4092" s="1"/>
    </row>
    <row r="4093" spans="1:9">
      <c r="A4093" s="119"/>
      <c r="B4093" s="136"/>
      <c r="C4093" s="78"/>
      <c r="D4093" s="99"/>
      <c r="E4093" s="1"/>
      <c r="F4093" s="1"/>
      <c r="G4093" s="1"/>
      <c r="H4093" s="1"/>
      <c r="I4093" s="1"/>
    </row>
    <row r="4094" spans="1:9">
      <c r="A4094" s="119"/>
      <c r="B4094" s="136"/>
      <c r="C4094" s="78"/>
      <c r="D4094" s="99"/>
      <c r="E4094" s="1"/>
      <c r="F4094" s="1"/>
      <c r="G4094" s="1"/>
      <c r="H4094" s="1"/>
      <c r="I4094" s="1"/>
    </row>
    <row r="4095" spans="1:9">
      <c r="A4095" s="119"/>
      <c r="B4095" s="136"/>
      <c r="C4095" s="78"/>
      <c r="D4095" s="99"/>
      <c r="E4095" s="1"/>
      <c r="F4095" s="1"/>
      <c r="G4095" s="1"/>
      <c r="H4095" s="1"/>
      <c r="I4095" s="1"/>
    </row>
    <row r="4096" spans="1:9">
      <c r="A4096" s="119"/>
      <c r="B4096" s="136"/>
      <c r="C4096" s="78"/>
      <c r="D4096" s="99"/>
      <c r="E4096" s="1"/>
      <c r="F4096" s="1"/>
      <c r="G4096" s="1"/>
      <c r="H4096" s="1"/>
      <c r="I4096" s="1"/>
    </row>
    <row r="4097" spans="1:9">
      <c r="A4097" s="119"/>
      <c r="B4097" s="136"/>
      <c r="C4097" s="78"/>
      <c r="D4097" s="99"/>
      <c r="E4097" s="1"/>
      <c r="F4097" s="1"/>
      <c r="G4097" s="1"/>
      <c r="H4097" s="1"/>
      <c r="I4097" s="1"/>
    </row>
    <row r="4098" spans="1:9">
      <c r="A4098" s="119"/>
      <c r="B4098" s="136"/>
      <c r="C4098" s="78"/>
      <c r="D4098" s="99"/>
      <c r="E4098" s="1"/>
      <c r="F4098" s="1"/>
      <c r="G4098" s="1"/>
      <c r="H4098" s="1"/>
      <c r="I4098" s="1"/>
    </row>
    <row r="4099" spans="1:9">
      <c r="A4099" s="119"/>
      <c r="B4099" s="136"/>
      <c r="C4099" s="78"/>
      <c r="D4099" s="99"/>
      <c r="E4099" s="1"/>
      <c r="F4099" s="1"/>
      <c r="G4099" s="1"/>
      <c r="H4099" s="1"/>
      <c r="I4099" s="1"/>
    </row>
    <row r="4100" spans="1:9">
      <c r="A4100" s="119"/>
      <c r="B4100" s="136"/>
      <c r="C4100" s="78"/>
      <c r="D4100" s="99"/>
      <c r="E4100" s="1"/>
      <c r="F4100" s="1"/>
      <c r="G4100" s="1"/>
      <c r="H4100" s="1"/>
      <c r="I4100" s="1"/>
    </row>
    <row r="4101" spans="1:9">
      <c r="A4101" s="119"/>
      <c r="B4101" s="136"/>
      <c r="C4101" s="78"/>
      <c r="D4101" s="99"/>
      <c r="E4101" s="1"/>
      <c r="F4101" s="1"/>
      <c r="G4101" s="1"/>
      <c r="H4101" s="1"/>
      <c r="I4101" s="1"/>
    </row>
    <row r="4102" spans="1:9">
      <c r="A4102" s="119"/>
      <c r="B4102" s="136"/>
      <c r="C4102" s="78"/>
      <c r="D4102" s="99"/>
      <c r="E4102" s="1"/>
      <c r="F4102" s="1"/>
      <c r="G4102" s="1"/>
      <c r="H4102" s="1"/>
      <c r="I4102" s="1"/>
    </row>
    <row r="4103" spans="1:9">
      <c r="A4103" s="119"/>
      <c r="B4103" s="136"/>
      <c r="C4103" s="78"/>
      <c r="D4103" s="99"/>
      <c r="E4103" s="1"/>
      <c r="F4103" s="1"/>
      <c r="G4103" s="1"/>
      <c r="H4103" s="1"/>
      <c r="I4103" s="1"/>
    </row>
    <row r="4104" spans="1:9">
      <c r="A4104" s="119"/>
      <c r="B4104" s="136"/>
      <c r="C4104" s="78"/>
      <c r="D4104" s="99"/>
      <c r="E4104" s="1"/>
      <c r="F4104" s="1"/>
      <c r="G4104" s="1"/>
      <c r="H4104" s="1"/>
      <c r="I4104" s="1"/>
    </row>
    <row r="4105" spans="1:9">
      <c r="A4105" s="119"/>
      <c r="B4105" s="136"/>
      <c r="C4105" s="78"/>
      <c r="D4105" s="99"/>
      <c r="E4105" s="1"/>
      <c r="F4105" s="1"/>
      <c r="G4105" s="1"/>
      <c r="H4105" s="1"/>
      <c r="I4105" s="1"/>
    </row>
    <row r="4106" spans="1:9">
      <c r="A4106" s="119"/>
      <c r="B4106" s="136"/>
      <c r="C4106" s="78"/>
      <c r="D4106" s="99"/>
      <c r="E4106" s="1"/>
      <c r="F4106" s="1"/>
      <c r="G4106" s="1"/>
      <c r="H4106" s="1"/>
      <c r="I4106" s="1"/>
    </row>
    <row r="4107" spans="1:9">
      <c r="A4107" s="119"/>
      <c r="B4107" s="136"/>
      <c r="C4107" s="78"/>
      <c r="D4107" s="99"/>
      <c r="E4107" s="1"/>
      <c r="F4107" s="1"/>
      <c r="G4107" s="1"/>
      <c r="H4107" s="1"/>
      <c r="I4107" s="1"/>
    </row>
    <row r="4108" spans="1:9">
      <c r="A4108" s="119"/>
      <c r="B4108" s="136"/>
      <c r="C4108" s="78"/>
      <c r="D4108" s="99"/>
      <c r="E4108" s="1"/>
      <c r="F4108" s="1"/>
      <c r="G4108" s="1"/>
      <c r="H4108" s="1"/>
      <c r="I4108" s="1"/>
    </row>
    <row r="4109" spans="1:9">
      <c r="A4109" s="119"/>
      <c r="B4109" s="136"/>
      <c r="C4109" s="78"/>
      <c r="D4109" s="99"/>
      <c r="E4109" s="1"/>
      <c r="F4109" s="1"/>
      <c r="G4109" s="1"/>
      <c r="H4109" s="1"/>
      <c r="I4109" s="1"/>
    </row>
    <row r="4110" spans="1:9">
      <c r="A4110" s="119"/>
      <c r="B4110" s="136"/>
      <c r="C4110" s="78"/>
      <c r="D4110" s="99"/>
      <c r="E4110" s="1"/>
      <c r="F4110" s="1"/>
      <c r="G4110" s="1"/>
      <c r="H4110" s="1"/>
      <c r="I4110" s="1"/>
    </row>
    <row r="4111" spans="1:9">
      <c r="A4111" s="119"/>
      <c r="B4111" s="136"/>
      <c r="C4111" s="78"/>
      <c r="D4111" s="99"/>
      <c r="E4111" s="1"/>
      <c r="F4111" s="1"/>
      <c r="G4111" s="1"/>
      <c r="H4111" s="1"/>
      <c r="I4111" s="1"/>
    </row>
    <row r="4112" spans="1:9">
      <c r="A4112" s="119"/>
      <c r="B4112" s="136"/>
      <c r="C4112" s="78"/>
      <c r="D4112" s="99"/>
      <c r="E4112" s="1"/>
      <c r="F4112" s="1"/>
      <c r="G4112" s="1"/>
      <c r="H4112" s="1"/>
      <c r="I4112" s="1"/>
    </row>
    <row r="4113" spans="1:9">
      <c r="A4113" s="119"/>
      <c r="B4113" s="136"/>
      <c r="C4113" s="78"/>
      <c r="D4113" s="99"/>
      <c r="E4113" s="1"/>
      <c r="F4113" s="1"/>
      <c r="G4113" s="1"/>
      <c r="H4113" s="1"/>
      <c r="I4113" s="1"/>
    </row>
    <row r="4114" spans="1:9">
      <c r="A4114" s="119"/>
      <c r="B4114" s="136"/>
      <c r="C4114" s="78"/>
      <c r="D4114" s="99"/>
      <c r="E4114" s="1"/>
      <c r="F4114" s="1"/>
      <c r="G4114" s="1"/>
      <c r="H4114" s="1"/>
      <c r="I4114" s="1"/>
    </row>
    <row r="4115" spans="1:9">
      <c r="A4115" s="119"/>
      <c r="B4115" s="136"/>
      <c r="C4115" s="78"/>
      <c r="D4115" s="99"/>
      <c r="E4115" s="1"/>
      <c r="F4115" s="1"/>
      <c r="G4115" s="1"/>
      <c r="H4115" s="1"/>
      <c r="I4115" s="1"/>
    </row>
    <row r="4116" spans="1:9">
      <c r="A4116" s="119"/>
      <c r="B4116" s="136"/>
      <c r="C4116" s="78"/>
      <c r="D4116" s="99"/>
      <c r="E4116" s="1"/>
      <c r="F4116" s="1"/>
      <c r="G4116" s="1"/>
      <c r="H4116" s="1"/>
      <c r="I4116" s="1"/>
    </row>
    <row r="4117" spans="1:9">
      <c r="A4117" s="119"/>
      <c r="B4117" s="136"/>
      <c r="C4117" s="78"/>
      <c r="D4117" s="99"/>
      <c r="E4117" s="1"/>
      <c r="F4117" s="1"/>
      <c r="G4117" s="1"/>
      <c r="H4117" s="1"/>
      <c r="I4117" s="1"/>
    </row>
    <row r="4118" spans="1:9">
      <c r="A4118" s="119"/>
      <c r="B4118" s="136"/>
      <c r="C4118" s="78"/>
      <c r="D4118" s="99"/>
      <c r="E4118" s="1"/>
      <c r="F4118" s="1"/>
      <c r="G4118" s="1"/>
      <c r="H4118" s="1"/>
      <c r="I4118" s="1"/>
    </row>
    <row r="4119" spans="1:9">
      <c r="A4119" s="119"/>
      <c r="B4119" s="136"/>
      <c r="C4119" s="78"/>
      <c r="D4119" s="99"/>
      <c r="E4119" s="1"/>
      <c r="F4119" s="1"/>
      <c r="G4119" s="1"/>
      <c r="H4119" s="1"/>
      <c r="I4119" s="1"/>
    </row>
    <row r="4120" spans="1:9">
      <c r="A4120" s="119"/>
      <c r="B4120" s="136"/>
      <c r="C4120" s="78"/>
      <c r="D4120" s="99"/>
      <c r="E4120" s="1"/>
      <c r="F4120" s="1"/>
      <c r="G4120" s="1"/>
      <c r="H4120" s="1"/>
      <c r="I4120" s="1"/>
    </row>
    <row r="4121" spans="1:9">
      <c r="A4121" s="119"/>
      <c r="B4121" s="136"/>
      <c r="C4121" s="78"/>
      <c r="D4121" s="99"/>
      <c r="E4121" s="1"/>
      <c r="F4121" s="1"/>
      <c r="G4121" s="1"/>
      <c r="H4121" s="1"/>
      <c r="I4121" s="1"/>
    </row>
    <row r="4122" spans="1:9">
      <c r="A4122" s="119"/>
      <c r="B4122" s="136"/>
      <c r="C4122" s="78"/>
      <c r="D4122" s="99"/>
      <c r="E4122" s="1"/>
      <c r="F4122" s="1"/>
      <c r="G4122" s="1"/>
      <c r="H4122" s="1"/>
      <c r="I4122" s="1"/>
    </row>
    <row r="4123" spans="1:9">
      <c r="A4123" s="119"/>
      <c r="B4123" s="136"/>
      <c r="C4123" s="78"/>
      <c r="D4123" s="99"/>
      <c r="E4123" s="1"/>
      <c r="F4123" s="1"/>
      <c r="G4123" s="1"/>
      <c r="H4123" s="1"/>
      <c r="I4123" s="1"/>
    </row>
    <row r="4124" spans="1:9">
      <c r="A4124" s="119"/>
      <c r="B4124" s="136"/>
      <c r="C4124" s="78"/>
      <c r="D4124" s="99"/>
      <c r="E4124" s="1"/>
      <c r="F4124" s="1"/>
      <c r="G4124" s="1"/>
      <c r="H4124" s="1"/>
      <c r="I4124" s="1"/>
    </row>
    <row r="4125" spans="1:9">
      <c r="A4125" s="119"/>
      <c r="B4125" s="136"/>
      <c r="C4125" s="78"/>
      <c r="D4125" s="99"/>
      <c r="E4125" s="1"/>
      <c r="F4125" s="1"/>
      <c r="G4125" s="1"/>
      <c r="H4125" s="1"/>
      <c r="I4125" s="1"/>
    </row>
    <row r="4126" spans="1:9">
      <c r="A4126" s="119"/>
      <c r="B4126" s="136"/>
      <c r="C4126" s="78"/>
      <c r="D4126" s="99"/>
      <c r="E4126" s="1"/>
      <c r="F4126" s="1"/>
      <c r="G4126" s="1"/>
      <c r="H4126" s="1"/>
      <c r="I4126" s="1"/>
    </row>
    <row r="4127" spans="1:9">
      <c r="A4127" s="119"/>
      <c r="B4127" s="136"/>
      <c r="C4127" s="78"/>
      <c r="D4127" s="99"/>
      <c r="E4127" s="1"/>
      <c r="F4127" s="1"/>
      <c r="G4127" s="1"/>
      <c r="H4127" s="1"/>
      <c r="I4127" s="1"/>
    </row>
    <row r="4128" spans="1:9">
      <c r="A4128" s="119"/>
      <c r="B4128" s="136"/>
      <c r="C4128" s="78"/>
      <c r="D4128" s="99"/>
      <c r="E4128" s="1"/>
      <c r="F4128" s="1"/>
      <c r="G4128" s="1"/>
      <c r="H4128" s="1"/>
      <c r="I4128" s="1"/>
    </row>
    <row r="4129" spans="1:9">
      <c r="A4129" s="119"/>
      <c r="B4129" s="136"/>
      <c r="C4129" s="78"/>
      <c r="D4129" s="99"/>
      <c r="E4129" s="1"/>
      <c r="F4129" s="1"/>
      <c r="G4129" s="1"/>
      <c r="H4129" s="1"/>
      <c r="I4129" s="1"/>
    </row>
    <row r="4130" spans="1:9">
      <c r="A4130" s="119"/>
      <c r="B4130" s="136"/>
      <c r="C4130" s="78"/>
      <c r="D4130" s="99"/>
      <c r="E4130" s="1"/>
      <c r="F4130" s="1"/>
      <c r="G4130" s="1"/>
      <c r="H4130" s="1"/>
      <c r="I4130" s="1"/>
    </row>
    <row r="4131" spans="1:9">
      <c r="A4131" s="119"/>
      <c r="B4131" s="136"/>
      <c r="C4131" s="78"/>
      <c r="D4131" s="99"/>
      <c r="E4131" s="1"/>
      <c r="F4131" s="1"/>
      <c r="G4131" s="1"/>
      <c r="H4131" s="1"/>
      <c r="I4131" s="1"/>
    </row>
    <row r="4132" spans="1:9">
      <c r="A4132" s="119"/>
      <c r="B4132" s="136"/>
      <c r="C4132" s="78"/>
      <c r="D4132" s="99"/>
      <c r="E4132" s="1"/>
      <c r="F4132" s="1"/>
      <c r="G4132" s="1"/>
      <c r="H4132" s="1"/>
      <c r="I4132" s="1"/>
    </row>
    <row r="4133" spans="1:9">
      <c r="A4133" s="119"/>
      <c r="B4133" s="136"/>
      <c r="C4133" s="78"/>
      <c r="D4133" s="99"/>
      <c r="E4133" s="1"/>
      <c r="F4133" s="1"/>
      <c r="G4133" s="1"/>
      <c r="H4133" s="1"/>
      <c r="I4133" s="1"/>
    </row>
    <row r="4134" spans="1:9">
      <c r="A4134" s="119"/>
      <c r="B4134" s="136"/>
      <c r="C4134" s="78"/>
      <c r="D4134" s="99"/>
      <c r="E4134" s="1"/>
      <c r="F4134" s="1"/>
      <c r="G4134" s="1"/>
      <c r="H4134" s="1"/>
      <c r="I4134" s="1"/>
    </row>
    <row r="4135" spans="1:9">
      <c r="A4135" s="119"/>
      <c r="B4135" s="136"/>
      <c r="C4135" s="78"/>
      <c r="D4135" s="99"/>
      <c r="E4135" s="1"/>
      <c r="F4135" s="1"/>
      <c r="G4135" s="1"/>
      <c r="H4135" s="1"/>
      <c r="I4135" s="1"/>
    </row>
    <row r="4136" spans="1:9">
      <c r="A4136" s="119"/>
      <c r="B4136" s="136"/>
      <c r="C4136" s="78"/>
      <c r="D4136" s="99"/>
      <c r="E4136" s="1"/>
      <c r="F4136" s="1"/>
      <c r="G4136" s="1"/>
      <c r="H4136" s="1"/>
      <c r="I4136" s="1"/>
    </row>
    <row r="4137" spans="1:9">
      <c r="A4137" s="119"/>
      <c r="B4137" s="136"/>
      <c r="C4137" s="78"/>
      <c r="D4137" s="99"/>
      <c r="E4137" s="1"/>
      <c r="F4137" s="1"/>
      <c r="G4137" s="1"/>
      <c r="H4137" s="1"/>
      <c r="I4137" s="1"/>
    </row>
    <row r="4138" spans="1:9">
      <c r="A4138" s="119"/>
      <c r="B4138" s="136"/>
      <c r="C4138" s="78"/>
      <c r="D4138" s="99"/>
      <c r="E4138" s="1"/>
      <c r="F4138" s="1"/>
      <c r="G4138" s="1"/>
      <c r="H4138" s="1"/>
      <c r="I4138" s="1"/>
    </row>
    <row r="4139" spans="1:9">
      <c r="A4139" s="119"/>
      <c r="B4139" s="136"/>
      <c r="C4139" s="78"/>
      <c r="D4139" s="99"/>
      <c r="E4139" s="1"/>
      <c r="F4139" s="1"/>
      <c r="G4139" s="1"/>
      <c r="H4139" s="1"/>
      <c r="I4139" s="1"/>
    </row>
    <row r="4140" spans="1:9">
      <c r="A4140" s="119"/>
      <c r="B4140" s="136"/>
      <c r="C4140" s="78"/>
      <c r="D4140" s="99"/>
      <c r="E4140" s="1"/>
      <c r="F4140" s="1"/>
      <c r="G4140" s="1"/>
      <c r="H4140" s="1"/>
      <c r="I4140" s="1"/>
    </row>
    <row r="4141" spans="1:9">
      <c r="A4141" s="119"/>
      <c r="B4141" s="136"/>
      <c r="C4141" s="78"/>
      <c r="D4141" s="99"/>
      <c r="E4141" s="1"/>
      <c r="F4141" s="1"/>
      <c r="G4141" s="1"/>
      <c r="H4141" s="1"/>
      <c r="I4141" s="1"/>
    </row>
    <row r="4142" spans="1:9">
      <c r="A4142" s="119"/>
      <c r="B4142" s="136"/>
      <c r="C4142" s="78"/>
      <c r="D4142" s="99"/>
      <c r="E4142" s="1"/>
      <c r="F4142" s="1"/>
      <c r="G4142" s="1"/>
      <c r="H4142" s="1"/>
      <c r="I4142" s="1"/>
    </row>
    <row r="4143" spans="1:9">
      <c r="A4143" s="119"/>
      <c r="B4143" s="136"/>
      <c r="C4143" s="78"/>
      <c r="D4143" s="99"/>
      <c r="E4143" s="1"/>
      <c r="F4143" s="1"/>
      <c r="G4143" s="1"/>
      <c r="H4143" s="1"/>
      <c r="I4143" s="1"/>
    </row>
    <row r="4144" spans="1:9">
      <c r="A4144" s="119"/>
      <c r="B4144" s="136"/>
      <c r="C4144" s="78"/>
      <c r="D4144" s="99"/>
      <c r="E4144" s="1"/>
      <c r="F4144" s="1"/>
      <c r="G4144" s="1"/>
      <c r="H4144" s="1"/>
      <c r="I4144" s="1"/>
    </row>
    <row r="4145" spans="1:9">
      <c r="A4145" s="119"/>
      <c r="B4145" s="136"/>
      <c r="C4145" s="78"/>
      <c r="D4145" s="99"/>
      <c r="E4145" s="1"/>
      <c r="F4145" s="1"/>
      <c r="G4145" s="1"/>
      <c r="H4145" s="1"/>
      <c r="I4145" s="1"/>
    </row>
    <row r="4146" spans="1:9">
      <c r="A4146" s="119"/>
      <c r="B4146" s="136"/>
      <c r="C4146" s="78"/>
      <c r="D4146" s="99"/>
      <c r="E4146" s="1"/>
      <c r="F4146" s="1"/>
      <c r="G4146" s="1"/>
      <c r="H4146" s="1"/>
      <c r="I4146" s="1"/>
    </row>
    <row r="4147" spans="1:9">
      <c r="A4147" s="119"/>
      <c r="B4147" s="136"/>
      <c r="C4147" s="78"/>
      <c r="D4147" s="99"/>
      <c r="E4147" s="1"/>
      <c r="F4147" s="1"/>
      <c r="G4147" s="1"/>
      <c r="H4147" s="1"/>
      <c r="I4147" s="1"/>
    </row>
    <row r="4148" spans="1:9">
      <c r="A4148" s="119"/>
      <c r="B4148" s="136"/>
      <c r="C4148" s="78"/>
      <c r="D4148" s="99"/>
      <c r="E4148" s="1"/>
      <c r="F4148" s="1"/>
      <c r="G4148" s="1"/>
      <c r="H4148" s="1"/>
      <c r="I4148" s="1"/>
    </row>
    <row r="4149" spans="1:9">
      <c r="A4149" s="119"/>
      <c r="B4149" s="136"/>
      <c r="C4149" s="78"/>
      <c r="D4149" s="99"/>
      <c r="E4149" s="1"/>
      <c r="F4149" s="1"/>
      <c r="G4149" s="1"/>
      <c r="H4149" s="1"/>
      <c r="I4149" s="1"/>
    </row>
    <row r="4150" spans="1:9">
      <c r="A4150" s="119"/>
      <c r="B4150" s="136"/>
      <c r="C4150" s="78"/>
      <c r="D4150" s="99"/>
      <c r="E4150" s="1"/>
      <c r="F4150" s="1"/>
      <c r="G4150" s="1"/>
      <c r="H4150" s="1"/>
      <c r="I4150" s="1"/>
    </row>
    <row r="4151" spans="1:9">
      <c r="A4151" s="119"/>
      <c r="B4151" s="136"/>
      <c r="C4151" s="78"/>
      <c r="D4151" s="99"/>
      <c r="E4151" s="1"/>
      <c r="F4151" s="1"/>
      <c r="G4151" s="1"/>
      <c r="H4151" s="1"/>
      <c r="I4151" s="1"/>
    </row>
    <row r="4152" spans="1:9">
      <c r="A4152" s="119"/>
      <c r="B4152" s="136"/>
      <c r="C4152" s="78"/>
      <c r="D4152" s="99"/>
      <c r="E4152" s="1"/>
      <c r="F4152" s="1"/>
      <c r="G4152" s="1"/>
      <c r="H4152" s="1"/>
      <c r="I4152" s="1"/>
    </row>
    <row r="4153" spans="1:9">
      <c r="A4153" s="119"/>
      <c r="B4153" s="136"/>
      <c r="C4153" s="78"/>
      <c r="D4153" s="99"/>
      <c r="E4153" s="1"/>
      <c r="F4153" s="1"/>
      <c r="G4153" s="1"/>
      <c r="H4153" s="1"/>
      <c r="I4153" s="1"/>
    </row>
    <row r="4154" spans="1:9">
      <c r="A4154" s="119"/>
      <c r="B4154" s="136"/>
      <c r="C4154" s="78"/>
      <c r="D4154" s="99"/>
      <c r="E4154" s="1"/>
      <c r="F4154" s="1"/>
      <c r="G4154" s="1"/>
      <c r="H4154" s="1"/>
      <c r="I4154" s="1"/>
    </row>
    <row r="4155" spans="1:9">
      <c r="A4155" s="119"/>
      <c r="B4155" s="136"/>
      <c r="C4155" s="78"/>
      <c r="D4155" s="99"/>
      <c r="E4155" s="1"/>
      <c r="F4155" s="1"/>
      <c r="G4155" s="1"/>
      <c r="H4155" s="1"/>
      <c r="I4155" s="1"/>
    </row>
    <row r="4156" spans="1:9">
      <c r="A4156" s="119"/>
      <c r="B4156" s="136"/>
      <c r="C4156" s="78"/>
      <c r="D4156" s="99"/>
      <c r="E4156" s="1"/>
      <c r="F4156" s="1"/>
      <c r="G4156" s="1"/>
      <c r="H4156" s="1"/>
      <c r="I4156" s="1"/>
    </row>
    <row r="4157" spans="1:9">
      <c r="A4157" s="119"/>
      <c r="B4157" s="136"/>
      <c r="C4157" s="78"/>
      <c r="D4157" s="99"/>
      <c r="E4157" s="1"/>
      <c r="F4157" s="1"/>
      <c r="G4157" s="1"/>
      <c r="H4157" s="1"/>
      <c r="I4157" s="1"/>
    </row>
  </sheetData>
  <mergeCells count="374">
    <mergeCell ref="D569:I569"/>
    <mergeCell ref="D570:I570"/>
    <mergeCell ref="D571:I571"/>
    <mergeCell ref="D572:I572"/>
    <mergeCell ref="D573:I573"/>
    <mergeCell ref="D574:I574"/>
    <mergeCell ref="D581:I581"/>
    <mergeCell ref="D582:I582"/>
    <mergeCell ref="D583:I583"/>
    <mergeCell ref="D584:I584"/>
    <mergeCell ref="D585:I585"/>
    <mergeCell ref="D586:I586"/>
    <mergeCell ref="D575:I575"/>
    <mergeCell ref="D576:I576"/>
    <mergeCell ref="D577:I577"/>
    <mergeCell ref="D578:I578"/>
    <mergeCell ref="D579:I579"/>
    <mergeCell ref="D580:I580"/>
    <mergeCell ref="D593:I593"/>
    <mergeCell ref="D594:I594"/>
    <mergeCell ref="D595:I595"/>
    <mergeCell ref="D596:I596"/>
    <mergeCell ref="D597:I597"/>
    <mergeCell ref="D598:I598"/>
    <mergeCell ref="D587:I587"/>
    <mergeCell ref="D588:I588"/>
    <mergeCell ref="D589:I589"/>
    <mergeCell ref="D590:I590"/>
    <mergeCell ref="D591:I591"/>
    <mergeCell ref="D592:I592"/>
    <mergeCell ref="D605:I605"/>
    <mergeCell ref="D606:I606"/>
    <mergeCell ref="D607:I607"/>
    <mergeCell ref="D608:I608"/>
    <mergeCell ref="D609:I609"/>
    <mergeCell ref="D610:I610"/>
    <mergeCell ref="D599:I599"/>
    <mergeCell ref="D600:I600"/>
    <mergeCell ref="D601:I601"/>
    <mergeCell ref="D602:I602"/>
    <mergeCell ref="D603:I603"/>
    <mergeCell ref="D604:I604"/>
    <mergeCell ref="D617:I617"/>
    <mergeCell ref="D618:I618"/>
    <mergeCell ref="D619:I619"/>
    <mergeCell ref="D620:I620"/>
    <mergeCell ref="D621:I621"/>
    <mergeCell ref="D622:I622"/>
    <mergeCell ref="D611:I611"/>
    <mergeCell ref="D612:I612"/>
    <mergeCell ref="D613:I613"/>
    <mergeCell ref="D614:I614"/>
    <mergeCell ref="D615:I615"/>
    <mergeCell ref="D616:I616"/>
    <mergeCell ref="D629:I629"/>
    <mergeCell ref="D630:I630"/>
    <mergeCell ref="D631:I631"/>
    <mergeCell ref="D632:I632"/>
    <mergeCell ref="D633:I633"/>
    <mergeCell ref="D634:I634"/>
    <mergeCell ref="D623:I623"/>
    <mergeCell ref="D624:I624"/>
    <mergeCell ref="D625:I625"/>
    <mergeCell ref="D626:I626"/>
    <mergeCell ref="D627:I627"/>
    <mergeCell ref="D628:I628"/>
    <mergeCell ref="D641:I641"/>
    <mergeCell ref="D642:I642"/>
    <mergeCell ref="D643:I643"/>
    <mergeCell ref="D644:I644"/>
    <mergeCell ref="D645:I645"/>
    <mergeCell ref="D646:I646"/>
    <mergeCell ref="D635:I635"/>
    <mergeCell ref="D636:I636"/>
    <mergeCell ref="D637:I637"/>
    <mergeCell ref="D638:I638"/>
    <mergeCell ref="D639:I639"/>
    <mergeCell ref="D640:I640"/>
    <mergeCell ref="D653:I653"/>
    <mergeCell ref="D654:I654"/>
    <mergeCell ref="D655:I655"/>
    <mergeCell ref="D656:I656"/>
    <mergeCell ref="D657:I657"/>
    <mergeCell ref="D658:I658"/>
    <mergeCell ref="D647:I647"/>
    <mergeCell ref="D648:I648"/>
    <mergeCell ref="D649:I649"/>
    <mergeCell ref="D650:I650"/>
    <mergeCell ref="D651:I651"/>
    <mergeCell ref="D652:I652"/>
    <mergeCell ref="D665:I665"/>
    <mergeCell ref="D666:I666"/>
    <mergeCell ref="D667:I667"/>
    <mergeCell ref="D668:I668"/>
    <mergeCell ref="D669:I669"/>
    <mergeCell ref="D670:I670"/>
    <mergeCell ref="D659:I659"/>
    <mergeCell ref="D660:I660"/>
    <mergeCell ref="D661:I661"/>
    <mergeCell ref="D662:I662"/>
    <mergeCell ref="D663:I663"/>
    <mergeCell ref="D664:I664"/>
    <mergeCell ref="D677:I677"/>
    <mergeCell ref="D678:I678"/>
    <mergeCell ref="D679:I679"/>
    <mergeCell ref="D680:I680"/>
    <mergeCell ref="D681:I681"/>
    <mergeCell ref="D682:I682"/>
    <mergeCell ref="D671:I671"/>
    <mergeCell ref="D672:I672"/>
    <mergeCell ref="D673:I673"/>
    <mergeCell ref="D674:I674"/>
    <mergeCell ref="D675:I675"/>
    <mergeCell ref="D676:I676"/>
    <mergeCell ref="D689:I689"/>
    <mergeCell ref="D690:I690"/>
    <mergeCell ref="D691:I691"/>
    <mergeCell ref="D692:I692"/>
    <mergeCell ref="D693:I693"/>
    <mergeCell ref="D694:I694"/>
    <mergeCell ref="D683:I683"/>
    <mergeCell ref="D684:I684"/>
    <mergeCell ref="D685:I685"/>
    <mergeCell ref="D686:I686"/>
    <mergeCell ref="D687:I687"/>
    <mergeCell ref="D688:I688"/>
    <mergeCell ref="D701:I701"/>
    <mergeCell ref="D702:I702"/>
    <mergeCell ref="D703:I703"/>
    <mergeCell ref="D704:I704"/>
    <mergeCell ref="D705:I705"/>
    <mergeCell ref="D706:I706"/>
    <mergeCell ref="D695:I695"/>
    <mergeCell ref="D696:I696"/>
    <mergeCell ref="D697:I697"/>
    <mergeCell ref="D698:I698"/>
    <mergeCell ref="D699:I699"/>
    <mergeCell ref="D700:I700"/>
    <mergeCell ref="D713:I713"/>
    <mergeCell ref="D714:I714"/>
    <mergeCell ref="D715:I715"/>
    <mergeCell ref="D716:I716"/>
    <mergeCell ref="D717:I717"/>
    <mergeCell ref="D718:I718"/>
    <mergeCell ref="D707:I707"/>
    <mergeCell ref="D708:I708"/>
    <mergeCell ref="D709:I709"/>
    <mergeCell ref="D710:I710"/>
    <mergeCell ref="D711:I711"/>
    <mergeCell ref="D712:I712"/>
    <mergeCell ref="D725:I725"/>
    <mergeCell ref="D726:I726"/>
    <mergeCell ref="D727:I727"/>
    <mergeCell ref="D728:I728"/>
    <mergeCell ref="D729:I729"/>
    <mergeCell ref="D730:I730"/>
    <mergeCell ref="D719:I719"/>
    <mergeCell ref="D720:I720"/>
    <mergeCell ref="D721:I721"/>
    <mergeCell ref="D722:I722"/>
    <mergeCell ref="D723:I723"/>
    <mergeCell ref="D724:I724"/>
    <mergeCell ref="D737:I737"/>
    <mergeCell ref="D738:I738"/>
    <mergeCell ref="D739:I739"/>
    <mergeCell ref="D740:I740"/>
    <mergeCell ref="D741:I741"/>
    <mergeCell ref="D742:I742"/>
    <mergeCell ref="D731:I731"/>
    <mergeCell ref="D732:I732"/>
    <mergeCell ref="D733:I733"/>
    <mergeCell ref="D734:I734"/>
    <mergeCell ref="D735:I735"/>
    <mergeCell ref="D736:I736"/>
    <mergeCell ref="D749:I749"/>
    <mergeCell ref="D750:I750"/>
    <mergeCell ref="D751:I751"/>
    <mergeCell ref="D752:I752"/>
    <mergeCell ref="D753:I753"/>
    <mergeCell ref="D754:I754"/>
    <mergeCell ref="D743:I743"/>
    <mergeCell ref="D744:I744"/>
    <mergeCell ref="D745:I745"/>
    <mergeCell ref="D746:I746"/>
    <mergeCell ref="D747:I747"/>
    <mergeCell ref="D748:I748"/>
    <mergeCell ref="D761:I761"/>
    <mergeCell ref="D762:I762"/>
    <mergeCell ref="D763:I763"/>
    <mergeCell ref="D764:I764"/>
    <mergeCell ref="D765:I765"/>
    <mergeCell ref="D766:I766"/>
    <mergeCell ref="D755:I755"/>
    <mergeCell ref="D756:I756"/>
    <mergeCell ref="D757:I757"/>
    <mergeCell ref="D758:I758"/>
    <mergeCell ref="D759:I759"/>
    <mergeCell ref="D760:I760"/>
    <mergeCell ref="D773:I773"/>
    <mergeCell ref="D774:I774"/>
    <mergeCell ref="D775:I775"/>
    <mergeCell ref="D776:I776"/>
    <mergeCell ref="D777:I777"/>
    <mergeCell ref="D778:I778"/>
    <mergeCell ref="D767:I767"/>
    <mergeCell ref="D768:I768"/>
    <mergeCell ref="D769:I769"/>
    <mergeCell ref="D770:I770"/>
    <mergeCell ref="D771:I771"/>
    <mergeCell ref="D772:I772"/>
    <mergeCell ref="D785:I785"/>
    <mergeCell ref="D786:I786"/>
    <mergeCell ref="D787:I787"/>
    <mergeCell ref="D788:I788"/>
    <mergeCell ref="D789:I789"/>
    <mergeCell ref="D790:I790"/>
    <mergeCell ref="D779:I779"/>
    <mergeCell ref="D780:I780"/>
    <mergeCell ref="D781:I781"/>
    <mergeCell ref="D782:I782"/>
    <mergeCell ref="D783:I783"/>
    <mergeCell ref="D784:I784"/>
    <mergeCell ref="D797:I797"/>
    <mergeCell ref="D798:I798"/>
    <mergeCell ref="D799:I799"/>
    <mergeCell ref="D800:I800"/>
    <mergeCell ref="D801:I801"/>
    <mergeCell ref="D802:I802"/>
    <mergeCell ref="D791:I791"/>
    <mergeCell ref="D792:I792"/>
    <mergeCell ref="D793:I793"/>
    <mergeCell ref="D794:I794"/>
    <mergeCell ref="D795:I795"/>
    <mergeCell ref="D796:I796"/>
    <mergeCell ref="D809:I809"/>
    <mergeCell ref="D810:I810"/>
    <mergeCell ref="D811:I811"/>
    <mergeCell ref="D812:I812"/>
    <mergeCell ref="D813:I813"/>
    <mergeCell ref="D814:I814"/>
    <mergeCell ref="D803:I803"/>
    <mergeCell ref="D804:I804"/>
    <mergeCell ref="D805:I805"/>
    <mergeCell ref="D806:I806"/>
    <mergeCell ref="D807:I807"/>
    <mergeCell ref="D808:I808"/>
    <mergeCell ref="D821:I821"/>
    <mergeCell ref="D822:I822"/>
    <mergeCell ref="D823:I823"/>
    <mergeCell ref="D824:I824"/>
    <mergeCell ref="D825:I825"/>
    <mergeCell ref="D826:I826"/>
    <mergeCell ref="D815:I815"/>
    <mergeCell ref="D816:I816"/>
    <mergeCell ref="D817:I817"/>
    <mergeCell ref="D818:I818"/>
    <mergeCell ref="D819:I819"/>
    <mergeCell ref="D820:I820"/>
    <mergeCell ref="D833:I833"/>
    <mergeCell ref="D834:I834"/>
    <mergeCell ref="D835:I835"/>
    <mergeCell ref="D836:I836"/>
    <mergeCell ref="D837:I837"/>
    <mergeCell ref="D838:I838"/>
    <mergeCell ref="D827:I827"/>
    <mergeCell ref="D828:I828"/>
    <mergeCell ref="D829:I829"/>
    <mergeCell ref="D830:I830"/>
    <mergeCell ref="D831:I831"/>
    <mergeCell ref="D832:I832"/>
    <mergeCell ref="D845:I845"/>
    <mergeCell ref="D846:I846"/>
    <mergeCell ref="D847:I847"/>
    <mergeCell ref="D848:I848"/>
    <mergeCell ref="D849:I849"/>
    <mergeCell ref="D850:I850"/>
    <mergeCell ref="D839:I839"/>
    <mergeCell ref="D840:I840"/>
    <mergeCell ref="D841:I841"/>
    <mergeCell ref="D842:I842"/>
    <mergeCell ref="D843:I843"/>
    <mergeCell ref="D844:I844"/>
    <mergeCell ref="D857:I857"/>
    <mergeCell ref="D858:I858"/>
    <mergeCell ref="D859:I859"/>
    <mergeCell ref="D860:I860"/>
    <mergeCell ref="D861:I861"/>
    <mergeCell ref="D862:I862"/>
    <mergeCell ref="D851:I851"/>
    <mergeCell ref="D852:I852"/>
    <mergeCell ref="D853:I853"/>
    <mergeCell ref="D854:I854"/>
    <mergeCell ref="D855:I855"/>
    <mergeCell ref="D856:I856"/>
    <mergeCell ref="D869:I869"/>
    <mergeCell ref="D870:I870"/>
    <mergeCell ref="D871:I871"/>
    <mergeCell ref="D872:I872"/>
    <mergeCell ref="D873:I873"/>
    <mergeCell ref="D874:I874"/>
    <mergeCell ref="D863:I863"/>
    <mergeCell ref="D864:I864"/>
    <mergeCell ref="D865:I865"/>
    <mergeCell ref="D866:I866"/>
    <mergeCell ref="D867:I867"/>
    <mergeCell ref="D868:I868"/>
    <mergeCell ref="D881:I881"/>
    <mergeCell ref="D882:I882"/>
    <mergeCell ref="D883:I883"/>
    <mergeCell ref="D884:I884"/>
    <mergeCell ref="D885:I885"/>
    <mergeCell ref="D886:I886"/>
    <mergeCell ref="D875:I875"/>
    <mergeCell ref="D876:I876"/>
    <mergeCell ref="D877:I877"/>
    <mergeCell ref="D878:I878"/>
    <mergeCell ref="D879:I879"/>
    <mergeCell ref="D880:I880"/>
    <mergeCell ref="D893:I893"/>
    <mergeCell ref="D894:I894"/>
    <mergeCell ref="D895:I895"/>
    <mergeCell ref="D896:I896"/>
    <mergeCell ref="D897:I897"/>
    <mergeCell ref="D898:I898"/>
    <mergeCell ref="D887:I887"/>
    <mergeCell ref="D888:I888"/>
    <mergeCell ref="D889:I889"/>
    <mergeCell ref="D890:I890"/>
    <mergeCell ref="D891:I891"/>
    <mergeCell ref="D892:I892"/>
    <mergeCell ref="D905:I905"/>
    <mergeCell ref="D906:I906"/>
    <mergeCell ref="D907:I907"/>
    <mergeCell ref="D908:I908"/>
    <mergeCell ref="D909:I909"/>
    <mergeCell ref="D910:I910"/>
    <mergeCell ref="D899:I899"/>
    <mergeCell ref="D900:I900"/>
    <mergeCell ref="D901:I901"/>
    <mergeCell ref="D902:I902"/>
    <mergeCell ref="D903:I903"/>
    <mergeCell ref="D904:I904"/>
    <mergeCell ref="D917:I917"/>
    <mergeCell ref="D918:I918"/>
    <mergeCell ref="D919:I919"/>
    <mergeCell ref="D920:I920"/>
    <mergeCell ref="D921:I921"/>
    <mergeCell ref="D922:I922"/>
    <mergeCell ref="D911:I911"/>
    <mergeCell ref="D912:I912"/>
    <mergeCell ref="D913:I913"/>
    <mergeCell ref="D914:I914"/>
    <mergeCell ref="D915:I915"/>
    <mergeCell ref="D916:I916"/>
    <mergeCell ref="D929:I929"/>
    <mergeCell ref="D930:I930"/>
    <mergeCell ref="D931:I931"/>
    <mergeCell ref="D932:I932"/>
    <mergeCell ref="D933:I933"/>
    <mergeCell ref="D923:I923"/>
    <mergeCell ref="D924:I924"/>
    <mergeCell ref="D925:I925"/>
    <mergeCell ref="D926:I926"/>
    <mergeCell ref="D927:I927"/>
    <mergeCell ref="D928:I928"/>
    <mergeCell ref="D940:I940"/>
    <mergeCell ref="D941:I941"/>
    <mergeCell ref="D942:I942"/>
    <mergeCell ref="D934:I934"/>
    <mergeCell ref="D935:I935"/>
    <mergeCell ref="D936:I936"/>
    <mergeCell ref="D937:I937"/>
    <mergeCell ref="D938:I938"/>
    <mergeCell ref="D939:I939"/>
  </mergeCells>
  <pageMargins left="0.7" right="0.7" top="0.75" bottom="0.75" header="0.3" footer="0.3"/>
  <pageSetup paperSize="9" orientation="portrait" r:id="rId1"/>
  <headerFooter>
    <oddHeader>&amp;C&amp;"Algerian,Regular"specification project of a G+1 building with service  
Rooms</oddHead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91"/>
  <sheetViews>
    <sheetView topLeftCell="B1" zoomScale="70" zoomScaleNormal="70" workbookViewId="0">
      <selection activeCell="H7" sqref="H7"/>
    </sheetView>
  </sheetViews>
  <sheetFormatPr defaultRowHeight="15"/>
  <cols>
    <col min="1" max="1" width="1.42578125" style="2" hidden="1" customWidth="1"/>
    <col min="2" max="2" width="78.7109375" style="2" customWidth="1"/>
    <col min="3" max="3" width="24.28515625" style="2" customWidth="1"/>
    <col min="4" max="4" width="14.7109375" style="2" customWidth="1"/>
    <col min="5" max="5" width="12" style="2" customWidth="1"/>
    <col min="6" max="7" width="16.28515625" style="2" customWidth="1"/>
    <col min="8" max="8" width="18.7109375" style="431" customWidth="1"/>
    <col min="9" max="9" width="26.42578125" style="2" customWidth="1"/>
    <col min="10" max="10" width="28.28515625" style="2" customWidth="1"/>
    <col min="11" max="11" width="25.28515625" style="2" customWidth="1"/>
    <col min="12" max="12" width="4" style="2" hidden="1" customWidth="1"/>
    <col min="13" max="13" width="8.85546875" style="2" bestFit="1" customWidth="1"/>
    <col min="14" max="16" width="9.28515625" style="2" bestFit="1" customWidth="1"/>
    <col min="17" max="17" width="9.42578125" style="2" bestFit="1" customWidth="1"/>
    <col min="18" max="18" width="9.28515625" style="2" bestFit="1" customWidth="1"/>
    <col min="19" max="19" width="11.5703125" style="2" bestFit="1" customWidth="1"/>
    <col min="20" max="20" width="18.28515625" style="2" customWidth="1"/>
    <col min="21" max="16384" width="9.140625" style="2"/>
  </cols>
  <sheetData>
    <row r="1" spans="1:40" ht="20.25" thickBot="1">
      <c r="B1" s="141"/>
      <c r="C1" s="954" t="s">
        <v>748</v>
      </c>
      <c r="D1" s="955"/>
      <c r="E1" s="955"/>
      <c r="F1" s="955"/>
      <c r="G1" s="955"/>
      <c r="H1" s="955"/>
      <c r="I1" s="955"/>
      <c r="J1" s="955"/>
      <c r="K1" s="955"/>
      <c r="L1" s="955"/>
      <c r="M1" s="956"/>
      <c r="N1" s="956"/>
      <c r="O1" s="956"/>
      <c r="P1" s="956"/>
      <c r="Q1" s="956"/>
      <c r="R1" s="956"/>
      <c r="S1" s="956"/>
      <c r="T1" s="956"/>
      <c r="U1" s="956"/>
      <c r="V1" s="956"/>
    </row>
    <row r="2" spans="1:40" ht="18" thickBot="1">
      <c r="B2" s="141"/>
      <c r="C2" s="142"/>
      <c r="D2" s="143"/>
      <c r="E2" s="144"/>
      <c r="F2" s="143"/>
      <c r="G2" s="143"/>
      <c r="H2" s="145"/>
      <c r="I2" s="143"/>
      <c r="J2" s="143"/>
      <c r="K2" s="144"/>
      <c r="L2" s="143"/>
      <c r="M2" s="957" t="s">
        <v>749</v>
      </c>
      <c r="N2" s="957"/>
      <c r="O2" s="957"/>
      <c r="P2" s="957"/>
      <c r="Q2" s="957"/>
      <c r="R2" s="957"/>
      <c r="S2" s="957"/>
      <c r="T2" s="958"/>
      <c r="U2" s="146"/>
      <c r="V2" s="146"/>
    </row>
    <row r="3" spans="1:40" s="1135" customFormat="1" ht="28.5" customHeight="1" thickBot="1">
      <c r="A3" s="1121"/>
      <c r="B3" s="1119" t="s">
        <v>750</v>
      </c>
      <c r="C3" s="1120" t="s">
        <v>751</v>
      </c>
      <c r="D3" s="1122" t="s">
        <v>752</v>
      </c>
      <c r="E3" s="1123" t="s">
        <v>753</v>
      </c>
      <c r="F3" s="1123" t="s">
        <v>754</v>
      </c>
      <c r="G3" s="1124" t="s">
        <v>755</v>
      </c>
      <c r="H3" s="1125" t="s">
        <v>756</v>
      </c>
      <c r="I3" s="1126" t="s">
        <v>757</v>
      </c>
      <c r="J3" s="1127" t="s">
        <v>758</v>
      </c>
      <c r="K3" s="1128" t="s">
        <v>759</v>
      </c>
      <c r="L3" s="1129"/>
      <c r="M3" s="1130" t="s">
        <v>755</v>
      </c>
      <c r="N3" s="1130" t="s">
        <v>755</v>
      </c>
      <c r="O3" s="1130" t="s">
        <v>755</v>
      </c>
      <c r="P3" s="1130" t="s">
        <v>755</v>
      </c>
      <c r="Q3" s="1131" t="s">
        <v>755</v>
      </c>
      <c r="R3" s="1131" t="s">
        <v>755</v>
      </c>
      <c r="S3" s="1132" t="s">
        <v>755</v>
      </c>
      <c r="T3" s="1133"/>
      <c r="U3" s="1134"/>
      <c r="V3" s="1134"/>
      <c r="W3" s="1134"/>
      <c r="X3" s="1134"/>
      <c r="Y3" s="1134"/>
      <c r="Z3" s="1134"/>
      <c r="AA3" s="1134"/>
      <c r="AB3" s="1134"/>
      <c r="AC3" s="1134"/>
      <c r="AD3" s="1134"/>
      <c r="AE3" s="1134"/>
      <c r="AF3" s="1134"/>
      <c r="AG3" s="1134"/>
      <c r="AH3" s="1134"/>
      <c r="AI3" s="1134"/>
      <c r="AJ3" s="1134"/>
      <c r="AK3" s="1134"/>
      <c r="AL3" s="1134"/>
      <c r="AM3" s="1134"/>
      <c r="AN3" s="1134"/>
    </row>
    <row r="4" spans="1:40" s="1135" customFormat="1" ht="24" thickBot="1">
      <c r="A4" s="1121"/>
      <c r="B4" s="1136"/>
      <c r="C4" s="1137"/>
      <c r="D4" s="1138" t="s">
        <v>760</v>
      </c>
      <c r="E4" s="1138" t="s">
        <v>761</v>
      </c>
      <c r="F4" s="1138"/>
      <c r="G4" s="1139"/>
      <c r="H4" s="1140"/>
      <c r="I4" s="1141" t="s">
        <v>762</v>
      </c>
      <c r="J4" s="1141" t="s">
        <v>763</v>
      </c>
      <c r="K4" s="1142" t="s">
        <v>762</v>
      </c>
      <c r="L4" s="1143"/>
      <c r="M4" s="1122">
        <v>6</v>
      </c>
      <c r="N4" s="1122">
        <v>8</v>
      </c>
      <c r="O4" s="1122">
        <v>10</v>
      </c>
      <c r="P4" s="1122">
        <v>12</v>
      </c>
      <c r="Q4" s="1144">
        <v>14</v>
      </c>
      <c r="R4" s="1144">
        <v>16</v>
      </c>
      <c r="S4" s="1145">
        <v>20</v>
      </c>
      <c r="T4" s="1146" t="s">
        <v>764</v>
      </c>
      <c r="U4" s="1147"/>
    </row>
    <row r="5" spans="1:40" s="159" customFormat="1" ht="22.5" thickBot="1">
      <c r="A5" s="540"/>
      <c r="B5" s="149"/>
      <c r="C5" s="971" t="s">
        <v>765</v>
      </c>
      <c r="D5" s="972"/>
      <c r="E5" s="972"/>
      <c r="F5" s="972"/>
      <c r="G5" s="972"/>
      <c r="H5" s="973"/>
      <c r="I5" s="150"/>
      <c r="J5" s="151"/>
      <c r="K5" s="152"/>
      <c r="L5" s="153"/>
      <c r="M5" s="154"/>
      <c r="N5" s="154"/>
      <c r="O5" s="154"/>
      <c r="P5" s="154"/>
      <c r="Q5" s="155"/>
      <c r="R5" s="156"/>
      <c r="S5" s="661"/>
      <c r="T5" s="157"/>
      <c r="U5" s="158"/>
    </row>
    <row r="6" spans="1:40" s="159" customFormat="1" ht="22.5" thickBot="1">
      <c r="A6" s="540"/>
      <c r="B6" s="160" t="s">
        <v>766</v>
      </c>
      <c r="C6" s="660"/>
      <c r="D6" s="659"/>
      <c r="E6" s="658"/>
      <c r="F6" s="658"/>
      <c r="G6" s="657"/>
      <c r="H6" s="656"/>
      <c r="I6" s="161"/>
      <c r="J6" s="162"/>
      <c r="K6" s="162"/>
      <c r="L6" s="163"/>
      <c r="M6" s="164"/>
      <c r="N6" s="165"/>
      <c r="O6" s="165"/>
      <c r="P6" s="165"/>
      <c r="Q6" s="166"/>
      <c r="R6" s="167"/>
      <c r="S6" s="549"/>
      <c r="T6" s="168"/>
      <c r="U6" s="158"/>
    </row>
    <row r="7" spans="1:40" s="159" customFormat="1" ht="21.75" thickBot="1">
      <c r="A7" s="540"/>
      <c r="B7" s="655" t="s">
        <v>767</v>
      </c>
      <c r="C7" s="611" t="s">
        <v>768</v>
      </c>
      <c r="D7" s="654" t="s">
        <v>769</v>
      </c>
      <c r="E7" s="564"/>
      <c r="F7" s="564"/>
      <c r="G7" s="166">
        <v>12</v>
      </c>
      <c r="H7" s="563">
        <v>1.9</v>
      </c>
      <c r="I7" s="169">
        <v>8</v>
      </c>
      <c r="J7" s="169">
        <v>1</v>
      </c>
      <c r="K7" s="170">
        <f>PRODUCT(I7:J7)</f>
        <v>8</v>
      </c>
      <c r="L7" s="163"/>
      <c r="M7" s="165"/>
      <c r="N7" s="165"/>
      <c r="O7" s="165"/>
      <c r="P7" s="171">
        <f>PRODUCT(H7,K7)</f>
        <v>15.2</v>
      </c>
      <c r="Q7" s="166"/>
      <c r="R7" s="167"/>
      <c r="S7" s="549"/>
      <c r="T7" s="168"/>
      <c r="U7" s="158"/>
    </row>
    <row r="8" spans="1:40" s="159" customFormat="1" ht="21.75" thickBot="1">
      <c r="A8" s="540"/>
      <c r="B8" s="637" t="s">
        <v>770</v>
      </c>
      <c r="C8" s="611" t="s">
        <v>768</v>
      </c>
      <c r="D8" s="654" t="s">
        <v>771</v>
      </c>
      <c r="E8" s="564"/>
      <c r="F8" s="564"/>
      <c r="G8" s="166">
        <v>12</v>
      </c>
      <c r="H8" s="563">
        <v>1.9</v>
      </c>
      <c r="I8" s="172">
        <v>8</v>
      </c>
      <c r="J8" s="172">
        <v>1</v>
      </c>
      <c r="K8" s="173">
        <f>PRODUCT(I8:J8)</f>
        <v>8</v>
      </c>
      <c r="L8" s="163"/>
      <c r="M8" s="174"/>
      <c r="N8" s="174"/>
      <c r="O8" s="174"/>
      <c r="P8" s="171">
        <f>PRODUCT(H8,K8)</f>
        <v>15.2</v>
      </c>
      <c r="Q8" s="175"/>
      <c r="R8" s="176"/>
      <c r="S8" s="553"/>
      <c r="T8" s="177"/>
      <c r="U8" s="158"/>
    </row>
    <row r="9" spans="1:40" s="159" customFormat="1" ht="21.75" thickBot="1">
      <c r="A9" s="540"/>
      <c r="B9" s="637" t="s">
        <v>772</v>
      </c>
      <c r="C9" s="611" t="s">
        <v>768</v>
      </c>
      <c r="D9" s="565" t="s">
        <v>769</v>
      </c>
      <c r="E9" s="564"/>
      <c r="F9" s="564"/>
      <c r="G9" s="166">
        <v>12</v>
      </c>
      <c r="H9" s="563">
        <v>1.5</v>
      </c>
      <c r="I9" s="178">
        <v>6</v>
      </c>
      <c r="J9" s="178">
        <v>1</v>
      </c>
      <c r="K9" s="173">
        <f>PRODUCT(I9:J9)</f>
        <v>6</v>
      </c>
      <c r="L9" s="163"/>
      <c r="M9" s="165"/>
      <c r="N9" s="165"/>
      <c r="O9" s="165"/>
      <c r="P9" s="171">
        <f>PRODUCT(H9,K9)</f>
        <v>9</v>
      </c>
      <c r="Q9" s="166"/>
      <c r="R9" s="167"/>
      <c r="S9" s="549"/>
      <c r="T9" s="168"/>
      <c r="U9" s="158"/>
    </row>
    <row r="10" spans="1:40" s="159" customFormat="1" ht="21.75" thickBot="1">
      <c r="A10" s="540"/>
      <c r="B10" s="597" t="s">
        <v>770</v>
      </c>
      <c r="C10" s="566" t="s">
        <v>768</v>
      </c>
      <c r="D10" s="565" t="s">
        <v>771</v>
      </c>
      <c r="E10" s="564"/>
      <c r="F10" s="564"/>
      <c r="G10" s="166">
        <v>12</v>
      </c>
      <c r="H10" s="563">
        <v>1.5</v>
      </c>
      <c r="I10" s="172">
        <v>6</v>
      </c>
      <c r="J10" s="172">
        <v>1</v>
      </c>
      <c r="K10" s="173">
        <f>PRODUCT(I10:J10)</f>
        <v>6</v>
      </c>
      <c r="L10" s="163"/>
      <c r="M10" s="165"/>
      <c r="N10" s="165"/>
      <c r="O10" s="165"/>
      <c r="P10" s="171">
        <f>PRODUCT(H10,K10)</f>
        <v>9</v>
      </c>
      <c r="Q10" s="166"/>
      <c r="R10" s="167"/>
      <c r="S10" s="549"/>
      <c r="T10" s="168"/>
      <c r="U10" s="158"/>
    </row>
    <row r="11" spans="1:40" s="159" customFormat="1" ht="21">
      <c r="A11" s="540"/>
      <c r="B11" s="597" t="s">
        <v>773</v>
      </c>
      <c r="C11" s="560" t="s">
        <v>768</v>
      </c>
      <c r="D11" s="537" t="s">
        <v>769</v>
      </c>
      <c r="E11" s="536"/>
      <c r="F11" s="536"/>
      <c r="G11" s="195">
        <v>12</v>
      </c>
      <c r="H11" s="551">
        <v>1.3</v>
      </c>
      <c r="I11" s="593">
        <v>5</v>
      </c>
      <c r="J11" s="593">
        <v>1</v>
      </c>
      <c r="K11" s="653">
        <f>PRODUCT(I11:J11)</f>
        <v>5</v>
      </c>
      <c r="L11" s="163"/>
      <c r="M11" s="186"/>
      <c r="N11" s="186"/>
      <c r="O11" s="186"/>
      <c r="P11" s="604">
        <f>PRODUCT(H11,K11)</f>
        <v>6.5</v>
      </c>
      <c r="Q11" s="570"/>
      <c r="R11" s="603"/>
      <c r="S11" s="602"/>
      <c r="T11" s="601"/>
      <c r="U11" s="158"/>
    </row>
    <row r="12" spans="1:40" s="180" customFormat="1" ht="21">
      <c r="A12" s="652"/>
      <c r="B12" s="1101" t="s">
        <v>774</v>
      </c>
      <c r="C12" s="651"/>
      <c r="D12" s="650"/>
      <c r="E12" s="650"/>
      <c r="F12" s="650"/>
      <c r="G12" s="649"/>
      <c r="H12" s="646"/>
      <c r="I12" s="648"/>
      <c r="J12" s="648"/>
      <c r="K12" s="647"/>
      <c r="L12" s="646"/>
      <c r="M12" s="645"/>
      <c r="N12" s="645"/>
      <c r="O12" s="645"/>
      <c r="P12" s="645"/>
      <c r="Q12" s="645"/>
      <c r="R12" s="643"/>
      <c r="S12" s="644"/>
      <c r="T12" s="643"/>
      <c r="U12" s="179"/>
    </row>
    <row r="13" spans="1:40" s="159" customFormat="1" ht="21.75" thickBot="1">
      <c r="A13" s="540"/>
      <c r="B13" s="597" t="s">
        <v>775</v>
      </c>
      <c r="C13" s="566" t="s">
        <v>768</v>
      </c>
      <c r="D13" s="559" t="s">
        <v>769</v>
      </c>
      <c r="E13" s="558"/>
      <c r="F13" s="558"/>
      <c r="G13" s="175">
        <v>14</v>
      </c>
      <c r="H13" s="557">
        <v>4</v>
      </c>
      <c r="I13" s="626">
        <v>6</v>
      </c>
      <c r="J13" s="642">
        <v>14</v>
      </c>
      <c r="K13" s="641">
        <f t="shared" ref="K13:K18" si="0">PRODUCT(I13:J13)</f>
        <v>84</v>
      </c>
      <c r="L13" s="535"/>
      <c r="M13" s="640"/>
      <c r="N13" s="174"/>
      <c r="O13" s="174"/>
      <c r="P13" s="174"/>
      <c r="Q13" s="175">
        <f>PRODUCT(K13,H13)</f>
        <v>336</v>
      </c>
      <c r="R13" s="176"/>
      <c r="S13" s="553"/>
      <c r="T13" s="177"/>
      <c r="U13" s="158"/>
    </row>
    <row r="14" spans="1:40" s="159" customFormat="1" ht="21.75" thickBot="1">
      <c r="A14" s="540"/>
      <c r="B14" s="599" t="s">
        <v>776</v>
      </c>
      <c r="C14" s="566" t="s">
        <v>777</v>
      </c>
      <c r="D14" s="565" t="s">
        <v>778</v>
      </c>
      <c r="E14" s="564"/>
      <c r="F14" s="564"/>
      <c r="G14" s="166">
        <v>6</v>
      </c>
      <c r="H14" s="563">
        <v>1</v>
      </c>
      <c r="I14" s="183">
        <v>13</v>
      </c>
      <c r="J14" s="184">
        <v>14</v>
      </c>
      <c r="K14" s="183">
        <f t="shared" si="0"/>
        <v>182</v>
      </c>
      <c r="L14" s="163"/>
      <c r="M14" s="639">
        <f>PRODUCT(H14,K14)</f>
        <v>182</v>
      </c>
      <c r="N14" s="165"/>
      <c r="O14" s="165"/>
      <c r="P14" s="165"/>
      <c r="Q14" s="166"/>
      <c r="R14" s="167"/>
      <c r="S14" s="549"/>
      <c r="T14" s="168"/>
      <c r="U14" s="158"/>
    </row>
    <row r="15" spans="1:40" s="159" customFormat="1" ht="21.75" thickBot="1">
      <c r="A15" s="540"/>
      <c r="B15" s="597" t="s">
        <v>779</v>
      </c>
      <c r="C15" s="566" t="s">
        <v>768</v>
      </c>
      <c r="D15" s="565" t="s">
        <v>769</v>
      </c>
      <c r="E15" s="564"/>
      <c r="F15" s="564"/>
      <c r="G15" s="166">
        <v>14</v>
      </c>
      <c r="H15" s="563">
        <v>4</v>
      </c>
      <c r="I15" s="183">
        <v>6</v>
      </c>
      <c r="J15" s="184">
        <v>1</v>
      </c>
      <c r="K15" s="617">
        <f t="shared" si="0"/>
        <v>6</v>
      </c>
      <c r="L15" s="163"/>
      <c r="M15" s="639"/>
      <c r="N15" s="165"/>
      <c r="O15" s="165"/>
      <c r="P15" s="165"/>
      <c r="Q15" s="166">
        <f>PRODUCT(K15,H15)</f>
        <v>24</v>
      </c>
      <c r="R15" s="167"/>
      <c r="S15" s="549"/>
      <c r="T15" s="168"/>
      <c r="U15" s="158"/>
    </row>
    <row r="16" spans="1:40" s="159" customFormat="1" ht="21.75" thickBot="1">
      <c r="A16" s="540"/>
      <c r="B16" s="638" t="s">
        <v>776</v>
      </c>
      <c r="C16" s="566" t="s">
        <v>780</v>
      </c>
      <c r="D16" s="565" t="s">
        <v>778</v>
      </c>
      <c r="E16" s="564"/>
      <c r="F16" s="564"/>
      <c r="G16" s="166">
        <v>6</v>
      </c>
      <c r="H16" s="563">
        <v>0.83</v>
      </c>
      <c r="I16" s="185">
        <v>13</v>
      </c>
      <c r="J16" s="184">
        <v>1</v>
      </c>
      <c r="K16" s="183">
        <f t="shared" si="0"/>
        <v>13</v>
      </c>
      <c r="L16" s="163"/>
      <c r="M16" s="186">
        <f>PRODUCT(H16,K16)</f>
        <v>10.79</v>
      </c>
      <c r="N16" s="165"/>
      <c r="O16" s="165"/>
      <c r="P16" s="165"/>
      <c r="Q16" s="166"/>
      <c r="R16" s="167"/>
      <c r="S16" s="549"/>
      <c r="T16" s="168"/>
      <c r="U16" s="158"/>
    </row>
    <row r="17" spans="1:21" s="159" customFormat="1" ht="21">
      <c r="A17" s="540"/>
      <c r="B17" s="637" t="s">
        <v>781</v>
      </c>
      <c r="C17" s="611" t="s">
        <v>768</v>
      </c>
      <c r="D17" s="565" t="s">
        <v>769</v>
      </c>
      <c r="E17" s="564"/>
      <c r="F17" s="564"/>
      <c r="G17" s="166">
        <v>14</v>
      </c>
      <c r="H17" s="563">
        <v>4</v>
      </c>
      <c r="I17" s="185">
        <v>6</v>
      </c>
      <c r="J17" s="185">
        <v>1</v>
      </c>
      <c r="K17" s="187">
        <f t="shared" si="0"/>
        <v>6</v>
      </c>
      <c r="L17" s="163"/>
      <c r="M17" s="186"/>
      <c r="N17" s="165"/>
      <c r="O17" s="165"/>
      <c r="P17" s="165"/>
      <c r="Q17" s="166">
        <f>PRODUCT(K17,H17)</f>
        <v>24</v>
      </c>
      <c r="R17" s="167"/>
      <c r="S17" s="549"/>
      <c r="T17" s="168"/>
      <c r="U17" s="158"/>
    </row>
    <row r="18" spans="1:21" s="159" customFormat="1" ht="20.25">
      <c r="A18" s="540"/>
      <c r="B18" s="636" t="s">
        <v>776</v>
      </c>
      <c r="C18" s="635" t="s">
        <v>782</v>
      </c>
      <c r="D18" s="572" t="s">
        <v>778</v>
      </c>
      <c r="E18" s="571"/>
      <c r="F18" s="571"/>
      <c r="G18" s="570">
        <v>6</v>
      </c>
      <c r="H18" s="569">
        <v>0.83</v>
      </c>
      <c r="I18" s="593">
        <v>13</v>
      </c>
      <c r="J18" s="593">
        <v>1</v>
      </c>
      <c r="K18" s="593">
        <f t="shared" si="0"/>
        <v>13</v>
      </c>
      <c r="L18" s="605"/>
      <c r="M18" s="634">
        <f>PRODUCT(H18,K18)</f>
        <v>10.79</v>
      </c>
      <c r="N18" s="186"/>
      <c r="O18" s="186"/>
      <c r="P18" s="186"/>
      <c r="Q18" s="570"/>
      <c r="R18" s="603"/>
      <c r="S18" s="602"/>
      <c r="T18" s="601"/>
      <c r="U18" s="158"/>
    </row>
    <row r="19" spans="1:21" s="148" customFormat="1" ht="21.75">
      <c r="A19" s="584"/>
      <c r="B19" s="1102" t="s">
        <v>783</v>
      </c>
      <c r="C19" s="633"/>
      <c r="D19" s="581"/>
      <c r="E19" s="581"/>
      <c r="F19" s="581"/>
      <c r="G19" s="632"/>
      <c r="H19" s="189"/>
      <c r="I19" s="584"/>
      <c r="J19" s="584"/>
      <c r="K19" s="584"/>
      <c r="L19" s="189"/>
      <c r="M19" s="578"/>
      <c r="N19" s="578"/>
      <c r="O19" s="578"/>
      <c r="P19" s="578"/>
      <c r="Q19" s="578"/>
      <c r="R19" s="576"/>
      <c r="S19" s="577"/>
      <c r="T19" s="576"/>
      <c r="U19" s="147"/>
    </row>
    <row r="20" spans="1:21" s="159" customFormat="1" ht="21" thickBot="1">
      <c r="A20" s="540"/>
      <c r="B20" s="1103" t="s">
        <v>784</v>
      </c>
      <c r="C20" s="631" t="s">
        <v>785</v>
      </c>
      <c r="D20" s="536"/>
      <c r="E20" s="536"/>
      <c r="F20" s="630"/>
      <c r="G20" s="629"/>
      <c r="H20" s="551"/>
      <c r="I20" s="628"/>
      <c r="J20" s="628"/>
      <c r="K20" s="628"/>
      <c r="L20" s="535"/>
      <c r="M20" s="627"/>
      <c r="N20" s="174"/>
      <c r="O20" s="174"/>
      <c r="P20" s="174"/>
      <c r="Q20" s="175"/>
      <c r="R20" s="176"/>
      <c r="S20" s="553"/>
      <c r="T20" s="177"/>
      <c r="U20" s="158"/>
    </row>
    <row r="21" spans="1:21" s="159" customFormat="1" ht="21">
      <c r="A21" s="540"/>
      <c r="B21" s="486" t="s">
        <v>786</v>
      </c>
      <c r="C21" s="566" t="s">
        <v>785</v>
      </c>
      <c r="D21" s="565" t="s">
        <v>769</v>
      </c>
      <c r="E21" s="564"/>
      <c r="F21" s="564"/>
      <c r="G21" s="166">
        <v>12</v>
      </c>
      <c r="H21" s="563">
        <v>14.9</v>
      </c>
      <c r="I21" s="626">
        <v>2</v>
      </c>
      <c r="J21" s="626">
        <v>1</v>
      </c>
      <c r="K21" s="626">
        <f>PRODUCT(I21:J21)</f>
        <v>2</v>
      </c>
      <c r="L21" s="625"/>
      <c r="M21" s="624"/>
      <c r="N21" s="624"/>
      <c r="O21" s="174"/>
      <c r="P21" s="607">
        <f>PRODUCT(K21,H21)</f>
        <v>29.8</v>
      </c>
      <c r="Q21" s="175"/>
      <c r="R21" s="176"/>
      <c r="S21" s="553"/>
      <c r="T21" s="177"/>
      <c r="U21" s="158"/>
    </row>
    <row r="22" spans="1:21" s="159" customFormat="1" ht="21">
      <c r="A22" s="540"/>
      <c r="B22" s="486" t="s">
        <v>787</v>
      </c>
      <c r="C22" s="552" t="s">
        <v>785</v>
      </c>
      <c r="D22" s="537" t="s">
        <v>769</v>
      </c>
      <c r="E22" s="536"/>
      <c r="F22" s="536"/>
      <c r="G22" s="195">
        <v>12</v>
      </c>
      <c r="H22" s="551">
        <v>9.8000000000000007</v>
      </c>
      <c r="I22" s="183">
        <v>1</v>
      </c>
      <c r="J22" s="183">
        <v>1</v>
      </c>
      <c r="K22" s="183">
        <f>PRODUCT(I22:J22)</f>
        <v>1</v>
      </c>
      <c r="L22" s="182"/>
      <c r="M22" s="620"/>
      <c r="N22" s="620"/>
      <c r="O22" s="165"/>
      <c r="P22" s="171">
        <f>PRODUCT(K22,H22)</f>
        <v>9.8000000000000007</v>
      </c>
      <c r="Q22" s="166"/>
      <c r="R22" s="167"/>
      <c r="S22" s="549"/>
      <c r="T22" s="168"/>
      <c r="U22" s="158"/>
    </row>
    <row r="23" spans="1:21" s="159" customFormat="1" ht="21.75" thickBot="1">
      <c r="A23" s="540"/>
      <c r="B23" s="609" t="s">
        <v>788</v>
      </c>
      <c r="C23" s="566" t="s">
        <v>785</v>
      </c>
      <c r="D23" s="565" t="s">
        <v>769</v>
      </c>
      <c r="E23" s="564"/>
      <c r="F23" s="623"/>
      <c r="G23" s="186">
        <v>12</v>
      </c>
      <c r="H23" s="569">
        <v>14.5</v>
      </c>
      <c r="I23" s="187">
        <v>2</v>
      </c>
      <c r="J23" s="187">
        <v>1</v>
      </c>
      <c r="K23" s="187">
        <f>PRODUCT(I23:J23)</f>
        <v>2</v>
      </c>
      <c r="L23" s="622"/>
      <c r="M23" s="192"/>
      <c r="N23" s="192"/>
      <c r="O23" s="193"/>
      <c r="P23" s="194">
        <f>PRODUCT(K23,H23)</f>
        <v>29</v>
      </c>
      <c r="Q23" s="195"/>
      <c r="R23" s="196"/>
      <c r="S23" s="534"/>
      <c r="T23" s="197"/>
      <c r="U23" s="158"/>
    </row>
    <row r="24" spans="1:21" s="159" customFormat="1" ht="21">
      <c r="A24" s="540"/>
      <c r="B24" s="1104" t="s">
        <v>789</v>
      </c>
      <c r="C24" s="552" t="s">
        <v>785</v>
      </c>
      <c r="D24" s="537"/>
      <c r="E24" s="536"/>
      <c r="F24" s="621"/>
      <c r="G24" s="165"/>
      <c r="H24" s="563"/>
      <c r="I24" s="183"/>
      <c r="J24" s="183"/>
      <c r="K24" s="183"/>
      <c r="L24" s="182"/>
      <c r="M24" s="620"/>
      <c r="N24" s="620"/>
      <c r="O24" s="165"/>
      <c r="P24" s="171"/>
      <c r="Q24" s="166"/>
      <c r="R24" s="167"/>
      <c r="S24" s="549"/>
      <c r="T24" s="168"/>
      <c r="U24" s="158"/>
    </row>
    <row r="25" spans="1:21" s="159" customFormat="1" ht="21">
      <c r="A25" s="540"/>
      <c r="B25" s="610" t="s">
        <v>790</v>
      </c>
      <c r="C25" s="566" t="s">
        <v>785</v>
      </c>
      <c r="D25" s="565" t="s">
        <v>769</v>
      </c>
      <c r="E25" s="564"/>
      <c r="F25" s="564"/>
      <c r="G25" s="175">
        <v>12</v>
      </c>
      <c r="H25" s="557">
        <v>14.9</v>
      </c>
      <c r="I25" s="183">
        <v>2</v>
      </c>
      <c r="J25" s="183">
        <v>1</v>
      </c>
      <c r="K25" s="183">
        <f>PRODUCT(I25:J25)</f>
        <v>2</v>
      </c>
      <c r="L25" s="182"/>
      <c r="M25" s="620"/>
      <c r="N25" s="620"/>
      <c r="O25" s="165"/>
      <c r="P25" s="171">
        <f>PRODUCT(K25,H25)</f>
        <v>29.8</v>
      </c>
      <c r="Q25" s="166"/>
      <c r="R25" s="167"/>
      <c r="S25" s="549"/>
      <c r="T25" s="168"/>
      <c r="U25" s="158"/>
    </row>
    <row r="26" spans="1:21" s="159" customFormat="1" ht="21">
      <c r="A26" s="540"/>
      <c r="B26" s="486" t="s">
        <v>791</v>
      </c>
      <c r="C26" s="552" t="s">
        <v>785</v>
      </c>
      <c r="D26" s="537" t="s">
        <v>769</v>
      </c>
      <c r="E26" s="536"/>
      <c r="F26" s="536"/>
      <c r="G26" s="195">
        <v>12</v>
      </c>
      <c r="H26" s="551">
        <v>9.8000000000000007</v>
      </c>
      <c r="I26" s="187">
        <v>1</v>
      </c>
      <c r="J26" s="184">
        <v>1</v>
      </c>
      <c r="K26" s="183">
        <f>PRODUCT(I26:J26)</f>
        <v>1</v>
      </c>
      <c r="L26" s="182"/>
      <c r="M26" s="620"/>
      <c r="N26" s="620"/>
      <c r="O26" s="165"/>
      <c r="P26" s="171">
        <f>PRODUCT(K26,H26)</f>
        <v>9.8000000000000007</v>
      </c>
      <c r="Q26" s="166"/>
      <c r="R26" s="167"/>
      <c r="S26" s="549"/>
      <c r="T26" s="168"/>
      <c r="U26" s="158"/>
    </row>
    <row r="27" spans="1:21" s="159" customFormat="1" ht="21.75" thickBot="1">
      <c r="A27" s="540"/>
      <c r="B27" s="609" t="s">
        <v>792</v>
      </c>
      <c r="C27" s="573" t="s">
        <v>785</v>
      </c>
      <c r="D27" s="572" t="s">
        <v>769</v>
      </c>
      <c r="E27" s="571"/>
      <c r="F27" s="571"/>
      <c r="G27" s="618">
        <v>12</v>
      </c>
      <c r="H27" s="563">
        <v>14.5</v>
      </c>
      <c r="I27" s="184">
        <v>2</v>
      </c>
      <c r="J27" s="183">
        <v>1</v>
      </c>
      <c r="K27" s="183">
        <f>PRODUCT(I27:J27)</f>
        <v>2</v>
      </c>
      <c r="L27" s="182"/>
      <c r="M27" s="620"/>
      <c r="N27" s="620"/>
      <c r="O27" s="165"/>
      <c r="P27" s="171">
        <f>PRODUCT(K27,H27)</f>
        <v>29</v>
      </c>
      <c r="Q27" s="166"/>
      <c r="R27" s="167"/>
      <c r="S27" s="549"/>
      <c r="T27" s="168"/>
      <c r="U27" s="158"/>
    </row>
    <row r="28" spans="1:21" s="159" customFormat="1" ht="21">
      <c r="A28" s="540"/>
      <c r="B28" s="1104" t="s">
        <v>793</v>
      </c>
      <c r="C28" s="566" t="s">
        <v>785</v>
      </c>
      <c r="D28" s="564"/>
      <c r="E28" s="564"/>
      <c r="F28" s="564"/>
      <c r="G28" s="614"/>
      <c r="H28" s="563"/>
      <c r="I28" s="619"/>
      <c r="J28" s="190"/>
      <c r="K28" s="183"/>
      <c r="L28" s="188"/>
      <c r="M28" s="165"/>
      <c r="N28" s="165"/>
      <c r="O28" s="165"/>
      <c r="P28" s="171"/>
      <c r="Q28" s="166"/>
      <c r="R28" s="167"/>
      <c r="S28" s="549"/>
      <c r="T28" s="168"/>
      <c r="U28" s="158"/>
    </row>
    <row r="29" spans="1:21" s="159" customFormat="1" ht="21">
      <c r="A29" s="540"/>
      <c r="B29" s="610" t="s">
        <v>794</v>
      </c>
      <c r="C29" s="573" t="s">
        <v>785</v>
      </c>
      <c r="D29" s="572" t="s">
        <v>769</v>
      </c>
      <c r="E29" s="571"/>
      <c r="F29" s="571"/>
      <c r="G29" s="618">
        <v>12</v>
      </c>
      <c r="H29" s="551">
        <v>5.8</v>
      </c>
      <c r="I29" s="187">
        <v>2</v>
      </c>
      <c r="J29" s="187">
        <v>1</v>
      </c>
      <c r="K29" s="187">
        <f>PRODUCT(I29:J29)</f>
        <v>2</v>
      </c>
      <c r="L29" s="535"/>
      <c r="M29" s="193"/>
      <c r="N29" s="193"/>
      <c r="O29" s="193"/>
      <c r="P29" s="194">
        <f>PRODUCT(K29,H29)</f>
        <v>11.6</v>
      </c>
      <c r="Q29" s="195"/>
      <c r="R29" s="196"/>
      <c r="S29" s="534"/>
      <c r="T29" s="197"/>
      <c r="U29" s="158"/>
    </row>
    <row r="30" spans="1:21" s="159" customFormat="1" ht="21">
      <c r="A30" s="540"/>
      <c r="B30" s="468" t="s">
        <v>795</v>
      </c>
      <c r="C30" s="566" t="s">
        <v>785</v>
      </c>
      <c r="D30" s="565" t="s">
        <v>769</v>
      </c>
      <c r="E30" s="564"/>
      <c r="F30" s="564"/>
      <c r="G30" s="614">
        <v>12</v>
      </c>
      <c r="H30" s="563">
        <v>4.2</v>
      </c>
      <c r="I30" s="617">
        <v>1</v>
      </c>
      <c r="J30" s="181">
        <v>1</v>
      </c>
      <c r="K30" s="183">
        <f>PRODUCT(I30:J30)</f>
        <v>1</v>
      </c>
      <c r="L30" s="188"/>
      <c r="M30" s="165"/>
      <c r="N30" s="165"/>
      <c r="O30" s="165"/>
      <c r="P30" s="171">
        <f>PRODUCT(K30,H30)</f>
        <v>4.2</v>
      </c>
      <c r="Q30" s="166"/>
      <c r="R30" s="167"/>
      <c r="S30" s="549"/>
      <c r="T30" s="168"/>
      <c r="U30" s="158"/>
    </row>
    <row r="31" spans="1:21" s="159" customFormat="1" ht="21.75" thickBot="1">
      <c r="A31" s="540"/>
      <c r="B31" s="609" t="s">
        <v>796</v>
      </c>
      <c r="C31" s="566" t="s">
        <v>785</v>
      </c>
      <c r="D31" s="565" t="s">
        <v>769</v>
      </c>
      <c r="E31" s="564"/>
      <c r="F31" s="564"/>
      <c r="G31" s="166">
        <v>12</v>
      </c>
      <c r="H31" s="563">
        <v>5.8</v>
      </c>
      <c r="I31" s="187">
        <v>2</v>
      </c>
      <c r="J31" s="187">
        <v>1</v>
      </c>
      <c r="K31" s="616">
        <f>PRODUCT(I31:J31)</f>
        <v>2</v>
      </c>
      <c r="L31" s="535"/>
      <c r="M31" s="193"/>
      <c r="N31" s="193"/>
      <c r="O31" s="193"/>
      <c r="P31" s="194">
        <f>PRODUCT(K31,H31)</f>
        <v>11.6</v>
      </c>
      <c r="Q31" s="195"/>
      <c r="R31" s="196"/>
      <c r="S31" s="534"/>
      <c r="T31" s="197"/>
      <c r="U31" s="158"/>
    </row>
    <row r="32" spans="1:21" s="159" customFormat="1" ht="21">
      <c r="A32" s="540"/>
      <c r="B32" s="1105" t="s">
        <v>797</v>
      </c>
      <c r="C32" s="560" t="s">
        <v>785</v>
      </c>
      <c r="D32" s="558"/>
      <c r="E32" s="558"/>
      <c r="F32" s="558"/>
      <c r="G32" s="175"/>
      <c r="H32" s="557"/>
      <c r="I32" s="190"/>
      <c r="J32" s="190"/>
      <c r="K32" s="183"/>
      <c r="L32" s="188"/>
      <c r="M32" s="165"/>
      <c r="N32" s="165"/>
      <c r="O32" s="165"/>
      <c r="P32" s="171"/>
      <c r="Q32" s="166"/>
      <c r="R32" s="167"/>
      <c r="S32" s="549"/>
      <c r="T32" s="168"/>
      <c r="U32" s="158"/>
    </row>
    <row r="33" spans="1:21" s="159" customFormat="1" ht="21">
      <c r="A33" s="540"/>
      <c r="B33" s="610" t="s">
        <v>798</v>
      </c>
      <c r="C33" s="566" t="s">
        <v>785</v>
      </c>
      <c r="D33" s="565" t="s">
        <v>769</v>
      </c>
      <c r="E33" s="564"/>
      <c r="F33" s="564"/>
      <c r="G33" s="166">
        <v>12</v>
      </c>
      <c r="H33" s="563">
        <v>9.1</v>
      </c>
      <c r="I33" s="187">
        <v>2</v>
      </c>
      <c r="J33" s="187">
        <v>1</v>
      </c>
      <c r="K33" s="187">
        <f>PRODUCT(I33:J33)</f>
        <v>2</v>
      </c>
      <c r="L33" s="535"/>
      <c r="M33" s="193"/>
      <c r="N33" s="193"/>
      <c r="O33" s="193"/>
      <c r="P33" s="194">
        <f>PRODUCT(K33,H33)</f>
        <v>18.2</v>
      </c>
      <c r="Q33" s="195"/>
      <c r="R33" s="196"/>
      <c r="S33" s="534"/>
      <c r="T33" s="197"/>
      <c r="U33" s="158"/>
    </row>
    <row r="34" spans="1:21" s="159" customFormat="1" ht="21">
      <c r="A34" s="540"/>
      <c r="B34" s="468" t="s">
        <v>799</v>
      </c>
      <c r="C34" s="566" t="s">
        <v>785</v>
      </c>
      <c r="D34" s="565" t="s">
        <v>769</v>
      </c>
      <c r="E34" s="564"/>
      <c r="F34" s="564"/>
      <c r="G34" s="166">
        <v>12</v>
      </c>
      <c r="H34" s="563">
        <v>6.4</v>
      </c>
      <c r="I34" s="183">
        <v>1</v>
      </c>
      <c r="J34" s="183">
        <v>1</v>
      </c>
      <c r="K34" s="183">
        <f>PRODUCT(I34:J34)</f>
        <v>1</v>
      </c>
      <c r="L34" s="188"/>
      <c r="M34" s="165"/>
      <c r="N34" s="165"/>
      <c r="O34" s="165"/>
      <c r="P34" s="171">
        <f>PRODUCT(K34,H34)</f>
        <v>6.4</v>
      </c>
      <c r="Q34" s="166"/>
      <c r="R34" s="167"/>
      <c r="S34" s="549"/>
      <c r="T34" s="168"/>
      <c r="U34" s="158"/>
    </row>
    <row r="35" spans="1:21" s="159" customFormat="1" ht="21.75" thickBot="1">
      <c r="A35" s="540"/>
      <c r="B35" s="609" t="s">
        <v>800</v>
      </c>
      <c r="C35" s="566" t="s">
        <v>785</v>
      </c>
      <c r="D35" s="565" t="s">
        <v>769</v>
      </c>
      <c r="E35" s="564"/>
      <c r="F35" s="564"/>
      <c r="G35" s="614">
        <v>12</v>
      </c>
      <c r="H35" s="563">
        <v>9.1</v>
      </c>
      <c r="I35" s="187">
        <v>2</v>
      </c>
      <c r="J35" s="187">
        <v>1</v>
      </c>
      <c r="K35" s="187">
        <f>PRODUCT(I35:J35)</f>
        <v>2</v>
      </c>
      <c r="L35" s="535"/>
      <c r="M35" s="193"/>
      <c r="N35" s="193"/>
      <c r="O35" s="193"/>
      <c r="P35" s="194">
        <f>PRODUCT(K35,H35)</f>
        <v>18.2</v>
      </c>
      <c r="Q35" s="195"/>
      <c r="R35" s="196"/>
      <c r="S35" s="534"/>
      <c r="T35" s="197"/>
      <c r="U35" s="158"/>
    </row>
    <row r="36" spans="1:21" s="159" customFormat="1" ht="21">
      <c r="A36" s="540"/>
      <c r="B36" s="1105" t="s">
        <v>801</v>
      </c>
      <c r="C36" s="566" t="s">
        <v>785</v>
      </c>
      <c r="D36" s="564"/>
      <c r="E36" s="564"/>
      <c r="F36" s="564"/>
      <c r="G36" s="614"/>
      <c r="H36" s="563"/>
      <c r="I36" s="190"/>
      <c r="J36" s="190"/>
      <c r="K36" s="183"/>
      <c r="L36" s="188"/>
      <c r="M36" s="165"/>
      <c r="N36" s="165"/>
      <c r="O36" s="165"/>
      <c r="P36" s="171"/>
      <c r="Q36" s="166"/>
      <c r="R36" s="167"/>
      <c r="S36" s="549"/>
      <c r="T36" s="168"/>
      <c r="U36" s="158"/>
    </row>
    <row r="37" spans="1:21" s="159" customFormat="1" ht="21">
      <c r="A37" s="540"/>
      <c r="B37" s="615" t="s">
        <v>802</v>
      </c>
      <c r="C37" s="566" t="s">
        <v>785</v>
      </c>
      <c r="D37" s="565" t="s">
        <v>769</v>
      </c>
      <c r="E37" s="564"/>
      <c r="F37" s="564"/>
      <c r="G37" s="614">
        <v>12</v>
      </c>
      <c r="H37" s="563">
        <v>9.1</v>
      </c>
      <c r="I37" s="187">
        <v>2</v>
      </c>
      <c r="J37" s="187">
        <v>1</v>
      </c>
      <c r="K37" s="187">
        <f>PRODUCT(I37:J37)</f>
        <v>2</v>
      </c>
      <c r="L37" s="535"/>
      <c r="M37" s="193"/>
      <c r="N37" s="193"/>
      <c r="O37" s="193"/>
      <c r="P37" s="194">
        <f>PRODUCT(K37,H37)</f>
        <v>18.2</v>
      </c>
      <c r="Q37" s="195"/>
      <c r="R37" s="196"/>
      <c r="S37" s="534"/>
      <c r="T37" s="197"/>
      <c r="U37" s="158"/>
    </row>
    <row r="38" spans="1:21" s="159" customFormat="1" ht="21">
      <c r="A38" s="540"/>
      <c r="B38" s="468" t="s">
        <v>803</v>
      </c>
      <c r="C38" s="566" t="s">
        <v>785</v>
      </c>
      <c r="D38" s="565" t="s">
        <v>769</v>
      </c>
      <c r="E38" s="564"/>
      <c r="F38" s="564"/>
      <c r="G38" s="614">
        <v>12</v>
      </c>
      <c r="H38" s="563">
        <v>6.4</v>
      </c>
      <c r="I38" s="183">
        <v>1</v>
      </c>
      <c r="J38" s="183">
        <v>1</v>
      </c>
      <c r="K38" s="183">
        <f>PRODUCT(I38:J38)</f>
        <v>1</v>
      </c>
      <c r="L38" s="188"/>
      <c r="M38" s="165"/>
      <c r="N38" s="165"/>
      <c r="O38" s="165"/>
      <c r="P38" s="171">
        <f>PRODUCT(K38,H38)</f>
        <v>6.4</v>
      </c>
      <c r="Q38" s="166"/>
      <c r="R38" s="167"/>
      <c r="S38" s="549"/>
      <c r="T38" s="168"/>
      <c r="U38" s="158"/>
    </row>
    <row r="39" spans="1:21" s="159" customFormat="1" ht="21.75" thickBot="1">
      <c r="A39" s="540"/>
      <c r="B39" s="609" t="s">
        <v>804</v>
      </c>
      <c r="C39" s="566" t="s">
        <v>785</v>
      </c>
      <c r="D39" s="565" t="s">
        <v>769</v>
      </c>
      <c r="E39" s="564"/>
      <c r="F39" s="564"/>
      <c r="G39" s="614">
        <v>12</v>
      </c>
      <c r="H39" s="563">
        <v>9.1</v>
      </c>
      <c r="I39" s="187">
        <v>2</v>
      </c>
      <c r="J39" s="187">
        <v>1</v>
      </c>
      <c r="K39" s="187">
        <f>PRODUCT(I39:J39)</f>
        <v>2</v>
      </c>
      <c r="L39" s="535"/>
      <c r="M39" s="193"/>
      <c r="N39" s="193"/>
      <c r="O39" s="193"/>
      <c r="P39" s="194">
        <f>PRODUCT(K39,H39)</f>
        <v>18.2</v>
      </c>
      <c r="Q39" s="195"/>
      <c r="R39" s="196"/>
      <c r="S39" s="534"/>
      <c r="T39" s="197"/>
      <c r="U39" s="158"/>
    </row>
    <row r="40" spans="1:21" s="159" customFormat="1" ht="21">
      <c r="A40" s="540"/>
      <c r="B40" s="1104" t="s">
        <v>805</v>
      </c>
      <c r="C40" s="566" t="s">
        <v>785</v>
      </c>
      <c r="D40" s="564"/>
      <c r="E40" s="564"/>
      <c r="F40" s="564"/>
      <c r="G40" s="614"/>
      <c r="H40" s="563"/>
      <c r="I40" s="190"/>
      <c r="J40" s="190"/>
      <c r="K40" s="183"/>
      <c r="L40" s="188"/>
      <c r="M40" s="165"/>
      <c r="N40" s="165"/>
      <c r="O40" s="165"/>
      <c r="P40" s="171"/>
      <c r="Q40" s="166"/>
      <c r="R40" s="167"/>
      <c r="S40" s="549"/>
      <c r="T40" s="168"/>
      <c r="U40" s="158"/>
    </row>
    <row r="41" spans="1:21" s="159" customFormat="1" ht="21">
      <c r="A41" s="595"/>
      <c r="B41" s="468" t="s">
        <v>806</v>
      </c>
      <c r="C41" s="560" t="s">
        <v>785</v>
      </c>
      <c r="D41" s="559" t="s">
        <v>769</v>
      </c>
      <c r="E41" s="558"/>
      <c r="F41" s="558"/>
      <c r="G41" s="175">
        <v>12</v>
      </c>
      <c r="H41" s="557">
        <v>12.9</v>
      </c>
      <c r="I41" s="187">
        <v>2</v>
      </c>
      <c r="J41" s="187">
        <v>1</v>
      </c>
      <c r="K41" s="187">
        <f>PRODUCT(I41:J41)</f>
        <v>2</v>
      </c>
      <c r="L41" s="535"/>
      <c r="M41" s="193"/>
      <c r="N41" s="193"/>
      <c r="O41" s="193"/>
      <c r="P41" s="194">
        <f>PRODUCT(K41,H41)</f>
        <v>25.8</v>
      </c>
      <c r="Q41" s="195"/>
      <c r="R41" s="196"/>
      <c r="S41" s="534"/>
      <c r="T41" s="197"/>
      <c r="U41" s="158"/>
    </row>
    <row r="42" spans="1:21" s="159" customFormat="1" ht="21">
      <c r="A42" s="540"/>
      <c r="B42" s="486" t="s">
        <v>807</v>
      </c>
      <c r="C42" s="566" t="s">
        <v>785</v>
      </c>
      <c r="D42" s="565" t="s">
        <v>769</v>
      </c>
      <c r="E42" s="564"/>
      <c r="F42" s="564"/>
      <c r="G42" s="166">
        <v>12</v>
      </c>
      <c r="H42" s="563">
        <v>8.6</v>
      </c>
      <c r="I42" s="183">
        <v>1</v>
      </c>
      <c r="J42" s="183">
        <v>1</v>
      </c>
      <c r="K42" s="183">
        <f>PRODUCT(I42:J42)</f>
        <v>1</v>
      </c>
      <c r="L42" s="188"/>
      <c r="M42" s="165"/>
      <c r="N42" s="165"/>
      <c r="O42" s="165"/>
      <c r="P42" s="171">
        <f>PRODUCT(K42,H42)</f>
        <v>8.6</v>
      </c>
      <c r="Q42" s="166"/>
      <c r="R42" s="167"/>
      <c r="S42" s="549"/>
      <c r="T42" s="168"/>
      <c r="U42" s="158"/>
    </row>
    <row r="43" spans="1:21" s="159" customFormat="1" ht="21.75" thickBot="1">
      <c r="A43" s="595"/>
      <c r="B43" s="613" t="s">
        <v>808</v>
      </c>
      <c r="C43" s="566" t="s">
        <v>785</v>
      </c>
      <c r="D43" s="565" t="s">
        <v>769</v>
      </c>
      <c r="E43" s="564"/>
      <c r="F43" s="564"/>
      <c r="G43" s="166">
        <v>12</v>
      </c>
      <c r="H43" s="563">
        <v>13</v>
      </c>
      <c r="I43" s="187">
        <v>2</v>
      </c>
      <c r="J43" s="187">
        <v>1</v>
      </c>
      <c r="K43" s="187">
        <f>PRODUCT(I43:J43)</f>
        <v>2</v>
      </c>
      <c r="L43" s="535"/>
      <c r="M43" s="193"/>
      <c r="N43" s="193"/>
      <c r="O43" s="193"/>
      <c r="P43" s="194">
        <f>PRODUCT(K43,H43)</f>
        <v>26</v>
      </c>
      <c r="Q43" s="195"/>
      <c r="R43" s="196"/>
      <c r="S43" s="534"/>
      <c r="T43" s="197"/>
      <c r="U43" s="158"/>
    </row>
    <row r="44" spans="1:21" s="159" customFormat="1" ht="21">
      <c r="A44" s="540"/>
      <c r="B44" s="1104" t="s">
        <v>809</v>
      </c>
      <c r="C44" s="566" t="s">
        <v>785</v>
      </c>
      <c r="D44" s="564"/>
      <c r="E44" s="564"/>
      <c r="F44" s="564"/>
      <c r="G44" s="166"/>
      <c r="H44" s="563"/>
      <c r="I44" s="190"/>
      <c r="J44" s="190"/>
      <c r="K44" s="183"/>
      <c r="L44" s="188"/>
      <c r="M44" s="165"/>
      <c r="N44" s="165"/>
      <c r="O44" s="165"/>
      <c r="P44" s="171"/>
      <c r="Q44" s="166"/>
      <c r="R44" s="167"/>
      <c r="S44" s="549"/>
      <c r="T44" s="168"/>
      <c r="U44" s="158"/>
    </row>
    <row r="45" spans="1:21" s="159" customFormat="1" ht="20.25">
      <c r="A45" s="540"/>
      <c r="B45" s="610" t="s">
        <v>810</v>
      </c>
      <c r="C45" s="566" t="s">
        <v>785</v>
      </c>
      <c r="D45" s="565" t="s">
        <v>769</v>
      </c>
      <c r="E45" s="564"/>
      <c r="F45" s="564"/>
      <c r="G45" s="166">
        <v>12</v>
      </c>
      <c r="H45" s="563">
        <v>12.9</v>
      </c>
      <c r="I45" s="202">
        <v>2</v>
      </c>
      <c r="J45" s="202">
        <v>1</v>
      </c>
      <c r="K45" s="202">
        <f>PRODUCT(I45:J45)</f>
        <v>2</v>
      </c>
      <c r="L45" s="535"/>
      <c r="M45" s="193"/>
      <c r="N45" s="193"/>
      <c r="O45" s="193"/>
      <c r="P45" s="194">
        <f>PRODUCT(K45,H45)</f>
        <v>25.8</v>
      </c>
      <c r="Q45" s="195"/>
      <c r="R45" s="196"/>
      <c r="S45" s="534"/>
      <c r="T45" s="197"/>
      <c r="U45" s="158"/>
    </row>
    <row r="46" spans="1:21" s="159" customFormat="1" ht="20.25">
      <c r="A46" s="540"/>
      <c r="B46" s="468" t="s">
        <v>811</v>
      </c>
      <c r="C46" s="566" t="s">
        <v>785</v>
      </c>
      <c r="D46" s="565" t="s">
        <v>769</v>
      </c>
      <c r="E46" s="564"/>
      <c r="F46" s="564"/>
      <c r="G46" s="166">
        <v>12</v>
      </c>
      <c r="H46" s="563">
        <v>8.6</v>
      </c>
      <c r="I46" s="561">
        <v>1</v>
      </c>
      <c r="J46" s="561">
        <v>1</v>
      </c>
      <c r="K46" s="561">
        <f>PRODUCT(I46:J46)</f>
        <v>1</v>
      </c>
      <c r="L46" s="188"/>
      <c r="M46" s="165"/>
      <c r="N46" s="165"/>
      <c r="O46" s="165"/>
      <c r="P46" s="171">
        <f>PRODUCT(K46,H46)</f>
        <v>8.6</v>
      </c>
      <c r="Q46" s="166"/>
      <c r="R46" s="167"/>
      <c r="S46" s="549"/>
      <c r="T46" s="168"/>
      <c r="U46" s="158"/>
    </row>
    <row r="47" spans="1:21" s="159" customFormat="1" ht="21" thickBot="1">
      <c r="A47" s="540"/>
      <c r="B47" s="609" t="s">
        <v>812</v>
      </c>
      <c r="C47" s="566" t="s">
        <v>785</v>
      </c>
      <c r="D47" s="565" t="s">
        <v>769</v>
      </c>
      <c r="E47" s="564"/>
      <c r="F47" s="564"/>
      <c r="G47" s="166">
        <v>12</v>
      </c>
      <c r="H47" s="563">
        <v>13</v>
      </c>
      <c r="I47" s="202">
        <v>2</v>
      </c>
      <c r="J47" s="202">
        <v>1</v>
      </c>
      <c r="K47" s="202">
        <f>PRODUCT(I47:J47)</f>
        <v>2</v>
      </c>
      <c r="L47" s="535"/>
      <c r="M47" s="193"/>
      <c r="N47" s="193"/>
      <c r="O47" s="193"/>
      <c r="P47" s="194">
        <f>PRODUCT(K47,H47)</f>
        <v>26</v>
      </c>
      <c r="Q47" s="195"/>
      <c r="R47" s="196"/>
      <c r="S47" s="534"/>
      <c r="T47" s="197"/>
      <c r="U47" s="158"/>
    </row>
    <row r="48" spans="1:21" s="159" customFormat="1" ht="20.25">
      <c r="A48" s="540"/>
      <c r="B48" s="1105" t="s">
        <v>813</v>
      </c>
      <c r="C48" s="560" t="s">
        <v>785</v>
      </c>
      <c r="D48" s="558"/>
      <c r="E48" s="558"/>
      <c r="F48" s="558"/>
      <c r="G48" s="175"/>
      <c r="H48" s="557"/>
      <c r="I48" s="190"/>
      <c r="J48" s="190"/>
      <c r="K48" s="561"/>
      <c r="L48" s="188"/>
      <c r="M48" s="165"/>
      <c r="N48" s="165"/>
      <c r="O48" s="165"/>
      <c r="P48" s="171"/>
      <c r="Q48" s="166"/>
      <c r="R48" s="167"/>
      <c r="S48" s="549"/>
      <c r="T48" s="168"/>
      <c r="U48" s="158"/>
    </row>
    <row r="49" spans="1:21" s="159" customFormat="1" ht="20.25">
      <c r="A49" s="540"/>
      <c r="B49" s="610" t="s">
        <v>814</v>
      </c>
      <c r="C49" s="566" t="s">
        <v>785</v>
      </c>
      <c r="D49" s="565" t="s">
        <v>769</v>
      </c>
      <c r="E49" s="564"/>
      <c r="F49" s="564"/>
      <c r="G49" s="166">
        <v>12</v>
      </c>
      <c r="H49" s="563">
        <v>13.4</v>
      </c>
      <c r="I49" s="202">
        <v>2</v>
      </c>
      <c r="J49" s="202">
        <v>1</v>
      </c>
      <c r="K49" s="202">
        <f>PRODUCT(I49:J49)</f>
        <v>2</v>
      </c>
      <c r="L49" s="535"/>
      <c r="M49" s="193"/>
      <c r="N49" s="193"/>
      <c r="O49" s="193"/>
      <c r="P49" s="194">
        <f>PRODUCT(K49,H49)</f>
        <v>26.8</v>
      </c>
      <c r="Q49" s="195"/>
      <c r="R49" s="196"/>
      <c r="S49" s="534"/>
      <c r="T49" s="197"/>
      <c r="U49" s="158"/>
    </row>
    <row r="50" spans="1:21" s="159" customFormat="1" ht="20.25">
      <c r="A50" s="540"/>
      <c r="B50" s="468" t="s">
        <v>815</v>
      </c>
      <c r="C50" s="566" t="s">
        <v>785</v>
      </c>
      <c r="D50" s="565" t="s">
        <v>769</v>
      </c>
      <c r="E50" s="564"/>
      <c r="F50" s="564"/>
      <c r="G50" s="166">
        <v>12</v>
      </c>
      <c r="H50" s="563">
        <v>7.65</v>
      </c>
      <c r="I50" s="561">
        <v>1</v>
      </c>
      <c r="J50" s="561">
        <v>1</v>
      </c>
      <c r="K50" s="561">
        <f>PRODUCT(I50:J50)</f>
        <v>1</v>
      </c>
      <c r="L50" s="188"/>
      <c r="M50" s="165"/>
      <c r="N50" s="165"/>
      <c r="O50" s="165"/>
      <c r="P50" s="171">
        <f>PRODUCT(K50,H50)</f>
        <v>7.65</v>
      </c>
      <c r="Q50" s="166"/>
      <c r="R50" s="167"/>
      <c r="S50" s="549"/>
      <c r="T50" s="168"/>
      <c r="U50" s="158"/>
    </row>
    <row r="51" spans="1:21" s="159" customFormat="1" ht="21" thickBot="1">
      <c r="A51" s="540"/>
      <c r="B51" s="612" t="s">
        <v>816</v>
      </c>
      <c r="C51" s="611" t="s">
        <v>785</v>
      </c>
      <c r="D51" s="565" t="s">
        <v>769</v>
      </c>
      <c r="E51" s="564"/>
      <c r="F51" s="564"/>
      <c r="G51" s="166">
        <v>12</v>
      </c>
      <c r="H51" s="563">
        <v>13</v>
      </c>
      <c r="I51" s="202">
        <v>2</v>
      </c>
      <c r="J51" s="202">
        <v>1</v>
      </c>
      <c r="K51" s="202">
        <f>PRODUCT(I51:J51)</f>
        <v>2</v>
      </c>
      <c r="L51" s="535"/>
      <c r="M51" s="193"/>
      <c r="N51" s="193"/>
      <c r="O51" s="193"/>
      <c r="P51" s="194">
        <f>PRODUCT(K51,H51)</f>
        <v>26</v>
      </c>
      <c r="Q51" s="195"/>
      <c r="R51" s="196"/>
      <c r="S51" s="534"/>
      <c r="T51" s="197"/>
      <c r="U51" s="158"/>
    </row>
    <row r="52" spans="1:21" s="159" customFormat="1" ht="20.25">
      <c r="A52" s="540"/>
      <c r="B52" s="1106" t="s">
        <v>817</v>
      </c>
      <c r="C52" s="566" t="s">
        <v>785</v>
      </c>
      <c r="D52" s="564"/>
      <c r="E52" s="564"/>
      <c r="F52" s="564"/>
      <c r="G52" s="166"/>
      <c r="H52" s="563"/>
      <c r="I52" s="190"/>
      <c r="J52" s="190"/>
      <c r="K52" s="561"/>
      <c r="L52" s="188"/>
      <c r="M52" s="165"/>
      <c r="N52" s="165"/>
      <c r="O52" s="165"/>
      <c r="P52" s="171"/>
      <c r="Q52" s="166"/>
      <c r="R52" s="167"/>
      <c r="S52" s="549"/>
      <c r="T52" s="168"/>
      <c r="U52" s="158"/>
    </row>
    <row r="53" spans="1:21" s="159" customFormat="1" ht="20.25">
      <c r="A53" s="540"/>
      <c r="B53" s="610" t="s">
        <v>818</v>
      </c>
      <c r="C53" s="566" t="s">
        <v>785</v>
      </c>
      <c r="D53" s="565" t="s">
        <v>769</v>
      </c>
      <c r="E53" s="564"/>
      <c r="F53" s="564"/>
      <c r="G53" s="166">
        <v>12</v>
      </c>
      <c r="H53" s="563">
        <v>10.5</v>
      </c>
      <c r="I53" s="202">
        <v>2</v>
      </c>
      <c r="J53" s="202">
        <v>1</v>
      </c>
      <c r="K53" s="202">
        <f>PRODUCT(I53:J53)</f>
        <v>2</v>
      </c>
      <c r="L53" s="535"/>
      <c r="M53" s="193"/>
      <c r="N53" s="193"/>
      <c r="O53" s="193"/>
      <c r="P53" s="194">
        <f>PRODUCT(K53,H53)</f>
        <v>21</v>
      </c>
      <c r="Q53" s="195"/>
      <c r="R53" s="196"/>
      <c r="S53" s="534"/>
      <c r="T53" s="197"/>
      <c r="U53" s="158"/>
    </row>
    <row r="54" spans="1:21" s="159" customFormat="1" ht="20.25">
      <c r="A54" s="540"/>
      <c r="B54" s="468" t="s">
        <v>819</v>
      </c>
      <c r="C54" s="566" t="s">
        <v>785</v>
      </c>
      <c r="D54" s="565" t="s">
        <v>769</v>
      </c>
      <c r="E54" s="564"/>
      <c r="F54" s="564"/>
      <c r="G54" s="166">
        <v>12</v>
      </c>
      <c r="H54" s="563">
        <v>7.2</v>
      </c>
      <c r="I54" s="561">
        <v>1</v>
      </c>
      <c r="J54" s="561">
        <v>1</v>
      </c>
      <c r="K54" s="561">
        <f>PRODUCT(I54:J54)</f>
        <v>1</v>
      </c>
      <c r="L54" s="188"/>
      <c r="M54" s="165"/>
      <c r="N54" s="165"/>
      <c r="O54" s="165"/>
      <c r="P54" s="171">
        <f>PRODUCT(K54,H54)</f>
        <v>7.2</v>
      </c>
      <c r="Q54" s="166"/>
      <c r="R54" s="167"/>
      <c r="S54" s="549"/>
      <c r="T54" s="168"/>
      <c r="U54" s="158"/>
    </row>
    <row r="55" spans="1:21" s="159" customFormat="1" ht="21" thickBot="1">
      <c r="A55" s="540"/>
      <c r="B55" s="609" t="s">
        <v>820</v>
      </c>
      <c r="C55" s="566" t="s">
        <v>785</v>
      </c>
      <c r="D55" s="565" t="s">
        <v>769</v>
      </c>
      <c r="E55" s="564"/>
      <c r="F55" s="564"/>
      <c r="G55" s="166">
        <v>12</v>
      </c>
      <c r="H55" s="563">
        <v>10.5</v>
      </c>
      <c r="I55" s="202">
        <v>2</v>
      </c>
      <c r="J55" s="202">
        <v>1</v>
      </c>
      <c r="K55" s="202">
        <f>PRODUCT(I55:J55)</f>
        <v>2</v>
      </c>
      <c r="L55" s="535"/>
      <c r="M55" s="193"/>
      <c r="N55" s="193"/>
      <c r="O55" s="193"/>
      <c r="P55" s="194">
        <f>PRODUCT(K55,H55)</f>
        <v>21</v>
      </c>
      <c r="Q55" s="195"/>
      <c r="R55" s="196"/>
      <c r="S55" s="534"/>
      <c r="T55" s="197"/>
      <c r="U55" s="158"/>
    </row>
    <row r="56" spans="1:21" s="159" customFormat="1" ht="20.25">
      <c r="A56" s="540"/>
      <c r="B56" s="1107" t="s">
        <v>821</v>
      </c>
      <c r="C56" s="566" t="s">
        <v>785</v>
      </c>
      <c r="D56" s="565" t="s">
        <v>769</v>
      </c>
      <c r="E56" s="564"/>
      <c r="F56" s="564"/>
      <c r="G56" s="166"/>
      <c r="H56" s="563"/>
      <c r="I56" s="561"/>
      <c r="J56" s="561"/>
      <c r="K56" s="561"/>
      <c r="L56" s="188"/>
      <c r="M56" s="165"/>
      <c r="N56" s="165"/>
      <c r="O56" s="165"/>
      <c r="P56" s="171"/>
      <c r="Q56" s="166"/>
      <c r="R56" s="167"/>
      <c r="S56" s="549"/>
      <c r="T56" s="168"/>
      <c r="U56" s="158"/>
    </row>
    <row r="57" spans="1:21" s="159" customFormat="1" ht="21" thickBot="1">
      <c r="A57" s="540"/>
      <c r="B57" s="486" t="s">
        <v>822</v>
      </c>
      <c r="C57" s="566" t="s">
        <v>785</v>
      </c>
      <c r="D57" s="565" t="s">
        <v>769</v>
      </c>
      <c r="E57" s="564"/>
      <c r="F57" s="564"/>
      <c r="G57" s="166">
        <v>12</v>
      </c>
      <c r="H57" s="563">
        <v>4.4000000000000004</v>
      </c>
      <c r="I57" s="606">
        <v>6</v>
      </c>
      <c r="J57" s="606">
        <v>1</v>
      </c>
      <c r="K57" s="606">
        <f>PRODUCT(I57:J57)</f>
        <v>6</v>
      </c>
      <c r="L57" s="605"/>
      <c r="M57" s="186"/>
      <c r="N57" s="186"/>
      <c r="O57" s="186"/>
      <c r="P57" s="604">
        <f>PRODUCT(H57,K57)</f>
        <v>26.400000000000002</v>
      </c>
      <c r="Q57" s="570"/>
      <c r="R57" s="603"/>
      <c r="S57" s="602"/>
      <c r="T57" s="601"/>
      <c r="U57" s="158"/>
    </row>
    <row r="58" spans="1:21" s="159" customFormat="1" ht="20.25">
      <c r="A58" s="540"/>
      <c r="B58" s="486" t="s">
        <v>823</v>
      </c>
      <c r="C58" s="566" t="s">
        <v>785</v>
      </c>
      <c r="D58" s="565" t="s">
        <v>769</v>
      </c>
      <c r="E58" s="564"/>
      <c r="F58" s="564"/>
      <c r="G58" s="166">
        <v>12</v>
      </c>
      <c r="H58" s="563">
        <v>5.2539999999999996</v>
      </c>
      <c r="I58" s="555">
        <v>6</v>
      </c>
      <c r="J58" s="555">
        <v>1</v>
      </c>
      <c r="K58" s="555">
        <f>PRODUCT(I58:J58)</f>
        <v>6</v>
      </c>
      <c r="L58" s="608"/>
      <c r="M58" s="174"/>
      <c r="N58" s="174"/>
      <c r="O58" s="174"/>
      <c r="P58" s="607">
        <f>PRODUCT(H58,K58)</f>
        <v>31.523999999999997</v>
      </c>
      <c r="Q58" s="175"/>
      <c r="R58" s="176"/>
      <c r="S58" s="553"/>
      <c r="T58" s="177"/>
      <c r="U58" s="158"/>
    </row>
    <row r="59" spans="1:21" s="159" customFormat="1" ht="20.25">
      <c r="A59" s="540"/>
      <c r="B59" s="486" t="s">
        <v>824</v>
      </c>
      <c r="C59" s="566" t="s">
        <v>785</v>
      </c>
      <c r="D59" s="565" t="s">
        <v>769</v>
      </c>
      <c r="E59" s="564"/>
      <c r="F59" s="564"/>
      <c r="G59" s="166">
        <v>12</v>
      </c>
      <c r="H59" s="563">
        <v>5.1760000000000002</v>
      </c>
      <c r="I59" s="202">
        <v>6</v>
      </c>
      <c r="J59" s="202">
        <v>1</v>
      </c>
      <c r="K59" s="202">
        <f>PRODUCT(I59:J59)</f>
        <v>6</v>
      </c>
      <c r="L59" s="535"/>
      <c r="M59" s="193"/>
      <c r="N59" s="193"/>
      <c r="O59" s="193"/>
      <c r="P59" s="194">
        <f>PRODUCT(H59,K59)</f>
        <v>31.056000000000001</v>
      </c>
      <c r="Q59" s="195"/>
      <c r="R59" s="196"/>
      <c r="S59" s="534"/>
      <c r="T59" s="197"/>
      <c r="U59" s="158"/>
    </row>
    <row r="60" spans="1:21" s="159" customFormat="1" ht="20.25">
      <c r="A60" s="540"/>
      <c r="B60" s="539" t="s">
        <v>825</v>
      </c>
      <c r="C60" s="566" t="s">
        <v>785</v>
      </c>
      <c r="D60" s="572" t="s">
        <v>769</v>
      </c>
      <c r="E60" s="571"/>
      <c r="F60" s="571"/>
      <c r="G60" s="570">
        <v>12</v>
      </c>
      <c r="H60" s="569">
        <v>49.2</v>
      </c>
      <c r="I60" s="606">
        <v>4</v>
      </c>
      <c r="J60" s="606">
        <v>1</v>
      </c>
      <c r="K60" s="606">
        <f>PRODUCT(I60:J60)</f>
        <v>4</v>
      </c>
      <c r="L60" s="605"/>
      <c r="M60" s="186"/>
      <c r="N60" s="186"/>
      <c r="O60" s="186"/>
      <c r="P60" s="604">
        <f>PRODUCT(H60,K60)</f>
        <v>196.8</v>
      </c>
      <c r="Q60" s="570"/>
      <c r="R60" s="603"/>
      <c r="S60" s="602"/>
      <c r="T60" s="601"/>
      <c r="U60" s="158"/>
    </row>
    <row r="61" spans="1:21" s="148" customFormat="1" ht="21.75">
      <c r="A61" s="592"/>
      <c r="B61" s="1108" t="s">
        <v>826</v>
      </c>
      <c r="C61" s="591"/>
      <c r="D61" s="581"/>
      <c r="E61" s="581"/>
      <c r="F61" s="581"/>
      <c r="G61" s="578"/>
      <c r="H61" s="189"/>
      <c r="I61" s="584"/>
      <c r="J61" s="584"/>
      <c r="K61" s="584"/>
      <c r="L61" s="189"/>
      <c r="M61" s="578"/>
      <c r="N61" s="578"/>
      <c r="O61" s="578"/>
      <c r="P61" s="578"/>
      <c r="Q61" s="578"/>
      <c r="R61" s="576"/>
      <c r="S61" s="577"/>
      <c r="T61" s="576"/>
      <c r="U61" s="600"/>
    </row>
    <row r="62" spans="1:21" s="159" customFormat="1" ht="20.25">
      <c r="A62" s="540"/>
      <c r="B62" s="598" t="s">
        <v>827</v>
      </c>
      <c r="C62" s="566" t="s">
        <v>828</v>
      </c>
      <c r="D62" s="559" t="s">
        <v>778</v>
      </c>
      <c r="E62" s="558"/>
      <c r="F62" s="558"/>
      <c r="G62" s="175">
        <v>8</v>
      </c>
      <c r="H62" s="557">
        <v>1.1000000000000001</v>
      </c>
      <c r="I62" s="555">
        <v>71</v>
      </c>
      <c r="J62" s="555">
        <v>1</v>
      </c>
      <c r="K62" s="555">
        <f t="shared" ref="K62:K70" si="1">PRODUCT(I62:J62)</f>
        <v>71</v>
      </c>
      <c r="L62" s="554"/>
      <c r="M62" s="174"/>
      <c r="N62" s="174">
        <f t="shared" ref="N62:N70" si="2">PRODUCT(H62,K62)</f>
        <v>78.100000000000009</v>
      </c>
      <c r="O62" s="174"/>
      <c r="P62" s="174"/>
      <c r="Q62" s="175"/>
      <c r="R62" s="176"/>
      <c r="S62" s="553"/>
      <c r="T62" s="177"/>
      <c r="U62" s="158"/>
    </row>
    <row r="63" spans="1:21" s="159" customFormat="1" ht="20.25">
      <c r="A63" s="540"/>
      <c r="B63" s="597" t="s">
        <v>829</v>
      </c>
      <c r="C63" s="566" t="s">
        <v>828</v>
      </c>
      <c r="D63" s="565" t="s">
        <v>778</v>
      </c>
      <c r="E63" s="564"/>
      <c r="F63" s="564"/>
      <c r="G63" s="166">
        <v>8</v>
      </c>
      <c r="H63" s="563">
        <v>1.1000000000000001</v>
      </c>
      <c r="I63" s="202">
        <v>71</v>
      </c>
      <c r="J63" s="202">
        <v>1</v>
      </c>
      <c r="K63" s="202">
        <f t="shared" si="1"/>
        <v>71</v>
      </c>
      <c r="L63" s="535"/>
      <c r="M63" s="193"/>
      <c r="N63" s="193">
        <f t="shared" si="2"/>
        <v>78.100000000000009</v>
      </c>
      <c r="O63" s="193"/>
      <c r="P63" s="193"/>
      <c r="Q63" s="195"/>
      <c r="R63" s="196"/>
      <c r="S63" s="534"/>
      <c r="T63" s="197"/>
      <c r="U63" s="158"/>
    </row>
    <row r="64" spans="1:21" s="159" customFormat="1" ht="20.25">
      <c r="A64" s="540"/>
      <c r="B64" s="597" t="s">
        <v>830</v>
      </c>
      <c r="C64" s="566" t="s">
        <v>828</v>
      </c>
      <c r="D64" s="565" t="s">
        <v>778</v>
      </c>
      <c r="E64" s="564"/>
      <c r="F64" s="564"/>
      <c r="G64" s="166">
        <v>8</v>
      </c>
      <c r="H64" s="563">
        <v>1.1000000000000001</v>
      </c>
      <c r="I64" s="561">
        <v>27</v>
      </c>
      <c r="J64" s="561">
        <v>1</v>
      </c>
      <c r="K64" s="561">
        <f t="shared" si="1"/>
        <v>27</v>
      </c>
      <c r="L64" s="188"/>
      <c r="M64" s="165"/>
      <c r="N64" s="165">
        <f t="shared" si="2"/>
        <v>29.700000000000003</v>
      </c>
      <c r="O64" s="165"/>
      <c r="P64" s="165"/>
      <c r="Q64" s="166"/>
      <c r="R64" s="167"/>
      <c r="S64" s="549"/>
      <c r="T64" s="168"/>
      <c r="U64" s="158"/>
    </row>
    <row r="65" spans="1:21" s="159" customFormat="1" ht="20.25">
      <c r="A65" s="540"/>
      <c r="B65" s="598" t="s">
        <v>831</v>
      </c>
      <c r="C65" s="566" t="s">
        <v>828</v>
      </c>
      <c r="D65" s="565" t="s">
        <v>778</v>
      </c>
      <c r="E65" s="564"/>
      <c r="F65" s="564"/>
      <c r="G65" s="166">
        <v>8</v>
      </c>
      <c r="H65" s="563">
        <v>1.1000000000000001</v>
      </c>
      <c r="I65" s="202">
        <v>44</v>
      </c>
      <c r="J65" s="202">
        <v>1</v>
      </c>
      <c r="K65" s="202">
        <f t="shared" si="1"/>
        <v>44</v>
      </c>
      <c r="L65" s="535"/>
      <c r="M65" s="193"/>
      <c r="N65" s="193">
        <f t="shared" si="2"/>
        <v>48.400000000000006</v>
      </c>
      <c r="O65" s="193"/>
      <c r="P65" s="193"/>
      <c r="Q65" s="195"/>
      <c r="R65" s="196"/>
      <c r="S65" s="534"/>
      <c r="T65" s="197"/>
      <c r="U65" s="158"/>
    </row>
    <row r="66" spans="1:21" s="159" customFormat="1" ht="20.25">
      <c r="A66" s="540"/>
      <c r="B66" s="599" t="s">
        <v>832</v>
      </c>
      <c r="C66" s="566" t="s">
        <v>828</v>
      </c>
      <c r="D66" s="565" t="s">
        <v>778</v>
      </c>
      <c r="E66" s="564"/>
      <c r="F66" s="564"/>
      <c r="G66" s="166">
        <v>8</v>
      </c>
      <c r="H66" s="563">
        <v>1.1000000000000001</v>
      </c>
      <c r="I66" s="561">
        <v>44</v>
      </c>
      <c r="J66" s="561">
        <v>1</v>
      </c>
      <c r="K66" s="561">
        <f t="shared" si="1"/>
        <v>44</v>
      </c>
      <c r="L66" s="188"/>
      <c r="M66" s="165"/>
      <c r="N66" s="165">
        <f t="shared" si="2"/>
        <v>48.400000000000006</v>
      </c>
      <c r="O66" s="165"/>
      <c r="P66" s="165"/>
      <c r="Q66" s="166"/>
      <c r="R66" s="167"/>
      <c r="S66" s="549"/>
      <c r="T66" s="168"/>
      <c r="U66" s="158"/>
    </row>
    <row r="67" spans="1:21" s="159" customFormat="1" ht="20.25">
      <c r="A67" s="540"/>
      <c r="B67" s="597" t="s">
        <v>833</v>
      </c>
      <c r="C67" s="566" t="s">
        <v>828</v>
      </c>
      <c r="D67" s="565" t="s">
        <v>778</v>
      </c>
      <c r="E67" s="564"/>
      <c r="F67" s="564"/>
      <c r="G67" s="166">
        <v>8</v>
      </c>
      <c r="H67" s="563">
        <v>1.1000000000000001</v>
      </c>
      <c r="I67" s="202">
        <v>62</v>
      </c>
      <c r="J67" s="202">
        <v>1</v>
      </c>
      <c r="K67" s="202">
        <f t="shared" si="1"/>
        <v>62</v>
      </c>
      <c r="L67" s="535"/>
      <c r="M67" s="193"/>
      <c r="N67" s="193">
        <f t="shared" si="2"/>
        <v>68.2</v>
      </c>
      <c r="O67" s="193"/>
      <c r="P67" s="193"/>
      <c r="Q67" s="195"/>
      <c r="R67" s="196"/>
      <c r="S67" s="534"/>
      <c r="T67" s="197"/>
      <c r="U67" s="158"/>
    </row>
    <row r="68" spans="1:21" s="159" customFormat="1" ht="20.25">
      <c r="A68" s="540"/>
      <c r="B68" s="598" t="s">
        <v>834</v>
      </c>
      <c r="C68" s="566" t="s">
        <v>828</v>
      </c>
      <c r="D68" s="565" t="s">
        <v>778</v>
      </c>
      <c r="E68" s="564"/>
      <c r="F68" s="564"/>
      <c r="G68" s="166">
        <v>8</v>
      </c>
      <c r="H68" s="563">
        <v>1.1000000000000001</v>
      </c>
      <c r="I68" s="561">
        <v>61</v>
      </c>
      <c r="J68" s="561">
        <v>1</v>
      </c>
      <c r="K68" s="561">
        <f t="shared" si="1"/>
        <v>61</v>
      </c>
      <c r="L68" s="188"/>
      <c r="M68" s="165"/>
      <c r="N68" s="165">
        <f t="shared" si="2"/>
        <v>67.100000000000009</v>
      </c>
      <c r="O68" s="165"/>
      <c r="P68" s="165"/>
      <c r="Q68" s="166"/>
      <c r="R68" s="167"/>
      <c r="S68" s="549"/>
      <c r="T68" s="168"/>
      <c r="U68" s="158"/>
    </row>
    <row r="69" spans="1:21" s="159" customFormat="1" ht="20.25">
      <c r="A69" s="540"/>
      <c r="B69" s="597" t="s">
        <v>835</v>
      </c>
      <c r="C69" s="566" t="s">
        <v>828</v>
      </c>
      <c r="D69" s="565" t="s">
        <v>778</v>
      </c>
      <c r="E69" s="564"/>
      <c r="F69" s="564"/>
      <c r="G69" s="166">
        <v>8</v>
      </c>
      <c r="H69" s="563">
        <v>1.1000000000000001</v>
      </c>
      <c r="I69" s="202">
        <v>62</v>
      </c>
      <c r="J69" s="202">
        <v>1</v>
      </c>
      <c r="K69" s="202">
        <f t="shared" si="1"/>
        <v>62</v>
      </c>
      <c r="L69" s="535"/>
      <c r="M69" s="193"/>
      <c r="N69" s="193">
        <f t="shared" si="2"/>
        <v>68.2</v>
      </c>
      <c r="O69" s="193"/>
      <c r="P69" s="193"/>
      <c r="Q69" s="195"/>
      <c r="R69" s="196"/>
      <c r="S69" s="534"/>
      <c r="T69" s="197"/>
      <c r="U69" s="158"/>
    </row>
    <row r="70" spans="1:21" s="159" customFormat="1" ht="20.25">
      <c r="A70" s="540"/>
      <c r="B70" s="597" t="s">
        <v>836</v>
      </c>
      <c r="C70" s="566" t="s">
        <v>828</v>
      </c>
      <c r="D70" s="565" t="s">
        <v>778</v>
      </c>
      <c r="E70" s="564"/>
      <c r="F70" s="564"/>
      <c r="G70" s="166">
        <v>8</v>
      </c>
      <c r="H70" s="563">
        <v>1.1000000000000001</v>
      </c>
      <c r="I70" s="561">
        <v>52</v>
      </c>
      <c r="J70" s="561">
        <v>1</v>
      </c>
      <c r="K70" s="561">
        <f t="shared" si="1"/>
        <v>52</v>
      </c>
      <c r="L70" s="188"/>
      <c r="M70" s="165"/>
      <c r="N70" s="165">
        <f t="shared" si="2"/>
        <v>57.2</v>
      </c>
      <c r="O70" s="165"/>
      <c r="P70" s="165"/>
      <c r="Q70" s="166"/>
      <c r="R70" s="167"/>
      <c r="S70" s="549"/>
      <c r="T70" s="168"/>
      <c r="U70" s="158"/>
    </row>
    <row r="71" spans="1:21" s="159" customFormat="1" ht="20.25">
      <c r="A71" s="540"/>
      <c r="B71" s="539" t="s">
        <v>837</v>
      </c>
      <c r="C71" s="566"/>
      <c r="D71" s="565"/>
      <c r="E71" s="564"/>
      <c r="F71" s="564"/>
      <c r="G71" s="596"/>
      <c r="H71" s="551"/>
      <c r="I71" s="199"/>
      <c r="J71" s="199"/>
      <c r="K71" s="202"/>
      <c r="L71" s="535"/>
      <c r="M71" s="193"/>
      <c r="N71" s="193"/>
      <c r="O71" s="193"/>
      <c r="P71" s="193"/>
      <c r="Q71" s="195"/>
      <c r="R71" s="196"/>
      <c r="S71" s="534"/>
      <c r="T71" s="197"/>
      <c r="U71" s="158"/>
    </row>
    <row r="72" spans="1:21" s="159" customFormat="1" ht="20.25">
      <c r="A72" s="595"/>
      <c r="B72" s="468" t="s">
        <v>838</v>
      </c>
      <c r="C72" s="552" t="s">
        <v>828</v>
      </c>
      <c r="D72" s="537" t="s">
        <v>778</v>
      </c>
      <c r="E72" s="536"/>
      <c r="F72" s="536"/>
      <c r="G72" s="195">
        <v>8</v>
      </c>
      <c r="H72" s="594">
        <v>1.2</v>
      </c>
      <c r="I72" s="561">
        <v>4</v>
      </c>
      <c r="J72" s="561">
        <v>1</v>
      </c>
      <c r="K72" s="561">
        <f>PRODUCT(I72:J72)</f>
        <v>4</v>
      </c>
      <c r="L72" s="188"/>
      <c r="M72" s="165"/>
      <c r="N72" s="165">
        <f>PRODUCT(H72,K72)</f>
        <v>4.8</v>
      </c>
      <c r="O72" s="165"/>
      <c r="P72" s="165"/>
      <c r="Q72" s="166"/>
      <c r="R72" s="167"/>
      <c r="S72" s="549"/>
      <c r="T72" s="168"/>
      <c r="U72" s="158"/>
    </row>
    <row r="73" spans="1:21" s="159" customFormat="1" ht="20.25">
      <c r="A73" s="540"/>
      <c r="B73" s="486" t="s">
        <v>839</v>
      </c>
      <c r="C73" s="566" t="s">
        <v>828</v>
      </c>
      <c r="D73" s="565" t="s">
        <v>778</v>
      </c>
      <c r="E73" s="564"/>
      <c r="F73" s="564"/>
      <c r="G73" s="166">
        <v>8</v>
      </c>
      <c r="H73" s="563">
        <v>1.2</v>
      </c>
      <c r="I73" s="202">
        <v>4</v>
      </c>
      <c r="J73" s="202">
        <v>1</v>
      </c>
      <c r="K73" s="202">
        <f>PRODUCT(I73:J73)</f>
        <v>4</v>
      </c>
      <c r="L73" s="535"/>
      <c r="M73" s="193"/>
      <c r="N73" s="193">
        <f>PRODUCT(H73,K73)</f>
        <v>4.8</v>
      </c>
      <c r="O73" s="193"/>
      <c r="P73" s="193"/>
      <c r="Q73" s="195"/>
      <c r="R73" s="196"/>
      <c r="S73" s="534"/>
      <c r="T73" s="197"/>
      <c r="U73" s="158"/>
    </row>
    <row r="74" spans="1:21" s="159" customFormat="1" ht="20.25">
      <c r="A74" s="540"/>
      <c r="B74" s="587" t="s">
        <v>840</v>
      </c>
      <c r="C74" s="566" t="s">
        <v>828</v>
      </c>
      <c r="D74" s="565" t="s">
        <v>778</v>
      </c>
      <c r="E74" s="564"/>
      <c r="F74" s="564"/>
      <c r="G74" s="166">
        <v>8</v>
      </c>
      <c r="H74" s="563">
        <v>1.2</v>
      </c>
      <c r="I74" s="561">
        <v>4</v>
      </c>
      <c r="J74" s="561">
        <v>1</v>
      </c>
      <c r="K74" s="561">
        <f>PRODUCT(I74:J74)</f>
        <v>4</v>
      </c>
      <c r="L74" s="188"/>
      <c r="M74" s="165"/>
      <c r="N74" s="165">
        <f>PRODUCT(H74,K74)</f>
        <v>4.8</v>
      </c>
      <c r="O74" s="165"/>
      <c r="P74" s="165"/>
      <c r="Q74" s="166"/>
      <c r="R74" s="167"/>
      <c r="S74" s="549"/>
      <c r="T74" s="168"/>
      <c r="U74" s="158"/>
    </row>
    <row r="75" spans="1:21" s="159" customFormat="1" ht="20.25">
      <c r="A75" s="540"/>
      <c r="B75" s="567" t="s">
        <v>841</v>
      </c>
      <c r="C75" s="566" t="s">
        <v>828</v>
      </c>
      <c r="D75" s="572" t="s">
        <v>778</v>
      </c>
      <c r="E75" s="571"/>
      <c r="F75" s="571"/>
      <c r="G75" s="570">
        <v>8</v>
      </c>
      <c r="H75" s="569">
        <v>0.8</v>
      </c>
      <c r="I75" s="206">
        <v>33</v>
      </c>
      <c r="J75" s="593">
        <v>1</v>
      </c>
      <c r="K75" s="206">
        <f>PRODUCT(I75:J75)</f>
        <v>33</v>
      </c>
      <c r="L75" s="535"/>
      <c r="M75" s="193"/>
      <c r="N75" s="193">
        <f>PRODUCT(H75,K75)</f>
        <v>26.400000000000002</v>
      </c>
      <c r="O75" s="193"/>
      <c r="P75" s="193"/>
      <c r="Q75" s="195"/>
      <c r="R75" s="196"/>
      <c r="S75" s="534"/>
      <c r="T75" s="197"/>
      <c r="U75" s="158"/>
    </row>
    <row r="76" spans="1:21" s="148" customFormat="1" ht="21.75">
      <c r="A76" s="592"/>
      <c r="B76" s="1109" t="s">
        <v>842</v>
      </c>
      <c r="C76" s="591" t="s">
        <v>785</v>
      </c>
      <c r="D76" s="581"/>
      <c r="E76" s="581"/>
      <c r="F76" s="581"/>
      <c r="G76" s="578"/>
      <c r="H76" s="189"/>
      <c r="I76" s="584"/>
      <c r="J76" s="584"/>
      <c r="K76" s="579"/>
      <c r="L76" s="189"/>
      <c r="M76" s="578"/>
      <c r="N76" s="578"/>
      <c r="O76" s="578"/>
      <c r="P76" s="578"/>
      <c r="Q76" s="578"/>
      <c r="R76" s="576"/>
      <c r="S76" s="577"/>
      <c r="T76" s="576"/>
      <c r="U76" s="147"/>
    </row>
    <row r="77" spans="1:21" s="159" customFormat="1" ht="20.25">
      <c r="A77" s="540"/>
      <c r="B77" s="587" t="s">
        <v>843</v>
      </c>
      <c r="C77" s="566" t="s">
        <v>785</v>
      </c>
      <c r="D77" s="559" t="s">
        <v>769</v>
      </c>
      <c r="E77" s="558"/>
      <c r="F77" s="558"/>
      <c r="G77" s="175">
        <v>8</v>
      </c>
      <c r="H77" s="557">
        <v>3.82</v>
      </c>
      <c r="I77" s="202">
        <v>24</v>
      </c>
      <c r="J77" s="202">
        <v>1</v>
      </c>
      <c r="K77" s="206">
        <f t="shared" ref="K77:K102" si="3">PRODUCT(I77:J77)</f>
        <v>24</v>
      </c>
      <c r="L77" s="535"/>
      <c r="M77" s="193"/>
      <c r="N77" s="193">
        <f t="shared" ref="N77:N102" si="4">PRODUCT(H77,K77)</f>
        <v>91.679999999999993</v>
      </c>
      <c r="O77" s="193"/>
      <c r="P77" s="193"/>
      <c r="Q77" s="195"/>
      <c r="R77" s="196"/>
      <c r="S77" s="534"/>
      <c r="T77" s="197"/>
      <c r="U77" s="158"/>
    </row>
    <row r="78" spans="1:21" s="159" customFormat="1" ht="20.25">
      <c r="A78" s="540"/>
      <c r="B78" s="567" t="s">
        <v>1156</v>
      </c>
      <c r="C78" s="566" t="s">
        <v>785</v>
      </c>
      <c r="D78" s="565" t="s">
        <v>771</v>
      </c>
      <c r="E78" s="564"/>
      <c r="F78" s="564"/>
      <c r="G78" s="166">
        <v>8</v>
      </c>
      <c r="H78" s="563">
        <v>4.7690000000000001</v>
      </c>
      <c r="I78" s="561">
        <v>20</v>
      </c>
      <c r="J78" s="561">
        <v>1</v>
      </c>
      <c r="K78" s="172">
        <f t="shared" si="3"/>
        <v>20</v>
      </c>
      <c r="L78" s="188"/>
      <c r="M78" s="165"/>
      <c r="N78" s="165">
        <f t="shared" si="4"/>
        <v>95.38</v>
      </c>
      <c r="O78" s="165"/>
      <c r="P78" s="165"/>
      <c r="Q78" s="166"/>
      <c r="R78" s="167"/>
      <c r="S78" s="549"/>
      <c r="T78" s="168"/>
      <c r="U78" s="158"/>
    </row>
    <row r="79" spans="1:21" s="159" customFormat="1" ht="20.25">
      <c r="A79" s="540"/>
      <c r="B79" s="486" t="s">
        <v>844</v>
      </c>
      <c r="C79" s="566" t="s">
        <v>785</v>
      </c>
      <c r="D79" s="565" t="s">
        <v>769</v>
      </c>
      <c r="E79" s="564"/>
      <c r="F79" s="564"/>
      <c r="G79" s="166">
        <v>8</v>
      </c>
      <c r="H79" s="563">
        <v>2.62</v>
      </c>
      <c r="I79" s="202">
        <v>24</v>
      </c>
      <c r="J79" s="202">
        <v>1</v>
      </c>
      <c r="K79" s="206">
        <f t="shared" si="3"/>
        <v>24</v>
      </c>
      <c r="L79" s="535"/>
      <c r="M79" s="193"/>
      <c r="N79" s="193">
        <f t="shared" si="4"/>
        <v>62.88</v>
      </c>
      <c r="O79" s="193"/>
      <c r="P79" s="193"/>
      <c r="Q79" s="195"/>
      <c r="R79" s="196"/>
      <c r="S79" s="534"/>
      <c r="T79" s="197"/>
      <c r="U79" s="158"/>
    </row>
    <row r="80" spans="1:21" s="159" customFormat="1" ht="20.25">
      <c r="A80" s="540"/>
      <c r="B80" s="587" t="s">
        <v>1156</v>
      </c>
      <c r="C80" s="552" t="s">
        <v>785</v>
      </c>
      <c r="D80" s="537" t="s">
        <v>771</v>
      </c>
      <c r="E80" s="536"/>
      <c r="F80" s="536"/>
      <c r="G80" s="195">
        <v>8</v>
      </c>
      <c r="H80" s="551">
        <v>4.7690000000000001</v>
      </c>
      <c r="I80" s="561">
        <v>14</v>
      </c>
      <c r="J80" s="561">
        <v>1</v>
      </c>
      <c r="K80" s="172">
        <f t="shared" si="3"/>
        <v>14</v>
      </c>
      <c r="L80" s="188"/>
      <c r="M80" s="165"/>
      <c r="N80" s="165">
        <f t="shared" si="4"/>
        <v>66.766000000000005</v>
      </c>
      <c r="O80" s="165"/>
      <c r="P80" s="165"/>
      <c r="Q80" s="166"/>
      <c r="R80" s="167"/>
      <c r="S80" s="549"/>
      <c r="T80" s="168"/>
      <c r="U80" s="158"/>
    </row>
    <row r="81" spans="1:21" s="159" customFormat="1" ht="20.25">
      <c r="A81" s="540"/>
      <c r="B81" s="567" t="s">
        <v>845</v>
      </c>
      <c r="C81" s="566" t="s">
        <v>785</v>
      </c>
      <c r="D81" s="565" t="s">
        <v>769</v>
      </c>
      <c r="E81" s="564"/>
      <c r="F81" s="564"/>
      <c r="G81" s="166">
        <v>8</v>
      </c>
      <c r="H81" s="563">
        <v>4.75</v>
      </c>
      <c r="I81" s="202">
        <v>24</v>
      </c>
      <c r="J81" s="202">
        <v>1</v>
      </c>
      <c r="K81" s="206">
        <f t="shared" si="3"/>
        <v>24</v>
      </c>
      <c r="L81" s="535"/>
      <c r="M81" s="193"/>
      <c r="N81" s="193">
        <f t="shared" si="4"/>
        <v>114</v>
      </c>
      <c r="O81" s="193"/>
      <c r="P81" s="193"/>
      <c r="Q81" s="195"/>
      <c r="R81" s="196"/>
      <c r="S81" s="534"/>
      <c r="T81" s="197"/>
      <c r="U81" s="158"/>
    </row>
    <row r="82" spans="1:21" s="159" customFormat="1" ht="20.25">
      <c r="A82" s="540"/>
      <c r="B82" s="567" t="s">
        <v>1156</v>
      </c>
      <c r="C82" s="552" t="s">
        <v>785</v>
      </c>
      <c r="D82" s="537" t="s">
        <v>771</v>
      </c>
      <c r="E82" s="536"/>
      <c r="F82" s="536"/>
      <c r="G82" s="195">
        <v>8</v>
      </c>
      <c r="H82" s="551">
        <v>4.7690000000000001</v>
      </c>
      <c r="I82" s="561">
        <v>24</v>
      </c>
      <c r="J82" s="561">
        <v>1</v>
      </c>
      <c r="K82" s="172">
        <f t="shared" si="3"/>
        <v>24</v>
      </c>
      <c r="L82" s="188"/>
      <c r="M82" s="165"/>
      <c r="N82" s="165">
        <f t="shared" si="4"/>
        <v>114.456</v>
      </c>
      <c r="O82" s="165"/>
      <c r="P82" s="165"/>
      <c r="Q82" s="166"/>
      <c r="R82" s="167"/>
      <c r="S82" s="549"/>
      <c r="T82" s="168"/>
      <c r="U82" s="158"/>
    </row>
    <row r="83" spans="1:21" s="159" customFormat="1" ht="20.25">
      <c r="A83" s="540"/>
      <c r="B83" s="567" t="s">
        <v>846</v>
      </c>
      <c r="C83" s="566" t="s">
        <v>785</v>
      </c>
      <c r="D83" s="565" t="s">
        <v>769</v>
      </c>
      <c r="E83" s="564"/>
      <c r="F83" s="564"/>
      <c r="G83" s="166">
        <v>8</v>
      </c>
      <c r="H83" s="563">
        <v>3.1749999999999998</v>
      </c>
      <c r="I83" s="202">
        <v>20</v>
      </c>
      <c r="J83" s="202">
        <v>1</v>
      </c>
      <c r="K83" s="206">
        <f t="shared" si="3"/>
        <v>20</v>
      </c>
      <c r="L83" s="535"/>
      <c r="M83" s="193"/>
      <c r="N83" s="193">
        <f t="shared" si="4"/>
        <v>63.5</v>
      </c>
      <c r="O83" s="193"/>
      <c r="P83" s="193"/>
      <c r="Q83" s="195"/>
      <c r="R83" s="196"/>
      <c r="S83" s="534"/>
      <c r="T83" s="197"/>
      <c r="U83" s="158"/>
    </row>
    <row r="84" spans="1:21" s="159" customFormat="1" ht="20.25">
      <c r="A84" s="540"/>
      <c r="B84" s="567" t="s">
        <v>1156</v>
      </c>
      <c r="C84" s="566" t="s">
        <v>785</v>
      </c>
      <c r="D84" s="565" t="s">
        <v>771</v>
      </c>
      <c r="E84" s="564"/>
      <c r="F84" s="564"/>
      <c r="G84" s="166">
        <v>8</v>
      </c>
      <c r="H84" s="563">
        <v>3.82</v>
      </c>
      <c r="I84" s="561">
        <v>16</v>
      </c>
      <c r="J84" s="561">
        <v>1</v>
      </c>
      <c r="K84" s="172">
        <f t="shared" si="3"/>
        <v>16</v>
      </c>
      <c r="L84" s="188"/>
      <c r="M84" s="165"/>
      <c r="N84" s="165">
        <f t="shared" si="4"/>
        <v>61.12</v>
      </c>
      <c r="O84" s="165"/>
      <c r="P84" s="165"/>
      <c r="Q84" s="166"/>
      <c r="R84" s="167"/>
      <c r="S84" s="549"/>
      <c r="T84" s="168"/>
      <c r="U84" s="158"/>
    </row>
    <row r="85" spans="1:21" s="159" customFormat="1" ht="20.25">
      <c r="A85" s="540"/>
      <c r="B85" s="486" t="s">
        <v>847</v>
      </c>
      <c r="C85" s="560" t="s">
        <v>785</v>
      </c>
      <c r="D85" s="559" t="s">
        <v>769</v>
      </c>
      <c r="E85" s="558"/>
      <c r="F85" s="558"/>
      <c r="G85" s="175">
        <v>8</v>
      </c>
      <c r="H85" s="557">
        <v>3.1749999999999998</v>
      </c>
      <c r="I85" s="202">
        <v>28</v>
      </c>
      <c r="J85" s="202">
        <v>1</v>
      </c>
      <c r="K85" s="206">
        <f t="shared" si="3"/>
        <v>28</v>
      </c>
      <c r="L85" s="535"/>
      <c r="M85" s="193"/>
      <c r="N85" s="193">
        <f t="shared" si="4"/>
        <v>88.899999999999991</v>
      </c>
      <c r="O85" s="193"/>
      <c r="P85" s="193"/>
      <c r="Q85" s="195"/>
      <c r="R85" s="196"/>
      <c r="S85" s="534"/>
      <c r="T85" s="197"/>
      <c r="U85" s="158"/>
    </row>
    <row r="86" spans="1:21" s="159" customFormat="1" ht="20.25">
      <c r="A86" s="540"/>
      <c r="B86" s="587" t="s">
        <v>1156</v>
      </c>
      <c r="C86" s="566" t="s">
        <v>785</v>
      </c>
      <c r="D86" s="565" t="s">
        <v>771</v>
      </c>
      <c r="E86" s="564"/>
      <c r="F86" s="564"/>
      <c r="G86" s="166">
        <v>8</v>
      </c>
      <c r="H86" s="563">
        <v>5.57</v>
      </c>
      <c r="I86" s="561">
        <v>16</v>
      </c>
      <c r="J86" s="561">
        <v>1</v>
      </c>
      <c r="K86" s="172">
        <f t="shared" si="3"/>
        <v>16</v>
      </c>
      <c r="L86" s="188"/>
      <c r="M86" s="165"/>
      <c r="N86" s="165">
        <f t="shared" si="4"/>
        <v>89.12</v>
      </c>
      <c r="O86" s="165"/>
      <c r="P86" s="165"/>
      <c r="Q86" s="166"/>
      <c r="R86" s="167"/>
      <c r="S86" s="549"/>
      <c r="T86" s="168"/>
      <c r="U86" s="158"/>
    </row>
    <row r="87" spans="1:21" s="159" customFormat="1" ht="20.25">
      <c r="A87" s="540"/>
      <c r="B87" s="585" t="s">
        <v>848</v>
      </c>
      <c r="C87" s="566" t="s">
        <v>785</v>
      </c>
      <c r="D87" s="565" t="s">
        <v>769</v>
      </c>
      <c r="E87" s="564"/>
      <c r="F87" s="564"/>
      <c r="G87" s="166">
        <v>8</v>
      </c>
      <c r="H87" s="563">
        <v>1.82</v>
      </c>
      <c r="I87" s="202">
        <v>16</v>
      </c>
      <c r="J87" s="202">
        <v>1</v>
      </c>
      <c r="K87" s="206">
        <f t="shared" si="3"/>
        <v>16</v>
      </c>
      <c r="L87" s="535"/>
      <c r="M87" s="193"/>
      <c r="N87" s="193">
        <f t="shared" si="4"/>
        <v>29.12</v>
      </c>
      <c r="O87" s="193"/>
      <c r="P87" s="193"/>
      <c r="Q87" s="195"/>
      <c r="R87" s="196"/>
      <c r="S87" s="534"/>
      <c r="T87" s="197"/>
      <c r="U87" s="158"/>
    </row>
    <row r="88" spans="1:21" s="159" customFormat="1" ht="20.25">
      <c r="A88" s="540"/>
      <c r="B88" s="585" t="s">
        <v>1156</v>
      </c>
      <c r="C88" s="566" t="s">
        <v>785</v>
      </c>
      <c r="D88" s="565" t="s">
        <v>771</v>
      </c>
      <c r="E88" s="564"/>
      <c r="F88" s="564"/>
      <c r="G88" s="166">
        <v>8</v>
      </c>
      <c r="H88" s="563">
        <v>3.1749999999999998</v>
      </c>
      <c r="I88" s="561">
        <v>10</v>
      </c>
      <c r="J88" s="561">
        <v>1</v>
      </c>
      <c r="K88" s="172">
        <f t="shared" si="3"/>
        <v>10</v>
      </c>
      <c r="L88" s="188"/>
      <c r="M88" s="165"/>
      <c r="N88" s="165">
        <f t="shared" si="4"/>
        <v>31.75</v>
      </c>
      <c r="O88" s="165"/>
      <c r="P88" s="165"/>
      <c r="Q88" s="166"/>
      <c r="R88" s="167"/>
      <c r="S88" s="549"/>
      <c r="T88" s="168"/>
      <c r="U88" s="158"/>
    </row>
    <row r="89" spans="1:21" s="159" customFormat="1" ht="20.25">
      <c r="A89" s="540"/>
      <c r="B89" s="585" t="s">
        <v>849</v>
      </c>
      <c r="C89" s="552" t="s">
        <v>785</v>
      </c>
      <c r="D89" s="590" t="s">
        <v>769</v>
      </c>
      <c r="E89" s="564"/>
      <c r="F89" s="564"/>
      <c r="G89" s="166">
        <v>8</v>
      </c>
      <c r="H89" s="563">
        <v>3.82</v>
      </c>
      <c r="I89" s="202">
        <v>24</v>
      </c>
      <c r="J89" s="202">
        <v>1</v>
      </c>
      <c r="K89" s="206">
        <f t="shared" si="3"/>
        <v>24</v>
      </c>
      <c r="L89" s="535"/>
      <c r="M89" s="193"/>
      <c r="N89" s="193">
        <f t="shared" si="4"/>
        <v>91.679999999999993</v>
      </c>
      <c r="O89" s="193"/>
      <c r="P89" s="193"/>
      <c r="Q89" s="195"/>
      <c r="R89" s="196"/>
      <c r="S89" s="534"/>
      <c r="T89" s="197"/>
      <c r="U89" s="158"/>
    </row>
    <row r="90" spans="1:21" s="159" customFormat="1" ht="20.25">
      <c r="A90" s="540"/>
      <c r="B90" s="585" t="s">
        <v>1156</v>
      </c>
      <c r="C90" s="566" t="s">
        <v>785</v>
      </c>
      <c r="D90" s="565" t="s">
        <v>771</v>
      </c>
      <c r="E90" s="564"/>
      <c r="F90" s="564"/>
      <c r="G90" s="166">
        <v>8</v>
      </c>
      <c r="H90" s="563">
        <v>4.766</v>
      </c>
      <c r="I90" s="561">
        <v>20</v>
      </c>
      <c r="J90" s="561">
        <v>1</v>
      </c>
      <c r="K90" s="172">
        <f t="shared" si="3"/>
        <v>20</v>
      </c>
      <c r="L90" s="188"/>
      <c r="M90" s="165"/>
      <c r="N90" s="165">
        <f t="shared" si="4"/>
        <v>95.32</v>
      </c>
      <c r="O90" s="165"/>
      <c r="P90" s="165"/>
      <c r="Q90" s="166"/>
      <c r="R90" s="167"/>
      <c r="S90" s="549"/>
      <c r="T90" s="168"/>
      <c r="U90" s="158"/>
    </row>
    <row r="91" spans="1:21" s="159" customFormat="1" ht="20.25">
      <c r="A91" s="540"/>
      <c r="B91" s="585" t="s">
        <v>850</v>
      </c>
      <c r="C91" s="566" t="s">
        <v>785</v>
      </c>
      <c r="D91" s="565" t="s">
        <v>769</v>
      </c>
      <c r="E91" s="564"/>
      <c r="F91" s="564"/>
      <c r="G91" s="166">
        <v>8</v>
      </c>
      <c r="H91" s="563">
        <v>4.766</v>
      </c>
      <c r="I91" s="202">
        <v>28</v>
      </c>
      <c r="J91" s="202">
        <v>1</v>
      </c>
      <c r="K91" s="206">
        <f t="shared" si="3"/>
        <v>28</v>
      </c>
      <c r="L91" s="535"/>
      <c r="M91" s="193"/>
      <c r="N91" s="193">
        <f t="shared" si="4"/>
        <v>133.44800000000001</v>
      </c>
      <c r="O91" s="193"/>
      <c r="P91" s="193"/>
      <c r="Q91" s="195"/>
      <c r="R91" s="196"/>
      <c r="S91" s="534"/>
      <c r="T91" s="197"/>
      <c r="U91" s="158"/>
    </row>
    <row r="92" spans="1:21" s="159" customFormat="1" ht="20.25">
      <c r="A92" s="540"/>
      <c r="B92" s="585" t="s">
        <v>1156</v>
      </c>
      <c r="C92" s="566" t="s">
        <v>785</v>
      </c>
      <c r="D92" s="565" t="s">
        <v>771</v>
      </c>
      <c r="E92" s="564"/>
      <c r="F92" s="564"/>
      <c r="G92" s="166">
        <v>8</v>
      </c>
      <c r="H92" s="563">
        <v>5.57</v>
      </c>
      <c r="I92" s="561">
        <v>24</v>
      </c>
      <c r="J92" s="561">
        <v>1</v>
      </c>
      <c r="K92" s="172">
        <f t="shared" si="3"/>
        <v>24</v>
      </c>
      <c r="L92" s="188"/>
      <c r="M92" s="165"/>
      <c r="N92" s="165">
        <f t="shared" si="4"/>
        <v>133.68</v>
      </c>
      <c r="O92" s="165"/>
      <c r="P92" s="165"/>
      <c r="Q92" s="166"/>
      <c r="R92" s="167"/>
      <c r="S92" s="549"/>
      <c r="T92" s="168"/>
      <c r="U92" s="158"/>
    </row>
    <row r="93" spans="1:21" s="159" customFormat="1" ht="20.25">
      <c r="A93" s="540"/>
      <c r="B93" s="585" t="s">
        <v>1159</v>
      </c>
      <c r="C93" s="566" t="s">
        <v>785</v>
      </c>
      <c r="D93" s="565" t="s">
        <v>769</v>
      </c>
      <c r="E93" s="564"/>
      <c r="F93" s="564"/>
      <c r="G93" s="166">
        <v>8</v>
      </c>
      <c r="H93" s="563">
        <v>3.274</v>
      </c>
      <c r="I93" s="202">
        <v>17</v>
      </c>
      <c r="J93" s="202">
        <v>1</v>
      </c>
      <c r="K93" s="206">
        <f t="shared" si="3"/>
        <v>17</v>
      </c>
      <c r="L93" s="535"/>
      <c r="M93" s="193"/>
      <c r="N93" s="193">
        <f t="shared" si="4"/>
        <v>55.658000000000001</v>
      </c>
      <c r="O93" s="193"/>
      <c r="P93" s="193"/>
      <c r="Q93" s="195"/>
      <c r="R93" s="196"/>
      <c r="S93" s="534"/>
      <c r="T93" s="197"/>
      <c r="U93" s="158"/>
    </row>
    <row r="94" spans="1:21" s="159" customFormat="1" ht="20.25">
      <c r="A94" s="540"/>
      <c r="B94" s="585" t="s">
        <v>1156</v>
      </c>
      <c r="C94" s="566" t="s">
        <v>785</v>
      </c>
      <c r="D94" s="565" t="s">
        <v>771</v>
      </c>
      <c r="E94" s="564"/>
      <c r="F94" s="564"/>
      <c r="G94" s="166">
        <v>8</v>
      </c>
      <c r="H94" s="563">
        <v>4.7</v>
      </c>
      <c r="I94" s="561">
        <v>3</v>
      </c>
      <c r="J94" s="561">
        <v>1</v>
      </c>
      <c r="K94" s="172">
        <f t="shared" si="3"/>
        <v>3</v>
      </c>
      <c r="L94" s="188"/>
      <c r="M94" s="165"/>
      <c r="N94" s="165">
        <f t="shared" si="4"/>
        <v>14.100000000000001</v>
      </c>
      <c r="O94" s="165"/>
      <c r="P94" s="165"/>
      <c r="Q94" s="166"/>
      <c r="R94" s="167"/>
      <c r="S94" s="549"/>
      <c r="T94" s="168"/>
      <c r="U94" s="158"/>
    </row>
    <row r="95" spans="1:21" s="159" customFormat="1" ht="20.25">
      <c r="A95" s="540"/>
      <c r="B95" s="585" t="s">
        <v>1158</v>
      </c>
      <c r="C95" s="566" t="s">
        <v>785</v>
      </c>
      <c r="D95" s="565" t="s">
        <v>769</v>
      </c>
      <c r="E95" s="564"/>
      <c r="F95" s="564"/>
      <c r="G95" s="166">
        <v>8</v>
      </c>
      <c r="H95" s="563">
        <v>1.121</v>
      </c>
      <c r="I95" s="202">
        <v>18</v>
      </c>
      <c r="J95" s="202">
        <v>1</v>
      </c>
      <c r="K95" s="206">
        <f t="shared" si="3"/>
        <v>18</v>
      </c>
      <c r="L95" s="535"/>
      <c r="M95" s="193"/>
      <c r="N95" s="193">
        <f t="shared" si="4"/>
        <v>20.178000000000001</v>
      </c>
      <c r="O95" s="193"/>
      <c r="P95" s="193"/>
      <c r="Q95" s="195"/>
      <c r="R95" s="196"/>
      <c r="S95" s="534"/>
      <c r="T95" s="197"/>
      <c r="U95" s="158"/>
    </row>
    <row r="96" spans="1:21" s="159" customFormat="1" ht="20.25">
      <c r="A96" s="540"/>
      <c r="B96" s="585" t="s">
        <v>1156</v>
      </c>
      <c r="C96" s="552" t="s">
        <v>785</v>
      </c>
      <c r="D96" s="537" t="s">
        <v>771</v>
      </c>
      <c r="E96" s="536"/>
      <c r="F96" s="536"/>
      <c r="G96" s="195">
        <v>8</v>
      </c>
      <c r="H96" s="551">
        <v>3.5449999999999999</v>
      </c>
      <c r="I96" s="561">
        <v>6</v>
      </c>
      <c r="J96" s="561">
        <v>1</v>
      </c>
      <c r="K96" s="172">
        <f t="shared" si="3"/>
        <v>6</v>
      </c>
      <c r="L96" s="188"/>
      <c r="M96" s="165"/>
      <c r="N96" s="165">
        <f t="shared" si="4"/>
        <v>21.27</v>
      </c>
      <c r="O96" s="165"/>
      <c r="P96" s="165"/>
      <c r="Q96" s="166"/>
      <c r="R96" s="167"/>
      <c r="S96" s="549"/>
      <c r="T96" s="168"/>
      <c r="U96" s="158"/>
    </row>
    <row r="97" spans="1:21" s="159" customFormat="1" ht="20.25">
      <c r="A97" s="540"/>
      <c r="B97" s="585" t="s">
        <v>1157</v>
      </c>
      <c r="C97" s="566" t="s">
        <v>785</v>
      </c>
      <c r="D97" s="565" t="s">
        <v>769</v>
      </c>
      <c r="E97" s="564"/>
      <c r="F97" s="564"/>
      <c r="G97" s="166">
        <v>8</v>
      </c>
      <c r="H97" s="563">
        <v>0.621</v>
      </c>
      <c r="I97" s="202">
        <v>11</v>
      </c>
      <c r="J97" s="202">
        <v>1</v>
      </c>
      <c r="K97" s="206">
        <f t="shared" si="3"/>
        <v>11</v>
      </c>
      <c r="L97" s="535"/>
      <c r="M97" s="193"/>
      <c r="N97" s="193">
        <f t="shared" si="4"/>
        <v>6.8309999999999995</v>
      </c>
      <c r="O97" s="193"/>
      <c r="P97" s="193"/>
      <c r="Q97" s="195"/>
      <c r="R97" s="196"/>
      <c r="S97" s="534"/>
      <c r="T97" s="197"/>
      <c r="U97" s="158"/>
    </row>
    <row r="98" spans="1:21" s="159" customFormat="1" ht="20.25">
      <c r="A98" s="540"/>
      <c r="B98" s="585" t="s">
        <v>1156</v>
      </c>
      <c r="C98" s="589" t="s">
        <v>785</v>
      </c>
      <c r="D98" s="588" t="s">
        <v>771</v>
      </c>
      <c r="E98" s="564"/>
      <c r="F98" s="564"/>
      <c r="G98" s="166">
        <v>8</v>
      </c>
      <c r="H98" s="563">
        <v>2.12</v>
      </c>
      <c r="I98" s="561">
        <v>4</v>
      </c>
      <c r="J98" s="561">
        <v>1</v>
      </c>
      <c r="K98" s="172">
        <f t="shared" si="3"/>
        <v>4</v>
      </c>
      <c r="L98" s="188"/>
      <c r="M98" s="165"/>
      <c r="N98" s="165">
        <f t="shared" si="4"/>
        <v>8.48</v>
      </c>
      <c r="O98" s="165"/>
      <c r="P98" s="165"/>
      <c r="Q98" s="166"/>
      <c r="R98" s="167"/>
      <c r="S98" s="549"/>
      <c r="T98" s="168"/>
      <c r="U98" s="158"/>
    </row>
    <row r="99" spans="1:21" s="159" customFormat="1" ht="20.25">
      <c r="A99" s="540"/>
      <c r="B99" s="587" t="s">
        <v>851</v>
      </c>
      <c r="C99" s="560" t="s">
        <v>785</v>
      </c>
      <c r="D99" s="559" t="s">
        <v>769</v>
      </c>
      <c r="E99" s="558"/>
      <c r="F99" s="558"/>
      <c r="G99" s="175">
        <v>8</v>
      </c>
      <c r="H99" s="557">
        <v>4.3</v>
      </c>
      <c r="I99" s="562">
        <v>97</v>
      </c>
      <c r="J99" s="561">
        <v>1</v>
      </c>
      <c r="K99" s="172">
        <f t="shared" si="3"/>
        <v>97</v>
      </c>
      <c r="L99" s="188"/>
      <c r="M99" s="165"/>
      <c r="N99" s="165">
        <f t="shared" si="4"/>
        <v>417.09999999999997</v>
      </c>
      <c r="O99" s="165"/>
      <c r="P99" s="165"/>
      <c r="Q99" s="166"/>
      <c r="R99" s="167"/>
      <c r="S99" s="549"/>
      <c r="T99" s="168"/>
      <c r="U99" s="158"/>
    </row>
    <row r="100" spans="1:21" s="159" customFormat="1" ht="20.25">
      <c r="A100" s="540"/>
      <c r="B100" s="585" t="s">
        <v>1156</v>
      </c>
      <c r="C100" s="566" t="s">
        <v>785</v>
      </c>
      <c r="D100" s="565" t="s">
        <v>771</v>
      </c>
      <c r="E100" s="564"/>
      <c r="F100" s="564"/>
      <c r="G100" s="166">
        <v>8</v>
      </c>
      <c r="H100" s="563">
        <v>19.3</v>
      </c>
      <c r="I100" s="550">
        <v>22</v>
      </c>
      <c r="J100" s="202">
        <v>1</v>
      </c>
      <c r="K100" s="206">
        <f t="shared" si="3"/>
        <v>22</v>
      </c>
      <c r="L100" s="535"/>
      <c r="M100" s="193"/>
      <c r="N100" s="193">
        <f t="shared" si="4"/>
        <v>424.6</v>
      </c>
      <c r="O100" s="193"/>
      <c r="P100" s="193"/>
      <c r="Q100" s="195"/>
      <c r="R100" s="196"/>
      <c r="S100" s="534"/>
      <c r="T100" s="197"/>
      <c r="U100" s="158"/>
    </row>
    <row r="101" spans="1:21" s="159" customFormat="1" ht="20.25">
      <c r="A101" s="540"/>
      <c r="B101" s="586" t="s">
        <v>852</v>
      </c>
      <c r="C101" s="566" t="s">
        <v>785</v>
      </c>
      <c r="D101" s="565" t="s">
        <v>769</v>
      </c>
      <c r="E101" s="564"/>
      <c r="F101" s="564"/>
      <c r="G101" s="166">
        <v>8</v>
      </c>
      <c r="H101" s="563">
        <v>0.9</v>
      </c>
      <c r="I101" s="562">
        <v>99</v>
      </c>
      <c r="J101" s="561">
        <v>1</v>
      </c>
      <c r="K101" s="172">
        <f t="shared" si="3"/>
        <v>99</v>
      </c>
      <c r="L101" s="188"/>
      <c r="M101" s="165"/>
      <c r="N101" s="165">
        <f t="shared" si="4"/>
        <v>89.100000000000009</v>
      </c>
      <c r="O101" s="165"/>
      <c r="P101" s="165"/>
      <c r="Q101" s="166"/>
      <c r="R101" s="167"/>
      <c r="S101" s="549"/>
      <c r="T101" s="168"/>
      <c r="U101" s="158"/>
    </row>
    <row r="102" spans="1:21" s="159" customFormat="1" ht="20.25">
      <c r="A102" s="540"/>
      <c r="B102" s="585" t="s">
        <v>1156</v>
      </c>
      <c r="C102" s="573" t="s">
        <v>785</v>
      </c>
      <c r="D102" s="572" t="s">
        <v>771</v>
      </c>
      <c r="E102" s="571"/>
      <c r="F102" s="571"/>
      <c r="G102" s="570">
        <v>8</v>
      </c>
      <c r="H102" s="569">
        <v>19.7</v>
      </c>
      <c r="I102" s="550">
        <v>5</v>
      </c>
      <c r="J102" s="202">
        <v>1</v>
      </c>
      <c r="K102" s="206">
        <f t="shared" si="3"/>
        <v>5</v>
      </c>
      <c r="L102" s="535"/>
      <c r="M102" s="193"/>
      <c r="N102" s="193">
        <f t="shared" si="4"/>
        <v>98.5</v>
      </c>
      <c r="O102" s="193"/>
      <c r="P102" s="193"/>
      <c r="Q102" s="195"/>
      <c r="R102" s="196"/>
      <c r="S102" s="534"/>
      <c r="T102" s="197"/>
      <c r="U102" s="158"/>
    </row>
    <row r="103" spans="1:21" s="148" customFormat="1" ht="21.75">
      <c r="A103" s="584"/>
      <c r="B103" s="1110" t="s">
        <v>1155</v>
      </c>
      <c r="C103" s="583" t="s">
        <v>785</v>
      </c>
      <c r="D103" s="582"/>
      <c r="E103" s="581"/>
      <c r="F103" s="581"/>
      <c r="G103" s="578"/>
      <c r="H103" s="189"/>
      <c r="I103" s="580"/>
      <c r="J103" s="580"/>
      <c r="K103" s="579"/>
      <c r="L103" s="189"/>
      <c r="M103" s="578"/>
      <c r="N103" s="578"/>
      <c r="O103" s="578"/>
      <c r="P103" s="578"/>
      <c r="Q103" s="578"/>
      <c r="R103" s="576"/>
      <c r="S103" s="577"/>
      <c r="T103" s="576"/>
      <c r="U103" s="147"/>
    </row>
    <row r="104" spans="1:21" s="159" customFormat="1" ht="20.25">
      <c r="A104" s="540"/>
      <c r="B104" s="568" t="s">
        <v>1154</v>
      </c>
      <c r="C104" s="560" t="s">
        <v>785</v>
      </c>
      <c r="D104" s="575"/>
      <c r="E104" s="558"/>
      <c r="F104" s="558"/>
      <c r="G104" s="175"/>
      <c r="H104" s="557"/>
      <c r="I104" s="550"/>
      <c r="J104" s="202"/>
      <c r="K104" s="206"/>
      <c r="L104" s="535"/>
      <c r="M104" s="193"/>
      <c r="N104" s="193"/>
      <c r="O104" s="193"/>
      <c r="P104" s="193"/>
      <c r="Q104" s="195"/>
      <c r="R104" s="196"/>
      <c r="S104" s="534"/>
      <c r="T104" s="197"/>
      <c r="U104" s="158"/>
    </row>
    <row r="105" spans="1:21" s="159" customFormat="1" ht="20.25">
      <c r="A105" s="540"/>
      <c r="B105" s="567" t="s">
        <v>1150</v>
      </c>
      <c r="C105" s="566" t="s">
        <v>785</v>
      </c>
      <c r="D105" s="565" t="s">
        <v>769</v>
      </c>
      <c r="E105" s="564"/>
      <c r="F105" s="564"/>
      <c r="G105" s="166">
        <v>8</v>
      </c>
      <c r="H105" s="563">
        <v>2.23</v>
      </c>
      <c r="I105" s="562">
        <v>5</v>
      </c>
      <c r="J105" s="561">
        <v>1</v>
      </c>
      <c r="K105" s="172">
        <f>PRODUCT(I105:J105)</f>
        <v>5</v>
      </c>
      <c r="L105" s="188"/>
      <c r="M105" s="165"/>
      <c r="N105" s="165">
        <f>PRODUCT(H105,K105)</f>
        <v>11.15</v>
      </c>
      <c r="O105" s="165"/>
      <c r="P105" s="165"/>
      <c r="Q105" s="166"/>
      <c r="R105" s="167"/>
      <c r="S105" s="549"/>
      <c r="T105" s="168"/>
      <c r="U105" s="158"/>
    </row>
    <row r="106" spans="1:21" s="159" customFormat="1" ht="20.25">
      <c r="A106" s="540"/>
      <c r="B106" s="567" t="s">
        <v>1149</v>
      </c>
      <c r="C106" s="566" t="s">
        <v>785</v>
      </c>
      <c r="D106" s="565" t="s">
        <v>771</v>
      </c>
      <c r="E106" s="564"/>
      <c r="F106" s="564"/>
      <c r="G106" s="166">
        <v>8</v>
      </c>
      <c r="H106" s="563">
        <v>0.7</v>
      </c>
      <c r="I106" s="550">
        <v>4</v>
      </c>
      <c r="J106" s="202">
        <v>1</v>
      </c>
      <c r="K106" s="206">
        <f>PRODUCT(I106:J106)</f>
        <v>4</v>
      </c>
      <c r="L106" s="535"/>
      <c r="M106" s="193"/>
      <c r="N106" s="193">
        <f>PRODUCT(H106,K106)</f>
        <v>2.8</v>
      </c>
      <c r="O106" s="193"/>
      <c r="P106" s="193"/>
      <c r="Q106" s="195"/>
      <c r="R106" s="196"/>
      <c r="S106" s="534"/>
      <c r="T106" s="197"/>
      <c r="U106" s="158"/>
    </row>
    <row r="107" spans="1:21" s="159" customFormat="1" ht="20.25">
      <c r="A107" s="540"/>
      <c r="B107" s="567" t="s">
        <v>1148</v>
      </c>
      <c r="C107" s="566" t="s">
        <v>785</v>
      </c>
      <c r="D107" s="565" t="s">
        <v>771</v>
      </c>
      <c r="E107" s="564"/>
      <c r="F107" s="564"/>
      <c r="G107" s="166">
        <v>8</v>
      </c>
      <c r="H107" s="563">
        <v>0.7</v>
      </c>
      <c r="I107" s="562">
        <v>5</v>
      </c>
      <c r="J107" s="561">
        <v>1</v>
      </c>
      <c r="K107" s="172">
        <f>PRODUCT(I107:J107)</f>
        <v>5</v>
      </c>
      <c r="L107" s="188"/>
      <c r="M107" s="165"/>
      <c r="N107" s="165">
        <f>PRODUCT(H107,K107)</f>
        <v>3.5</v>
      </c>
      <c r="O107" s="165"/>
      <c r="P107" s="165"/>
      <c r="Q107" s="166"/>
      <c r="R107" s="167"/>
      <c r="S107" s="549"/>
      <c r="T107" s="168"/>
      <c r="U107" s="158"/>
    </row>
    <row r="108" spans="1:21" s="159" customFormat="1" ht="20.25">
      <c r="A108" s="540"/>
      <c r="B108" s="486" t="s">
        <v>1147</v>
      </c>
      <c r="C108" s="560" t="s">
        <v>785</v>
      </c>
      <c r="D108" s="559" t="s">
        <v>1146</v>
      </c>
      <c r="E108" s="558"/>
      <c r="F108" s="558"/>
      <c r="G108" s="175">
        <v>8</v>
      </c>
      <c r="H108" s="557">
        <v>1.68</v>
      </c>
      <c r="I108" s="550">
        <v>5</v>
      </c>
      <c r="J108" s="202">
        <v>1</v>
      </c>
      <c r="K108" s="206">
        <f>PRODUCT(I108:J108)</f>
        <v>5</v>
      </c>
      <c r="L108" s="535"/>
      <c r="M108" s="193"/>
      <c r="N108" s="193">
        <f>PRODUCT(H108,K108)</f>
        <v>8.4</v>
      </c>
      <c r="O108" s="193"/>
      <c r="P108" s="193"/>
      <c r="Q108" s="195"/>
      <c r="R108" s="196"/>
      <c r="S108" s="534"/>
      <c r="T108" s="197"/>
      <c r="U108" s="158"/>
    </row>
    <row r="109" spans="1:21" s="159" customFormat="1" ht="20.25">
      <c r="A109" s="540"/>
      <c r="B109" s="574" t="s">
        <v>1153</v>
      </c>
      <c r="C109" s="573" t="s">
        <v>785</v>
      </c>
      <c r="D109" s="572"/>
      <c r="E109" s="571"/>
      <c r="F109" s="571"/>
      <c r="G109" s="570"/>
      <c r="H109" s="569"/>
      <c r="I109" s="562"/>
      <c r="J109" s="561"/>
      <c r="K109" s="172"/>
      <c r="L109" s="188"/>
      <c r="M109" s="165"/>
      <c r="N109" s="165"/>
      <c r="O109" s="165"/>
      <c r="P109" s="165"/>
      <c r="Q109" s="166"/>
      <c r="R109" s="167"/>
      <c r="S109" s="549"/>
      <c r="T109" s="168"/>
      <c r="U109" s="158"/>
    </row>
    <row r="110" spans="1:21" s="159" customFormat="1" ht="20.25">
      <c r="A110" s="540"/>
      <c r="B110" s="539" t="s">
        <v>1150</v>
      </c>
      <c r="C110" s="566" t="s">
        <v>785</v>
      </c>
      <c r="D110" s="565" t="s">
        <v>769</v>
      </c>
      <c r="E110" s="564"/>
      <c r="F110" s="564"/>
      <c r="G110" s="166">
        <v>8</v>
      </c>
      <c r="H110" s="563">
        <v>2.23</v>
      </c>
      <c r="I110" s="550">
        <v>9</v>
      </c>
      <c r="J110" s="202">
        <v>1</v>
      </c>
      <c r="K110" s="206">
        <f>PRODUCT(I110:J110)</f>
        <v>9</v>
      </c>
      <c r="L110" s="535"/>
      <c r="M110" s="193"/>
      <c r="N110" s="193">
        <f>PRODUCT(H110,K110)</f>
        <v>20.07</v>
      </c>
      <c r="O110" s="193"/>
      <c r="P110" s="193"/>
      <c r="Q110" s="195"/>
      <c r="R110" s="196"/>
      <c r="S110" s="534"/>
      <c r="T110" s="197"/>
      <c r="U110" s="158"/>
    </row>
    <row r="111" spans="1:21" s="159" customFormat="1" ht="20.25">
      <c r="A111" s="540"/>
      <c r="B111" s="567" t="s">
        <v>1149</v>
      </c>
      <c r="C111" s="566" t="s">
        <v>785</v>
      </c>
      <c r="D111" s="565" t="s">
        <v>771</v>
      </c>
      <c r="E111" s="564"/>
      <c r="F111" s="564"/>
      <c r="G111" s="166">
        <v>8</v>
      </c>
      <c r="H111" s="563">
        <v>1.351</v>
      </c>
      <c r="I111" s="562">
        <v>4</v>
      </c>
      <c r="J111" s="561">
        <v>1</v>
      </c>
      <c r="K111" s="172">
        <f>PRODUCT(I111:J111)</f>
        <v>4</v>
      </c>
      <c r="L111" s="188"/>
      <c r="M111" s="165"/>
      <c r="N111" s="165">
        <f>PRODUCT(H111,K111)</f>
        <v>5.4039999999999999</v>
      </c>
      <c r="O111" s="165"/>
      <c r="P111" s="165"/>
      <c r="Q111" s="166"/>
      <c r="R111" s="167"/>
      <c r="S111" s="549"/>
      <c r="T111" s="168"/>
      <c r="U111" s="158"/>
    </row>
    <row r="112" spans="1:21" s="159" customFormat="1" ht="20.25">
      <c r="A112" s="540"/>
      <c r="B112" s="567" t="s">
        <v>1148</v>
      </c>
      <c r="C112" s="566" t="s">
        <v>785</v>
      </c>
      <c r="D112" s="565" t="s">
        <v>771</v>
      </c>
      <c r="E112" s="564"/>
      <c r="F112" s="564"/>
      <c r="G112" s="166">
        <v>8</v>
      </c>
      <c r="H112" s="563">
        <v>1.351</v>
      </c>
      <c r="I112" s="550">
        <v>5</v>
      </c>
      <c r="J112" s="202">
        <v>1</v>
      </c>
      <c r="K112" s="206">
        <f>PRODUCT(I112:J112)</f>
        <v>5</v>
      </c>
      <c r="L112" s="535"/>
      <c r="M112" s="193"/>
      <c r="N112" s="193">
        <f>PRODUCT(H112,K112)</f>
        <v>6.7549999999999999</v>
      </c>
      <c r="O112" s="193"/>
      <c r="P112" s="193"/>
      <c r="Q112" s="195"/>
      <c r="R112" s="196"/>
      <c r="S112" s="534"/>
      <c r="T112" s="197"/>
      <c r="U112" s="158"/>
    </row>
    <row r="113" spans="1:21" s="159" customFormat="1" ht="20.25">
      <c r="A113" s="540"/>
      <c r="B113" s="486" t="s">
        <v>1147</v>
      </c>
      <c r="C113" s="566" t="s">
        <v>785</v>
      </c>
      <c r="D113" s="565" t="s">
        <v>1146</v>
      </c>
      <c r="E113" s="564"/>
      <c r="F113" s="564"/>
      <c r="G113" s="166">
        <v>8</v>
      </c>
      <c r="H113" s="563">
        <v>1.68</v>
      </c>
      <c r="I113" s="562">
        <v>9</v>
      </c>
      <c r="J113" s="561">
        <v>1</v>
      </c>
      <c r="K113" s="172">
        <f>PRODUCT(I113:J113)</f>
        <v>9</v>
      </c>
      <c r="L113" s="188"/>
      <c r="M113" s="165"/>
      <c r="N113" s="165">
        <f>PRODUCT(H113,K113)</f>
        <v>15.12</v>
      </c>
      <c r="O113" s="165"/>
      <c r="P113" s="165"/>
      <c r="Q113" s="166"/>
      <c r="R113" s="167"/>
      <c r="S113" s="549"/>
      <c r="T113" s="168"/>
      <c r="U113" s="158"/>
    </row>
    <row r="114" spans="1:21" s="159" customFormat="1" ht="20.25">
      <c r="A114" s="540"/>
      <c r="B114" s="568" t="s">
        <v>1152</v>
      </c>
      <c r="C114" s="552" t="s">
        <v>785</v>
      </c>
      <c r="D114" s="537"/>
      <c r="E114" s="536"/>
      <c r="F114" s="536"/>
      <c r="G114" s="195"/>
      <c r="H114" s="551"/>
      <c r="I114" s="550"/>
      <c r="J114" s="202"/>
      <c r="K114" s="206"/>
      <c r="L114" s="535"/>
      <c r="M114" s="193"/>
      <c r="N114" s="193"/>
      <c r="O114" s="193"/>
      <c r="P114" s="193"/>
      <c r="Q114" s="195"/>
      <c r="R114" s="196"/>
      <c r="S114" s="534"/>
      <c r="T114" s="197"/>
      <c r="U114" s="158"/>
    </row>
    <row r="115" spans="1:21" s="159" customFormat="1" ht="20.25">
      <c r="A115" s="540"/>
      <c r="B115" s="567" t="s">
        <v>1150</v>
      </c>
      <c r="C115" s="566" t="s">
        <v>785</v>
      </c>
      <c r="D115" s="565" t="s">
        <v>769</v>
      </c>
      <c r="E115" s="564"/>
      <c r="F115" s="564"/>
      <c r="G115" s="166">
        <v>8</v>
      </c>
      <c r="H115" s="563">
        <v>2.23</v>
      </c>
      <c r="I115" s="562">
        <v>6</v>
      </c>
      <c r="J115" s="561">
        <v>1</v>
      </c>
      <c r="K115" s="172">
        <f>PRODUCT(I115:J115)</f>
        <v>6</v>
      </c>
      <c r="L115" s="188"/>
      <c r="M115" s="165"/>
      <c r="N115" s="165">
        <f>PRODUCT(H115,K115)</f>
        <v>13.379999999999999</v>
      </c>
      <c r="O115" s="165"/>
      <c r="P115" s="165"/>
      <c r="Q115" s="166"/>
      <c r="R115" s="167"/>
      <c r="S115" s="549"/>
      <c r="T115" s="168"/>
      <c r="U115" s="158"/>
    </row>
    <row r="116" spans="1:21" s="159" customFormat="1" ht="20.25">
      <c r="A116" s="540"/>
      <c r="B116" s="567" t="s">
        <v>1149</v>
      </c>
      <c r="C116" s="552" t="s">
        <v>785</v>
      </c>
      <c r="D116" s="537" t="s">
        <v>771</v>
      </c>
      <c r="E116" s="536"/>
      <c r="F116" s="536"/>
      <c r="G116" s="195">
        <v>8</v>
      </c>
      <c r="H116" s="551">
        <v>0.85099999999999998</v>
      </c>
      <c r="I116" s="550">
        <v>4</v>
      </c>
      <c r="J116" s="202">
        <v>1</v>
      </c>
      <c r="K116" s="206">
        <f>PRODUCT(I116:J116)</f>
        <v>4</v>
      </c>
      <c r="L116" s="535"/>
      <c r="M116" s="193"/>
      <c r="N116" s="193">
        <f>PRODUCT(H116,K116)</f>
        <v>3.4039999999999999</v>
      </c>
      <c r="O116" s="193"/>
      <c r="P116" s="193"/>
      <c r="Q116" s="195"/>
      <c r="R116" s="196"/>
      <c r="S116" s="534"/>
      <c r="T116" s="197"/>
      <c r="U116" s="158"/>
    </row>
    <row r="117" spans="1:21" s="159" customFormat="1" ht="20.25">
      <c r="A117" s="540"/>
      <c r="B117" s="567" t="s">
        <v>1148</v>
      </c>
      <c r="C117" s="566" t="s">
        <v>785</v>
      </c>
      <c r="D117" s="565" t="s">
        <v>771</v>
      </c>
      <c r="E117" s="564"/>
      <c r="F117" s="564"/>
      <c r="G117" s="166">
        <v>8</v>
      </c>
      <c r="H117" s="563">
        <v>0.85099999999999998</v>
      </c>
      <c r="I117" s="562">
        <v>5</v>
      </c>
      <c r="J117" s="561">
        <v>1</v>
      </c>
      <c r="K117" s="172">
        <f>PRODUCT(I117:J117)</f>
        <v>5</v>
      </c>
      <c r="L117" s="188"/>
      <c r="M117" s="165"/>
      <c r="N117" s="165">
        <f>PRODUCT(H117,K117)</f>
        <v>4.2549999999999999</v>
      </c>
      <c r="O117" s="165"/>
      <c r="P117" s="165"/>
      <c r="Q117" s="166"/>
      <c r="R117" s="167"/>
      <c r="S117" s="549"/>
      <c r="T117" s="168"/>
      <c r="U117" s="158"/>
    </row>
    <row r="118" spans="1:21" s="159" customFormat="1" ht="20.25">
      <c r="A118" s="540"/>
      <c r="B118" s="486" t="s">
        <v>1147</v>
      </c>
      <c r="C118" s="566" t="s">
        <v>785</v>
      </c>
      <c r="D118" s="565" t="s">
        <v>1146</v>
      </c>
      <c r="E118" s="564"/>
      <c r="F118" s="564"/>
      <c r="G118" s="166">
        <v>8</v>
      </c>
      <c r="H118" s="563">
        <v>1.68</v>
      </c>
      <c r="I118" s="556">
        <v>6</v>
      </c>
      <c r="J118" s="555">
        <v>1</v>
      </c>
      <c r="K118" s="178">
        <f>PRODUCT(I118:J118)</f>
        <v>6</v>
      </c>
      <c r="L118" s="554"/>
      <c r="M118" s="174"/>
      <c r="N118" s="174">
        <f>PRODUCT(H118,K118)</f>
        <v>10.08</v>
      </c>
      <c r="O118" s="174"/>
      <c r="P118" s="174"/>
      <c r="Q118" s="175"/>
      <c r="R118" s="176"/>
      <c r="S118" s="553"/>
      <c r="T118" s="177"/>
      <c r="U118" s="158"/>
    </row>
    <row r="119" spans="1:21" s="159" customFormat="1" ht="20.25">
      <c r="A119" s="540"/>
      <c r="B119" s="568" t="s">
        <v>1151</v>
      </c>
      <c r="C119" s="566" t="s">
        <v>785</v>
      </c>
      <c r="D119" s="565"/>
      <c r="E119" s="564"/>
      <c r="F119" s="564"/>
      <c r="G119" s="166"/>
      <c r="H119" s="563"/>
      <c r="I119" s="562"/>
      <c r="J119" s="561"/>
      <c r="K119" s="172"/>
      <c r="L119" s="188"/>
      <c r="M119" s="165"/>
      <c r="N119" s="165"/>
      <c r="O119" s="165"/>
      <c r="P119" s="165"/>
      <c r="Q119" s="166"/>
      <c r="R119" s="167"/>
      <c r="S119" s="549"/>
      <c r="T119" s="168"/>
      <c r="U119" s="158"/>
    </row>
    <row r="120" spans="1:21" s="159" customFormat="1" ht="20.25">
      <c r="A120" s="540"/>
      <c r="B120" s="567" t="s">
        <v>1150</v>
      </c>
      <c r="C120" s="566" t="s">
        <v>785</v>
      </c>
      <c r="D120" s="565" t="s">
        <v>769</v>
      </c>
      <c r="E120" s="564"/>
      <c r="F120" s="564"/>
      <c r="G120" s="166">
        <v>8</v>
      </c>
      <c r="H120" s="563">
        <v>2.23</v>
      </c>
      <c r="I120" s="550">
        <v>15</v>
      </c>
      <c r="J120" s="202">
        <v>1</v>
      </c>
      <c r="K120" s="206">
        <f>PRODUCT(I120:J120)</f>
        <v>15</v>
      </c>
      <c r="L120" s="535"/>
      <c r="M120" s="193"/>
      <c r="N120" s="193">
        <f>PRODUCT(H120,K120)</f>
        <v>33.450000000000003</v>
      </c>
      <c r="O120" s="193"/>
      <c r="P120" s="193"/>
      <c r="Q120" s="195"/>
      <c r="R120" s="196"/>
      <c r="S120" s="534"/>
      <c r="T120" s="197"/>
      <c r="U120" s="158"/>
    </row>
    <row r="121" spans="1:21" s="159" customFormat="1" ht="20.25">
      <c r="A121" s="540"/>
      <c r="B121" s="486" t="s">
        <v>1149</v>
      </c>
      <c r="C121" s="566" t="s">
        <v>785</v>
      </c>
      <c r="D121" s="565" t="s">
        <v>771</v>
      </c>
      <c r="E121" s="564"/>
      <c r="F121" s="564"/>
      <c r="G121" s="166">
        <v>8</v>
      </c>
      <c r="H121" s="563">
        <v>2.2869999999999999</v>
      </c>
      <c r="I121" s="562">
        <v>4</v>
      </c>
      <c r="J121" s="561">
        <v>1</v>
      </c>
      <c r="K121" s="172">
        <f>PRODUCT(I121:J121)</f>
        <v>4</v>
      </c>
      <c r="L121" s="188"/>
      <c r="M121" s="165"/>
      <c r="N121" s="165">
        <f>PRODUCT(H121,K121)</f>
        <v>9.1479999999999997</v>
      </c>
      <c r="O121" s="165"/>
      <c r="P121" s="165"/>
      <c r="Q121" s="166"/>
      <c r="R121" s="167"/>
      <c r="S121" s="549"/>
      <c r="T121" s="168"/>
      <c r="U121" s="158"/>
    </row>
    <row r="122" spans="1:21" s="159" customFormat="1" ht="20.25">
      <c r="A122" s="540"/>
      <c r="B122" s="486" t="s">
        <v>1148</v>
      </c>
      <c r="C122" s="560"/>
      <c r="D122" s="559" t="s">
        <v>771</v>
      </c>
      <c r="E122" s="558"/>
      <c r="F122" s="558"/>
      <c r="G122" s="175">
        <v>8</v>
      </c>
      <c r="H122" s="557">
        <v>2.2869999999999999</v>
      </c>
      <c r="I122" s="556">
        <v>5</v>
      </c>
      <c r="J122" s="555">
        <v>1</v>
      </c>
      <c r="K122" s="178">
        <f>PRODUCT(I122:J122)</f>
        <v>5</v>
      </c>
      <c r="L122" s="554"/>
      <c r="M122" s="174"/>
      <c r="N122" s="174">
        <f>PRODUCT(H122,K122)</f>
        <v>11.434999999999999</v>
      </c>
      <c r="O122" s="174"/>
      <c r="P122" s="174"/>
      <c r="Q122" s="175"/>
      <c r="R122" s="176"/>
      <c r="S122" s="553"/>
      <c r="T122" s="177"/>
      <c r="U122" s="158"/>
    </row>
    <row r="123" spans="1:21" s="159" customFormat="1" ht="21" thickBot="1">
      <c r="A123" s="540"/>
      <c r="B123" s="539" t="s">
        <v>1147</v>
      </c>
      <c r="C123" s="552" t="s">
        <v>785</v>
      </c>
      <c r="D123" s="537" t="s">
        <v>1146</v>
      </c>
      <c r="E123" s="536"/>
      <c r="F123" s="536"/>
      <c r="G123" s="195">
        <v>8</v>
      </c>
      <c r="H123" s="551">
        <v>1.68</v>
      </c>
      <c r="I123" s="550">
        <v>15</v>
      </c>
      <c r="J123" s="202">
        <v>1</v>
      </c>
      <c r="K123" s="206">
        <f>PRODUCT(I123:J123)</f>
        <v>15</v>
      </c>
      <c r="L123" s="535"/>
      <c r="M123" s="193"/>
      <c r="N123" s="193">
        <f>PRODUCT(H123,K123)</f>
        <v>25.2</v>
      </c>
      <c r="O123" s="193"/>
      <c r="P123" s="193"/>
      <c r="Q123" s="195"/>
      <c r="R123" s="196"/>
      <c r="S123" s="534"/>
      <c r="T123" s="197"/>
      <c r="U123" s="158"/>
    </row>
    <row r="124" spans="1:21" s="159" customFormat="1" ht="21" thickBot="1">
      <c r="A124" s="540"/>
      <c r="B124" s="539"/>
      <c r="C124" s="544"/>
      <c r="D124" s="537"/>
      <c r="E124" s="536"/>
      <c r="F124" s="536"/>
      <c r="G124" s="195"/>
      <c r="H124" s="362"/>
      <c r="I124" s="962"/>
      <c r="J124" s="962"/>
      <c r="K124" s="963"/>
      <c r="L124" s="535"/>
      <c r="M124" s="164"/>
      <c r="N124" s="165"/>
      <c r="O124" s="165"/>
      <c r="P124" s="165"/>
      <c r="Q124" s="166"/>
      <c r="R124" s="167"/>
      <c r="S124" s="549"/>
      <c r="T124" s="168"/>
      <c r="U124" s="158"/>
    </row>
    <row r="125" spans="1:21" s="159" customFormat="1" ht="21" thickBot="1">
      <c r="A125" s="540"/>
      <c r="B125" s="539"/>
      <c r="C125" s="544"/>
      <c r="D125" s="537"/>
      <c r="E125" s="536"/>
      <c r="F125" s="536"/>
      <c r="G125" s="195"/>
      <c r="H125" s="6"/>
      <c r="I125" s="964" t="s">
        <v>853</v>
      </c>
      <c r="J125" s="962"/>
      <c r="K125" s="963"/>
      <c r="L125" s="535"/>
      <c r="M125" s="548">
        <f>SUM(M5:M124)</f>
        <v>203.57999999999998</v>
      </c>
      <c r="N125" s="548">
        <f>SUM(N5:N124)</f>
        <v>3286.3680000000004</v>
      </c>
      <c r="O125" s="548"/>
      <c r="P125" s="548">
        <f>SUM(P5:P124)</f>
        <v>821.33000000000015</v>
      </c>
      <c r="Q125" s="548">
        <f>SUM(Q5:Q124)</f>
        <v>384</v>
      </c>
      <c r="R125" s="548"/>
      <c r="S125" s="548"/>
      <c r="T125" s="547"/>
      <c r="U125" s="158"/>
    </row>
    <row r="126" spans="1:21" s="159" customFormat="1" ht="21" thickBot="1">
      <c r="A126" s="540"/>
      <c r="B126" s="539"/>
      <c r="C126" s="544"/>
      <c r="D126" s="537"/>
      <c r="E126" s="536"/>
      <c r="F126" s="536"/>
      <c r="G126" s="195"/>
      <c r="H126" s="6"/>
      <c r="I126" s="965" t="s">
        <v>854</v>
      </c>
      <c r="J126" s="965"/>
      <c r="K126" s="966"/>
      <c r="L126" s="535"/>
      <c r="M126" s="546">
        <f t="shared" ref="M126:S126" si="5">PRODUCT(M4^2,0.00617)</f>
        <v>0.22212000000000001</v>
      </c>
      <c r="N126" s="545">
        <f t="shared" si="5"/>
        <v>0.39488000000000001</v>
      </c>
      <c r="O126" s="545">
        <f t="shared" si="5"/>
        <v>0.61699999999999999</v>
      </c>
      <c r="P126" s="545">
        <f t="shared" si="5"/>
        <v>0.88848000000000005</v>
      </c>
      <c r="Q126" s="545">
        <f t="shared" si="5"/>
        <v>1.20932</v>
      </c>
      <c r="R126" s="545">
        <f t="shared" si="5"/>
        <v>1.57952</v>
      </c>
      <c r="S126" s="545">
        <f t="shared" si="5"/>
        <v>2.468</v>
      </c>
      <c r="T126" s="541"/>
      <c r="U126" s="158"/>
    </row>
    <row r="127" spans="1:21" s="159" customFormat="1" ht="21" thickBot="1">
      <c r="A127" s="540"/>
      <c r="B127" s="539"/>
      <c r="C127" s="544"/>
      <c r="D127" s="537"/>
      <c r="E127" s="536"/>
      <c r="F127" s="536"/>
      <c r="G127" s="195"/>
      <c r="H127" s="6"/>
      <c r="I127" s="967" t="s">
        <v>855</v>
      </c>
      <c r="J127" s="967"/>
      <c r="K127" s="968"/>
      <c r="L127" s="535"/>
      <c r="M127" s="543">
        <f>PRODUCT(M125:M126)</f>
        <v>45.2191896</v>
      </c>
      <c r="N127" s="542">
        <f>PRODUCT(N125:N126)</f>
        <v>1297.7209958400001</v>
      </c>
      <c r="O127" s="542"/>
      <c r="P127" s="542">
        <f>PRODUCT(P125:P126)</f>
        <v>729.7352784000002</v>
      </c>
      <c r="Q127" s="542">
        <f>PRODUCT(Q125:Q126)</f>
        <v>464.37887999999998</v>
      </c>
      <c r="R127" s="542">
        <f>PRODUCT(R125:R126)</f>
        <v>1.57952</v>
      </c>
      <c r="S127" s="542"/>
      <c r="T127" s="541"/>
      <c r="U127" s="158"/>
    </row>
    <row r="128" spans="1:21" s="159" customFormat="1" ht="21" thickBot="1">
      <c r="A128" s="540"/>
      <c r="B128" s="539"/>
      <c r="C128" s="538"/>
      <c r="D128" s="537"/>
      <c r="E128" s="536"/>
      <c r="F128" s="536"/>
      <c r="G128" s="195"/>
      <c r="H128" s="371"/>
      <c r="I128" s="969"/>
      <c r="J128" s="969"/>
      <c r="K128" s="970"/>
      <c r="L128" s="535"/>
      <c r="M128" s="193"/>
      <c r="N128" s="193"/>
      <c r="O128" s="193"/>
      <c r="P128" s="193"/>
      <c r="Q128" s="195"/>
      <c r="R128" s="196"/>
      <c r="S128" s="534"/>
      <c r="T128" s="197"/>
      <c r="U128" s="158"/>
    </row>
    <row r="129" spans="1:41" ht="21.75">
      <c r="A129" s="288"/>
      <c r="B129" s="533"/>
      <c r="C129" s="974" t="s">
        <v>856</v>
      </c>
      <c r="D129" s="975"/>
      <c r="E129" s="211"/>
      <c r="F129" s="211"/>
      <c r="G129" s="212"/>
      <c r="H129" s="532"/>
      <c r="I129" s="531"/>
      <c r="J129" s="530"/>
      <c r="K129" s="530"/>
      <c r="L129" s="213"/>
      <c r="M129" s="211"/>
      <c r="N129" s="211"/>
      <c r="O129" s="211"/>
      <c r="P129" s="211"/>
      <c r="Q129" s="212"/>
      <c r="R129" s="214"/>
      <c r="S129" s="214"/>
      <c r="T129" s="215"/>
      <c r="U129" s="59"/>
      <c r="V129" s="59"/>
      <c r="W129" s="59"/>
      <c r="X129" s="59"/>
      <c r="Y129" s="59"/>
      <c r="Z129" s="59"/>
      <c r="AA129" s="59"/>
      <c r="AB129" s="59"/>
      <c r="AC129" s="59"/>
      <c r="AD129" s="59"/>
      <c r="AE129" s="59"/>
      <c r="AF129" s="59"/>
      <c r="AG129" s="59"/>
      <c r="AH129" s="59"/>
      <c r="AI129" s="59"/>
      <c r="AJ129" s="59"/>
      <c r="AK129" s="59"/>
      <c r="AL129" s="59"/>
      <c r="AM129" s="59"/>
      <c r="AN129" s="59"/>
      <c r="AO129" s="59"/>
    </row>
    <row r="130" spans="1:41" s="526" customFormat="1" ht="21.75">
      <c r="A130" s="529"/>
      <c r="B130" s="1111" t="s">
        <v>857</v>
      </c>
      <c r="C130" s="528"/>
      <c r="D130" s="216"/>
      <c r="E130" s="216"/>
      <c r="F130" s="216"/>
      <c r="G130" s="527"/>
      <c r="H130" s="527"/>
      <c r="I130" s="527"/>
      <c r="J130" s="527"/>
      <c r="K130" s="527"/>
      <c r="L130" s="217"/>
      <c r="M130" s="217"/>
      <c r="N130" s="217"/>
      <c r="O130" s="217"/>
      <c r="P130" s="217"/>
      <c r="Q130" s="217"/>
      <c r="R130" s="218"/>
      <c r="S130" s="218"/>
      <c r="T130" s="219"/>
      <c r="U130" s="59"/>
      <c r="V130" s="59"/>
      <c r="W130" s="59"/>
      <c r="X130" s="59"/>
      <c r="Y130" s="59"/>
      <c r="Z130" s="59"/>
      <c r="AA130" s="59"/>
      <c r="AB130" s="59"/>
      <c r="AC130" s="59"/>
      <c r="AD130" s="59"/>
      <c r="AE130" s="59"/>
      <c r="AF130" s="59"/>
      <c r="AG130" s="59"/>
      <c r="AH130" s="59"/>
      <c r="AI130" s="59"/>
      <c r="AJ130" s="59"/>
      <c r="AK130" s="59"/>
      <c r="AL130" s="59"/>
      <c r="AM130" s="59"/>
      <c r="AN130" s="59"/>
      <c r="AO130" s="59"/>
    </row>
    <row r="131" spans="1:41" ht="21">
      <c r="A131" s="1"/>
      <c r="B131" s="501" t="s">
        <v>858</v>
      </c>
      <c r="C131" s="525" t="s">
        <v>859</v>
      </c>
      <c r="D131" s="221" t="s">
        <v>860</v>
      </c>
      <c r="E131" s="221"/>
      <c r="F131" s="221"/>
      <c r="G131" s="306">
        <v>14</v>
      </c>
      <c r="H131" s="326">
        <v>3.64</v>
      </c>
      <c r="I131" s="302">
        <v>6</v>
      </c>
      <c r="J131" s="301">
        <v>14</v>
      </c>
      <c r="K131" s="223">
        <f>PRODUCT(I131:J131)</f>
        <v>84</v>
      </c>
      <c r="L131" s="224"/>
      <c r="M131" s="225"/>
      <c r="N131" s="225"/>
      <c r="O131" s="225"/>
      <c r="P131" s="225"/>
      <c r="Q131" s="226">
        <f>PRODUCT(H131,K131)</f>
        <v>305.76</v>
      </c>
      <c r="R131" s="227"/>
      <c r="S131" s="228"/>
      <c r="T131" s="523"/>
    </row>
    <row r="132" spans="1:41" ht="21">
      <c r="A132" s="1"/>
      <c r="B132" s="501" t="s">
        <v>861</v>
      </c>
      <c r="C132" s="524" t="s">
        <v>862</v>
      </c>
      <c r="D132" s="221" t="s">
        <v>860</v>
      </c>
      <c r="E132" s="225"/>
      <c r="F132" s="225"/>
      <c r="G132" s="229">
        <v>14</v>
      </c>
      <c r="H132" s="514">
        <v>3</v>
      </c>
      <c r="I132" s="230">
        <v>4</v>
      </c>
      <c r="J132" s="505">
        <v>14</v>
      </c>
      <c r="K132" s="223">
        <f>PRODUCT(I132:J132)</f>
        <v>56</v>
      </c>
      <c r="L132" s="231"/>
      <c r="M132" s="232"/>
      <c r="N132" s="233"/>
      <c r="O132" s="233"/>
      <c r="P132" s="233"/>
      <c r="Q132" s="226">
        <f>PRODUCT(H132,K132)</f>
        <v>168</v>
      </c>
      <c r="R132" s="234"/>
      <c r="S132" s="234"/>
      <c r="T132" s="523"/>
    </row>
    <row r="133" spans="1:41" ht="21">
      <c r="A133" s="288"/>
      <c r="B133" s="502" t="s">
        <v>863</v>
      </c>
      <c r="C133" s="235" t="s">
        <v>859</v>
      </c>
      <c r="D133" s="220" t="s">
        <v>860</v>
      </c>
      <c r="E133" s="233"/>
      <c r="F133" s="233"/>
      <c r="G133" s="236">
        <v>14</v>
      </c>
      <c r="H133" s="500">
        <v>3.64</v>
      </c>
      <c r="I133" s="225">
        <v>6</v>
      </c>
      <c r="J133" s="499">
        <v>1</v>
      </c>
      <c r="K133" s="223">
        <f>PRODUCT(I133:J133)</f>
        <v>6</v>
      </c>
      <c r="L133" s="231"/>
      <c r="M133" s="225"/>
      <c r="N133" s="233"/>
      <c r="O133" s="233"/>
      <c r="P133" s="237"/>
      <c r="Q133" s="226">
        <f>PRODUCT(H133,K133)</f>
        <v>21.84</v>
      </c>
      <c r="R133" s="234"/>
      <c r="S133" s="234"/>
      <c r="T133" s="522"/>
    </row>
    <row r="134" spans="1:41" ht="21">
      <c r="A134" s="288"/>
      <c r="B134" s="502" t="s">
        <v>864</v>
      </c>
      <c r="C134" s="233" t="s">
        <v>862</v>
      </c>
      <c r="D134" s="220" t="s">
        <v>860</v>
      </c>
      <c r="E134" s="233"/>
      <c r="F134" s="233"/>
      <c r="G134" s="231">
        <v>14</v>
      </c>
      <c r="H134" s="500">
        <v>3</v>
      </c>
      <c r="I134" s="233">
        <v>6</v>
      </c>
      <c r="J134" s="499">
        <v>1</v>
      </c>
      <c r="K134" s="223">
        <f>PRODUCT(I134:J134)</f>
        <v>6</v>
      </c>
      <c r="L134" s="231"/>
      <c r="M134" s="233"/>
      <c r="N134" s="233"/>
      <c r="O134" s="233"/>
      <c r="P134" s="233"/>
      <c r="Q134" s="226">
        <f>PRODUCT(H134,K134)</f>
        <v>18</v>
      </c>
      <c r="R134" s="238"/>
      <c r="S134" s="238"/>
      <c r="T134" s="494"/>
    </row>
    <row r="135" spans="1:41" ht="21">
      <c r="A135" s="288"/>
      <c r="B135" s="502" t="s">
        <v>865</v>
      </c>
      <c r="C135" s="239" t="s">
        <v>859</v>
      </c>
      <c r="D135" s="220" t="s">
        <v>860</v>
      </c>
      <c r="E135" s="230"/>
      <c r="F135" s="230"/>
      <c r="G135" s="240">
        <v>14</v>
      </c>
      <c r="H135" s="521">
        <v>3.15</v>
      </c>
      <c r="I135" s="230">
        <v>6</v>
      </c>
      <c r="J135" s="263">
        <v>1</v>
      </c>
      <c r="K135" s="293">
        <f>PRODUCT(I135:J135)</f>
        <v>6</v>
      </c>
      <c r="L135" s="240"/>
      <c r="M135" s="242"/>
      <c r="N135" s="230"/>
      <c r="O135" s="241"/>
      <c r="P135" s="241"/>
      <c r="Q135" s="226">
        <f>PRODUCT(H135,K135)</f>
        <v>18.899999999999999</v>
      </c>
      <c r="R135" s="227"/>
      <c r="S135" s="243"/>
      <c r="T135" s="493"/>
      <c r="U135" s="59"/>
      <c r="V135" s="59"/>
      <c r="W135" s="59"/>
      <c r="X135" s="59"/>
      <c r="Y135" s="59"/>
      <c r="Z135" s="59"/>
      <c r="AA135" s="59"/>
      <c r="AB135" s="59"/>
      <c r="AC135" s="59"/>
      <c r="AD135" s="59"/>
      <c r="AE135" s="59"/>
    </row>
    <row r="136" spans="1:41" s="465" customFormat="1" ht="21.75">
      <c r="A136" s="520"/>
      <c r="B136" s="1112" t="s">
        <v>866</v>
      </c>
      <c r="C136" s="245"/>
      <c r="D136" s="245"/>
      <c r="E136" s="245"/>
      <c r="F136" s="246"/>
      <c r="G136" s="246"/>
      <c r="H136" s="519"/>
      <c r="I136" s="246"/>
      <c r="J136" s="247"/>
      <c r="K136" s="247"/>
      <c r="L136" s="247"/>
      <c r="M136" s="247"/>
      <c r="N136" s="245"/>
      <c r="O136" s="245"/>
      <c r="P136" s="247"/>
      <c r="Q136" s="247"/>
      <c r="R136" s="248"/>
      <c r="S136" s="249"/>
      <c r="T136" s="511"/>
      <c r="U136" s="59"/>
      <c r="V136" s="59"/>
      <c r="W136" s="59"/>
      <c r="X136" s="59"/>
      <c r="Y136" s="59"/>
      <c r="Z136" s="59"/>
      <c r="AA136" s="59"/>
      <c r="AB136" s="59"/>
      <c r="AC136" s="59"/>
      <c r="AD136" s="59"/>
      <c r="AE136" s="59"/>
    </row>
    <row r="137" spans="1:41" ht="21">
      <c r="A137" s="288"/>
      <c r="B137" s="502" t="s">
        <v>867</v>
      </c>
      <c r="C137" s="518" t="s">
        <v>859</v>
      </c>
      <c r="D137" s="207" t="s">
        <v>778</v>
      </c>
      <c r="E137" s="225"/>
      <c r="F137" s="251"/>
      <c r="G137" s="251">
        <v>6</v>
      </c>
      <c r="H137" s="517">
        <v>1</v>
      </c>
      <c r="I137" s="252">
        <v>13</v>
      </c>
      <c r="J137" s="505">
        <v>14</v>
      </c>
      <c r="K137" s="225">
        <f>PRODUCT(I137:J137)</f>
        <v>182</v>
      </c>
      <c r="L137" s="224"/>
      <c r="M137" s="252">
        <v>182</v>
      </c>
      <c r="N137" s="225"/>
      <c r="O137" s="225"/>
      <c r="P137" s="251"/>
      <c r="Q137" s="251"/>
      <c r="R137" s="228"/>
      <c r="S137" s="253"/>
      <c r="T137" s="516"/>
      <c r="U137" s="59"/>
      <c r="V137" s="59"/>
      <c r="W137" s="59"/>
      <c r="X137" s="59"/>
      <c r="Y137" s="59"/>
      <c r="Z137" s="59"/>
      <c r="AA137" s="59"/>
      <c r="AB137" s="59"/>
      <c r="AC137" s="59"/>
      <c r="AD137" s="59"/>
      <c r="AE137" s="59"/>
    </row>
    <row r="138" spans="1:41" ht="21">
      <c r="A138" s="288"/>
      <c r="B138" s="502" t="s">
        <v>868</v>
      </c>
      <c r="C138" s="483" t="s">
        <v>862</v>
      </c>
      <c r="D138" s="207" t="s">
        <v>778</v>
      </c>
      <c r="E138" s="233"/>
      <c r="F138" s="233"/>
      <c r="G138" s="224">
        <v>6</v>
      </c>
      <c r="H138" s="514">
        <v>1</v>
      </c>
      <c r="I138" s="225">
        <v>13</v>
      </c>
      <c r="J138" s="499">
        <v>14</v>
      </c>
      <c r="K138" s="252">
        <f>PRODUCT(I138:J138)</f>
        <v>182</v>
      </c>
      <c r="L138" s="231"/>
      <c r="M138" s="233">
        <v>182</v>
      </c>
      <c r="N138" s="233"/>
      <c r="O138" s="233"/>
      <c r="P138" s="233"/>
      <c r="Q138" s="254"/>
      <c r="R138" s="227"/>
      <c r="S138" s="244"/>
      <c r="T138" s="493"/>
      <c r="U138" s="59"/>
      <c r="V138" s="59"/>
      <c r="W138" s="59"/>
      <c r="X138" s="59"/>
      <c r="Y138" s="59"/>
      <c r="Z138" s="59"/>
      <c r="AA138" s="59"/>
      <c r="AB138" s="59"/>
      <c r="AC138" s="59"/>
      <c r="AD138" s="59"/>
      <c r="AE138" s="59"/>
    </row>
    <row r="139" spans="1:41" ht="21">
      <c r="A139" s="515"/>
      <c r="B139" s="502" t="s">
        <v>869</v>
      </c>
      <c r="C139" s="235" t="s">
        <v>859</v>
      </c>
      <c r="D139" s="207" t="s">
        <v>778</v>
      </c>
      <c r="E139" s="225"/>
      <c r="F139" s="225"/>
      <c r="G139" s="224">
        <v>6</v>
      </c>
      <c r="H139" s="514"/>
      <c r="I139" s="225">
        <v>13</v>
      </c>
      <c r="J139" s="499">
        <v>1</v>
      </c>
      <c r="K139" s="252">
        <f>PRODUCT(I139:J139)</f>
        <v>13</v>
      </c>
      <c r="L139" s="224"/>
      <c r="M139" s="225">
        <v>13</v>
      </c>
      <c r="N139" s="225"/>
      <c r="O139" s="225"/>
      <c r="P139" s="237"/>
      <c r="Q139" s="233"/>
      <c r="R139" s="238"/>
      <c r="S139" s="234"/>
      <c r="T139" s="494"/>
      <c r="U139" s="59"/>
      <c r="V139" s="59"/>
      <c r="W139" s="59"/>
      <c r="X139" s="59"/>
      <c r="Y139" s="59"/>
      <c r="Z139" s="59"/>
      <c r="AA139" s="59"/>
      <c r="AB139" s="59"/>
      <c r="AC139" s="59"/>
      <c r="AD139" s="59"/>
      <c r="AE139" s="59"/>
    </row>
    <row r="140" spans="1:41" ht="21">
      <c r="A140" s="288"/>
      <c r="B140" s="502" t="s">
        <v>870</v>
      </c>
      <c r="C140" s="483" t="s">
        <v>862</v>
      </c>
      <c r="D140" s="207" t="s">
        <v>778</v>
      </c>
      <c r="E140" s="233"/>
      <c r="F140" s="233"/>
      <c r="G140" s="231">
        <v>6</v>
      </c>
      <c r="H140" s="500">
        <v>1</v>
      </c>
      <c r="I140" s="233">
        <v>13</v>
      </c>
      <c r="J140" s="499">
        <v>1</v>
      </c>
      <c r="K140" s="252">
        <f>PRODUCT(I140:J140)</f>
        <v>13</v>
      </c>
      <c r="L140" s="231"/>
      <c r="M140" s="233">
        <v>13</v>
      </c>
      <c r="N140" s="233"/>
      <c r="O140" s="233"/>
      <c r="P140" s="237"/>
      <c r="Q140" s="233"/>
      <c r="R140" s="238"/>
      <c r="S140" s="234"/>
      <c r="T140" s="494"/>
      <c r="U140" s="59"/>
      <c r="V140" s="59"/>
      <c r="W140" s="59"/>
      <c r="X140" s="59"/>
      <c r="Y140" s="59"/>
      <c r="Z140" s="59"/>
      <c r="AA140" s="59"/>
      <c r="AB140" s="59"/>
      <c r="AC140" s="59"/>
      <c r="AD140" s="59"/>
      <c r="AE140" s="59"/>
    </row>
    <row r="141" spans="1:41" ht="21">
      <c r="A141" s="288"/>
      <c r="B141" s="513" t="s">
        <v>871</v>
      </c>
      <c r="C141" s="239" t="s">
        <v>859</v>
      </c>
      <c r="D141" s="207" t="s">
        <v>778</v>
      </c>
      <c r="E141" s="230"/>
      <c r="F141" s="230"/>
      <c r="G141" s="262">
        <v>6</v>
      </c>
      <c r="H141" s="487">
        <v>1</v>
      </c>
      <c r="I141" s="230">
        <v>13</v>
      </c>
      <c r="J141" s="489">
        <v>1</v>
      </c>
      <c r="K141" s="270">
        <f>PRODUCT(I141:J141)</f>
        <v>13</v>
      </c>
      <c r="L141" s="240"/>
      <c r="M141" s="230">
        <v>13</v>
      </c>
      <c r="N141" s="230"/>
      <c r="O141" s="230"/>
      <c r="P141" s="230"/>
      <c r="Q141" s="255"/>
      <c r="R141" s="227"/>
      <c r="S141" s="244"/>
      <c r="T141" s="493"/>
      <c r="U141" s="59"/>
      <c r="V141" s="59"/>
      <c r="W141" s="59"/>
      <c r="X141" s="59"/>
      <c r="Y141" s="59"/>
      <c r="Z141" s="59"/>
      <c r="AA141" s="59"/>
      <c r="AB141" s="59"/>
      <c r="AC141" s="59"/>
      <c r="AD141" s="59"/>
      <c r="AE141" s="59"/>
      <c r="AF141" s="59"/>
    </row>
    <row r="142" spans="1:41" s="465" customFormat="1" ht="21.75">
      <c r="A142" s="290"/>
      <c r="B142" s="1110" t="s">
        <v>872</v>
      </c>
      <c r="C142" s="512" t="s">
        <v>862</v>
      </c>
      <c r="D142" s="247"/>
      <c r="E142" s="247"/>
      <c r="F142" s="247"/>
      <c r="G142" s="247"/>
      <c r="H142" s="247"/>
      <c r="I142" s="247"/>
      <c r="J142" s="247"/>
      <c r="K142" s="247"/>
      <c r="L142" s="245"/>
      <c r="M142" s="245"/>
      <c r="N142" s="246"/>
      <c r="O142" s="246"/>
      <c r="P142" s="246"/>
      <c r="Q142" s="246"/>
      <c r="R142" s="250"/>
      <c r="S142" s="250"/>
      <c r="T142" s="511"/>
      <c r="U142" s="59"/>
      <c r="V142" s="59"/>
      <c r="W142" s="59"/>
      <c r="X142" s="59"/>
      <c r="Y142" s="59"/>
      <c r="Z142" s="59"/>
      <c r="AA142" s="59"/>
      <c r="AB142" s="59"/>
      <c r="AC142" s="59"/>
      <c r="AD142" s="59"/>
      <c r="AE142" s="59"/>
      <c r="AF142" s="59"/>
    </row>
    <row r="143" spans="1:41" ht="21">
      <c r="A143" s="1"/>
      <c r="B143" s="510" t="s">
        <v>873</v>
      </c>
      <c r="C143" s="509" t="s">
        <v>862</v>
      </c>
      <c r="D143" s="203" t="s">
        <v>860</v>
      </c>
      <c r="E143" s="203"/>
      <c r="F143" s="203"/>
      <c r="G143" s="203">
        <v>10</v>
      </c>
      <c r="H143" s="508">
        <v>6.75</v>
      </c>
      <c r="I143" s="229">
        <v>8</v>
      </c>
      <c r="J143" s="347">
        <v>1</v>
      </c>
      <c r="K143" s="279">
        <f t="shared" ref="K143:K162" si="6">PRODUCT(I143:J143)</f>
        <v>8</v>
      </c>
      <c r="L143" s="257"/>
      <c r="M143" s="309"/>
      <c r="N143" s="221"/>
      <c r="O143" s="221">
        <f>PRODUCT(H143,K143)</f>
        <v>54</v>
      </c>
      <c r="P143" s="221"/>
      <c r="Q143" s="200"/>
      <c r="R143" s="258"/>
      <c r="S143" s="259"/>
      <c r="T143" s="276"/>
    </row>
    <row r="144" spans="1:41" ht="21">
      <c r="A144" s="1"/>
      <c r="B144" s="507" t="s">
        <v>874</v>
      </c>
      <c r="C144" s="506" t="s">
        <v>862</v>
      </c>
      <c r="D144" s="226" t="s">
        <v>875</v>
      </c>
      <c r="E144" s="225"/>
      <c r="F144" s="225"/>
      <c r="G144" s="224">
        <v>8</v>
      </c>
      <c r="H144" s="500">
        <v>6.5</v>
      </c>
      <c r="I144" s="233">
        <v>19</v>
      </c>
      <c r="J144" s="505">
        <v>1</v>
      </c>
      <c r="K144" s="256">
        <f t="shared" si="6"/>
        <v>19</v>
      </c>
      <c r="L144" s="224"/>
      <c r="M144" s="504"/>
      <c r="N144" s="225">
        <v>123.5</v>
      </c>
      <c r="O144" s="221"/>
      <c r="P144" s="225"/>
      <c r="Q144" s="226"/>
      <c r="R144" s="228"/>
      <c r="S144" s="260"/>
      <c r="T144" s="503"/>
    </row>
    <row r="145" spans="1:20" ht="21">
      <c r="A145" s="288"/>
      <c r="B145" s="502" t="s">
        <v>876</v>
      </c>
      <c r="C145" s="483" t="s">
        <v>862</v>
      </c>
      <c r="D145" s="237" t="s">
        <v>860</v>
      </c>
      <c r="E145" s="233"/>
      <c r="F145" s="233"/>
      <c r="G145" s="231">
        <v>10</v>
      </c>
      <c r="H145" s="500">
        <v>6.6</v>
      </c>
      <c r="I145" s="233">
        <v>21</v>
      </c>
      <c r="J145" s="499">
        <v>1</v>
      </c>
      <c r="K145" s="256">
        <f t="shared" si="6"/>
        <v>21</v>
      </c>
      <c r="L145" s="231"/>
      <c r="M145" s="498"/>
      <c r="N145" s="233"/>
      <c r="O145" s="221">
        <f>PRODUCT(H145,K145)</f>
        <v>138.6</v>
      </c>
      <c r="P145" s="233"/>
      <c r="Q145" s="237"/>
      <c r="R145" s="238"/>
      <c r="S145" s="234"/>
      <c r="T145" s="494"/>
    </row>
    <row r="146" spans="1:20" ht="21">
      <c r="A146" s="1"/>
      <c r="B146" s="501" t="s">
        <v>877</v>
      </c>
      <c r="C146" s="483" t="s">
        <v>862</v>
      </c>
      <c r="D146" s="237" t="s">
        <v>860</v>
      </c>
      <c r="E146" s="233"/>
      <c r="F146" s="233"/>
      <c r="G146" s="231">
        <v>10</v>
      </c>
      <c r="H146" s="500">
        <v>5.4</v>
      </c>
      <c r="I146" s="233">
        <v>13</v>
      </c>
      <c r="J146" s="499">
        <v>1</v>
      </c>
      <c r="K146" s="256">
        <f t="shared" si="6"/>
        <v>13</v>
      </c>
      <c r="L146" s="231"/>
      <c r="M146" s="498"/>
      <c r="N146" s="233"/>
      <c r="O146" s="221">
        <f>PRODUCT(H146,K146)</f>
        <v>70.2</v>
      </c>
      <c r="P146" s="233"/>
      <c r="Q146" s="237"/>
      <c r="R146" s="238"/>
      <c r="S146" s="234"/>
      <c r="T146" s="494"/>
    </row>
    <row r="147" spans="1:20" ht="21">
      <c r="A147" s="288"/>
      <c r="B147" s="502" t="s">
        <v>878</v>
      </c>
      <c r="C147" s="483" t="s">
        <v>862</v>
      </c>
      <c r="D147" s="237" t="s">
        <v>860</v>
      </c>
      <c r="E147" s="233"/>
      <c r="F147" s="233"/>
      <c r="G147" s="231">
        <v>10</v>
      </c>
      <c r="H147" s="500">
        <v>10.5</v>
      </c>
      <c r="I147" s="233">
        <v>27</v>
      </c>
      <c r="J147" s="499">
        <v>1</v>
      </c>
      <c r="K147" s="256">
        <f t="shared" si="6"/>
        <v>27</v>
      </c>
      <c r="L147" s="231"/>
      <c r="M147" s="498"/>
      <c r="N147" s="233"/>
      <c r="O147" s="221">
        <f>PRODUCT(H147,K147)</f>
        <v>283.5</v>
      </c>
      <c r="P147" s="233"/>
      <c r="Q147" s="237"/>
      <c r="R147" s="238"/>
      <c r="S147" s="234"/>
      <c r="T147" s="494"/>
    </row>
    <row r="148" spans="1:20" ht="21">
      <c r="A148" s="1"/>
      <c r="B148" s="501" t="s">
        <v>879</v>
      </c>
      <c r="C148" s="483" t="s">
        <v>862</v>
      </c>
      <c r="D148" s="237" t="s">
        <v>875</v>
      </c>
      <c r="E148" s="233"/>
      <c r="F148" s="233"/>
      <c r="G148" s="231">
        <v>8</v>
      </c>
      <c r="H148" s="500">
        <v>4.7</v>
      </c>
      <c r="I148" s="233">
        <v>23</v>
      </c>
      <c r="J148" s="499">
        <v>1</v>
      </c>
      <c r="K148" s="256">
        <f t="shared" si="6"/>
        <v>23</v>
      </c>
      <c r="L148" s="231"/>
      <c r="M148" s="498"/>
      <c r="N148" s="233">
        <v>108.1</v>
      </c>
      <c r="O148" s="221"/>
      <c r="P148" s="233"/>
      <c r="Q148" s="237"/>
      <c r="R148" s="238"/>
      <c r="S148" s="234"/>
      <c r="T148" s="494"/>
    </row>
    <row r="149" spans="1:20" ht="21">
      <c r="A149" s="288"/>
      <c r="B149" s="497" t="s">
        <v>880</v>
      </c>
      <c r="C149" s="483" t="s">
        <v>862</v>
      </c>
      <c r="D149" s="254" t="s">
        <v>875</v>
      </c>
      <c r="E149" s="261"/>
      <c r="F149" s="261"/>
      <c r="G149" s="262">
        <v>8</v>
      </c>
      <c r="H149" s="496">
        <v>3.1</v>
      </c>
      <c r="I149" s="261">
        <v>20</v>
      </c>
      <c r="J149" s="263">
        <v>1</v>
      </c>
      <c r="K149" s="256">
        <f t="shared" si="6"/>
        <v>20</v>
      </c>
      <c r="L149" s="262"/>
      <c r="M149" s="495"/>
      <c r="N149" s="261">
        <v>64</v>
      </c>
      <c r="O149" s="221">
        <f t="shared" ref="O149:O162" si="7">PRODUCT(H149,K149)</f>
        <v>62</v>
      </c>
      <c r="P149" s="261"/>
      <c r="Q149" s="254"/>
      <c r="R149" s="264"/>
      <c r="S149" s="234"/>
      <c r="T149" s="494"/>
    </row>
    <row r="150" spans="1:20" ht="21">
      <c r="A150" s="1"/>
      <c r="B150" s="468" t="s">
        <v>881</v>
      </c>
      <c r="C150" s="483" t="s">
        <v>862</v>
      </c>
      <c r="D150" s="254" t="s">
        <v>875</v>
      </c>
      <c r="E150" s="221"/>
      <c r="F150" s="221"/>
      <c r="G150" s="262">
        <v>8</v>
      </c>
      <c r="H150" s="485"/>
      <c r="I150" s="221">
        <v>13</v>
      </c>
      <c r="J150" s="297">
        <v>1</v>
      </c>
      <c r="K150" s="256">
        <f t="shared" si="6"/>
        <v>13</v>
      </c>
      <c r="L150" s="257"/>
      <c r="M150" s="309"/>
      <c r="N150" s="221">
        <v>41.6</v>
      </c>
      <c r="O150" s="221">
        <f t="shared" si="7"/>
        <v>13</v>
      </c>
      <c r="P150" s="221"/>
      <c r="Q150" s="200"/>
      <c r="R150" s="266"/>
      <c r="S150" s="244"/>
      <c r="T150" s="493"/>
    </row>
    <row r="151" spans="1:20" ht="21">
      <c r="A151" s="288"/>
      <c r="B151" s="486" t="s">
        <v>882</v>
      </c>
      <c r="C151" s="483" t="s">
        <v>862</v>
      </c>
      <c r="D151" s="237" t="s">
        <v>860</v>
      </c>
      <c r="E151" s="221"/>
      <c r="F151" s="221"/>
      <c r="G151" s="257">
        <v>10</v>
      </c>
      <c r="H151" s="485"/>
      <c r="I151" s="221">
        <v>38</v>
      </c>
      <c r="J151" s="297">
        <v>1</v>
      </c>
      <c r="K151" s="256">
        <f t="shared" si="6"/>
        <v>38</v>
      </c>
      <c r="L151" s="257"/>
      <c r="M151" s="309"/>
      <c r="N151" s="221"/>
      <c r="O151" s="221">
        <f t="shared" si="7"/>
        <v>38</v>
      </c>
      <c r="P151" s="221"/>
      <c r="Q151" s="200"/>
      <c r="R151" s="266"/>
      <c r="S151" s="244"/>
      <c r="T151" s="493"/>
    </row>
    <row r="152" spans="1:20" ht="21">
      <c r="A152" s="288"/>
      <c r="B152" s="486" t="s">
        <v>883</v>
      </c>
      <c r="C152" s="483" t="s">
        <v>862</v>
      </c>
      <c r="D152" s="254" t="s">
        <v>875</v>
      </c>
      <c r="E152" s="230"/>
      <c r="F152" s="230"/>
      <c r="G152" s="240">
        <v>8</v>
      </c>
      <c r="H152" s="487">
        <v>7.65</v>
      </c>
      <c r="I152" s="230">
        <v>22</v>
      </c>
      <c r="J152" s="489">
        <v>1</v>
      </c>
      <c r="K152" s="256">
        <f t="shared" si="6"/>
        <v>22</v>
      </c>
      <c r="L152" s="240"/>
      <c r="M152" s="477"/>
      <c r="N152" s="230">
        <v>168.3</v>
      </c>
      <c r="O152" s="221">
        <f t="shared" si="7"/>
        <v>168.3</v>
      </c>
      <c r="P152" s="230"/>
      <c r="Q152" s="255"/>
      <c r="R152" s="268"/>
      <c r="S152" s="244"/>
      <c r="T152" s="493"/>
    </row>
    <row r="153" spans="1:20" ht="21">
      <c r="A153" s="1"/>
      <c r="B153" s="468" t="s">
        <v>884</v>
      </c>
      <c r="C153" s="483" t="s">
        <v>862</v>
      </c>
      <c r="D153" s="237" t="s">
        <v>860</v>
      </c>
      <c r="E153" s="221"/>
      <c r="F153" s="221"/>
      <c r="G153" s="257">
        <v>10</v>
      </c>
      <c r="H153" s="485">
        <v>7.65</v>
      </c>
      <c r="I153" s="221">
        <v>9</v>
      </c>
      <c r="J153" s="297">
        <v>1</v>
      </c>
      <c r="K153" s="256">
        <f t="shared" si="6"/>
        <v>9</v>
      </c>
      <c r="L153" s="257"/>
      <c r="M153" s="309"/>
      <c r="N153" s="221"/>
      <c r="O153" s="221">
        <f t="shared" si="7"/>
        <v>68.850000000000009</v>
      </c>
      <c r="P153" s="221"/>
      <c r="Q153" s="200"/>
      <c r="R153" s="266"/>
      <c r="S153" s="244"/>
      <c r="T153" s="493"/>
    </row>
    <row r="154" spans="1:20" ht="21">
      <c r="A154" s="288"/>
      <c r="B154" s="486" t="s">
        <v>885</v>
      </c>
      <c r="C154" s="483" t="s">
        <v>862</v>
      </c>
      <c r="D154" s="254" t="s">
        <v>875</v>
      </c>
      <c r="E154" s="230"/>
      <c r="F154" s="230"/>
      <c r="G154" s="240">
        <v>8</v>
      </c>
      <c r="H154" s="487">
        <v>7.15</v>
      </c>
      <c r="I154" s="230">
        <v>18</v>
      </c>
      <c r="J154" s="489">
        <v>1</v>
      </c>
      <c r="K154" s="256">
        <f t="shared" si="6"/>
        <v>18</v>
      </c>
      <c r="L154" s="240"/>
      <c r="M154" s="477"/>
      <c r="N154" s="230">
        <v>128.69999999999999</v>
      </c>
      <c r="O154" s="221">
        <f t="shared" si="7"/>
        <v>128.70000000000002</v>
      </c>
      <c r="P154" s="230"/>
      <c r="Q154" s="255"/>
      <c r="R154" s="269"/>
      <c r="S154" s="244"/>
      <c r="T154" s="493"/>
    </row>
    <row r="155" spans="1:20" ht="21">
      <c r="A155" s="1"/>
      <c r="B155" s="468" t="s">
        <v>886</v>
      </c>
      <c r="C155" s="483" t="s">
        <v>862</v>
      </c>
      <c r="D155" s="237" t="s">
        <v>860</v>
      </c>
      <c r="E155" s="270"/>
      <c r="F155" s="270"/>
      <c r="G155" s="271">
        <v>10</v>
      </c>
      <c r="H155" s="492">
        <v>7.65</v>
      </c>
      <c r="I155" s="270">
        <v>7</v>
      </c>
      <c r="J155" s="299">
        <v>1</v>
      </c>
      <c r="K155" s="256">
        <f t="shared" si="6"/>
        <v>7</v>
      </c>
      <c r="L155" s="271"/>
      <c r="M155" s="478"/>
      <c r="N155" s="270"/>
      <c r="O155" s="221">
        <f t="shared" si="7"/>
        <v>53.550000000000004</v>
      </c>
      <c r="P155" s="270"/>
      <c r="Q155" s="205"/>
      <c r="R155" s="273"/>
      <c r="S155" s="274"/>
      <c r="T155" s="275"/>
    </row>
    <row r="156" spans="1:20" ht="21">
      <c r="A156" s="484"/>
      <c r="B156" s="468" t="s">
        <v>887</v>
      </c>
      <c r="C156" s="483" t="s">
        <v>862</v>
      </c>
      <c r="D156" s="241" t="s">
        <v>875</v>
      </c>
      <c r="E156" s="221"/>
      <c r="F156" s="221"/>
      <c r="G156" s="257">
        <v>8</v>
      </c>
      <c r="H156" s="485">
        <v>7.75</v>
      </c>
      <c r="I156" s="221">
        <v>23</v>
      </c>
      <c r="J156" s="297">
        <v>1</v>
      </c>
      <c r="K156" s="256">
        <f t="shared" si="6"/>
        <v>23</v>
      </c>
      <c r="L156" s="257"/>
      <c r="M156" s="309"/>
      <c r="N156" s="221">
        <v>178.25</v>
      </c>
      <c r="O156" s="221">
        <f t="shared" si="7"/>
        <v>178.25</v>
      </c>
      <c r="P156" s="221"/>
      <c r="Q156" s="256"/>
      <c r="R156" s="258"/>
      <c r="S156" s="258"/>
      <c r="T156" s="276"/>
    </row>
    <row r="157" spans="1:20" ht="21">
      <c r="A157" s="448"/>
      <c r="B157" s="486" t="s">
        <v>888</v>
      </c>
      <c r="C157" s="483" t="s">
        <v>862</v>
      </c>
      <c r="D157" s="241" t="s">
        <v>875</v>
      </c>
      <c r="E157" s="277"/>
      <c r="F157" s="277"/>
      <c r="G157" s="278">
        <v>8</v>
      </c>
      <c r="H157" s="488">
        <v>6.6</v>
      </c>
      <c r="I157" s="277">
        <v>14</v>
      </c>
      <c r="J157" s="265">
        <v>1</v>
      </c>
      <c r="K157" s="256">
        <f t="shared" si="6"/>
        <v>14</v>
      </c>
      <c r="L157" s="278"/>
      <c r="M157" s="475"/>
      <c r="N157" s="277">
        <v>98.4</v>
      </c>
      <c r="O157" s="221">
        <f t="shared" si="7"/>
        <v>92.399999999999991</v>
      </c>
      <c r="P157" s="277"/>
      <c r="Q157" s="279"/>
      <c r="R157" s="280"/>
      <c r="S157" s="281"/>
      <c r="T157" s="282"/>
    </row>
    <row r="158" spans="1:20" ht="21">
      <c r="A158" s="288"/>
      <c r="B158" s="486" t="s">
        <v>889</v>
      </c>
      <c r="C158" s="483" t="s">
        <v>862</v>
      </c>
      <c r="D158" s="237" t="s">
        <v>860</v>
      </c>
      <c r="E158" s="221"/>
      <c r="F158" s="221"/>
      <c r="G158" s="257">
        <v>10</v>
      </c>
      <c r="H158" s="485">
        <v>6.75</v>
      </c>
      <c r="I158" s="221">
        <v>18</v>
      </c>
      <c r="J158" s="297">
        <v>1</v>
      </c>
      <c r="K158" s="256">
        <f t="shared" si="6"/>
        <v>18</v>
      </c>
      <c r="L158" s="257"/>
      <c r="M158" s="309"/>
      <c r="N158" s="221"/>
      <c r="O158" s="221">
        <f t="shared" si="7"/>
        <v>121.5</v>
      </c>
      <c r="P158" s="221"/>
      <c r="Q158" s="256"/>
      <c r="R158" s="258"/>
      <c r="S158" s="259"/>
      <c r="T158" s="276"/>
    </row>
    <row r="159" spans="1:20" ht="21">
      <c r="A159" s="1"/>
      <c r="B159" s="468" t="s">
        <v>890</v>
      </c>
      <c r="C159" s="483" t="s">
        <v>862</v>
      </c>
      <c r="D159" s="237" t="s">
        <v>860</v>
      </c>
      <c r="E159" s="221"/>
      <c r="F159" s="221"/>
      <c r="G159" s="257">
        <v>10</v>
      </c>
      <c r="H159" s="485">
        <v>8.0500000000000007</v>
      </c>
      <c r="I159" s="221">
        <v>16</v>
      </c>
      <c r="J159" s="297">
        <v>1</v>
      </c>
      <c r="K159" s="256">
        <f t="shared" si="6"/>
        <v>16</v>
      </c>
      <c r="L159" s="257"/>
      <c r="M159" s="309"/>
      <c r="N159" s="221"/>
      <c r="O159" s="221">
        <f t="shared" si="7"/>
        <v>128.80000000000001</v>
      </c>
      <c r="P159" s="221"/>
      <c r="Q159" s="256"/>
      <c r="R159" s="258"/>
      <c r="S159" s="259"/>
      <c r="T159" s="276"/>
    </row>
    <row r="160" spans="1:20" ht="21">
      <c r="A160" s="288"/>
      <c r="B160" s="486" t="s">
        <v>891</v>
      </c>
      <c r="C160" s="491" t="s">
        <v>862</v>
      </c>
      <c r="D160" s="243" t="s">
        <v>875</v>
      </c>
      <c r="E160" s="283"/>
      <c r="F160" s="283"/>
      <c r="G160" s="284">
        <v>8</v>
      </c>
      <c r="H160" s="490">
        <v>2.6</v>
      </c>
      <c r="I160" s="283">
        <v>7</v>
      </c>
      <c r="J160" s="292">
        <v>1</v>
      </c>
      <c r="K160" s="256">
        <f t="shared" si="6"/>
        <v>7</v>
      </c>
      <c r="L160" s="284"/>
      <c r="M160" s="449"/>
      <c r="N160" s="283">
        <v>18.2</v>
      </c>
      <c r="O160" s="221">
        <f t="shared" si="7"/>
        <v>18.2</v>
      </c>
      <c r="P160" s="283"/>
      <c r="Q160" s="286"/>
      <c r="R160" s="285"/>
      <c r="S160" s="283"/>
      <c r="T160" s="287"/>
    </row>
    <row r="161" spans="1:21" ht="21">
      <c r="A161" s="1"/>
      <c r="B161" s="468" t="s">
        <v>892</v>
      </c>
      <c r="C161" s="491" t="s">
        <v>862</v>
      </c>
      <c r="D161" s="243" t="s">
        <v>875</v>
      </c>
      <c r="E161" s="283"/>
      <c r="F161" s="283"/>
      <c r="G161" s="284">
        <v>8</v>
      </c>
      <c r="H161" s="490">
        <v>3.95</v>
      </c>
      <c r="I161" s="283">
        <v>7</v>
      </c>
      <c r="J161" s="292">
        <v>1</v>
      </c>
      <c r="K161" s="256">
        <f t="shared" si="6"/>
        <v>7</v>
      </c>
      <c r="L161" s="284"/>
      <c r="M161" s="449"/>
      <c r="N161" s="283">
        <v>27.65</v>
      </c>
      <c r="O161" s="221">
        <f t="shared" si="7"/>
        <v>27.650000000000002</v>
      </c>
      <c r="P161" s="283"/>
      <c r="Q161" s="286"/>
      <c r="R161" s="285"/>
      <c r="S161" s="283"/>
      <c r="T161" s="287"/>
    </row>
    <row r="162" spans="1:21" ht="21">
      <c r="A162" s="448"/>
      <c r="B162" s="486" t="s">
        <v>893</v>
      </c>
      <c r="C162" s="483" t="s">
        <v>862</v>
      </c>
      <c r="D162" s="254" t="s">
        <v>875</v>
      </c>
      <c r="E162" s="230"/>
      <c r="F162" s="230"/>
      <c r="G162" s="240">
        <v>8</v>
      </c>
      <c r="H162" s="488">
        <v>3.5</v>
      </c>
      <c r="I162" s="277">
        <v>4</v>
      </c>
      <c r="J162" s="489">
        <v>1</v>
      </c>
      <c r="K162" s="272">
        <f t="shared" si="6"/>
        <v>4</v>
      </c>
      <c r="L162" s="240"/>
      <c r="M162" s="477"/>
      <c r="N162" s="230">
        <v>14</v>
      </c>
      <c r="O162" s="270">
        <f t="shared" si="7"/>
        <v>14</v>
      </c>
      <c r="P162" s="230"/>
      <c r="Q162" s="203"/>
      <c r="R162" s="255"/>
      <c r="S162" s="288"/>
      <c r="T162" s="289"/>
      <c r="U162" s="1"/>
    </row>
    <row r="163" spans="1:21" s="465" customFormat="1" ht="21.75">
      <c r="A163" s="290"/>
      <c r="B163" s="1113" t="s">
        <v>894</v>
      </c>
      <c r="C163" s="247" t="s">
        <v>862</v>
      </c>
      <c r="D163" s="247"/>
      <c r="E163" s="247"/>
      <c r="F163" s="247"/>
      <c r="G163" s="247"/>
      <c r="H163" s="245"/>
      <c r="I163" s="245"/>
      <c r="J163" s="247"/>
      <c r="K163" s="247"/>
      <c r="L163" s="247"/>
      <c r="M163" s="247"/>
      <c r="N163" s="247"/>
      <c r="O163" s="247"/>
      <c r="P163" s="247"/>
      <c r="Q163" s="247"/>
      <c r="R163" s="247"/>
      <c r="S163" s="290"/>
      <c r="T163" s="290"/>
      <c r="U163" s="290"/>
    </row>
    <row r="164" spans="1:21" ht="21">
      <c r="A164" s="288"/>
      <c r="B164" s="486" t="s">
        <v>895</v>
      </c>
      <c r="C164" s="483" t="s">
        <v>862</v>
      </c>
      <c r="D164" s="230"/>
      <c r="E164" s="230"/>
      <c r="F164" s="230"/>
      <c r="G164" s="240"/>
      <c r="H164" s="487"/>
      <c r="I164" s="203"/>
      <c r="J164" s="203"/>
      <c r="K164" s="203"/>
      <c r="L164" s="203"/>
      <c r="M164" s="203"/>
      <c r="N164" s="230"/>
      <c r="O164" s="277"/>
      <c r="P164" s="230"/>
      <c r="Q164" s="203"/>
      <c r="R164" s="255"/>
      <c r="S164" s="289"/>
      <c r="T164" s="291"/>
      <c r="U164" s="1"/>
    </row>
    <row r="165" spans="1:21" ht="21">
      <c r="A165" s="1"/>
      <c r="B165" s="468" t="s">
        <v>896</v>
      </c>
      <c r="C165" s="483" t="s">
        <v>862</v>
      </c>
      <c r="D165" s="221"/>
      <c r="E165" s="221"/>
      <c r="F165" s="221"/>
      <c r="G165" s="257">
        <v>10</v>
      </c>
      <c r="H165" s="485">
        <v>2</v>
      </c>
      <c r="I165" s="221">
        <v>31</v>
      </c>
      <c r="J165" s="265">
        <v>1</v>
      </c>
      <c r="K165" s="279">
        <f>PRODUCT(I165:J165)</f>
        <v>31</v>
      </c>
      <c r="L165" s="278"/>
      <c r="M165" s="475"/>
      <c r="N165" s="221"/>
      <c r="O165" s="221">
        <f>PRODUCT(H165,K165)</f>
        <v>62</v>
      </c>
      <c r="P165" s="221"/>
      <c r="Q165" s="256"/>
      <c r="R165" s="200"/>
      <c r="S165" s="292"/>
      <c r="T165" s="287"/>
    </row>
    <row r="166" spans="1:21" ht="21">
      <c r="A166" s="288"/>
      <c r="B166" s="486" t="s">
        <v>897</v>
      </c>
      <c r="C166" s="483" t="s">
        <v>862</v>
      </c>
      <c r="D166" s="277"/>
      <c r="E166" s="277"/>
      <c r="F166" s="277"/>
      <c r="G166" s="278"/>
      <c r="H166" s="488"/>
      <c r="I166" s="277"/>
      <c r="J166" s="265"/>
      <c r="K166" s="256"/>
      <c r="L166" s="278"/>
      <c r="M166" s="475"/>
      <c r="N166" s="277"/>
      <c r="O166" s="221"/>
      <c r="P166" s="277"/>
      <c r="Q166" s="279"/>
      <c r="R166" s="198"/>
      <c r="S166" s="292"/>
      <c r="T166" s="291"/>
    </row>
    <row r="167" spans="1:21" ht="21">
      <c r="A167" s="288"/>
      <c r="B167" s="486" t="s">
        <v>898</v>
      </c>
      <c r="C167" s="483" t="s">
        <v>862</v>
      </c>
      <c r="D167" s="221"/>
      <c r="E167" s="221"/>
      <c r="F167" s="221"/>
      <c r="G167" s="257">
        <v>10</v>
      </c>
      <c r="H167" s="485">
        <v>5.05</v>
      </c>
      <c r="I167" s="221">
        <v>16</v>
      </c>
      <c r="J167" s="297">
        <v>1</v>
      </c>
      <c r="K167" s="256">
        <f>PRODUCT(I167:J167)</f>
        <v>16</v>
      </c>
      <c r="L167" s="257"/>
      <c r="M167" s="309"/>
      <c r="N167" s="294"/>
      <c r="O167" s="221">
        <f>PRODUCT(H167,K167)</f>
        <v>80.8</v>
      </c>
      <c r="P167" s="221"/>
      <c r="Q167" s="256"/>
      <c r="R167" s="200"/>
      <c r="S167" s="287"/>
      <c r="T167" s="287"/>
    </row>
    <row r="168" spans="1:21" ht="21">
      <c r="A168" s="288"/>
      <c r="B168" s="486" t="s">
        <v>899</v>
      </c>
      <c r="C168" s="483" t="s">
        <v>862</v>
      </c>
      <c r="D168" s="230"/>
      <c r="E168" s="230"/>
      <c r="F168" s="230"/>
      <c r="G168" s="240">
        <v>10</v>
      </c>
      <c r="H168" s="487">
        <v>3.2</v>
      </c>
      <c r="I168" s="230">
        <v>26</v>
      </c>
      <c r="J168" s="295">
        <v>1</v>
      </c>
      <c r="K168" s="256">
        <f>PRODUCT(I168:J168)</f>
        <v>26</v>
      </c>
      <c r="L168" s="240"/>
      <c r="M168" s="478"/>
      <c r="N168" s="295"/>
      <c r="O168" s="221">
        <f>PRODUCT(H168,K168)</f>
        <v>83.2</v>
      </c>
      <c r="P168" s="230"/>
      <c r="Q168" s="203"/>
      <c r="R168" s="255"/>
      <c r="S168" s="3"/>
      <c r="T168" s="3"/>
    </row>
    <row r="169" spans="1:21" ht="21">
      <c r="A169" s="334"/>
      <c r="B169" s="468" t="s">
        <v>900</v>
      </c>
      <c r="C169" s="483" t="s">
        <v>862</v>
      </c>
      <c r="D169" s="221"/>
      <c r="E169" s="221"/>
      <c r="F169" s="221"/>
      <c r="G169" s="257">
        <v>10</v>
      </c>
      <c r="H169" s="485">
        <v>3.2</v>
      </c>
      <c r="I169" s="221">
        <v>40</v>
      </c>
      <c r="J169" s="297">
        <v>1</v>
      </c>
      <c r="K169" s="256">
        <f>PRODUCT(I169:J169)</f>
        <v>40</v>
      </c>
      <c r="L169" s="257"/>
      <c r="M169" s="309"/>
      <c r="N169" s="294"/>
      <c r="O169" s="221">
        <f>PRODUCT(H169,K169)</f>
        <v>128</v>
      </c>
      <c r="P169" s="221"/>
      <c r="Q169" s="256"/>
      <c r="R169" s="200"/>
      <c r="S169" s="287"/>
      <c r="T169" s="287"/>
    </row>
    <row r="170" spans="1:21" ht="21">
      <c r="A170" s="288"/>
      <c r="B170" s="486" t="s">
        <v>901</v>
      </c>
      <c r="C170" s="483" t="s">
        <v>862</v>
      </c>
      <c r="D170" s="221"/>
      <c r="E170" s="221"/>
      <c r="F170" s="221"/>
      <c r="G170" s="257"/>
      <c r="H170" s="485"/>
      <c r="I170" s="221"/>
      <c r="J170" s="294"/>
      <c r="K170" s="256"/>
      <c r="L170" s="257"/>
      <c r="M170" s="298"/>
      <c r="N170" s="294"/>
      <c r="O170" s="221"/>
      <c r="P170" s="221"/>
      <c r="Q170" s="256"/>
      <c r="R170" s="200"/>
      <c r="S170" s="287"/>
      <c r="T170" s="287"/>
    </row>
    <row r="171" spans="1:21" ht="21">
      <c r="A171" s="1"/>
      <c r="B171" s="463" t="s">
        <v>902</v>
      </c>
      <c r="C171" s="483" t="s">
        <v>862</v>
      </c>
      <c r="D171" s="221"/>
      <c r="E171" s="221"/>
      <c r="F171" s="221"/>
      <c r="G171" s="200">
        <v>10</v>
      </c>
      <c r="H171" s="485">
        <v>1.9</v>
      </c>
      <c r="I171" s="221">
        <v>16</v>
      </c>
      <c r="J171" s="294">
        <v>1</v>
      </c>
      <c r="K171" s="256">
        <f>PRODUCT(I171:J171)</f>
        <v>16</v>
      </c>
      <c r="L171" s="257"/>
      <c r="M171" s="298"/>
      <c r="N171" s="294"/>
      <c r="O171" s="221">
        <f>PRODUCT(H171,K171)</f>
        <v>30.4</v>
      </c>
      <c r="P171" s="221"/>
      <c r="Q171" s="256"/>
      <c r="R171" s="200"/>
      <c r="S171" s="287"/>
      <c r="T171" s="287"/>
    </row>
    <row r="172" spans="1:21" ht="21">
      <c r="A172" s="1"/>
      <c r="B172" s="463" t="s">
        <v>903</v>
      </c>
      <c r="C172" s="483" t="s">
        <v>862</v>
      </c>
      <c r="D172" s="221"/>
      <c r="E172" s="221"/>
      <c r="F172" s="221"/>
      <c r="G172" s="200"/>
      <c r="H172" s="325"/>
      <c r="I172" s="221"/>
      <c r="J172" s="294"/>
      <c r="K172" s="256"/>
      <c r="L172" s="257"/>
      <c r="M172" s="298"/>
      <c r="N172" s="294"/>
      <c r="O172" s="221"/>
      <c r="P172" s="221"/>
      <c r="Q172" s="256"/>
      <c r="R172" s="200"/>
      <c r="S172" s="287"/>
      <c r="T172" s="287"/>
    </row>
    <row r="173" spans="1:21" ht="21">
      <c r="A173" s="1"/>
      <c r="B173" s="463" t="s">
        <v>904</v>
      </c>
      <c r="C173" s="483" t="s">
        <v>862</v>
      </c>
      <c r="D173" s="230"/>
      <c r="E173" s="230"/>
      <c r="F173" s="230"/>
      <c r="G173" s="255">
        <v>14</v>
      </c>
      <c r="H173" s="345">
        <v>3.25</v>
      </c>
      <c r="I173" s="230">
        <v>27</v>
      </c>
      <c r="J173" s="295">
        <v>1</v>
      </c>
      <c r="K173" s="256">
        <f>PRODUCT(I173:J173)</f>
        <v>27</v>
      </c>
      <c r="L173" s="240"/>
      <c r="M173" s="204"/>
      <c r="N173" s="207"/>
      <c r="O173" s="221">
        <f>PRODUCT(H173,K173)</f>
        <v>87.75</v>
      </c>
      <c r="P173" s="230"/>
      <c r="Q173" s="255">
        <f>PRODUCT(H173,K173)</f>
        <v>87.75</v>
      </c>
      <c r="R173" s="255"/>
      <c r="S173" s="3"/>
      <c r="T173" s="3"/>
    </row>
    <row r="174" spans="1:21" ht="21">
      <c r="A174" s="286"/>
      <c r="B174" s="463" t="s">
        <v>905</v>
      </c>
      <c r="C174" s="483" t="s">
        <v>862</v>
      </c>
      <c r="D174" s="221"/>
      <c r="E174" s="221"/>
      <c r="F174" s="221"/>
      <c r="G174" s="200"/>
      <c r="H174" s="325"/>
      <c r="I174" s="294"/>
      <c r="J174" s="298"/>
      <c r="K174" s="256"/>
      <c r="L174" s="257"/>
      <c r="M174" s="298"/>
      <c r="N174" s="298"/>
      <c r="O174" s="221"/>
      <c r="P174" s="221"/>
      <c r="Q174" s="255"/>
      <c r="R174" s="200"/>
      <c r="S174" s="287"/>
      <c r="T174" s="287"/>
    </row>
    <row r="175" spans="1:21" ht="21">
      <c r="A175" s="484"/>
      <c r="B175" s="463" t="s">
        <v>906</v>
      </c>
      <c r="C175" s="483" t="s">
        <v>862</v>
      </c>
      <c r="D175" s="270"/>
      <c r="E175" s="270"/>
      <c r="F175" s="270"/>
      <c r="G175" s="205">
        <v>14</v>
      </c>
      <c r="H175" s="346">
        <v>3.1</v>
      </c>
      <c r="I175" s="296">
        <v>28</v>
      </c>
      <c r="J175" s="207">
        <v>1</v>
      </c>
      <c r="K175" s="256">
        <f>PRODUCT(I175:J175)</f>
        <v>28</v>
      </c>
      <c r="L175" s="271"/>
      <c r="M175" s="207"/>
      <c r="N175" s="296"/>
      <c r="O175" s="221">
        <f>PRODUCT(H175,K175)</f>
        <v>86.8</v>
      </c>
      <c r="P175" s="270"/>
      <c r="Q175" s="255">
        <f>PRODUCT(H175,K175)</f>
        <v>86.8</v>
      </c>
      <c r="R175" s="205"/>
      <c r="S175" s="300"/>
      <c r="T175" s="287"/>
    </row>
    <row r="176" spans="1:21" ht="21">
      <c r="A176" s="286"/>
      <c r="B176" s="463" t="s">
        <v>907</v>
      </c>
      <c r="C176" s="483" t="s">
        <v>862</v>
      </c>
      <c r="D176" s="221"/>
      <c r="E176" s="221"/>
      <c r="F176" s="221"/>
      <c r="G176" s="200"/>
      <c r="H176" s="325"/>
      <c r="I176" s="294"/>
      <c r="J176" s="298"/>
      <c r="K176" s="256"/>
      <c r="L176" s="257"/>
      <c r="M176" s="298"/>
      <c r="N176" s="294"/>
      <c r="O176" s="221"/>
      <c r="P176" s="221"/>
      <c r="Q176" s="256"/>
      <c r="R176" s="200"/>
      <c r="S176" s="287"/>
      <c r="T176" s="287"/>
    </row>
    <row r="177" spans="1:20" ht="21">
      <c r="A177" s="1"/>
      <c r="B177" s="463" t="s">
        <v>908</v>
      </c>
      <c r="C177" s="483" t="s">
        <v>862</v>
      </c>
      <c r="D177" s="221"/>
      <c r="E177" s="221"/>
      <c r="F177" s="221"/>
      <c r="G177" s="200">
        <v>10</v>
      </c>
      <c r="H177" s="325">
        <v>2.8</v>
      </c>
      <c r="I177" s="294">
        <v>38</v>
      </c>
      <c r="J177" s="298">
        <v>1</v>
      </c>
      <c r="K177" s="256">
        <f>PRODUCT(I177:J177)</f>
        <v>38</v>
      </c>
      <c r="L177" s="257"/>
      <c r="M177" s="298"/>
      <c r="N177" s="294"/>
      <c r="O177" s="221">
        <f>PRODUCT(H177,K177)</f>
        <v>106.39999999999999</v>
      </c>
      <c r="P177" s="294"/>
      <c r="Q177" s="256"/>
      <c r="R177" s="200"/>
      <c r="S177" s="287"/>
      <c r="T177" s="287"/>
    </row>
    <row r="178" spans="1:20" ht="21">
      <c r="A178" s="1"/>
      <c r="B178" s="463" t="s">
        <v>909</v>
      </c>
      <c r="C178" s="483" t="s">
        <v>862</v>
      </c>
      <c r="D178" s="200"/>
      <c r="E178" s="221"/>
      <c r="F178" s="221"/>
      <c r="G178" s="200">
        <v>10</v>
      </c>
      <c r="H178" s="325">
        <v>3.35</v>
      </c>
      <c r="I178" s="294">
        <v>22</v>
      </c>
      <c r="J178" s="298">
        <v>1</v>
      </c>
      <c r="K178" s="256">
        <f>PRODUCT(I178:J178)</f>
        <v>22</v>
      </c>
      <c r="L178" s="257"/>
      <c r="M178" s="298"/>
      <c r="N178" s="294"/>
      <c r="O178" s="221">
        <f>PRODUCT(H178,K178)</f>
        <v>73.7</v>
      </c>
      <c r="P178" s="294"/>
      <c r="Q178" s="256"/>
      <c r="R178" s="200"/>
      <c r="S178" s="287"/>
      <c r="T178" s="287"/>
    </row>
    <row r="179" spans="1:20" ht="21">
      <c r="A179" s="1"/>
      <c r="B179" s="463" t="s">
        <v>910</v>
      </c>
      <c r="C179" s="483" t="s">
        <v>862</v>
      </c>
      <c r="D179" s="265"/>
      <c r="E179" s="277"/>
      <c r="F179" s="277"/>
      <c r="G179" s="198">
        <v>10</v>
      </c>
      <c r="H179" s="326">
        <v>2.8</v>
      </c>
      <c r="I179" s="301">
        <v>27</v>
      </c>
      <c r="J179" s="302">
        <v>1</v>
      </c>
      <c r="K179" s="256">
        <f>PRODUCT(I179:J179)</f>
        <v>27</v>
      </c>
      <c r="L179" s="278"/>
      <c r="M179" s="302"/>
      <c r="N179" s="301"/>
      <c r="O179" s="221">
        <f>PRODUCT(H179,K179)</f>
        <v>75.599999999999994</v>
      </c>
      <c r="P179" s="301"/>
      <c r="Q179" s="301"/>
      <c r="R179" s="302"/>
      <c r="S179" s="291"/>
      <c r="T179" s="291"/>
    </row>
    <row r="180" spans="1:20" ht="21">
      <c r="A180" s="1"/>
      <c r="B180" s="463" t="s">
        <v>911</v>
      </c>
      <c r="C180" s="483" t="s">
        <v>862</v>
      </c>
      <c r="D180" s="294"/>
      <c r="E180" s="221"/>
      <c r="F180" s="221"/>
      <c r="G180" s="200"/>
      <c r="H180" s="325"/>
      <c r="I180" s="294"/>
      <c r="J180" s="298"/>
      <c r="K180" s="256"/>
      <c r="L180" s="257"/>
      <c r="M180" s="298"/>
      <c r="N180" s="294"/>
      <c r="O180" s="221"/>
      <c r="P180" s="298"/>
      <c r="Q180" s="294"/>
      <c r="R180" s="298"/>
      <c r="S180" s="287"/>
      <c r="T180" s="287"/>
    </row>
    <row r="181" spans="1:20" ht="21">
      <c r="A181" s="1"/>
      <c r="B181" s="463" t="s">
        <v>912</v>
      </c>
      <c r="C181" s="483" t="s">
        <v>862</v>
      </c>
      <c r="D181" s="294"/>
      <c r="E181" s="221"/>
      <c r="F181" s="221"/>
      <c r="G181" s="297">
        <v>10</v>
      </c>
      <c r="H181" s="325">
        <v>2.8</v>
      </c>
      <c r="I181" s="294">
        <v>38</v>
      </c>
      <c r="J181" s="298">
        <v>1</v>
      </c>
      <c r="K181" s="256">
        <f>PRODUCT(I181:J181)</f>
        <v>38</v>
      </c>
      <c r="L181" s="257"/>
      <c r="M181" s="298"/>
      <c r="N181" s="294"/>
      <c r="O181" s="221">
        <f>PRODUCT(H181,K181)</f>
        <v>106.39999999999999</v>
      </c>
      <c r="P181" s="298"/>
      <c r="Q181" s="298"/>
      <c r="R181" s="298"/>
      <c r="S181" s="287"/>
      <c r="T181" s="287"/>
    </row>
    <row r="182" spans="1:20" ht="21">
      <c r="A182" s="1"/>
      <c r="B182" s="468" t="s">
        <v>913</v>
      </c>
      <c r="C182" s="483" t="s">
        <v>862</v>
      </c>
      <c r="D182" s="296"/>
      <c r="E182" s="207"/>
      <c r="F182" s="207"/>
      <c r="G182" s="298">
        <v>10</v>
      </c>
      <c r="H182" s="325">
        <v>2.8</v>
      </c>
      <c r="I182" s="294">
        <v>37</v>
      </c>
      <c r="J182" s="207">
        <v>1</v>
      </c>
      <c r="K182" s="256">
        <f>PRODUCT(I182:J182)</f>
        <v>37</v>
      </c>
      <c r="L182" s="271"/>
      <c r="M182" s="207"/>
      <c r="N182" s="296"/>
      <c r="O182" s="221">
        <f>PRODUCT(H182,K182)</f>
        <v>103.6</v>
      </c>
      <c r="P182" s="207"/>
      <c r="Q182" s="207"/>
      <c r="R182" s="207"/>
      <c r="S182" s="300"/>
      <c r="T182" s="300"/>
    </row>
    <row r="183" spans="1:20" ht="21.75">
      <c r="A183" s="286"/>
      <c r="B183" s="1114" t="s">
        <v>914</v>
      </c>
      <c r="C183" s="482"/>
      <c r="D183" s="245"/>
      <c r="E183" s="245"/>
      <c r="F183" s="245"/>
      <c r="G183" s="247"/>
      <c r="H183" s="247"/>
      <c r="I183" s="245"/>
      <c r="J183" s="246"/>
      <c r="K183" s="256"/>
      <c r="L183" s="245"/>
      <c r="M183" s="481"/>
      <c r="N183" s="245"/>
      <c r="O183" s="245"/>
      <c r="P183" s="245"/>
      <c r="Q183" s="245"/>
      <c r="R183" s="245"/>
      <c r="S183" s="303"/>
      <c r="T183" s="304"/>
    </row>
    <row r="184" spans="1:20" ht="21">
      <c r="A184" s="480"/>
      <c r="B184" s="474" t="s">
        <v>915</v>
      </c>
      <c r="C184" s="279" t="s">
        <v>862</v>
      </c>
      <c r="D184" s="302"/>
      <c r="E184" s="302"/>
      <c r="F184" s="298"/>
      <c r="G184" s="294"/>
      <c r="H184" s="325"/>
      <c r="I184" s="294"/>
      <c r="J184" s="298"/>
      <c r="K184" s="256"/>
      <c r="L184" s="279"/>
      <c r="M184" s="302"/>
      <c r="N184" s="301"/>
      <c r="O184" s="302"/>
      <c r="P184" s="302"/>
      <c r="Q184" s="302"/>
      <c r="R184" s="302"/>
      <c r="S184" s="291"/>
      <c r="T184" s="291"/>
    </row>
    <row r="185" spans="1:20" ht="21">
      <c r="A185" s="1"/>
      <c r="B185" s="463" t="s">
        <v>916</v>
      </c>
      <c r="C185" s="203"/>
      <c r="D185" s="204" t="s">
        <v>917</v>
      </c>
      <c r="E185" s="204"/>
      <c r="F185" s="302"/>
      <c r="G185" s="295">
        <v>16</v>
      </c>
      <c r="H185" s="345">
        <v>14.9</v>
      </c>
      <c r="I185" s="295">
        <v>3</v>
      </c>
      <c r="J185" s="204">
        <v>1</v>
      </c>
      <c r="K185" s="256">
        <f>PRODUCT(I185:J185)</f>
        <v>3</v>
      </c>
      <c r="L185" s="203"/>
      <c r="M185" s="204"/>
      <c r="N185" s="295"/>
      <c r="O185" s="204"/>
      <c r="P185" s="204"/>
      <c r="Q185" s="204"/>
      <c r="R185" s="230">
        <f>PRODUCT(H185,K186)</f>
        <v>29.8</v>
      </c>
      <c r="S185" s="3"/>
      <c r="T185" s="3"/>
    </row>
    <row r="186" spans="1:20" ht="21">
      <c r="A186" s="1"/>
      <c r="B186" s="468" t="s">
        <v>918</v>
      </c>
      <c r="C186" s="256"/>
      <c r="D186" s="298" t="s">
        <v>917</v>
      </c>
      <c r="E186" s="298"/>
      <c r="F186" s="298"/>
      <c r="G186" s="294">
        <v>16</v>
      </c>
      <c r="H186" s="308">
        <v>9.8000000000000007</v>
      </c>
      <c r="I186" s="294">
        <v>2</v>
      </c>
      <c r="J186" s="298">
        <v>1</v>
      </c>
      <c r="K186" s="256">
        <f>PRODUCT(I186:J186)</f>
        <v>2</v>
      </c>
      <c r="L186" s="257"/>
      <c r="M186" s="298"/>
      <c r="N186" s="294"/>
      <c r="O186" s="298"/>
      <c r="P186" s="298"/>
      <c r="Q186" s="256"/>
      <c r="R186" s="200">
        <v>19.600000000000001</v>
      </c>
      <c r="S186" s="287"/>
      <c r="T186" s="287"/>
    </row>
    <row r="187" spans="1:20" ht="21">
      <c r="A187" s="1"/>
      <c r="B187" s="463" t="s">
        <v>919</v>
      </c>
      <c r="C187" s="272"/>
      <c r="D187" s="207" t="s">
        <v>917</v>
      </c>
      <c r="E187" s="272"/>
      <c r="F187" s="207"/>
      <c r="G187" s="296">
        <v>16</v>
      </c>
      <c r="H187" s="310">
        <v>11.2</v>
      </c>
      <c r="I187" s="296">
        <v>4</v>
      </c>
      <c r="J187" s="207">
        <v>1</v>
      </c>
      <c r="K187" s="256">
        <f>PRODUCT(I187:J187)</f>
        <v>4</v>
      </c>
      <c r="L187" s="271"/>
      <c r="M187" s="207"/>
      <c r="N187" s="296"/>
      <c r="O187" s="207"/>
      <c r="P187" s="207"/>
      <c r="Q187" s="272"/>
      <c r="R187" s="205">
        <v>44.8</v>
      </c>
      <c r="S187" s="300"/>
      <c r="T187" s="300"/>
    </row>
    <row r="188" spans="1:20" ht="21">
      <c r="A188" s="327"/>
      <c r="B188" s="468" t="s">
        <v>920</v>
      </c>
      <c r="C188" s="256"/>
      <c r="D188" s="298" t="s">
        <v>917</v>
      </c>
      <c r="E188" s="256"/>
      <c r="F188" s="298"/>
      <c r="G188" s="294">
        <v>14</v>
      </c>
      <c r="H188" s="311">
        <v>3.7</v>
      </c>
      <c r="I188" s="294">
        <v>4</v>
      </c>
      <c r="J188" s="298">
        <v>1</v>
      </c>
      <c r="K188" s="256">
        <f>PRODUCT(I188:J188)</f>
        <v>4</v>
      </c>
      <c r="L188" s="257"/>
      <c r="M188" s="298"/>
      <c r="N188" s="294"/>
      <c r="O188" s="298"/>
      <c r="P188" s="298"/>
      <c r="Q188" s="256">
        <f>PRODUCT(H188,K188)</f>
        <v>14.8</v>
      </c>
      <c r="R188" s="200"/>
      <c r="S188" s="287"/>
      <c r="T188" s="313"/>
    </row>
    <row r="189" spans="1:20" ht="21">
      <c r="A189" s="1"/>
      <c r="B189" s="474" t="s">
        <v>921</v>
      </c>
      <c r="C189" s="256" t="s">
        <v>862</v>
      </c>
      <c r="D189" s="298"/>
      <c r="E189" s="256"/>
      <c r="F189" s="298"/>
      <c r="G189" s="294"/>
      <c r="H189" s="308"/>
      <c r="I189" s="294"/>
      <c r="J189" s="298"/>
      <c r="K189" s="256"/>
      <c r="L189" s="257"/>
      <c r="M189" s="298"/>
      <c r="N189" s="294"/>
      <c r="O189" s="298"/>
      <c r="P189" s="298"/>
      <c r="Q189" s="256"/>
      <c r="R189" s="200"/>
      <c r="S189" s="287"/>
      <c r="T189" s="313"/>
    </row>
    <row r="190" spans="1:20" ht="21">
      <c r="A190" s="1"/>
      <c r="B190" s="468" t="s">
        <v>922</v>
      </c>
      <c r="C190" s="272"/>
      <c r="D190" s="207" t="s">
        <v>917</v>
      </c>
      <c r="E190" s="272"/>
      <c r="F190" s="207"/>
      <c r="G190" s="296">
        <v>16</v>
      </c>
      <c r="H190" s="324">
        <v>16.05</v>
      </c>
      <c r="I190" s="296">
        <v>3</v>
      </c>
      <c r="J190" s="207">
        <v>1</v>
      </c>
      <c r="K190" s="256">
        <f>PRODUCT(I190:J190)</f>
        <v>3</v>
      </c>
      <c r="L190" s="271"/>
      <c r="M190" s="207"/>
      <c r="N190" s="296"/>
      <c r="O190" s="207"/>
      <c r="P190" s="207"/>
      <c r="Q190" s="272"/>
      <c r="R190" s="205">
        <v>48.15</v>
      </c>
      <c r="S190" s="300"/>
      <c r="T190" s="315"/>
    </row>
    <row r="191" spans="1:20" ht="21">
      <c r="A191" s="334"/>
      <c r="B191" s="468" t="s">
        <v>923</v>
      </c>
      <c r="C191" s="256"/>
      <c r="D191" s="298" t="s">
        <v>917</v>
      </c>
      <c r="E191" s="256"/>
      <c r="F191" s="298"/>
      <c r="G191" s="294">
        <v>16</v>
      </c>
      <c r="H191" s="308">
        <v>14.2</v>
      </c>
      <c r="I191" s="294">
        <v>2</v>
      </c>
      <c r="J191" s="298">
        <v>1</v>
      </c>
      <c r="K191" s="256">
        <f>PRODUCT(I191:J191)</f>
        <v>2</v>
      </c>
      <c r="L191" s="256"/>
      <c r="M191" s="298"/>
      <c r="N191" s="294"/>
      <c r="O191" s="298"/>
      <c r="P191" s="298"/>
      <c r="Q191" s="256"/>
      <c r="R191" s="200">
        <v>25.15</v>
      </c>
      <c r="S191" s="287"/>
      <c r="T191" s="313"/>
    </row>
    <row r="192" spans="1:20" ht="21">
      <c r="A192" s="1"/>
      <c r="B192" s="468" t="s">
        <v>924</v>
      </c>
      <c r="C192" s="256"/>
      <c r="D192" s="298" t="s">
        <v>917</v>
      </c>
      <c r="E192" s="256"/>
      <c r="F192" s="298"/>
      <c r="G192" s="294">
        <v>16</v>
      </c>
      <c r="H192" s="308">
        <v>12.35</v>
      </c>
      <c r="I192" s="294">
        <v>4</v>
      </c>
      <c r="J192" s="298">
        <v>1</v>
      </c>
      <c r="K192" s="256">
        <f>PRODUCT(I192:J192)</f>
        <v>4</v>
      </c>
      <c r="L192" s="256"/>
      <c r="M192" s="298"/>
      <c r="N192" s="294"/>
      <c r="O192" s="298"/>
      <c r="P192" s="298"/>
      <c r="Q192" s="256"/>
      <c r="R192" s="200">
        <v>49.4</v>
      </c>
      <c r="S192" s="287"/>
      <c r="T192" s="313"/>
    </row>
    <row r="193" spans="1:20" ht="21">
      <c r="A193" s="1"/>
      <c r="B193" s="468" t="s">
        <v>925</v>
      </c>
      <c r="C193" s="256"/>
      <c r="D193" s="298" t="s">
        <v>917</v>
      </c>
      <c r="E193" s="256"/>
      <c r="F193" s="298"/>
      <c r="G193" s="294">
        <v>14</v>
      </c>
      <c r="H193" s="308">
        <v>3.7</v>
      </c>
      <c r="I193" s="294">
        <v>4</v>
      </c>
      <c r="J193" s="298">
        <v>1</v>
      </c>
      <c r="K193" s="256">
        <f>PRODUCT(I193:J193)</f>
        <v>4</v>
      </c>
      <c r="L193" s="256"/>
      <c r="M193" s="298"/>
      <c r="N193" s="294"/>
      <c r="O193" s="298"/>
      <c r="P193" s="298"/>
      <c r="Q193" s="256">
        <f>PRODUCT(H193,K193)</f>
        <v>14.8</v>
      </c>
      <c r="R193" s="200"/>
      <c r="S193" s="287"/>
      <c r="T193" s="313"/>
    </row>
    <row r="194" spans="1:20" ht="21">
      <c r="A194" s="1"/>
      <c r="B194" s="474" t="s">
        <v>926</v>
      </c>
      <c r="C194" s="256" t="s">
        <v>862</v>
      </c>
      <c r="D194" s="298"/>
      <c r="E194" s="256"/>
      <c r="F194" s="298"/>
      <c r="G194" s="294"/>
      <c r="H194" s="308"/>
      <c r="I194" s="294"/>
      <c r="J194" s="298"/>
      <c r="K194" s="256"/>
      <c r="L194" s="256"/>
      <c r="M194" s="298"/>
      <c r="N194" s="294"/>
      <c r="O194" s="298"/>
      <c r="P194" s="298"/>
      <c r="Q194" s="256"/>
      <c r="R194" s="200"/>
      <c r="S194" s="287"/>
      <c r="T194" s="313"/>
    </row>
    <row r="195" spans="1:20" ht="21">
      <c r="A195" s="1"/>
      <c r="B195" s="463" t="s">
        <v>927</v>
      </c>
      <c r="C195" s="256"/>
      <c r="D195" s="298" t="s">
        <v>917</v>
      </c>
      <c r="E195" s="256"/>
      <c r="F195" s="298"/>
      <c r="G195" s="294">
        <v>16</v>
      </c>
      <c r="H195" s="308">
        <v>6.95</v>
      </c>
      <c r="I195" s="294">
        <v>3</v>
      </c>
      <c r="J195" s="298">
        <v>1</v>
      </c>
      <c r="K195" s="256">
        <f>PRODUCT(I195:J195)</f>
        <v>3</v>
      </c>
      <c r="L195" s="256"/>
      <c r="M195" s="298"/>
      <c r="N195" s="294"/>
      <c r="O195" s="298"/>
      <c r="P195" s="298"/>
      <c r="Q195" s="256"/>
      <c r="R195" s="200"/>
      <c r="S195" s="287"/>
      <c r="T195" s="313"/>
    </row>
    <row r="196" spans="1:20" ht="21">
      <c r="A196" s="291"/>
      <c r="B196" s="463" t="s">
        <v>928</v>
      </c>
      <c r="C196" s="279"/>
      <c r="D196" s="302" t="s">
        <v>917</v>
      </c>
      <c r="E196" s="279"/>
      <c r="F196" s="302"/>
      <c r="G196" s="301">
        <v>16</v>
      </c>
      <c r="H196" s="316">
        <v>7.2</v>
      </c>
      <c r="I196" s="301">
        <v>2</v>
      </c>
      <c r="J196" s="302">
        <v>1</v>
      </c>
      <c r="K196" s="256">
        <f>PRODUCT(I196:J196)</f>
        <v>2</v>
      </c>
      <c r="L196" s="279"/>
      <c r="M196" s="475"/>
      <c r="N196" s="301"/>
      <c r="O196" s="302"/>
      <c r="P196" s="302"/>
      <c r="Q196" s="279"/>
      <c r="R196" s="198"/>
      <c r="S196" s="291"/>
      <c r="T196" s="317"/>
    </row>
    <row r="197" spans="1:20" ht="21">
      <c r="A197" s="287"/>
      <c r="B197" s="463" t="s">
        <v>929</v>
      </c>
      <c r="C197" s="256"/>
      <c r="D197" s="298" t="s">
        <v>917</v>
      </c>
      <c r="E197" s="256"/>
      <c r="F197" s="298"/>
      <c r="G197" s="294">
        <v>16</v>
      </c>
      <c r="H197" s="308">
        <v>6.95</v>
      </c>
      <c r="I197" s="294">
        <v>4</v>
      </c>
      <c r="J197" s="298">
        <v>1</v>
      </c>
      <c r="K197" s="256">
        <f>PRODUCT(I197:J197)</f>
        <v>4</v>
      </c>
      <c r="L197" s="256"/>
      <c r="M197" s="309"/>
      <c r="N197" s="294"/>
      <c r="O197" s="298"/>
      <c r="P197" s="298"/>
      <c r="Q197" s="256"/>
      <c r="R197" s="200">
        <f>PRODUCT(H197,K197)</f>
        <v>27.8</v>
      </c>
      <c r="S197" s="287"/>
      <c r="T197" s="313"/>
    </row>
    <row r="198" spans="1:20" ht="21">
      <c r="A198" s="1"/>
      <c r="B198" s="479" t="s">
        <v>930</v>
      </c>
      <c r="C198" s="256" t="s">
        <v>862</v>
      </c>
      <c r="D198" s="298"/>
      <c r="E198" s="256"/>
      <c r="F198" s="298"/>
      <c r="G198" s="294"/>
      <c r="H198" s="308"/>
      <c r="I198" s="294"/>
      <c r="J198" s="298"/>
      <c r="K198" s="256"/>
      <c r="L198" s="256"/>
      <c r="M198" s="309"/>
      <c r="N198" s="294"/>
      <c r="O198" s="298"/>
      <c r="P198" s="298"/>
      <c r="Q198" s="256"/>
      <c r="R198" s="200"/>
      <c r="S198" s="287"/>
      <c r="T198" s="287"/>
    </row>
    <row r="199" spans="1:20" ht="21">
      <c r="A199" s="1"/>
      <c r="B199" s="463" t="s">
        <v>931</v>
      </c>
      <c r="C199" s="267"/>
      <c r="D199" s="204" t="s">
        <v>917</v>
      </c>
      <c r="E199" s="267"/>
      <c r="F199" s="204"/>
      <c r="G199" s="295">
        <v>16</v>
      </c>
      <c r="H199" s="318">
        <v>7.45</v>
      </c>
      <c r="I199" s="295">
        <v>3</v>
      </c>
      <c r="J199" s="204">
        <v>1</v>
      </c>
      <c r="K199" s="256">
        <f t="shared" ref="K199:K204" si="8">PRODUCT(I199:J199)</f>
        <v>3</v>
      </c>
      <c r="L199" s="267"/>
      <c r="M199" s="477"/>
      <c r="N199" s="295"/>
      <c r="O199" s="204"/>
      <c r="P199" s="204"/>
      <c r="Q199" s="267"/>
      <c r="R199" s="200">
        <f>PRODUCT(H199,K199)</f>
        <v>22.35</v>
      </c>
      <c r="S199" s="3"/>
      <c r="T199" s="3"/>
    </row>
    <row r="200" spans="1:20" ht="21">
      <c r="A200" s="327"/>
      <c r="B200" s="468" t="s">
        <v>932</v>
      </c>
      <c r="C200" s="256"/>
      <c r="D200" s="298" t="s">
        <v>917</v>
      </c>
      <c r="E200" s="256"/>
      <c r="F200" s="298"/>
      <c r="G200" s="294">
        <v>14</v>
      </c>
      <c r="H200" s="308">
        <v>2.4</v>
      </c>
      <c r="I200" s="294">
        <v>3</v>
      </c>
      <c r="J200" s="298">
        <v>1</v>
      </c>
      <c r="K200" s="256">
        <f t="shared" si="8"/>
        <v>3</v>
      </c>
      <c r="L200" s="256"/>
      <c r="M200" s="309"/>
      <c r="N200" s="294"/>
      <c r="O200" s="298"/>
      <c r="P200" s="298"/>
      <c r="Q200" s="256">
        <f>PRODUCT(H200,K200)</f>
        <v>7.1999999999999993</v>
      </c>
      <c r="R200" s="200"/>
      <c r="S200" s="287"/>
      <c r="T200" s="313"/>
    </row>
    <row r="201" spans="1:20" ht="21">
      <c r="A201" s="286"/>
      <c r="B201" s="468" t="s">
        <v>933</v>
      </c>
      <c r="C201" s="256"/>
      <c r="D201" s="298" t="s">
        <v>917</v>
      </c>
      <c r="E201" s="256"/>
      <c r="F201" s="298"/>
      <c r="G201" s="294">
        <v>16</v>
      </c>
      <c r="H201" s="308">
        <v>4.9000000000000004</v>
      </c>
      <c r="I201" s="222">
        <v>2</v>
      </c>
      <c r="J201" s="294">
        <v>1</v>
      </c>
      <c r="K201" s="256">
        <f t="shared" si="8"/>
        <v>2</v>
      </c>
      <c r="L201" s="256"/>
      <c r="M201" s="309"/>
      <c r="N201" s="294"/>
      <c r="O201" s="298"/>
      <c r="P201" s="298"/>
      <c r="Q201" s="256"/>
      <c r="R201" s="200">
        <f>PRODUCT(H201,K201)</f>
        <v>9.8000000000000007</v>
      </c>
      <c r="S201" s="287"/>
      <c r="T201" s="313"/>
    </row>
    <row r="202" spans="1:20" ht="21">
      <c r="A202" s="1"/>
      <c r="B202" s="468" t="s">
        <v>934</v>
      </c>
      <c r="C202" s="279"/>
      <c r="D202" s="298" t="s">
        <v>917</v>
      </c>
      <c r="E202" s="256"/>
      <c r="F202" s="298"/>
      <c r="G202" s="294">
        <v>14</v>
      </c>
      <c r="H202" s="308">
        <v>1.3</v>
      </c>
      <c r="I202" s="294">
        <v>1</v>
      </c>
      <c r="J202" s="298">
        <v>1</v>
      </c>
      <c r="K202" s="256">
        <f t="shared" si="8"/>
        <v>1</v>
      </c>
      <c r="L202" s="256"/>
      <c r="M202" s="309"/>
      <c r="N202" s="294"/>
      <c r="O202" s="298"/>
      <c r="P202" s="298"/>
      <c r="Q202" s="256"/>
      <c r="R202" s="200">
        <f>PRODUCT(H202,K202)</f>
        <v>1.3</v>
      </c>
      <c r="S202" s="287"/>
      <c r="T202" s="313"/>
    </row>
    <row r="203" spans="1:20" ht="21">
      <c r="A203" s="1"/>
      <c r="B203" s="463" t="s">
        <v>935</v>
      </c>
      <c r="C203" s="279"/>
      <c r="D203" s="302"/>
      <c r="E203" s="279"/>
      <c r="F203" s="302"/>
      <c r="G203" s="302">
        <v>16</v>
      </c>
      <c r="H203" s="316">
        <v>5.6</v>
      </c>
      <c r="I203" s="301">
        <v>4</v>
      </c>
      <c r="J203" s="302">
        <v>1</v>
      </c>
      <c r="K203" s="256">
        <f t="shared" si="8"/>
        <v>4</v>
      </c>
      <c r="L203" s="279"/>
      <c r="M203" s="475"/>
      <c r="N203" s="301"/>
      <c r="O203" s="302"/>
      <c r="P203" s="302"/>
      <c r="Q203" s="256"/>
      <c r="R203" s="200">
        <f>PRODUCT(H203,K203)</f>
        <v>22.4</v>
      </c>
      <c r="S203" s="291"/>
      <c r="T203" s="317"/>
    </row>
    <row r="204" spans="1:20" ht="21">
      <c r="A204" s="1"/>
      <c r="B204" s="468" t="s">
        <v>936</v>
      </c>
      <c r="C204" s="272"/>
      <c r="D204" s="298"/>
      <c r="E204" s="272"/>
      <c r="F204" s="207"/>
      <c r="G204" s="296">
        <v>14</v>
      </c>
      <c r="H204" s="324">
        <v>3.9</v>
      </c>
      <c r="I204" s="296">
        <v>4</v>
      </c>
      <c r="J204" s="207">
        <v>1</v>
      </c>
      <c r="K204" s="256">
        <f t="shared" si="8"/>
        <v>4</v>
      </c>
      <c r="L204" s="272"/>
      <c r="M204" s="478"/>
      <c r="N204" s="296"/>
      <c r="O204" s="207"/>
      <c r="P204" s="207"/>
      <c r="Q204" s="256">
        <f>PRODUCT(H204,K204)</f>
        <v>15.6</v>
      </c>
      <c r="R204" s="200"/>
      <c r="S204" s="300"/>
      <c r="T204" s="315"/>
    </row>
    <row r="205" spans="1:20" ht="21">
      <c r="A205" s="334"/>
      <c r="B205" s="474" t="s">
        <v>937</v>
      </c>
      <c r="C205" s="256" t="s">
        <v>862</v>
      </c>
      <c r="D205" s="298"/>
      <c r="E205" s="256"/>
      <c r="F205" s="298"/>
      <c r="G205" s="294"/>
      <c r="H205" s="308"/>
      <c r="I205" s="294"/>
      <c r="J205" s="298"/>
      <c r="K205" s="256"/>
      <c r="L205" s="256"/>
      <c r="M205" s="309"/>
      <c r="N205" s="294"/>
      <c r="O205" s="298"/>
      <c r="P205" s="298"/>
      <c r="Q205" s="256"/>
      <c r="R205" s="200"/>
      <c r="S205" s="287"/>
      <c r="T205" s="313"/>
    </row>
    <row r="206" spans="1:20" ht="21">
      <c r="B206" s="463" t="s">
        <v>938</v>
      </c>
      <c r="C206" s="267"/>
      <c r="D206" s="204" t="s">
        <v>917</v>
      </c>
      <c r="E206" s="267"/>
      <c r="F206" s="204"/>
      <c r="G206" s="295">
        <v>16</v>
      </c>
      <c r="H206" s="318">
        <v>7.45</v>
      </c>
      <c r="I206" s="331">
        <v>3</v>
      </c>
      <c r="J206" s="319">
        <v>1</v>
      </c>
      <c r="K206" s="256">
        <f>PRODUCT(I206:J206)</f>
        <v>3</v>
      </c>
      <c r="L206" s="267"/>
      <c r="M206" s="477"/>
      <c r="N206" s="295"/>
      <c r="O206" s="204"/>
      <c r="P206" s="204"/>
      <c r="Q206" s="256"/>
      <c r="R206" s="200">
        <f>PRODUCT(H206,K206)</f>
        <v>22.35</v>
      </c>
      <c r="S206" s="3"/>
      <c r="T206" s="7"/>
    </row>
    <row r="207" spans="1:20" ht="21">
      <c r="B207" s="468" t="s">
        <v>939</v>
      </c>
      <c r="C207" s="256"/>
      <c r="D207" s="298" t="s">
        <v>917</v>
      </c>
      <c r="E207" s="256"/>
      <c r="F207" s="298"/>
      <c r="G207" s="294">
        <v>14</v>
      </c>
      <c r="H207" s="308">
        <v>2.4</v>
      </c>
      <c r="I207" s="329">
        <v>3</v>
      </c>
      <c r="J207" s="312">
        <v>1</v>
      </c>
      <c r="K207" s="256">
        <f>PRODUCT(I207:J207)</f>
        <v>3</v>
      </c>
      <c r="L207" s="256"/>
      <c r="M207" s="309"/>
      <c r="N207" s="294"/>
      <c r="O207" s="298"/>
      <c r="P207" s="298"/>
      <c r="Q207" s="256"/>
      <c r="R207" s="200">
        <f>PRODUCT(H207,K207)</f>
        <v>7.1999999999999993</v>
      </c>
      <c r="S207" s="287"/>
      <c r="T207" s="313"/>
    </row>
    <row r="208" spans="1:20" ht="21">
      <c r="B208" s="468" t="s">
        <v>940</v>
      </c>
      <c r="C208" s="256"/>
      <c r="D208" s="298" t="s">
        <v>917</v>
      </c>
      <c r="E208" s="256"/>
      <c r="F208" s="298"/>
      <c r="G208" s="294">
        <v>16</v>
      </c>
      <c r="H208" s="308">
        <v>6.2</v>
      </c>
      <c r="I208" s="329">
        <v>2</v>
      </c>
      <c r="J208" s="312">
        <v>1</v>
      </c>
      <c r="K208" s="256">
        <f>PRODUCT(I208:J208)</f>
        <v>2</v>
      </c>
      <c r="L208" s="256"/>
      <c r="M208" s="298"/>
      <c r="N208" s="294"/>
      <c r="O208" s="298"/>
      <c r="P208" s="298"/>
      <c r="Q208" s="256"/>
      <c r="R208" s="200">
        <f>PRODUCT(H208,K208)</f>
        <v>12.4</v>
      </c>
      <c r="S208" s="287"/>
      <c r="T208" s="313"/>
    </row>
    <row r="209" spans="2:20" ht="21">
      <c r="B209" s="463" t="s">
        <v>941</v>
      </c>
      <c r="C209" s="256"/>
      <c r="D209" s="298" t="s">
        <v>917</v>
      </c>
      <c r="E209" s="256"/>
      <c r="F209" s="298"/>
      <c r="G209" s="294">
        <v>16</v>
      </c>
      <c r="H209" s="308">
        <v>5.6</v>
      </c>
      <c r="I209" s="329">
        <v>4</v>
      </c>
      <c r="J209" s="312">
        <v>1</v>
      </c>
      <c r="K209" s="256">
        <f>PRODUCT(I209:J209)</f>
        <v>4</v>
      </c>
      <c r="L209" s="256"/>
      <c r="M209" s="309"/>
      <c r="N209" s="297"/>
      <c r="O209" s="294"/>
      <c r="P209" s="298"/>
      <c r="Q209" s="256"/>
      <c r="R209" s="200">
        <f>PRODUCT(H209,K209)</f>
        <v>22.4</v>
      </c>
      <c r="S209" s="287"/>
      <c r="T209" s="313"/>
    </row>
    <row r="210" spans="2:20" ht="21">
      <c r="B210" s="463" t="s">
        <v>942</v>
      </c>
      <c r="C210" s="256"/>
      <c r="D210" s="298" t="s">
        <v>917</v>
      </c>
      <c r="E210" s="256"/>
      <c r="F210" s="298"/>
      <c r="G210" s="294">
        <v>14</v>
      </c>
      <c r="H210" s="308">
        <v>3.9</v>
      </c>
      <c r="I210" s="329">
        <v>4</v>
      </c>
      <c r="J210" s="312">
        <v>1</v>
      </c>
      <c r="K210" s="256">
        <f>PRODUCT(I210:J210)</f>
        <v>4</v>
      </c>
      <c r="L210" s="256"/>
      <c r="M210" s="309"/>
      <c r="N210" s="297"/>
      <c r="O210" s="294"/>
      <c r="P210" s="298"/>
      <c r="Q210" s="256"/>
      <c r="R210" s="200">
        <f>PRODUCT(H210,K210)</f>
        <v>15.6</v>
      </c>
      <c r="S210" s="287"/>
      <c r="T210" s="313"/>
    </row>
    <row r="211" spans="2:20" ht="21">
      <c r="B211" s="474" t="s">
        <v>943</v>
      </c>
      <c r="C211" s="256" t="s">
        <v>862</v>
      </c>
      <c r="D211" s="298"/>
      <c r="E211" s="256"/>
      <c r="F211" s="298"/>
      <c r="G211" s="294"/>
      <c r="H211" s="308"/>
      <c r="I211" s="294"/>
      <c r="J211" s="298"/>
      <c r="K211" s="256"/>
      <c r="L211" s="256"/>
      <c r="M211" s="309"/>
      <c r="N211" s="297"/>
      <c r="O211" s="294"/>
      <c r="P211" s="298"/>
      <c r="Q211" s="256"/>
      <c r="R211" s="200"/>
      <c r="S211" s="287"/>
      <c r="T211" s="313"/>
    </row>
    <row r="212" spans="2:20" ht="21">
      <c r="B212" s="468" t="s">
        <v>944</v>
      </c>
      <c r="C212" s="256"/>
      <c r="D212" s="298" t="s">
        <v>917</v>
      </c>
      <c r="E212" s="298"/>
      <c r="F212" s="298"/>
      <c r="G212" s="294">
        <v>16</v>
      </c>
      <c r="H212" s="308">
        <v>5.6</v>
      </c>
      <c r="I212" s="294">
        <v>3</v>
      </c>
      <c r="J212" s="298">
        <v>1</v>
      </c>
      <c r="K212" s="256">
        <f>PRODUCT(I212:J212)</f>
        <v>3</v>
      </c>
      <c r="L212" s="256"/>
      <c r="M212" s="309"/>
      <c r="N212" s="297"/>
      <c r="O212" s="294"/>
      <c r="P212" s="298"/>
      <c r="Q212" s="256"/>
      <c r="R212" s="200">
        <f>PRODUCT(H212,K212)</f>
        <v>16.799999999999997</v>
      </c>
      <c r="S212" s="287"/>
      <c r="T212" s="313"/>
    </row>
    <row r="213" spans="2:20" ht="21">
      <c r="B213" s="468" t="s">
        <v>945</v>
      </c>
      <c r="C213" s="256"/>
      <c r="D213" s="298" t="s">
        <v>917</v>
      </c>
      <c r="E213" s="298"/>
      <c r="F213" s="298"/>
      <c r="G213" s="294">
        <v>16</v>
      </c>
      <c r="H213" s="325">
        <v>3.2</v>
      </c>
      <c r="I213" s="294">
        <v>2</v>
      </c>
      <c r="J213" s="298">
        <v>1</v>
      </c>
      <c r="K213" s="256">
        <f>PRODUCT(I213:J213)</f>
        <v>2</v>
      </c>
      <c r="L213" s="256"/>
      <c r="M213" s="309"/>
      <c r="N213" s="297"/>
      <c r="O213" s="294"/>
      <c r="P213" s="298"/>
      <c r="Q213" s="256"/>
      <c r="R213" s="200">
        <f>PRODUCT(H213,K213)</f>
        <v>6.4</v>
      </c>
      <c r="S213" s="287"/>
      <c r="T213" s="313"/>
    </row>
    <row r="214" spans="2:20" ht="21">
      <c r="B214" s="468" t="s">
        <v>946</v>
      </c>
      <c r="C214" s="256"/>
      <c r="D214" s="298" t="s">
        <v>917</v>
      </c>
      <c r="E214" s="256"/>
      <c r="F214" s="298"/>
      <c r="G214" s="294">
        <v>16</v>
      </c>
      <c r="H214" s="325">
        <v>5.8</v>
      </c>
      <c r="I214" s="294">
        <v>4</v>
      </c>
      <c r="J214" s="298">
        <v>1</v>
      </c>
      <c r="K214" s="256">
        <f>PRODUCT(I214:J214)</f>
        <v>4</v>
      </c>
      <c r="L214" s="256"/>
      <c r="M214" s="309"/>
      <c r="N214" s="297"/>
      <c r="O214" s="294"/>
      <c r="P214" s="298"/>
      <c r="Q214" s="256"/>
      <c r="R214" s="200">
        <f>PRODUCT(H214,K214)</f>
        <v>23.2</v>
      </c>
      <c r="S214" s="287"/>
      <c r="T214" s="313"/>
    </row>
    <row r="215" spans="2:20" ht="21">
      <c r="B215" s="476" t="s">
        <v>947</v>
      </c>
      <c r="C215" s="279" t="s">
        <v>862</v>
      </c>
      <c r="D215" s="302"/>
      <c r="E215" s="279"/>
      <c r="F215" s="302"/>
      <c r="G215" s="301"/>
      <c r="H215" s="326"/>
      <c r="I215" s="301"/>
      <c r="J215" s="302"/>
      <c r="K215" s="256"/>
      <c r="L215" s="279"/>
      <c r="M215" s="475"/>
      <c r="N215" s="265"/>
      <c r="O215" s="301"/>
      <c r="P215" s="302"/>
      <c r="Q215" s="256"/>
      <c r="R215" s="323"/>
      <c r="S215" s="291"/>
      <c r="T215" s="317"/>
    </row>
    <row r="216" spans="2:20" ht="21">
      <c r="B216" s="468" t="s">
        <v>948</v>
      </c>
      <c r="C216" s="256"/>
      <c r="D216" s="298" t="s">
        <v>917</v>
      </c>
      <c r="E216" s="256"/>
      <c r="F216" s="298"/>
      <c r="G216" s="294">
        <v>14</v>
      </c>
      <c r="H216" s="325">
        <v>4.4000000000000004</v>
      </c>
      <c r="I216" s="294">
        <v>3</v>
      </c>
      <c r="J216" s="298">
        <v>1</v>
      </c>
      <c r="K216" s="256">
        <f>PRODUCT(I216:J216)</f>
        <v>3</v>
      </c>
      <c r="L216" s="256"/>
      <c r="M216" s="309"/>
      <c r="N216" s="297"/>
      <c r="O216" s="294"/>
      <c r="P216" s="298"/>
      <c r="Q216" s="256">
        <f>PRODUCT(H216,K216)</f>
        <v>13.200000000000001</v>
      </c>
      <c r="R216" s="285"/>
      <c r="S216" s="287"/>
      <c r="T216" s="313"/>
    </row>
    <row r="217" spans="2:20" ht="21">
      <c r="B217" s="468" t="s">
        <v>949</v>
      </c>
      <c r="C217" s="256"/>
      <c r="D217" s="298" t="s">
        <v>917</v>
      </c>
      <c r="E217" s="256"/>
      <c r="F217" s="298"/>
      <c r="G217" s="294">
        <v>14</v>
      </c>
      <c r="H217" s="325">
        <v>3.4</v>
      </c>
      <c r="I217" s="294">
        <v>2</v>
      </c>
      <c r="J217" s="298">
        <v>1</v>
      </c>
      <c r="K217" s="256">
        <f>PRODUCT(I217:J217)</f>
        <v>2</v>
      </c>
      <c r="L217" s="256"/>
      <c r="M217" s="309"/>
      <c r="N217" s="297"/>
      <c r="O217" s="294"/>
      <c r="P217" s="298"/>
      <c r="Q217" s="256">
        <f>PRODUCT(H217,K217)</f>
        <v>6.8</v>
      </c>
      <c r="R217" s="285"/>
      <c r="S217" s="287"/>
      <c r="T217" s="313"/>
    </row>
    <row r="218" spans="2:20" ht="21">
      <c r="B218" s="468" t="s">
        <v>950</v>
      </c>
      <c r="C218" s="256"/>
      <c r="D218" s="298" t="s">
        <v>917</v>
      </c>
      <c r="E218" s="256"/>
      <c r="F218" s="298"/>
      <c r="G218" s="294">
        <v>14</v>
      </c>
      <c r="H218" s="325">
        <v>4.8</v>
      </c>
      <c r="I218" s="294">
        <v>4</v>
      </c>
      <c r="J218" s="298">
        <v>1</v>
      </c>
      <c r="K218" s="256">
        <f>PRODUCT(I218:J218)</f>
        <v>4</v>
      </c>
      <c r="L218" s="256"/>
      <c r="M218" s="309"/>
      <c r="N218" s="297"/>
      <c r="O218" s="294"/>
      <c r="P218" s="298"/>
      <c r="Q218" s="256">
        <f>PRODUCT(H218,K218)</f>
        <v>19.2</v>
      </c>
      <c r="R218" s="285"/>
      <c r="S218" s="287"/>
      <c r="T218" s="313"/>
    </row>
    <row r="219" spans="2:20" ht="21">
      <c r="B219" s="474" t="s">
        <v>951</v>
      </c>
      <c r="C219" s="256" t="s">
        <v>862</v>
      </c>
      <c r="D219" s="298"/>
      <c r="E219" s="256"/>
      <c r="F219" s="298"/>
      <c r="G219" s="294"/>
      <c r="H219" s="325"/>
      <c r="I219" s="294"/>
      <c r="J219" s="298"/>
      <c r="K219" s="256"/>
      <c r="L219" s="256"/>
      <c r="M219" s="309"/>
      <c r="N219" s="297"/>
      <c r="O219" s="294"/>
      <c r="P219" s="298"/>
      <c r="Q219" s="256"/>
      <c r="R219" s="285"/>
      <c r="S219" s="287"/>
      <c r="T219" s="287"/>
    </row>
    <row r="220" spans="2:20" ht="21">
      <c r="B220" s="468" t="s">
        <v>952</v>
      </c>
      <c r="C220" s="256"/>
      <c r="D220" s="298" t="s">
        <v>917</v>
      </c>
      <c r="E220" s="256"/>
      <c r="F220" s="298"/>
      <c r="G220" s="294">
        <v>14</v>
      </c>
      <c r="H220" s="311">
        <v>13.95</v>
      </c>
      <c r="I220" s="294">
        <v>3</v>
      </c>
      <c r="J220" s="298">
        <v>1</v>
      </c>
      <c r="K220" s="256">
        <f>PRODUCT(I220:J220)</f>
        <v>3</v>
      </c>
      <c r="L220" s="256"/>
      <c r="M220" s="309"/>
      <c r="N220" s="297"/>
      <c r="O220" s="294"/>
      <c r="P220" s="298"/>
      <c r="Q220" s="256">
        <f>PRODUCT(H220,K220)</f>
        <v>41.849999999999994</v>
      </c>
      <c r="R220" s="285"/>
      <c r="S220" s="287"/>
      <c r="T220" s="287"/>
    </row>
    <row r="221" spans="2:20" ht="21">
      <c r="B221" s="468" t="s">
        <v>953</v>
      </c>
      <c r="C221" s="256"/>
      <c r="D221" s="298" t="s">
        <v>917</v>
      </c>
      <c r="E221" s="256"/>
      <c r="F221" s="298"/>
      <c r="G221" s="294">
        <v>14</v>
      </c>
      <c r="H221" s="311">
        <v>13.6</v>
      </c>
      <c r="I221" s="294">
        <v>1</v>
      </c>
      <c r="J221" s="298">
        <v>1</v>
      </c>
      <c r="K221" s="256">
        <f>PRODUCT(I221:J221)</f>
        <v>1</v>
      </c>
      <c r="L221" s="256"/>
      <c r="M221" s="309"/>
      <c r="N221" s="297"/>
      <c r="O221" s="294"/>
      <c r="P221" s="298"/>
      <c r="Q221" s="256">
        <f>PRODUCT(H221,K221)</f>
        <v>13.6</v>
      </c>
      <c r="R221" s="285"/>
      <c r="S221" s="287"/>
      <c r="T221" s="287"/>
    </row>
    <row r="222" spans="2:20" ht="21">
      <c r="B222" s="468" t="s">
        <v>954</v>
      </c>
      <c r="C222" s="279"/>
      <c r="D222" s="302" t="s">
        <v>917</v>
      </c>
      <c r="E222" s="279"/>
      <c r="F222" s="302"/>
      <c r="G222" s="301">
        <v>14</v>
      </c>
      <c r="H222" s="328">
        <v>13.55</v>
      </c>
      <c r="I222" s="301">
        <v>4</v>
      </c>
      <c r="J222" s="302">
        <v>1</v>
      </c>
      <c r="K222" s="256">
        <f>PRODUCT(I222:J222)</f>
        <v>4</v>
      </c>
      <c r="L222" s="279"/>
      <c r="M222" s="475"/>
      <c r="N222" s="265"/>
      <c r="O222" s="301"/>
      <c r="P222" s="302"/>
      <c r="Q222" s="256">
        <f>PRODUCT(H222,K222)</f>
        <v>54.2</v>
      </c>
      <c r="R222" s="323"/>
      <c r="S222" s="291"/>
      <c r="T222" s="291"/>
    </row>
    <row r="223" spans="2:20" ht="21">
      <c r="B223" s="474" t="s">
        <v>955</v>
      </c>
      <c r="C223" s="256" t="s">
        <v>862</v>
      </c>
      <c r="D223" s="298"/>
      <c r="E223" s="256"/>
      <c r="F223" s="298"/>
      <c r="G223" s="294"/>
      <c r="H223" s="308"/>
      <c r="I223" s="294"/>
      <c r="J223" s="298"/>
      <c r="K223" s="256"/>
      <c r="L223" s="256"/>
      <c r="M223" s="309"/>
      <c r="N223" s="297"/>
      <c r="O223" s="294"/>
      <c r="P223" s="298"/>
      <c r="Q223" s="256"/>
      <c r="R223" s="285"/>
      <c r="S223" s="287"/>
      <c r="T223" s="287"/>
    </row>
    <row r="224" spans="2:20" ht="21">
      <c r="B224" s="468" t="s">
        <v>956</v>
      </c>
      <c r="C224" s="256"/>
      <c r="D224" s="298" t="s">
        <v>917</v>
      </c>
      <c r="E224" s="256"/>
      <c r="F224" s="298"/>
      <c r="G224" s="294">
        <v>16</v>
      </c>
      <c r="H224" s="308">
        <v>10.6</v>
      </c>
      <c r="I224" s="294">
        <v>3</v>
      </c>
      <c r="J224" s="298">
        <v>1</v>
      </c>
      <c r="K224" s="256">
        <f t="shared" ref="K224:K229" si="9">PRODUCT(I224:J224)</f>
        <v>3</v>
      </c>
      <c r="L224" s="256"/>
      <c r="M224" s="309"/>
      <c r="N224" s="297"/>
      <c r="O224" s="294"/>
      <c r="P224" s="298"/>
      <c r="Q224" s="256"/>
      <c r="R224" s="200">
        <f>PRODUCT(H224,K224)</f>
        <v>31.799999999999997</v>
      </c>
      <c r="S224" s="287"/>
      <c r="T224" s="287"/>
    </row>
    <row r="225" spans="2:20" ht="21">
      <c r="B225" s="468" t="s">
        <v>957</v>
      </c>
      <c r="C225" s="256"/>
      <c r="D225" s="298" t="s">
        <v>917</v>
      </c>
      <c r="E225" s="256"/>
      <c r="F225" s="298"/>
      <c r="G225" s="294">
        <v>14</v>
      </c>
      <c r="H225" s="308">
        <v>3.35</v>
      </c>
      <c r="I225" s="294">
        <v>3</v>
      </c>
      <c r="J225" s="298">
        <v>1</v>
      </c>
      <c r="K225" s="256">
        <f t="shared" si="9"/>
        <v>3</v>
      </c>
      <c r="L225" s="256"/>
      <c r="M225" s="309"/>
      <c r="N225" s="297"/>
      <c r="O225" s="294"/>
      <c r="P225" s="298"/>
      <c r="Q225" s="256"/>
      <c r="R225" s="200">
        <f>PRODUCT(H225,K225)</f>
        <v>10.050000000000001</v>
      </c>
      <c r="S225" s="287"/>
      <c r="T225" s="287"/>
    </row>
    <row r="226" spans="2:20" ht="21">
      <c r="B226" s="468" t="s">
        <v>958</v>
      </c>
      <c r="C226" s="256"/>
      <c r="D226" s="298" t="s">
        <v>917</v>
      </c>
      <c r="E226" s="256"/>
      <c r="F226" s="298"/>
      <c r="G226" s="294">
        <v>16</v>
      </c>
      <c r="H226" s="308">
        <v>5.8</v>
      </c>
      <c r="I226" s="294">
        <v>2</v>
      </c>
      <c r="J226" s="298">
        <v>1</v>
      </c>
      <c r="K226" s="256">
        <f t="shared" si="9"/>
        <v>2</v>
      </c>
      <c r="L226" s="256"/>
      <c r="M226" s="309"/>
      <c r="N226" s="297"/>
      <c r="O226" s="294"/>
      <c r="P226" s="298"/>
      <c r="Q226" s="256">
        <f>PRODUCT(H226,K226)</f>
        <v>11.6</v>
      </c>
      <c r="R226" s="200"/>
      <c r="S226" s="287"/>
      <c r="T226" s="287"/>
    </row>
    <row r="227" spans="2:20" ht="21">
      <c r="B227" s="468" t="s">
        <v>959</v>
      </c>
      <c r="C227" s="256"/>
      <c r="D227" s="298" t="s">
        <v>917</v>
      </c>
      <c r="E227" s="256"/>
      <c r="F227" s="298"/>
      <c r="G227" s="294">
        <v>14</v>
      </c>
      <c r="H227" s="308">
        <v>3.35</v>
      </c>
      <c r="I227" s="294">
        <v>2</v>
      </c>
      <c r="J227" s="312">
        <v>1</v>
      </c>
      <c r="K227" s="256">
        <f t="shared" si="9"/>
        <v>2</v>
      </c>
      <c r="L227" s="256"/>
      <c r="M227" s="309"/>
      <c r="N227" s="297"/>
      <c r="O227" s="294"/>
      <c r="P227" s="298"/>
      <c r="Q227" s="256"/>
      <c r="R227" s="200">
        <f>PRODUCT(H227,K227)</f>
        <v>6.7</v>
      </c>
      <c r="S227" s="287"/>
      <c r="T227" s="287"/>
    </row>
    <row r="228" spans="2:20" ht="21">
      <c r="B228" s="468" t="s">
        <v>960</v>
      </c>
      <c r="C228" s="256"/>
      <c r="D228" s="298" t="s">
        <v>917</v>
      </c>
      <c r="E228" s="256"/>
      <c r="F228" s="298"/>
      <c r="G228" s="294">
        <v>16</v>
      </c>
      <c r="H228" s="308">
        <v>5.9</v>
      </c>
      <c r="I228" s="294">
        <v>4</v>
      </c>
      <c r="J228" s="312">
        <v>1</v>
      </c>
      <c r="K228" s="256">
        <f t="shared" si="9"/>
        <v>4</v>
      </c>
      <c r="L228" s="256"/>
      <c r="M228" s="309"/>
      <c r="N228" s="297"/>
      <c r="O228" s="294"/>
      <c r="P228" s="298"/>
      <c r="Q228" s="256"/>
      <c r="R228" s="200">
        <f>PRODUCT(H228,K228)</f>
        <v>23.6</v>
      </c>
      <c r="S228" s="287"/>
      <c r="T228" s="287"/>
    </row>
    <row r="229" spans="2:20" ht="21">
      <c r="B229" s="468" t="s">
        <v>961</v>
      </c>
      <c r="C229" s="256"/>
      <c r="D229" s="298" t="s">
        <v>917</v>
      </c>
      <c r="E229" s="256"/>
      <c r="F229" s="298"/>
      <c r="G229" s="294">
        <v>14</v>
      </c>
      <c r="H229" s="308">
        <v>7.85</v>
      </c>
      <c r="I229" s="294">
        <v>4</v>
      </c>
      <c r="J229" s="312">
        <v>1</v>
      </c>
      <c r="K229" s="256">
        <f t="shared" si="9"/>
        <v>4</v>
      </c>
      <c r="L229" s="256"/>
      <c r="M229" s="309"/>
      <c r="N229" s="297"/>
      <c r="O229" s="294"/>
      <c r="P229" s="298"/>
      <c r="Q229" s="256"/>
      <c r="R229" s="200"/>
      <c r="S229" s="287"/>
      <c r="T229" s="287"/>
    </row>
    <row r="230" spans="2:20" ht="21">
      <c r="B230" s="474" t="s">
        <v>962</v>
      </c>
      <c r="C230" s="279" t="s">
        <v>862</v>
      </c>
      <c r="D230" s="302"/>
      <c r="E230" s="279"/>
      <c r="F230" s="302"/>
      <c r="G230" s="301"/>
      <c r="H230" s="316"/>
      <c r="I230" s="301"/>
      <c r="J230" s="302"/>
      <c r="K230" s="256"/>
      <c r="L230" s="279"/>
      <c r="M230" s="475"/>
      <c r="N230" s="265"/>
      <c r="O230" s="301"/>
      <c r="P230" s="302"/>
      <c r="Q230" s="256"/>
      <c r="R230" s="200"/>
      <c r="S230" s="291"/>
      <c r="T230" s="291"/>
    </row>
    <row r="231" spans="2:20" ht="21">
      <c r="B231" s="468" t="s">
        <v>963</v>
      </c>
      <c r="C231" s="256"/>
      <c r="D231" s="298" t="s">
        <v>917</v>
      </c>
      <c r="E231" s="256"/>
      <c r="F231" s="298"/>
      <c r="G231" s="294">
        <v>16</v>
      </c>
      <c r="H231" s="308">
        <v>8.6999999999999993</v>
      </c>
      <c r="I231" s="294">
        <v>3</v>
      </c>
      <c r="J231" s="312">
        <v>1</v>
      </c>
      <c r="K231" s="256">
        <f t="shared" ref="K231:K236" si="10">PRODUCT(I231:J231)</f>
        <v>3</v>
      </c>
      <c r="L231" s="256"/>
      <c r="M231" s="309"/>
      <c r="N231" s="294"/>
      <c r="O231" s="294"/>
      <c r="P231" s="298"/>
      <c r="Q231" s="256"/>
      <c r="R231" s="200">
        <f>PRODUCT(H231,K231)</f>
        <v>26.099999999999998</v>
      </c>
      <c r="S231" s="287"/>
      <c r="T231" s="287"/>
    </row>
    <row r="232" spans="2:20" ht="21">
      <c r="B232" s="468" t="s">
        <v>964</v>
      </c>
      <c r="C232" s="256"/>
      <c r="D232" s="298" t="s">
        <v>917</v>
      </c>
      <c r="E232" s="256"/>
      <c r="F232" s="298"/>
      <c r="G232" s="294">
        <v>14</v>
      </c>
      <c r="H232" s="308">
        <v>2.75</v>
      </c>
      <c r="I232" s="329">
        <v>3</v>
      </c>
      <c r="J232" s="312">
        <v>1</v>
      </c>
      <c r="K232" s="256">
        <f t="shared" si="10"/>
        <v>3</v>
      </c>
      <c r="L232" s="256"/>
      <c r="M232" s="309"/>
      <c r="N232" s="294"/>
      <c r="O232" s="294"/>
      <c r="P232" s="298"/>
      <c r="Q232" s="256"/>
      <c r="R232" s="200">
        <f>PRODUCT(H232,K232)</f>
        <v>8.25</v>
      </c>
      <c r="S232" s="287"/>
      <c r="T232" s="287"/>
    </row>
    <row r="233" spans="2:20" ht="21">
      <c r="B233" s="468" t="s">
        <v>965</v>
      </c>
      <c r="C233" s="256"/>
      <c r="D233" s="298" t="s">
        <v>917</v>
      </c>
      <c r="E233" s="256"/>
      <c r="F233" s="298"/>
      <c r="G233" s="294">
        <v>16</v>
      </c>
      <c r="H233" s="308">
        <v>5.5</v>
      </c>
      <c r="I233" s="329">
        <v>2</v>
      </c>
      <c r="J233" s="312">
        <v>1</v>
      </c>
      <c r="K233" s="256">
        <f t="shared" si="10"/>
        <v>2</v>
      </c>
      <c r="L233" s="256"/>
      <c r="M233" s="309"/>
      <c r="N233" s="294"/>
      <c r="O233" s="294"/>
      <c r="P233" s="298"/>
      <c r="Q233" s="256">
        <f>PRODUCT(H233,K233)</f>
        <v>11</v>
      </c>
      <c r="R233" s="200"/>
      <c r="S233" s="287"/>
      <c r="T233" s="287"/>
    </row>
    <row r="234" spans="2:20" ht="21">
      <c r="B234" s="468" t="s">
        <v>966</v>
      </c>
      <c r="C234" s="256"/>
      <c r="D234" s="298" t="s">
        <v>917</v>
      </c>
      <c r="E234" s="256"/>
      <c r="F234" s="298"/>
      <c r="G234" s="294">
        <v>14</v>
      </c>
      <c r="H234" s="308">
        <v>1.7</v>
      </c>
      <c r="I234" s="329">
        <v>2</v>
      </c>
      <c r="J234" s="312">
        <v>1</v>
      </c>
      <c r="K234" s="256">
        <f t="shared" si="10"/>
        <v>2</v>
      </c>
      <c r="L234" s="256"/>
      <c r="M234" s="309"/>
      <c r="N234" s="294"/>
      <c r="O234" s="294"/>
      <c r="P234" s="298"/>
      <c r="Q234" s="256">
        <f>PRODUCT(H234,K234)</f>
        <v>3.4</v>
      </c>
      <c r="R234" s="200"/>
      <c r="S234" s="287"/>
      <c r="T234" s="287"/>
    </row>
    <row r="235" spans="2:20" ht="21">
      <c r="B235" s="468" t="s">
        <v>967</v>
      </c>
      <c r="C235" s="256"/>
      <c r="D235" s="298" t="s">
        <v>917</v>
      </c>
      <c r="E235" s="256"/>
      <c r="F235" s="298"/>
      <c r="G235" s="294">
        <v>16</v>
      </c>
      <c r="H235" s="308">
        <v>6.3</v>
      </c>
      <c r="I235" s="329">
        <v>4</v>
      </c>
      <c r="J235" s="312">
        <v>1</v>
      </c>
      <c r="K235" s="256">
        <f t="shared" si="10"/>
        <v>4</v>
      </c>
      <c r="L235" s="256"/>
      <c r="M235" s="309"/>
      <c r="N235" s="294"/>
      <c r="O235" s="294"/>
      <c r="P235" s="298"/>
      <c r="Q235" s="256"/>
      <c r="R235" s="200">
        <f>PRODUCT(H235,K235)</f>
        <v>25.2</v>
      </c>
      <c r="S235" s="287"/>
      <c r="T235" s="287"/>
    </row>
    <row r="236" spans="2:20" ht="21">
      <c r="B236" s="468" t="s">
        <v>968</v>
      </c>
      <c r="C236" s="256"/>
      <c r="D236" s="298" t="s">
        <v>917</v>
      </c>
      <c r="E236" s="256"/>
      <c r="F236" s="298"/>
      <c r="G236" s="329">
        <v>14</v>
      </c>
      <c r="H236" s="308">
        <v>4.5999999999999996</v>
      </c>
      <c r="I236" s="329">
        <v>4</v>
      </c>
      <c r="J236" s="312">
        <v>1</v>
      </c>
      <c r="K236" s="256">
        <f t="shared" si="10"/>
        <v>4</v>
      </c>
      <c r="L236" s="256"/>
      <c r="M236" s="309"/>
      <c r="N236" s="294"/>
      <c r="O236" s="294"/>
      <c r="P236" s="298"/>
      <c r="Q236" s="256">
        <f>PRODUCT(H236,K236)</f>
        <v>18.399999999999999</v>
      </c>
      <c r="R236" s="298"/>
      <c r="S236" s="287"/>
      <c r="T236" s="287"/>
    </row>
    <row r="237" spans="2:20" ht="21">
      <c r="B237" s="474" t="s">
        <v>969</v>
      </c>
      <c r="C237" s="279" t="s">
        <v>862</v>
      </c>
      <c r="D237" s="302"/>
      <c r="E237" s="279"/>
      <c r="F237" s="302"/>
      <c r="G237" s="330"/>
      <c r="H237" s="308"/>
      <c r="I237" s="329"/>
      <c r="J237" s="312"/>
      <c r="K237" s="256"/>
      <c r="L237" s="256"/>
      <c r="M237" s="298"/>
      <c r="N237" s="294"/>
      <c r="O237" s="298"/>
      <c r="P237" s="298"/>
      <c r="Q237" s="256"/>
      <c r="R237" s="298"/>
      <c r="S237" s="287"/>
      <c r="T237" s="287"/>
    </row>
    <row r="238" spans="2:20" ht="21">
      <c r="B238" s="468" t="s">
        <v>970</v>
      </c>
      <c r="C238" s="298"/>
      <c r="D238" s="295" t="s">
        <v>917</v>
      </c>
      <c r="E238" s="267"/>
      <c r="F238" s="204"/>
      <c r="G238" s="331">
        <v>14</v>
      </c>
      <c r="H238" s="308">
        <v>3.4</v>
      </c>
      <c r="I238" s="329">
        <v>3</v>
      </c>
      <c r="J238" s="312">
        <v>1</v>
      </c>
      <c r="K238" s="256">
        <f>PRODUCT(I238:J238)</f>
        <v>3</v>
      </c>
      <c r="L238" s="256"/>
      <c r="M238" s="298"/>
      <c r="N238" s="294"/>
      <c r="O238" s="298"/>
      <c r="P238" s="298"/>
      <c r="Q238" s="256">
        <f>PRODUCT(H238,K238)</f>
        <v>10.199999999999999</v>
      </c>
      <c r="R238" s="298"/>
      <c r="S238" s="287"/>
      <c r="T238" s="287"/>
    </row>
    <row r="239" spans="2:20" ht="21">
      <c r="B239" s="473" t="s">
        <v>971</v>
      </c>
      <c r="C239" s="302"/>
      <c r="D239" s="294" t="s">
        <v>917</v>
      </c>
      <c r="E239" s="298"/>
      <c r="F239" s="298"/>
      <c r="G239" s="312">
        <v>14</v>
      </c>
      <c r="H239" s="318">
        <v>3.4</v>
      </c>
      <c r="I239" s="331">
        <v>3</v>
      </c>
      <c r="J239" s="319">
        <v>1</v>
      </c>
      <c r="K239" s="256">
        <f>PRODUCT(I239:J239)</f>
        <v>3</v>
      </c>
      <c r="L239" s="267">
        <v>10.199999999999999</v>
      </c>
      <c r="M239" s="204"/>
      <c r="N239" s="295"/>
      <c r="O239" s="204"/>
      <c r="P239" s="302"/>
      <c r="Q239" s="256">
        <f>PRODUCT(H239,K239)</f>
        <v>10.199999999999999</v>
      </c>
      <c r="R239" s="317"/>
      <c r="S239" s="3"/>
      <c r="T239" s="315"/>
    </row>
    <row r="240" spans="2:20" s="465" customFormat="1" ht="22.5" thickBot="1">
      <c r="B240" s="1115" t="s">
        <v>972</v>
      </c>
      <c r="C240" s="245"/>
      <c r="D240" s="245"/>
      <c r="E240" s="245"/>
      <c r="F240" s="245"/>
      <c r="G240" s="245"/>
      <c r="H240" s="245"/>
      <c r="I240" s="245"/>
      <c r="J240" s="245"/>
      <c r="K240" s="245"/>
      <c r="L240" s="246"/>
      <c r="M240" s="472"/>
      <c r="N240" s="245"/>
      <c r="O240" s="245"/>
      <c r="P240" s="245"/>
      <c r="Q240" s="245"/>
      <c r="R240" s="303"/>
      <c r="S240" s="290"/>
      <c r="T240" s="290"/>
    </row>
    <row r="241" spans="1:31" ht="21">
      <c r="B241" s="463" t="s">
        <v>973</v>
      </c>
      <c r="C241" s="294" t="s">
        <v>862</v>
      </c>
      <c r="D241" s="298" t="s">
        <v>974</v>
      </c>
      <c r="E241" s="298"/>
      <c r="F241" s="204"/>
      <c r="G241" s="298">
        <v>8</v>
      </c>
      <c r="H241" s="318">
        <v>1</v>
      </c>
      <c r="I241" s="294">
        <v>80</v>
      </c>
      <c r="J241" s="204">
        <v>1</v>
      </c>
      <c r="K241" s="256">
        <f t="shared" ref="K241:K251" si="11">PRODUCT(I241:J241)</f>
        <v>80</v>
      </c>
      <c r="L241" s="332"/>
      <c r="M241" s="361"/>
      <c r="N241" s="295">
        <f t="shared" ref="N241:N251" si="12">PRODUCT(H241,K241)</f>
        <v>80</v>
      </c>
      <c r="O241" s="298"/>
      <c r="P241" s="296"/>
      <c r="Q241" s="207"/>
      <c r="R241" s="300"/>
      <c r="S241" s="3"/>
      <c r="T241" s="317"/>
    </row>
    <row r="242" spans="1:31" ht="21">
      <c r="B242" s="463" t="s">
        <v>975</v>
      </c>
      <c r="C242" s="296" t="s">
        <v>862</v>
      </c>
      <c r="D242" s="298" t="s">
        <v>974</v>
      </c>
      <c r="E242" s="267"/>
      <c r="F242" s="298"/>
      <c r="G242" s="295">
        <v>8</v>
      </c>
      <c r="H242" s="324">
        <v>1</v>
      </c>
      <c r="I242" s="295">
        <v>86</v>
      </c>
      <c r="J242" s="207">
        <v>1</v>
      </c>
      <c r="K242" s="256">
        <f t="shared" si="11"/>
        <v>86</v>
      </c>
      <c r="L242" s="307"/>
      <c r="M242" s="207"/>
      <c r="N242" s="295">
        <f t="shared" si="12"/>
        <v>86</v>
      </c>
      <c r="O242" s="298"/>
      <c r="P242" s="207"/>
      <c r="Q242" s="298"/>
      <c r="R242" s="313"/>
      <c r="S242" s="327"/>
      <c r="T242" s="287"/>
    </row>
    <row r="243" spans="1:31" ht="21">
      <c r="B243" s="463" t="s">
        <v>976</v>
      </c>
      <c r="C243" s="294" t="s">
        <v>862</v>
      </c>
      <c r="D243" s="204" t="s">
        <v>974</v>
      </c>
      <c r="E243" s="298"/>
      <c r="F243" s="298"/>
      <c r="G243" s="207">
        <v>8</v>
      </c>
      <c r="H243" s="324">
        <v>1</v>
      </c>
      <c r="I243" s="296">
        <v>36</v>
      </c>
      <c r="J243" s="207">
        <v>1</v>
      </c>
      <c r="K243" s="256">
        <f t="shared" si="11"/>
        <v>36</v>
      </c>
      <c r="L243" s="203"/>
      <c r="M243" s="207"/>
      <c r="N243" s="295">
        <f t="shared" si="12"/>
        <v>36</v>
      </c>
      <c r="O243" s="298"/>
      <c r="P243" s="207"/>
      <c r="Q243" s="302"/>
      <c r="R243" s="317"/>
      <c r="S243" s="3"/>
      <c r="T243" s="313"/>
    </row>
    <row r="244" spans="1:31" ht="21">
      <c r="B244" s="463" t="s">
        <v>977</v>
      </c>
      <c r="C244" s="294" t="s">
        <v>862</v>
      </c>
      <c r="D244" s="298" t="s">
        <v>974</v>
      </c>
      <c r="E244" s="298"/>
      <c r="F244" s="204"/>
      <c r="G244" s="298">
        <v>8</v>
      </c>
      <c r="H244" s="324">
        <v>1</v>
      </c>
      <c r="I244" s="294">
        <v>52</v>
      </c>
      <c r="J244" s="298">
        <v>1</v>
      </c>
      <c r="K244" s="256">
        <f t="shared" si="11"/>
        <v>52</v>
      </c>
      <c r="L244" s="307"/>
      <c r="M244" s="298"/>
      <c r="N244" s="295">
        <f t="shared" si="12"/>
        <v>52</v>
      </c>
      <c r="O244" s="204"/>
      <c r="P244" s="298"/>
      <c r="Q244" s="207"/>
      <c r="R244" s="3"/>
      <c r="S244" s="313"/>
      <c r="T244" s="3"/>
    </row>
    <row r="245" spans="1:31" ht="21">
      <c r="B245" s="463" t="s">
        <v>978</v>
      </c>
      <c r="C245" s="267" t="s">
        <v>862</v>
      </c>
      <c r="D245" s="204" t="s">
        <v>974</v>
      </c>
      <c r="E245" s="298"/>
      <c r="F245" s="298"/>
      <c r="G245" s="298">
        <v>8</v>
      </c>
      <c r="H245" s="324">
        <v>1</v>
      </c>
      <c r="I245" s="295">
        <v>52</v>
      </c>
      <c r="J245" s="298">
        <v>1</v>
      </c>
      <c r="K245" s="256">
        <f t="shared" si="11"/>
        <v>52</v>
      </c>
      <c r="L245" s="307"/>
      <c r="M245" s="298"/>
      <c r="N245" s="295">
        <f t="shared" si="12"/>
        <v>52</v>
      </c>
      <c r="O245" s="207"/>
      <c r="P245" s="298"/>
      <c r="Q245" s="298"/>
      <c r="R245" s="315"/>
      <c r="S245" s="3"/>
      <c r="T245" s="315"/>
    </row>
    <row r="246" spans="1:31" ht="21">
      <c r="B246" s="463" t="s">
        <v>979</v>
      </c>
      <c r="C246" s="296" t="s">
        <v>862</v>
      </c>
      <c r="D246" s="298" t="s">
        <v>974</v>
      </c>
      <c r="E246" s="298"/>
      <c r="F246" s="204"/>
      <c r="G246" s="298">
        <v>8</v>
      </c>
      <c r="H246" s="324">
        <v>1</v>
      </c>
      <c r="I246" s="296">
        <v>29</v>
      </c>
      <c r="J246" s="204">
        <v>1</v>
      </c>
      <c r="K246" s="256">
        <f t="shared" si="11"/>
        <v>29</v>
      </c>
      <c r="L246" s="307"/>
      <c r="M246" s="298"/>
      <c r="N246" s="295">
        <f t="shared" si="12"/>
        <v>29</v>
      </c>
      <c r="O246" s="298"/>
      <c r="P246" s="298"/>
      <c r="Q246" s="204"/>
      <c r="R246" s="315"/>
      <c r="S246" s="315"/>
      <c r="T246" s="315"/>
    </row>
    <row r="247" spans="1:31" ht="21">
      <c r="B247" s="463" t="s">
        <v>980</v>
      </c>
      <c r="C247" s="294" t="s">
        <v>862</v>
      </c>
      <c r="D247" s="298" t="s">
        <v>974</v>
      </c>
      <c r="E247" s="298"/>
      <c r="F247" s="298"/>
      <c r="G247" s="191">
        <v>8</v>
      </c>
      <c r="H247" s="335">
        <v>1</v>
      </c>
      <c r="I247" s="294">
        <v>24</v>
      </c>
      <c r="J247" s="298">
        <v>1</v>
      </c>
      <c r="K247" s="256">
        <f t="shared" si="11"/>
        <v>24</v>
      </c>
      <c r="L247" s="307"/>
      <c r="M247" s="204"/>
      <c r="N247" s="295">
        <f t="shared" si="12"/>
        <v>24</v>
      </c>
      <c r="O247" s="204"/>
      <c r="P247" s="295"/>
      <c r="Q247" s="207"/>
      <c r="R247" s="315"/>
      <c r="S247" s="315"/>
      <c r="T247" s="315"/>
    </row>
    <row r="248" spans="1:31" ht="21">
      <c r="B248" s="463" t="s">
        <v>981</v>
      </c>
      <c r="C248" s="267" t="s">
        <v>862</v>
      </c>
      <c r="D248" s="298" t="s">
        <v>974</v>
      </c>
      <c r="E248" s="298"/>
      <c r="F248" s="204"/>
      <c r="G248" s="295">
        <v>8</v>
      </c>
      <c r="H248" s="308">
        <v>1</v>
      </c>
      <c r="I248" s="295">
        <v>75</v>
      </c>
      <c r="J248" s="298">
        <v>1</v>
      </c>
      <c r="K248" s="256">
        <f t="shared" si="11"/>
        <v>75</v>
      </c>
      <c r="L248" s="307"/>
      <c r="M248" s="207"/>
      <c r="N248" s="295">
        <f t="shared" si="12"/>
        <v>75</v>
      </c>
      <c r="O248" s="298"/>
      <c r="P248" s="298"/>
      <c r="Q248" s="298"/>
      <c r="R248" s="315"/>
      <c r="S248" s="315"/>
      <c r="T248" s="315"/>
    </row>
    <row r="249" spans="1:31" ht="21">
      <c r="B249" s="463" t="s">
        <v>982</v>
      </c>
      <c r="C249" s="296" t="s">
        <v>862</v>
      </c>
      <c r="D249" s="298" t="s">
        <v>974</v>
      </c>
      <c r="E249" s="267"/>
      <c r="F249" s="298"/>
      <c r="G249" s="298">
        <v>8</v>
      </c>
      <c r="H249" s="308">
        <v>1</v>
      </c>
      <c r="I249" s="296">
        <v>75</v>
      </c>
      <c r="J249" s="298">
        <v>1</v>
      </c>
      <c r="K249" s="256">
        <f t="shared" si="11"/>
        <v>75</v>
      </c>
      <c r="L249" s="307"/>
      <c r="M249" s="207"/>
      <c r="N249" s="295">
        <f t="shared" si="12"/>
        <v>75</v>
      </c>
      <c r="O249" s="204"/>
      <c r="P249" s="298"/>
      <c r="Q249" s="204"/>
      <c r="R249" s="315"/>
      <c r="S249" s="313"/>
      <c r="T249" s="313"/>
    </row>
    <row r="250" spans="1:31" ht="21">
      <c r="B250" s="463" t="s">
        <v>983</v>
      </c>
      <c r="C250" s="294" t="s">
        <v>862</v>
      </c>
      <c r="D250" s="204" t="s">
        <v>974</v>
      </c>
      <c r="E250" s="207"/>
      <c r="F250" s="298"/>
      <c r="G250" s="298">
        <v>8</v>
      </c>
      <c r="H250" s="308">
        <v>1</v>
      </c>
      <c r="I250" s="294">
        <v>61</v>
      </c>
      <c r="J250" s="204">
        <v>1</v>
      </c>
      <c r="K250" s="256">
        <f t="shared" si="11"/>
        <v>61</v>
      </c>
      <c r="L250" s="307"/>
      <c r="M250" s="298"/>
      <c r="N250" s="295">
        <f t="shared" si="12"/>
        <v>61</v>
      </c>
      <c r="O250" s="207"/>
      <c r="P250" s="298"/>
      <c r="Q250" s="207"/>
      <c r="R250" s="315"/>
      <c r="S250" s="313"/>
      <c r="T250" s="313"/>
    </row>
    <row r="251" spans="1:31" ht="21.75" thickBot="1">
      <c r="B251" s="463" t="s">
        <v>984</v>
      </c>
      <c r="C251" s="301" t="s">
        <v>862</v>
      </c>
      <c r="D251" s="298" t="s">
        <v>974</v>
      </c>
      <c r="E251" s="298"/>
      <c r="F251" s="302"/>
      <c r="G251" s="301">
        <v>8</v>
      </c>
      <c r="H251" s="316">
        <v>1</v>
      </c>
      <c r="I251" s="295">
        <v>177</v>
      </c>
      <c r="J251" s="298">
        <v>1</v>
      </c>
      <c r="K251" s="256">
        <f t="shared" si="11"/>
        <v>177</v>
      </c>
      <c r="L251" s="336"/>
      <c r="M251" s="204"/>
      <c r="N251" s="295">
        <f t="shared" si="12"/>
        <v>177</v>
      </c>
      <c r="O251" s="298"/>
      <c r="P251" s="295"/>
      <c r="Q251" s="298"/>
      <c r="R251" s="3"/>
      <c r="S251" s="317"/>
      <c r="T251" s="337"/>
      <c r="U251" s="59"/>
      <c r="V251" s="59"/>
      <c r="W251" s="59"/>
      <c r="X251" s="59"/>
      <c r="Y251" s="59"/>
      <c r="Z251" s="59"/>
      <c r="AA251" s="59"/>
      <c r="AB251" s="59"/>
      <c r="AC251" s="59"/>
      <c r="AD251" s="59"/>
      <c r="AE251" s="59"/>
    </row>
    <row r="252" spans="1:31" s="465" customFormat="1" ht="21.75">
      <c r="B252" s="1116" t="s">
        <v>985</v>
      </c>
      <c r="C252" s="245"/>
      <c r="D252" s="245"/>
      <c r="E252" s="245"/>
      <c r="F252" s="245"/>
      <c r="G252" s="245"/>
      <c r="H252" s="471"/>
      <c r="I252" s="245"/>
      <c r="J252" s="471"/>
      <c r="K252" s="245"/>
      <c r="L252" s="338"/>
      <c r="M252" s="470"/>
      <c r="N252" s="245"/>
      <c r="O252" s="245"/>
      <c r="P252" s="246"/>
      <c r="Q252" s="247"/>
      <c r="R252" s="339"/>
      <c r="S252" s="290"/>
      <c r="T252" s="304"/>
    </row>
    <row r="253" spans="1:31" ht="21">
      <c r="A253" s="393"/>
      <c r="B253" s="463" t="s">
        <v>986</v>
      </c>
      <c r="C253" s="298" t="s">
        <v>987</v>
      </c>
      <c r="D253" s="301"/>
      <c r="E253" s="279"/>
      <c r="F253" s="302"/>
      <c r="G253" s="301"/>
      <c r="H253" s="316"/>
      <c r="I253" s="301"/>
      <c r="J253" s="302"/>
      <c r="K253" s="256"/>
      <c r="L253" s="279"/>
      <c r="M253" s="302"/>
      <c r="N253" s="302"/>
      <c r="O253" s="298"/>
      <c r="P253" s="294"/>
      <c r="Q253" s="294"/>
      <c r="R253" s="287"/>
      <c r="S253" s="327"/>
      <c r="T253" s="469"/>
      <c r="U253" s="59"/>
      <c r="V253" s="59"/>
      <c r="W253" s="59"/>
      <c r="X253" s="59"/>
      <c r="Y253" s="59"/>
      <c r="Z253" s="59"/>
      <c r="AA253" s="59"/>
      <c r="AB253" s="59"/>
      <c r="AC253" s="59"/>
      <c r="AD253" s="59"/>
      <c r="AE253" s="59"/>
    </row>
    <row r="254" spans="1:31" ht="21">
      <c r="B254" s="468" t="s">
        <v>988</v>
      </c>
      <c r="C254" s="207"/>
      <c r="D254" s="296" t="s">
        <v>917</v>
      </c>
      <c r="E254" s="272"/>
      <c r="F254" s="207"/>
      <c r="G254" s="296">
        <v>12</v>
      </c>
      <c r="H254" s="324">
        <v>3.9</v>
      </c>
      <c r="I254" s="296">
        <v>2</v>
      </c>
      <c r="J254" s="207">
        <v>1</v>
      </c>
      <c r="K254" s="256">
        <f>PRODUCT(I254:J254)</f>
        <v>2</v>
      </c>
      <c r="L254" s="272"/>
      <c r="M254" s="207"/>
      <c r="N254" s="207"/>
      <c r="O254" s="298"/>
      <c r="P254" s="296">
        <f>PRODUCT(H254,K254)</f>
        <v>7.8</v>
      </c>
      <c r="Q254" s="296"/>
      <c r="R254" s="287"/>
      <c r="S254" s="287"/>
      <c r="T254" s="287"/>
    </row>
    <row r="255" spans="1:31" ht="21">
      <c r="A255" s="327"/>
      <c r="B255" s="468" t="s">
        <v>989</v>
      </c>
      <c r="C255" s="298"/>
      <c r="D255" s="294" t="s">
        <v>917</v>
      </c>
      <c r="E255" s="256"/>
      <c r="F255" s="298"/>
      <c r="G255" s="294">
        <v>0</v>
      </c>
      <c r="H255" s="308">
        <v>0</v>
      </c>
      <c r="I255" s="294">
        <v>0</v>
      </c>
      <c r="J255" s="298">
        <v>0</v>
      </c>
      <c r="K255" s="256"/>
      <c r="L255" s="256"/>
      <c r="M255" s="298"/>
      <c r="N255" s="298"/>
      <c r="O255" s="294"/>
      <c r="P255" s="296"/>
      <c r="Q255" s="294"/>
      <c r="R255" s="287"/>
      <c r="S255" s="287"/>
      <c r="T255" s="287"/>
    </row>
    <row r="256" spans="1:31" ht="21">
      <c r="B256" s="468" t="s">
        <v>990</v>
      </c>
      <c r="C256" s="298"/>
      <c r="D256" s="294" t="s">
        <v>917</v>
      </c>
      <c r="E256" s="256"/>
      <c r="F256" s="298"/>
      <c r="G256" s="294">
        <v>12</v>
      </c>
      <c r="H256" s="308">
        <v>3.9</v>
      </c>
      <c r="I256" s="294">
        <v>1</v>
      </c>
      <c r="J256" s="298">
        <v>1</v>
      </c>
      <c r="K256" s="256">
        <f>PRODUCT(I256:J256)</f>
        <v>1</v>
      </c>
      <c r="L256" s="256"/>
      <c r="M256" s="298"/>
      <c r="N256" s="298"/>
      <c r="O256" s="294"/>
      <c r="P256" s="296">
        <f>PRODUCT(H256,K256)</f>
        <v>3.9</v>
      </c>
      <c r="Q256" s="294"/>
      <c r="R256" s="287"/>
      <c r="S256" s="287"/>
      <c r="T256" s="287"/>
    </row>
    <row r="257" spans="1:20" ht="21">
      <c r="A257" s="291"/>
      <c r="B257" s="463" t="s">
        <v>991</v>
      </c>
      <c r="C257" s="302" t="s">
        <v>987</v>
      </c>
      <c r="D257" s="301"/>
      <c r="E257" s="279"/>
      <c r="F257" s="302"/>
      <c r="G257" s="301"/>
      <c r="H257" s="318"/>
      <c r="I257" s="294"/>
      <c r="J257" s="298"/>
      <c r="K257" s="256"/>
      <c r="L257" s="256"/>
      <c r="M257" s="298"/>
      <c r="N257" s="298"/>
      <c r="O257" s="294"/>
      <c r="P257" s="296"/>
      <c r="Q257" s="294"/>
      <c r="R257" s="287"/>
      <c r="S257" s="287"/>
      <c r="T257" s="3"/>
    </row>
    <row r="258" spans="1:20" ht="21">
      <c r="B258" s="468" t="s">
        <v>992</v>
      </c>
      <c r="C258" s="298"/>
      <c r="D258" s="294" t="s">
        <v>917</v>
      </c>
      <c r="E258" s="256"/>
      <c r="F258" s="298"/>
      <c r="G258" s="294">
        <v>12</v>
      </c>
      <c r="H258" s="316">
        <v>6.95</v>
      </c>
      <c r="I258" s="301">
        <v>2</v>
      </c>
      <c r="J258" s="302">
        <v>1</v>
      </c>
      <c r="K258" s="256">
        <f>PRODUCT(I258:J258)</f>
        <v>2</v>
      </c>
      <c r="L258" s="279"/>
      <c r="M258" s="302"/>
      <c r="N258" s="302"/>
      <c r="O258" s="301"/>
      <c r="P258" s="296">
        <f>PRODUCT(H258,K258)</f>
        <v>13.9</v>
      </c>
      <c r="Q258" s="301"/>
      <c r="R258" s="291"/>
      <c r="S258" s="3"/>
      <c r="T258" s="287"/>
    </row>
    <row r="259" spans="1:20" ht="21">
      <c r="B259" s="468" t="s">
        <v>993</v>
      </c>
      <c r="C259" s="298"/>
      <c r="D259" s="294" t="s">
        <v>917</v>
      </c>
      <c r="E259" s="256"/>
      <c r="F259" s="298"/>
      <c r="G259" s="294">
        <v>12</v>
      </c>
      <c r="H259" s="308">
        <v>7.8</v>
      </c>
      <c r="I259" s="294">
        <v>2</v>
      </c>
      <c r="J259" s="298">
        <v>1</v>
      </c>
      <c r="K259" s="256">
        <f>PRODUCT(I259:J259)</f>
        <v>2</v>
      </c>
      <c r="L259" s="256"/>
      <c r="M259" s="298"/>
      <c r="N259" s="298"/>
      <c r="O259" s="294"/>
      <c r="P259" s="298">
        <f>ROUND(PRODUCT(H259:I259),2)</f>
        <v>15.6</v>
      </c>
      <c r="Q259" s="294"/>
      <c r="R259" s="287"/>
      <c r="S259" s="287"/>
      <c r="T259" s="287"/>
    </row>
    <row r="260" spans="1:20" ht="21">
      <c r="B260" s="463">
        <v>8</v>
      </c>
      <c r="C260" s="298"/>
      <c r="D260" s="294" t="s">
        <v>917</v>
      </c>
      <c r="E260" s="256"/>
      <c r="F260" s="298"/>
      <c r="G260" s="294">
        <v>12</v>
      </c>
      <c r="H260" s="308">
        <v>6.95</v>
      </c>
      <c r="I260" s="294">
        <v>3</v>
      </c>
      <c r="J260" s="298">
        <v>1</v>
      </c>
      <c r="K260" s="256">
        <f>PRODUCT(I260:J260)</f>
        <v>3</v>
      </c>
      <c r="L260" s="256"/>
      <c r="M260" s="298"/>
      <c r="N260" s="298"/>
      <c r="O260" s="294"/>
      <c r="P260" s="298">
        <f>ROUND(PRODUCT(H260:I260),2)</f>
        <v>20.85</v>
      </c>
      <c r="Q260" s="294"/>
      <c r="R260" s="287"/>
      <c r="S260" s="291"/>
      <c r="T260" s="291"/>
    </row>
    <row r="261" spans="1:20" ht="21">
      <c r="B261" s="463" t="s">
        <v>994</v>
      </c>
      <c r="C261" s="302" t="s">
        <v>987</v>
      </c>
      <c r="D261" s="301"/>
      <c r="E261" s="298"/>
      <c r="F261" s="301"/>
      <c r="G261" s="301"/>
      <c r="H261" s="316"/>
      <c r="I261" s="301"/>
      <c r="J261" s="302"/>
      <c r="K261" s="256"/>
      <c r="L261" s="279"/>
      <c r="M261" s="302"/>
      <c r="N261" s="302"/>
      <c r="O261" s="301"/>
      <c r="P261" s="302"/>
      <c r="Q261" s="301"/>
      <c r="R261" s="291"/>
      <c r="S261" s="291"/>
      <c r="T261" s="291"/>
    </row>
    <row r="262" spans="1:20" ht="21">
      <c r="B262" s="463" t="s">
        <v>995</v>
      </c>
      <c r="C262" s="302"/>
      <c r="D262" s="295" t="s">
        <v>917</v>
      </c>
      <c r="E262" s="298"/>
      <c r="F262" s="295"/>
      <c r="G262" s="295">
        <v>12</v>
      </c>
      <c r="H262" s="308">
        <v>5.55</v>
      </c>
      <c r="I262" s="294">
        <v>2</v>
      </c>
      <c r="J262" s="204">
        <v>1</v>
      </c>
      <c r="K262" s="256">
        <f>PRODUCT(I262:J262)</f>
        <v>2</v>
      </c>
      <c r="L262" s="267"/>
      <c r="M262" s="204"/>
      <c r="N262" s="204"/>
      <c r="O262" s="298"/>
      <c r="P262" s="298">
        <f>ROUND(PRODUCT(H262:I262),2)</f>
        <v>11.1</v>
      </c>
      <c r="Q262" s="298"/>
      <c r="R262" s="313"/>
      <c r="S262" s="340"/>
      <c r="T262" s="341"/>
    </row>
    <row r="263" spans="1:20" ht="21">
      <c r="B263" s="463" t="s">
        <v>996</v>
      </c>
      <c r="C263" s="296"/>
      <c r="D263" s="298" t="s">
        <v>917</v>
      </c>
      <c r="E263" s="204"/>
      <c r="F263" s="294"/>
      <c r="G263" s="207">
        <v>12</v>
      </c>
      <c r="H263" s="308">
        <v>5.9</v>
      </c>
      <c r="I263" s="294">
        <v>1</v>
      </c>
      <c r="J263" s="298">
        <v>1</v>
      </c>
      <c r="K263" s="256">
        <f>PRODUCT(I263:J263)</f>
        <v>1</v>
      </c>
      <c r="L263" s="267"/>
      <c r="M263" s="207"/>
      <c r="N263" s="207"/>
      <c r="O263" s="295"/>
      <c r="P263" s="204">
        <f>ROUND(PRODUCT(H263:I263),2)</f>
        <v>5.9</v>
      </c>
      <c r="Q263" s="295"/>
      <c r="R263" s="313"/>
      <c r="S263" s="313"/>
      <c r="T263" s="3"/>
    </row>
    <row r="264" spans="1:20" ht="21">
      <c r="B264" s="463" t="s">
        <v>997</v>
      </c>
      <c r="C264" s="296"/>
      <c r="D264" s="302" t="s">
        <v>917</v>
      </c>
      <c r="E264" s="207"/>
      <c r="F264" s="294"/>
      <c r="G264" s="207">
        <v>12</v>
      </c>
      <c r="H264" s="324">
        <v>5.55</v>
      </c>
      <c r="I264" s="295">
        <v>2</v>
      </c>
      <c r="J264" s="204">
        <v>1</v>
      </c>
      <c r="K264" s="256">
        <f>PRODUCT(I264:J264)</f>
        <v>2</v>
      </c>
      <c r="L264" s="267"/>
      <c r="M264" s="302"/>
      <c r="N264" s="204"/>
      <c r="O264" s="295"/>
      <c r="P264" s="343">
        <f>ROUND(PRODUCT(H264:I264),2)</f>
        <v>11.1</v>
      </c>
      <c r="Q264" s="296"/>
      <c r="R264" s="1"/>
      <c r="S264" s="344"/>
      <c r="T264" s="315"/>
    </row>
    <row r="265" spans="1:20" ht="21">
      <c r="B265" s="463" t="s">
        <v>998</v>
      </c>
      <c r="C265" s="296" t="s">
        <v>987</v>
      </c>
      <c r="D265" s="298"/>
      <c r="E265" s="207"/>
      <c r="F265" s="294"/>
      <c r="G265" s="207"/>
      <c r="H265" s="324"/>
      <c r="I265" s="294"/>
      <c r="J265" s="298"/>
      <c r="K265" s="256"/>
      <c r="L265" s="279"/>
      <c r="M265" s="302"/>
      <c r="N265" s="298"/>
      <c r="O265" s="298"/>
      <c r="P265" s="298"/>
      <c r="Q265" s="298"/>
      <c r="R265" s="313"/>
      <c r="S265" s="313"/>
      <c r="T265" s="313"/>
    </row>
    <row r="266" spans="1:20" ht="21">
      <c r="B266" s="463" t="s">
        <v>999</v>
      </c>
      <c r="C266" s="294"/>
      <c r="D266" s="302" t="s">
        <v>917</v>
      </c>
      <c r="E266" s="298"/>
      <c r="F266" s="207"/>
      <c r="G266" s="294">
        <v>12</v>
      </c>
      <c r="H266" s="318">
        <v>16.05</v>
      </c>
      <c r="I266" s="295">
        <v>2</v>
      </c>
      <c r="J266" s="204">
        <v>1</v>
      </c>
      <c r="K266" s="256">
        <f>PRODUCT(I266:J266)</f>
        <v>2</v>
      </c>
      <c r="L266" s="267"/>
      <c r="M266" s="204"/>
      <c r="N266" s="204"/>
      <c r="O266" s="295"/>
      <c r="P266" s="204">
        <f>ROUND(PRODUCT(H266:I266),2)</f>
        <v>32.1</v>
      </c>
      <c r="Q266" s="295"/>
      <c r="R266" s="3"/>
      <c r="S266" s="3"/>
      <c r="T266" s="3"/>
    </row>
    <row r="267" spans="1:20" ht="21">
      <c r="B267" s="463" t="s">
        <v>1000</v>
      </c>
      <c r="C267" s="267"/>
      <c r="D267" s="207" t="s">
        <v>917</v>
      </c>
      <c r="E267" s="204"/>
      <c r="F267" s="207"/>
      <c r="G267" s="296">
        <v>12</v>
      </c>
      <c r="H267" s="324">
        <v>12.5</v>
      </c>
      <c r="I267" s="294">
        <v>2</v>
      </c>
      <c r="J267" s="298">
        <v>1</v>
      </c>
      <c r="K267" s="256">
        <f>PRODUCT(I267:J267)</f>
        <v>2</v>
      </c>
      <c r="L267" s="256"/>
      <c r="M267" s="298"/>
      <c r="N267" s="298"/>
      <c r="O267" s="294"/>
      <c r="P267" s="298">
        <f>ROUND(PRODUCT(H267:I267),2)</f>
        <v>25</v>
      </c>
      <c r="Q267" s="294"/>
      <c r="R267" s="287"/>
      <c r="S267" s="287"/>
      <c r="T267" s="313"/>
    </row>
    <row r="268" spans="1:20" ht="21">
      <c r="B268" s="468" t="s">
        <v>1001</v>
      </c>
      <c r="C268" s="296"/>
      <c r="D268" s="204" t="s">
        <v>917</v>
      </c>
      <c r="E268" s="298"/>
      <c r="F268" s="207"/>
      <c r="G268" s="294">
        <v>12</v>
      </c>
      <c r="H268" s="308">
        <v>23</v>
      </c>
      <c r="I268" s="295">
        <v>2</v>
      </c>
      <c r="J268" s="204">
        <v>1</v>
      </c>
      <c r="K268" s="256">
        <f>PRODUCT(I268:J268)</f>
        <v>2</v>
      </c>
      <c r="L268" s="267"/>
      <c r="M268" s="204"/>
      <c r="N268" s="204"/>
      <c r="O268" s="295"/>
      <c r="P268" s="204">
        <f>ROUND(PRODUCT(H268:I268),2)</f>
        <v>46</v>
      </c>
      <c r="Q268" s="295"/>
      <c r="R268" s="3"/>
      <c r="S268" s="3"/>
      <c r="T268" s="7"/>
    </row>
    <row r="269" spans="1:20" ht="21">
      <c r="B269" s="468" t="s">
        <v>1002</v>
      </c>
      <c r="C269" s="294" t="s">
        <v>987</v>
      </c>
      <c r="D269" s="298"/>
      <c r="E269" s="204"/>
      <c r="F269" s="298"/>
      <c r="G269" s="295"/>
      <c r="H269" s="318"/>
      <c r="I269" s="294"/>
      <c r="J269" s="298"/>
      <c r="K269" s="256"/>
      <c r="L269" s="256"/>
      <c r="M269" s="298"/>
      <c r="N269" s="298"/>
      <c r="O269" s="294"/>
      <c r="P269" s="298"/>
      <c r="Q269" s="294"/>
      <c r="R269" s="287"/>
      <c r="S269" s="287"/>
      <c r="T269" s="313"/>
    </row>
    <row r="270" spans="1:20" ht="21">
      <c r="B270" s="463" t="s">
        <v>1003</v>
      </c>
      <c r="C270" s="267"/>
      <c r="D270" s="298" t="s">
        <v>917</v>
      </c>
      <c r="E270" s="204"/>
      <c r="F270" s="296"/>
      <c r="G270" s="207">
        <v>12</v>
      </c>
      <c r="H270" s="308">
        <v>10.3</v>
      </c>
      <c r="I270" s="295">
        <v>2</v>
      </c>
      <c r="J270" s="204">
        <v>1</v>
      </c>
      <c r="K270" s="256">
        <f>PRODUCT(I270:J270)</f>
        <v>2</v>
      </c>
      <c r="L270" s="267"/>
      <c r="M270" s="204"/>
      <c r="N270" s="204"/>
      <c r="O270" s="295"/>
      <c r="P270" s="204">
        <f>ROUND(PRODUCT(H270:I270),2)</f>
        <v>20.6</v>
      </c>
      <c r="Q270" s="295"/>
      <c r="R270" s="3"/>
      <c r="S270" s="3"/>
      <c r="T270" s="7"/>
    </row>
    <row r="271" spans="1:20" ht="21">
      <c r="B271" s="463" t="s">
        <v>1004</v>
      </c>
      <c r="C271" s="294"/>
      <c r="D271" s="204" t="s">
        <v>917</v>
      </c>
      <c r="E271" s="204"/>
      <c r="F271" s="294"/>
      <c r="G271" s="298">
        <v>12</v>
      </c>
      <c r="H271" s="325">
        <v>6.3</v>
      </c>
      <c r="I271" s="294">
        <v>1</v>
      </c>
      <c r="J271" s="298">
        <v>1</v>
      </c>
      <c r="K271" s="256">
        <f>PRODUCT(I271:J271)</f>
        <v>1</v>
      </c>
      <c r="L271" s="256"/>
      <c r="M271" s="298"/>
      <c r="N271" s="298"/>
      <c r="O271" s="294"/>
      <c r="P271" s="298">
        <f>ROUND(PRODUCT(H271:I271),2)</f>
        <v>6.3</v>
      </c>
      <c r="Q271" s="294"/>
      <c r="R271" s="287"/>
      <c r="S271" s="287"/>
      <c r="T271" s="313"/>
    </row>
    <row r="272" spans="1:20" ht="21">
      <c r="B272" s="463" t="s">
        <v>1005</v>
      </c>
      <c r="C272" s="267"/>
      <c r="D272" s="204" t="s">
        <v>917</v>
      </c>
      <c r="E272" s="204"/>
      <c r="F272" s="295"/>
      <c r="G272" s="204">
        <v>12</v>
      </c>
      <c r="H272" s="345">
        <v>10.3</v>
      </c>
      <c r="I272" s="295">
        <v>3</v>
      </c>
      <c r="J272" s="204">
        <v>1</v>
      </c>
      <c r="K272" s="256">
        <f>PRODUCT(I272:J272)</f>
        <v>3</v>
      </c>
      <c r="L272" s="267"/>
      <c r="M272" s="204"/>
      <c r="N272" s="204"/>
      <c r="O272" s="295"/>
      <c r="P272" s="204">
        <f>ROUND(PRODUCT(H272:I272),2)</f>
        <v>30.9</v>
      </c>
      <c r="Q272" s="295"/>
      <c r="R272" s="3"/>
      <c r="S272" s="3"/>
      <c r="T272" s="7"/>
    </row>
    <row r="273" spans="2:20" ht="21.75" thickBot="1">
      <c r="B273" s="468" t="s">
        <v>1006</v>
      </c>
      <c r="C273" s="294" t="s">
        <v>987</v>
      </c>
      <c r="D273" s="204"/>
      <c r="E273" s="204"/>
      <c r="F273" s="296"/>
      <c r="G273" s="201"/>
      <c r="H273" s="325"/>
      <c r="I273" s="294"/>
      <c r="J273" s="298"/>
      <c r="K273" s="256"/>
      <c r="L273" s="256"/>
      <c r="M273" s="298"/>
      <c r="N273" s="298"/>
      <c r="O273" s="294"/>
      <c r="P273" s="298"/>
      <c r="Q273" s="294"/>
      <c r="R273" s="287"/>
      <c r="S273" s="287"/>
      <c r="T273" s="313"/>
    </row>
    <row r="274" spans="2:20" ht="21">
      <c r="B274" s="463" t="s">
        <v>1007</v>
      </c>
      <c r="C274" s="267"/>
      <c r="D274" s="204" t="s">
        <v>917</v>
      </c>
      <c r="E274" s="204"/>
      <c r="F274" s="298"/>
      <c r="G274" s="467">
        <v>12</v>
      </c>
      <c r="H274" s="325">
        <v>5.55</v>
      </c>
      <c r="I274" s="295">
        <v>2</v>
      </c>
      <c r="J274" s="204">
        <v>1</v>
      </c>
      <c r="K274" s="256">
        <f>PRODUCT(I274:J274)</f>
        <v>2</v>
      </c>
      <c r="L274" s="267"/>
      <c r="M274" s="204"/>
      <c r="N274" s="204"/>
      <c r="O274" s="295"/>
      <c r="P274" s="204">
        <f>ROUND(PRODUCT(H274:I274),2)</f>
        <v>11.1</v>
      </c>
      <c r="Q274" s="295"/>
      <c r="R274" s="3"/>
      <c r="S274" s="3"/>
      <c r="T274" s="7"/>
    </row>
    <row r="275" spans="2:20" ht="21">
      <c r="B275" s="463" t="s">
        <v>1008</v>
      </c>
      <c r="C275" s="296"/>
      <c r="D275" s="204" t="s">
        <v>917</v>
      </c>
      <c r="E275" s="204"/>
      <c r="F275" s="298"/>
      <c r="G275" s="295">
        <v>12</v>
      </c>
      <c r="H275" s="318">
        <v>3.95</v>
      </c>
      <c r="I275" s="294">
        <v>1</v>
      </c>
      <c r="J275" s="298">
        <v>1</v>
      </c>
      <c r="K275" s="256">
        <f>PRODUCT(I275:J275)</f>
        <v>1</v>
      </c>
      <c r="L275" s="256"/>
      <c r="M275" s="298"/>
      <c r="N275" s="298"/>
      <c r="O275" s="294"/>
      <c r="P275" s="298">
        <f>ROUND(PRODUCT(H275:I275),2)</f>
        <v>3.95</v>
      </c>
      <c r="Q275" s="294"/>
      <c r="R275" s="287"/>
      <c r="S275" s="287"/>
      <c r="T275" s="313"/>
    </row>
    <row r="276" spans="2:20" ht="21">
      <c r="B276" s="463" t="s">
        <v>1009</v>
      </c>
      <c r="C276" s="294"/>
      <c r="D276" s="204" t="s">
        <v>917</v>
      </c>
      <c r="E276" s="204"/>
      <c r="F276" s="207"/>
      <c r="G276" s="296">
        <v>12</v>
      </c>
      <c r="H276" s="325">
        <v>5.5</v>
      </c>
      <c r="I276" s="295">
        <v>3</v>
      </c>
      <c r="J276" s="204">
        <v>1</v>
      </c>
      <c r="K276" s="256">
        <f>PRODUCT(I276:J276)</f>
        <v>3</v>
      </c>
      <c r="L276" s="267"/>
      <c r="M276" s="204"/>
      <c r="N276" s="204"/>
      <c r="O276" s="295"/>
      <c r="P276" s="204">
        <f>ROUND(PRODUCT(H276:I276),2)</f>
        <v>16.5</v>
      </c>
      <c r="Q276" s="295"/>
      <c r="R276" s="3"/>
      <c r="S276" s="3"/>
      <c r="T276" s="313"/>
    </row>
    <row r="277" spans="2:20" ht="21">
      <c r="B277" s="463" t="s">
        <v>1010</v>
      </c>
      <c r="C277" s="267" t="s">
        <v>987</v>
      </c>
      <c r="D277" s="204"/>
      <c r="E277" s="204"/>
      <c r="F277" s="298"/>
      <c r="G277" s="296"/>
      <c r="H277" s="346"/>
      <c r="I277" s="294"/>
      <c r="J277" s="298"/>
      <c r="K277" s="256"/>
      <c r="L277" s="256"/>
      <c r="M277" s="298"/>
      <c r="N277" s="298"/>
      <c r="O277" s="294"/>
      <c r="P277" s="298"/>
      <c r="Q277" s="294"/>
      <c r="R277" s="287"/>
      <c r="S277" s="287"/>
      <c r="T277" s="287"/>
    </row>
    <row r="278" spans="2:20" ht="21">
      <c r="B278" s="463" t="s">
        <v>1011</v>
      </c>
      <c r="C278" s="294"/>
      <c r="D278" s="204" t="s">
        <v>917</v>
      </c>
      <c r="E278" s="204"/>
      <c r="F278" s="204"/>
      <c r="G278" s="296">
        <v>12</v>
      </c>
      <c r="H278" s="345">
        <v>5.5</v>
      </c>
      <c r="I278" s="295">
        <v>2</v>
      </c>
      <c r="J278" s="204">
        <v>1</v>
      </c>
      <c r="K278" s="256">
        <f>PRODUCT(I278:J278)</f>
        <v>2</v>
      </c>
      <c r="L278" s="267"/>
      <c r="M278" s="204"/>
      <c r="N278" s="204"/>
      <c r="O278" s="295"/>
      <c r="P278" s="204">
        <f>ROUND(PRODUCT(H278:I278),2)</f>
        <v>11</v>
      </c>
      <c r="Q278" s="295"/>
      <c r="R278" s="3"/>
      <c r="S278" s="3"/>
      <c r="T278" s="3"/>
    </row>
    <row r="279" spans="2:20" ht="21">
      <c r="B279" s="463" t="s">
        <v>1012</v>
      </c>
      <c r="C279" s="294"/>
      <c r="D279" s="204" t="s">
        <v>917</v>
      </c>
      <c r="E279" s="204"/>
      <c r="F279" s="207"/>
      <c r="G279" s="222">
        <v>12</v>
      </c>
      <c r="H279" s="325">
        <v>5.5</v>
      </c>
      <c r="I279" s="296">
        <v>2</v>
      </c>
      <c r="J279" s="207">
        <v>1</v>
      </c>
      <c r="K279" s="256">
        <f>PRODUCT(I279:J279)</f>
        <v>2</v>
      </c>
      <c r="L279" s="272"/>
      <c r="M279" s="207"/>
      <c r="N279" s="207"/>
      <c r="O279" s="296"/>
      <c r="P279" s="207">
        <f>ROUND(PRODUCT(H279:I279),2)</f>
        <v>11</v>
      </c>
      <c r="Q279" s="296"/>
      <c r="R279" s="300"/>
      <c r="S279" s="300"/>
      <c r="T279" s="313"/>
    </row>
    <row r="280" spans="2:20" ht="21">
      <c r="B280" s="463" t="s">
        <v>1013</v>
      </c>
      <c r="C280" s="267"/>
      <c r="D280" s="204"/>
      <c r="E280" s="204"/>
      <c r="F280" s="298"/>
      <c r="G280" s="306"/>
      <c r="H280" s="345"/>
      <c r="I280" s="294"/>
      <c r="J280" s="298"/>
      <c r="K280" s="256"/>
      <c r="L280" s="256"/>
      <c r="M280" s="298"/>
      <c r="N280" s="298"/>
      <c r="O280" s="294"/>
      <c r="P280" s="298"/>
      <c r="Q280" s="294"/>
      <c r="R280" s="287"/>
      <c r="S280" s="327"/>
      <c r="T280" s="291"/>
    </row>
    <row r="281" spans="2:20" ht="21">
      <c r="B281" s="463" t="s">
        <v>1014</v>
      </c>
      <c r="C281" s="294"/>
      <c r="D281" s="204" t="s">
        <v>917</v>
      </c>
      <c r="E281" s="204"/>
      <c r="F281" s="204"/>
      <c r="G281" s="294">
        <v>12</v>
      </c>
      <c r="H281" s="308">
        <v>7.4</v>
      </c>
      <c r="I281" s="301">
        <v>2</v>
      </c>
      <c r="J281" s="302">
        <v>1</v>
      </c>
      <c r="K281" s="256">
        <f>PRODUCT(I281:J281)</f>
        <v>2</v>
      </c>
      <c r="L281" s="279"/>
      <c r="M281" s="302"/>
      <c r="N281" s="302"/>
      <c r="O281" s="301"/>
      <c r="P281" s="302">
        <f>ROUND(PRODUCT(H281:I281),2)</f>
        <v>14.8</v>
      </c>
      <c r="Q281" s="301"/>
      <c r="R281" s="291"/>
      <c r="S281" s="291"/>
      <c r="T281" s="291"/>
    </row>
    <row r="282" spans="2:20" ht="21">
      <c r="B282" s="463" t="s">
        <v>1015</v>
      </c>
      <c r="C282" s="267"/>
      <c r="D282" s="204" t="s">
        <v>917</v>
      </c>
      <c r="E282" s="204"/>
      <c r="F282" s="298"/>
      <c r="G282" s="295">
        <v>12</v>
      </c>
      <c r="H282" s="308">
        <v>7.4</v>
      </c>
      <c r="I282" s="294">
        <v>2</v>
      </c>
      <c r="J282" s="204">
        <v>1</v>
      </c>
      <c r="K282" s="256">
        <f>PRODUCT(I282:J282)</f>
        <v>2</v>
      </c>
      <c r="L282" s="267"/>
      <c r="M282" s="204"/>
      <c r="N282" s="204"/>
      <c r="O282" s="296"/>
      <c r="P282" s="295">
        <f>ROUND(PRODUCT(H282:I282),2)</f>
        <v>14.8</v>
      </c>
      <c r="Q282" s="295"/>
      <c r="R282" s="3"/>
      <c r="S282" s="3"/>
      <c r="T282" s="3"/>
    </row>
    <row r="283" spans="2:20" ht="21">
      <c r="B283" s="463" t="s">
        <v>1016</v>
      </c>
      <c r="C283" s="296" t="s">
        <v>987</v>
      </c>
      <c r="D283" s="204"/>
      <c r="E283" s="267"/>
      <c r="F283" s="302"/>
      <c r="G283" s="294"/>
      <c r="H283" s="318"/>
      <c r="I283" s="295"/>
      <c r="J283" s="207"/>
      <c r="K283" s="256"/>
      <c r="L283" s="267"/>
      <c r="M283" s="207"/>
      <c r="N283" s="207"/>
      <c r="O283" s="207"/>
      <c r="P283" s="294"/>
      <c r="Q283" s="294"/>
      <c r="R283" s="287"/>
      <c r="S283" s="287"/>
      <c r="T283" s="313"/>
    </row>
    <row r="284" spans="2:20" ht="21">
      <c r="B284" s="463" t="s">
        <v>1017</v>
      </c>
      <c r="C284" s="294"/>
      <c r="D284" s="204" t="s">
        <v>917</v>
      </c>
      <c r="E284" s="267"/>
      <c r="F284" s="207"/>
      <c r="G284" s="298">
        <v>12</v>
      </c>
      <c r="H284" s="324">
        <v>14.2</v>
      </c>
      <c r="I284" s="294">
        <v>2</v>
      </c>
      <c r="J284" s="298">
        <v>1</v>
      </c>
      <c r="K284" s="256">
        <f>PRODUCT(I284:J284)</f>
        <v>2</v>
      </c>
      <c r="L284" s="267"/>
      <c r="M284" s="207"/>
      <c r="N284" s="342"/>
      <c r="O284" s="314"/>
      <c r="P284" s="295">
        <f>ROUND(PRODUCT(H284:I284),2)</f>
        <v>28.4</v>
      </c>
      <c r="Q284" s="295"/>
      <c r="R284" s="3"/>
      <c r="S284" s="3"/>
      <c r="T284" s="7"/>
    </row>
    <row r="285" spans="2:20" ht="21">
      <c r="B285" s="463" t="s">
        <v>1018</v>
      </c>
      <c r="C285" s="294"/>
      <c r="D285" s="204" t="s">
        <v>917</v>
      </c>
      <c r="E285" s="267"/>
      <c r="F285" s="207"/>
      <c r="G285" s="295">
        <v>12</v>
      </c>
      <c r="H285" s="308">
        <v>9.6</v>
      </c>
      <c r="I285" s="295">
        <v>1</v>
      </c>
      <c r="J285" s="204">
        <v>1</v>
      </c>
      <c r="K285" s="256">
        <f>PRODUCT(I285:J285)</f>
        <v>1</v>
      </c>
      <c r="L285" s="267"/>
      <c r="M285" s="207"/>
      <c r="N285" s="207"/>
      <c r="O285" s="207"/>
      <c r="P285" s="294">
        <f>ROUND(PRODUCT(H285:I285),2)</f>
        <v>9.6</v>
      </c>
      <c r="Q285" s="294"/>
      <c r="R285" s="287"/>
      <c r="S285" s="287"/>
      <c r="T285" s="313"/>
    </row>
    <row r="286" spans="2:20" ht="21.75" thickBot="1">
      <c r="B286" s="463" t="s">
        <v>1019</v>
      </c>
      <c r="C286" s="267"/>
      <c r="D286" s="204" t="s">
        <v>917</v>
      </c>
      <c r="E286" s="267"/>
      <c r="F286" s="207"/>
      <c r="G286" s="298">
        <v>12</v>
      </c>
      <c r="H286" s="308">
        <v>5.2</v>
      </c>
      <c r="I286" s="294">
        <v>2</v>
      </c>
      <c r="J286" s="298">
        <v>1</v>
      </c>
      <c r="K286" s="256">
        <f>PRODUCT(I286:J286)</f>
        <v>2</v>
      </c>
      <c r="L286" s="267"/>
      <c r="M286" s="207"/>
      <c r="N286" s="298"/>
      <c r="O286" s="350"/>
      <c r="P286" s="294">
        <f>ROUND(PRODUCT(H286:I286),2)</f>
        <v>10.4</v>
      </c>
      <c r="Q286" s="294"/>
      <c r="R286" s="287"/>
      <c r="S286" s="287"/>
      <c r="T286" s="313"/>
    </row>
    <row r="287" spans="2:20" ht="21">
      <c r="B287" s="463" t="s">
        <v>1020</v>
      </c>
      <c r="C287" s="294" t="s">
        <v>987</v>
      </c>
      <c r="D287" s="204"/>
      <c r="E287" s="267"/>
      <c r="F287" s="207"/>
      <c r="G287" s="298"/>
      <c r="H287" s="318"/>
      <c r="I287" s="295"/>
      <c r="J287" s="298"/>
      <c r="K287" s="256"/>
      <c r="L287" s="267"/>
      <c r="M287" s="207"/>
      <c r="N287" s="307"/>
      <c r="O287" s="360"/>
      <c r="P287" s="298"/>
      <c r="Q287" s="294"/>
      <c r="R287" s="287"/>
      <c r="S287" s="287"/>
      <c r="T287" s="313"/>
    </row>
    <row r="288" spans="2:20" ht="21">
      <c r="B288" s="463" t="s">
        <v>1021</v>
      </c>
      <c r="C288" s="267"/>
      <c r="D288" s="204" t="s">
        <v>917</v>
      </c>
      <c r="E288" s="267"/>
      <c r="F288" s="298"/>
      <c r="G288" s="295">
        <v>12</v>
      </c>
      <c r="H288" s="308">
        <v>3.8</v>
      </c>
      <c r="I288" s="294">
        <v>2</v>
      </c>
      <c r="J288" s="298">
        <v>1</v>
      </c>
      <c r="K288" s="256">
        <f>PRODUCT(I288:J288)</f>
        <v>2</v>
      </c>
      <c r="L288" s="267"/>
      <c r="M288" s="298"/>
      <c r="N288" s="256"/>
      <c r="O288" s="302"/>
      <c r="P288" s="298">
        <f>ROUND(PRODUCT(H288:I288),2)</f>
        <v>7.6</v>
      </c>
      <c r="Q288" s="294"/>
      <c r="R288" s="287"/>
      <c r="S288" s="287"/>
      <c r="T288" s="313"/>
    </row>
    <row r="289" spans="2:20" ht="21">
      <c r="B289" s="463" t="s">
        <v>1022</v>
      </c>
      <c r="C289" s="296"/>
      <c r="D289" s="204" t="s">
        <v>917</v>
      </c>
      <c r="E289" s="267"/>
      <c r="F289" s="204"/>
      <c r="G289" s="342">
        <v>12</v>
      </c>
      <c r="H289" s="335">
        <v>1.3</v>
      </c>
      <c r="I289" s="295">
        <v>1</v>
      </c>
      <c r="J289" s="204">
        <v>1</v>
      </c>
      <c r="K289" s="256">
        <f>PRODUCT(I289:J289)</f>
        <v>1</v>
      </c>
      <c r="L289" s="267"/>
      <c r="M289" s="298"/>
      <c r="N289" s="307"/>
      <c r="O289" s="204"/>
      <c r="P289" s="204">
        <f>ROUND(PRODUCT(H289:I289),2)</f>
        <v>1.3</v>
      </c>
      <c r="Q289" s="295"/>
      <c r="R289" s="3"/>
      <c r="S289" s="3"/>
      <c r="T289" s="7"/>
    </row>
    <row r="290" spans="2:20" ht="21">
      <c r="B290" s="463" t="s">
        <v>1023</v>
      </c>
      <c r="C290" s="296"/>
      <c r="D290" s="204" t="s">
        <v>917</v>
      </c>
      <c r="E290" s="267"/>
      <c r="F290" s="207"/>
      <c r="G290" s="191">
        <v>12</v>
      </c>
      <c r="H290" s="348">
        <v>2.5</v>
      </c>
      <c r="I290" s="294">
        <v>2</v>
      </c>
      <c r="J290" s="298">
        <v>1</v>
      </c>
      <c r="K290" s="256">
        <f>PRODUCT(I290:J290)</f>
        <v>2</v>
      </c>
      <c r="L290" s="267"/>
      <c r="M290" s="204"/>
      <c r="N290" s="191"/>
      <c r="O290" s="298"/>
      <c r="P290" s="298">
        <f>ROUND(PRODUCT(H290:I290),2)</f>
        <v>5</v>
      </c>
      <c r="Q290" s="294"/>
      <c r="R290" s="287"/>
      <c r="S290" s="287"/>
      <c r="T290" s="313"/>
    </row>
    <row r="291" spans="2:20" ht="21">
      <c r="B291" s="463" t="s">
        <v>1024</v>
      </c>
      <c r="C291" s="294" t="s">
        <v>987</v>
      </c>
      <c r="D291" s="204"/>
      <c r="E291" s="204"/>
      <c r="F291" s="298"/>
      <c r="G291" s="204"/>
      <c r="H291" s="318"/>
      <c r="I291" s="295"/>
      <c r="J291" s="204"/>
      <c r="K291" s="256"/>
      <c r="L291" s="267"/>
      <c r="M291" s="298"/>
      <c r="N291" s="191"/>
      <c r="O291" s="204"/>
      <c r="P291" s="204"/>
      <c r="Q291" s="295"/>
      <c r="R291" s="3"/>
      <c r="S291" s="3"/>
      <c r="T291" s="317"/>
    </row>
    <row r="292" spans="2:20" ht="21">
      <c r="B292" s="463" t="s">
        <v>1025</v>
      </c>
      <c r="C292" s="267"/>
      <c r="D292" s="204" t="s">
        <v>917</v>
      </c>
      <c r="E292" s="204"/>
      <c r="F292" s="295"/>
      <c r="G292" s="342">
        <v>12</v>
      </c>
      <c r="H292" s="348">
        <v>13</v>
      </c>
      <c r="I292" s="296">
        <v>2</v>
      </c>
      <c r="J292" s="298">
        <v>1</v>
      </c>
      <c r="K292" s="256">
        <f>PRODUCT(I292:J292)</f>
        <v>2</v>
      </c>
      <c r="L292" s="267"/>
      <c r="M292" s="204"/>
      <c r="N292" s="307"/>
      <c r="O292" s="298"/>
      <c r="P292" s="298">
        <f>ROUND(PRODUCT(H292:I292),2)</f>
        <v>26</v>
      </c>
      <c r="Q292" s="294"/>
      <c r="R292" s="287"/>
      <c r="S292" s="287"/>
      <c r="T292" s="313"/>
    </row>
    <row r="293" spans="2:20" ht="21">
      <c r="B293" s="463" t="s">
        <v>1026</v>
      </c>
      <c r="C293" s="296"/>
      <c r="D293" s="204" t="s">
        <v>917</v>
      </c>
      <c r="E293" s="267"/>
      <c r="F293" s="207"/>
      <c r="G293" s="207">
        <v>12</v>
      </c>
      <c r="H293" s="308">
        <v>10.4</v>
      </c>
      <c r="I293" s="296">
        <v>2</v>
      </c>
      <c r="J293" s="204">
        <v>1</v>
      </c>
      <c r="K293" s="256">
        <f>PRODUCT(I293:J293)</f>
        <v>2</v>
      </c>
      <c r="L293" s="267"/>
      <c r="M293" s="298"/>
      <c r="N293" s="191"/>
      <c r="O293" s="204"/>
      <c r="P293" s="204">
        <f>ROUND(PRODUCT(H293:I293),2)</f>
        <v>20.8</v>
      </c>
      <c r="Q293" s="295"/>
      <c r="R293" s="3"/>
      <c r="S293" s="3"/>
      <c r="T293" s="7"/>
    </row>
    <row r="294" spans="2:20" ht="21">
      <c r="B294" s="463" t="s">
        <v>1027</v>
      </c>
      <c r="C294" s="294"/>
      <c r="D294" s="204" t="s">
        <v>917</v>
      </c>
      <c r="E294" s="267"/>
      <c r="F294" s="207"/>
      <c r="G294" s="207">
        <v>12</v>
      </c>
      <c r="H294" s="318">
        <v>13.7</v>
      </c>
      <c r="I294" s="294">
        <v>2</v>
      </c>
      <c r="J294" s="298">
        <v>1</v>
      </c>
      <c r="K294" s="256">
        <f>PRODUCT(I294:J294)</f>
        <v>2</v>
      </c>
      <c r="L294" s="267"/>
      <c r="M294" s="298"/>
      <c r="N294" s="191"/>
      <c r="O294" s="298"/>
      <c r="P294" s="298">
        <f>ROUND(PRODUCT(H294:I294),2)</f>
        <v>27.4</v>
      </c>
      <c r="Q294" s="294"/>
      <c r="R294" s="287"/>
      <c r="S294" s="287"/>
      <c r="T294" s="313"/>
    </row>
    <row r="295" spans="2:20" ht="21">
      <c r="B295" s="463" t="s">
        <v>1028</v>
      </c>
      <c r="C295" s="267" t="s">
        <v>987</v>
      </c>
      <c r="D295" s="204"/>
      <c r="E295" s="267"/>
      <c r="F295" s="207"/>
      <c r="G295" s="342"/>
      <c r="H295" s="348"/>
      <c r="I295" s="295"/>
      <c r="J295" s="204"/>
      <c r="K295" s="256"/>
      <c r="L295" s="267"/>
      <c r="M295" s="204"/>
      <c r="N295" s="307"/>
      <c r="O295" s="302"/>
      <c r="P295" s="204"/>
      <c r="Q295" s="295"/>
      <c r="R295" s="3"/>
      <c r="S295" s="3"/>
      <c r="T295" s="7"/>
    </row>
    <row r="296" spans="2:20" ht="21">
      <c r="B296" s="463" t="s">
        <v>992</v>
      </c>
      <c r="C296" s="294"/>
      <c r="D296" s="204" t="s">
        <v>917</v>
      </c>
      <c r="E296" s="267"/>
      <c r="F296" s="207"/>
      <c r="G296" s="298">
        <v>12</v>
      </c>
      <c r="H296" s="308">
        <v>11.65</v>
      </c>
      <c r="I296" s="294">
        <v>2</v>
      </c>
      <c r="J296" s="207">
        <v>1</v>
      </c>
      <c r="K296" s="256">
        <f>PRODUCT(I296:J296)</f>
        <v>2</v>
      </c>
      <c r="L296" s="267"/>
      <c r="M296" s="207"/>
      <c r="N296" s="342"/>
      <c r="O296" s="207"/>
      <c r="P296" s="294">
        <f>ROUND(PRODUCT(H296:I296),2)</f>
        <v>23.3</v>
      </c>
      <c r="Q296" s="294"/>
      <c r="R296" s="287"/>
      <c r="S296" s="287"/>
      <c r="T296" s="313"/>
    </row>
    <row r="297" spans="2:20" ht="21">
      <c r="B297" s="463" t="s">
        <v>993</v>
      </c>
      <c r="C297" s="267"/>
      <c r="D297" s="204" t="s">
        <v>917</v>
      </c>
      <c r="E297" s="267"/>
      <c r="F297" s="207"/>
      <c r="G297" s="294">
        <v>12</v>
      </c>
      <c r="H297" s="308">
        <v>7.7</v>
      </c>
      <c r="I297" s="295">
        <v>2</v>
      </c>
      <c r="J297" s="298">
        <v>1</v>
      </c>
      <c r="K297" s="256">
        <f>PRODUCT(I297:J297)</f>
        <v>2</v>
      </c>
      <c r="L297" s="267"/>
      <c r="M297" s="298"/>
      <c r="N297" s="342"/>
      <c r="O297" s="207"/>
      <c r="P297" s="295">
        <f>ROUND(PRODUCT(H297:I297),2)</f>
        <v>15.4</v>
      </c>
      <c r="Q297" s="295"/>
      <c r="R297" s="3"/>
      <c r="S297" s="3"/>
      <c r="T297" s="7"/>
    </row>
    <row r="298" spans="2:20" ht="21">
      <c r="B298" s="463" t="s">
        <v>1029</v>
      </c>
      <c r="C298" s="294"/>
      <c r="D298" s="204" t="s">
        <v>917</v>
      </c>
      <c r="E298" s="267"/>
      <c r="F298" s="298"/>
      <c r="G298" s="222">
        <v>12</v>
      </c>
      <c r="H298" s="348">
        <v>5.67</v>
      </c>
      <c r="I298" s="294">
        <v>2</v>
      </c>
      <c r="J298" s="298">
        <v>1</v>
      </c>
      <c r="K298" s="256">
        <f>PRODUCT(I298:J298)</f>
        <v>2</v>
      </c>
      <c r="L298" s="267"/>
      <c r="M298" s="298"/>
      <c r="N298" s="342"/>
      <c r="O298" s="207"/>
      <c r="P298" s="294">
        <f>ROUND(PRODUCT(H298:I298),2)</f>
        <v>11.34</v>
      </c>
      <c r="Q298" s="294"/>
      <c r="R298" s="287"/>
      <c r="S298" s="287"/>
      <c r="T298" s="313"/>
    </row>
    <row r="299" spans="2:20" ht="21.75">
      <c r="B299" s="1117" t="s">
        <v>1030</v>
      </c>
      <c r="C299" s="267"/>
      <c r="D299" s="204"/>
      <c r="E299" s="267"/>
      <c r="F299" s="204"/>
      <c r="G299" s="295"/>
      <c r="H299" s="318"/>
      <c r="I299" s="294"/>
      <c r="J299" s="204"/>
      <c r="K299" s="256"/>
      <c r="L299" s="267"/>
      <c r="M299" s="204"/>
      <c r="N299" s="342"/>
      <c r="O299" s="207"/>
      <c r="P299" s="295"/>
      <c r="Q299" s="295"/>
      <c r="R299" s="3"/>
      <c r="S299" s="3"/>
      <c r="T299" s="7"/>
    </row>
    <row r="300" spans="2:20" ht="21">
      <c r="B300" s="463" t="s">
        <v>1031</v>
      </c>
      <c r="C300" s="296" t="s">
        <v>987</v>
      </c>
      <c r="D300" s="204"/>
      <c r="E300" s="204"/>
      <c r="F300" s="298"/>
      <c r="G300" s="256">
        <v>8</v>
      </c>
      <c r="H300" s="348">
        <v>1</v>
      </c>
      <c r="I300" s="295">
        <v>20</v>
      </c>
      <c r="J300" s="298">
        <v>1</v>
      </c>
      <c r="K300" s="256">
        <f t="shared" ref="K300:K311" si="13">PRODUCT(I300:J300)</f>
        <v>20</v>
      </c>
      <c r="L300" s="267"/>
      <c r="M300" s="207"/>
      <c r="N300" s="342">
        <v>20</v>
      </c>
      <c r="O300" s="298"/>
      <c r="P300" s="294"/>
      <c r="Q300" s="294"/>
      <c r="R300" s="287"/>
      <c r="S300" s="287"/>
      <c r="T300" s="313"/>
    </row>
    <row r="301" spans="2:20" ht="21">
      <c r="B301" s="463" t="s">
        <v>1032</v>
      </c>
      <c r="C301" s="294" t="s">
        <v>987</v>
      </c>
      <c r="D301" s="298" t="s">
        <v>1033</v>
      </c>
      <c r="E301" s="267"/>
      <c r="F301" s="204"/>
      <c r="G301" s="294">
        <v>8</v>
      </c>
      <c r="H301" s="318">
        <v>1</v>
      </c>
      <c r="I301" s="296">
        <v>36</v>
      </c>
      <c r="J301" s="298">
        <v>1</v>
      </c>
      <c r="K301" s="256">
        <f t="shared" si="13"/>
        <v>36</v>
      </c>
      <c r="L301" s="267"/>
      <c r="M301" s="207"/>
      <c r="N301" s="342">
        <v>36</v>
      </c>
      <c r="O301" s="204"/>
      <c r="P301" s="295"/>
      <c r="Q301" s="295"/>
      <c r="R301" s="3"/>
      <c r="S301" s="3"/>
      <c r="T301" s="7"/>
    </row>
    <row r="302" spans="2:20" ht="21">
      <c r="B302" s="463" t="s">
        <v>1034</v>
      </c>
      <c r="C302" s="267" t="s">
        <v>987</v>
      </c>
      <c r="D302" s="298" t="s">
        <v>1033</v>
      </c>
      <c r="E302" s="267"/>
      <c r="F302" s="207"/>
      <c r="G302" s="203">
        <v>8</v>
      </c>
      <c r="H302" s="348">
        <v>1</v>
      </c>
      <c r="I302" s="296">
        <v>30</v>
      </c>
      <c r="J302" s="298">
        <v>1</v>
      </c>
      <c r="K302" s="256">
        <f t="shared" si="13"/>
        <v>30</v>
      </c>
      <c r="L302" s="267"/>
      <c r="M302" s="207"/>
      <c r="N302" s="342">
        <v>30</v>
      </c>
      <c r="O302" s="298"/>
      <c r="P302" s="294"/>
      <c r="Q302" s="294"/>
      <c r="R302" s="287"/>
      <c r="S302" s="287"/>
      <c r="T302" s="313"/>
    </row>
    <row r="303" spans="2:20" ht="21.75" thickBot="1">
      <c r="B303" s="463" t="s">
        <v>1035</v>
      </c>
      <c r="C303" s="256" t="s">
        <v>987</v>
      </c>
      <c r="D303" s="298" t="s">
        <v>1033</v>
      </c>
      <c r="E303" s="267"/>
      <c r="F303" s="298"/>
      <c r="G303" s="296">
        <v>8</v>
      </c>
      <c r="H303" s="318">
        <v>1</v>
      </c>
      <c r="I303" s="296">
        <v>102</v>
      </c>
      <c r="J303" s="204">
        <v>1</v>
      </c>
      <c r="K303" s="256">
        <f t="shared" si="13"/>
        <v>102</v>
      </c>
      <c r="L303" s="267"/>
      <c r="M303" s="207"/>
      <c r="N303" s="342">
        <v>102</v>
      </c>
      <c r="O303" s="201"/>
      <c r="P303" s="295"/>
      <c r="Q303" s="295"/>
      <c r="R303" s="3"/>
      <c r="S303" s="3"/>
      <c r="T303" s="7"/>
    </row>
    <row r="304" spans="2:20" ht="21">
      <c r="B304" s="463" t="s">
        <v>1036</v>
      </c>
      <c r="C304" s="256" t="s">
        <v>987</v>
      </c>
      <c r="D304" s="298" t="s">
        <v>1033</v>
      </c>
      <c r="E304" s="267"/>
      <c r="F304" s="298"/>
      <c r="G304" s="294">
        <v>8</v>
      </c>
      <c r="H304" s="308">
        <v>1</v>
      </c>
      <c r="I304" s="296">
        <v>48</v>
      </c>
      <c r="J304" s="207">
        <v>1</v>
      </c>
      <c r="K304" s="256">
        <f t="shared" si="13"/>
        <v>48</v>
      </c>
      <c r="L304" s="267"/>
      <c r="M304" s="207"/>
      <c r="N304" s="207">
        <v>48</v>
      </c>
      <c r="O304" s="204"/>
      <c r="P304" s="294"/>
      <c r="Q304" s="294"/>
      <c r="R304" s="287"/>
      <c r="S304" s="287"/>
      <c r="T304" s="313"/>
    </row>
    <row r="305" spans="2:22" ht="21">
      <c r="B305" s="463" t="s">
        <v>1037</v>
      </c>
      <c r="C305" s="294" t="s">
        <v>987</v>
      </c>
      <c r="D305" s="298" t="s">
        <v>1033</v>
      </c>
      <c r="E305" s="267"/>
      <c r="F305" s="302"/>
      <c r="G305" s="295">
        <v>8</v>
      </c>
      <c r="H305" s="318">
        <v>1</v>
      </c>
      <c r="I305" s="296">
        <v>27</v>
      </c>
      <c r="J305" s="298">
        <v>1</v>
      </c>
      <c r="K305" s="256">
        <f t="shared" si="13"/>
        <v>27</v>
      </c>
      <c r="L305" s="267"/>
      <c r="M305" s="207"/>
      <c r="N305" s="298">
        <v>27</v>
      </c>
      <c r="O305" s="298"/>
      <c r="P305" s="295"/>
      <c r="Q305" s="295"/>
      <c r="R305" s="3"/>
      <c r="S305" s="3"/>
      <c r="T305" s="7"/>
    </row>
    <row r="306" spans="2:22" ht="21">
      <c r="B306" s="463" t="s">
        <v>1038</v>
      </c>
      <c r="C306" s="267" t="s">
        <v>987</v>
      </c>
      <c r="D306" s="298" t="s">
        <v>1033</v>
      </c>
      <c r="E306" s="267"/>
      <c r="F306" s="207"/>
      <c r="G306" s="191">
        <v>8</v>
      </c>
      <c r="H306" s="348">
        <v>1</v>
      </c>
      <c r="I306" s="294">
        <v>29</v>
      </c>
      <c r="J306" s="204">
        <v>1</v>
      </c>
      <c r="K306" s="256">
        <f t="shared" si="13"/>
        <v>29</v>
      </c>
      <c r="L306" s="267"/>
      <c r="M306" s="298"/>
      <c r="N306" s="204">
        <v>29</v>
      </c>
      <c r="O306" s="298"/>
      <c r="P306" s="294"/>
      <c r="Q306" s="294"/>
      <c r="R306" s="287"/>
      <c r="S306" s="287"/>
      <c r="T306" s="313"/>
    </row>
    <row r="307" spans="2:22" ht="21">
      <c r="B307" s="463" t="s">
        <v>1039</v>
      </c>
      <c r="C307" s="294" t="s">
        <v>987</v>
      </c>
      <c r="D307" s="298" t="s">
        <v>1033</v>
      </c>
      <c r="E307" s="267"/>
      <c r="F307" s="207"/>
      <c r="G307" s="298">
        <v>8</v>
      </c>
      <c r="H307" s="318">
        <v>1</v>
      </c>
      <c r="I307" s="294">
        <v>30</v>
      </c>
      <c r="J307" s="207">
        <v>1</v>
      </c>
      <c r="K307" s="256">
        <f t="shared" si="13"/>
        <v>30</v>
      </c>
      <c r="L307" s="267"/>
      <c r="M307" s="204"/>
      <c r="N307" s="207">
        <v>30</v>
      </c>
      <c r="O307" s="295"/>
      <c r="P307" s="295"/>
      <c r="Q307" s="295"/>
      <c r="R307" s="3"/>
      <c r="S307" s="3"/>
      <c r="T307" s="7"/>
    </row>
    <row r="308" spans="2:22" ht="21">
      <c r="B308" s="463" t="s">
        <v>1040</v>
      </c>
      <c r="C308" s="222" t="s">
        <v>987</v>
      </c>
      <c r="D308" s="298" t="s">
        <v>1033</v>
      </c>
      <c r="E308" s="267"/>
      <c r="F308" s="298"/>
      <c r="G308" s="203">
        <v>8</v>
      </c>
      <c r="H308" s="348">
        <v>1</v>
      </c>
      <c r="I308" s="295">
        <v>77</v>
      </c>
      <c r="J308" s="298">
        <v>1</v>
      </c>
      <c r="K308" s="256">
        <f t="shared" si="13"/>
        <v>77</v>
      </c>
      <c r="L308" s="267"/>
      <c r="M308" s="207"/>
      <c r="N308" s="298">
        <v>77</v>
      </c>
      <c r="O308" s="298"/>
      <c r="P308" s="294"/>
      <c r="Q308" s="294"/>
      <c r="R308" s="287"/>
      <c r="S308" s="287"/>
      <c r="T308" s="313"/>
    </row>
    <row r="309" spans="2:22" ht="21">
      <c r="B309" s="463" t="s">
        <v>1041</v>
      </c>
      <c r="C309" s="267" t="s">
        <v>987</v>
      </c>
      <c r="D309" s="298" t="s">
        <v>1033</v>
      </c>
      <c r="E309" s="267"/>
      <c r="F309" s="204"/>
      <c r="G309" s="207">
        <v>8</v>
      </c>
      <c r="H309" s="318">
        <v>1</v>
      </c>
      <c r="I309" s="296">
        <v>75</v>
      </c>
      <c r="J309" s="298">
        <v>1</v>
      </c>
      <c r="K309" s="256">
        <f t="shared" si="13"/>
        <v>75</v>
      </c>
      <c r="L309" s="267"/>
      <c r="M309" s="207"/>
      <c r="N309" s="298">
        <v>75</v>
      </c>
      <c r="O309" s="295"/>
      <c r="P309" s="295"/>
      <c r="Q309" s="295"/>
      <c r="R309" s="3"/>
      <c r="S309" s="3"/>
      <c r="T309" s="7"/>
    </row>
    <row r="310" spans="2:22" ht="21">
      <c r="B310" s="463" t="s">
        <v>1042</v>
      </c>
      <c r="C310" s="256" t="s">
        <v>987</v>
      </c>
      <c r="D310" s="298" t="s">
        <v>1033</v>
      </c>
      <c r="E310" s="267"/>
      <c r="F310" s="207"/>
      <c r="G310" s="191">
        <v>8</v>
      </c>
      <c r="H310" s="348">
        <v>1</v>
      </c>
      <c r="I310" s="296">
        <v>70</v>
      </c>
      <c r="J310" s="298">
        <v>1</v>
      </c>
      <c r="K310" s="256">
        <f t="shared" si="13"/>
        <v>70</v>
      </c>
      <c r="L310" s="267"/>
      <c r="M310" s="207"/>
      <c r="N310" s="298">
        <v>70</v>
      </c>
      <c r="O310" s="207"/>
      <c r="P310" s="294"/>
      <c r="Q310" s="294"/>
      <c r="R310" s="287"/>
      <c r="S310" s="287"/>
      <c r="T310" s="313"/>
    </row>
    <row r="311" spans="2:22" ht="21.75" thickBot="1">
      <c r="B311" s="462" t="s">
        <v>1043</v>
      </c>
      <c r="C311" s="267" t="s">
        <v>987</v>
      </c>
      <c r="D311" s="298" t="s">
        <v>1033</v>
      </c>
      <c r="E311" s="267"/>
      <c r="F311" s="350"/>
      <c r="G311" s="295">
        <v>8</v>
      </c>
      <c r="H311" s="318">
        <v>1</v>
      </c>
      <c r="I311" s="351">
        <v>62</v>
      </c>
      <c r="J311" s="204">
        <v>1</v>
      </c>
      <c r="K311" s="256">
        <f t="shared" si="13"/>
        <v>62</v>
      </c>
      <c r="L311" s="267"/>
      <c r="M311" s="350"/>
      <c r="N311" s="204">
        <v>62</v>
      </c>
      <c r="O311" s="350"/>
      <c r="P311" s="352"/>
      <c r="Q311" s="352"/>
      <c r="R311" s="353"/>
      <c r="S311" s="3"/>
      <c r="T311" s="354"/>
      <c r="U311" s="59"/>
      <c r="V311" s="59"/>
    </row>
    <row r="312" spans="2:22" s="465" customFormat="1" ht="22.5" thickBot="1">
      <c r="B312" s="1118" t="s">
        <v>1044</v>
      </c>
      <c r="C312" s="356"/>
      <c r="D312" s="356"/>
      <c r="E312" s="356"/>
      <c r="F312" s="356"/>
      <c r="G312" s="356"/>
      <c r="H312" s="466"/>
      <c r="I312" s="356"/>
      <c r="J312" s="466"/>
      <c r="K312" s="245"/>
      <c r="L312" s="356"/>
      <c r="M312" s="355"/>
      <c r="N312" s="356"/>
      <c r="O312" s="356"/>
      <c r="P312" s="356"/>
      <c r="Q312" s="356"/>
      <c r="R312" s="357"/>
      <c r="S312" s="358"/>
      <c r="T312" s="359"/>
      <c r="U312" s="59"/>
      <c r="V312" s="59"/>
    </row>
    <row r="313" spans="2:22" ht="21">
      <c r="B313" s="464" t="s">
        <v>1045</v>
      </c>
      <c r="C313" s="267"/>
      <c r="D313" s="204" t="s">
        <v>1046</v>
      </c>
      <c r="E313" s="267"/>
      <c r="F313" s="204"/>
      <c r="G313" s="295">
        <v>12</v>
      </c>
      <c r="H313" s="318">
        <v>4.5999999999999996</v>
      </c>
      <c r="I313" s="295">
        <v>10</v>
      </c>
      <c r="J313" s="204">
        <v>1</v>
      </c>
      <c r="K313" s="256">
        <f t="shared" ref="K313:K323" si="14">PRODUCT(I313:J313)</f>
        <v>10</v>
      </c>
      <c r="L313" s="267"/>
      <c r="M313" s="204"/>
      <c r="N313" s="204"/>
      <c r="O313" s="360"/>
      <c r="P313" s="361">
        <f>ROUND(PRODUCT(H313:I313),2)</f>
        <v>46</v>
      </c>
      <c r="Q313" s="333"/>
      <c r="R313" s="413"/>
      <c r="S313" s="3"/>
      <c r="T313" s="3"/>
    </row>
    <row r="314" spans="2:22" ht="21">
      <c r="B314" s="463" t="s">
        <v>1047</v>
      </c>
      <c r="C314" s="296"/>
      <c r="D314" s="305" t="s">
        <v>1046</v>
      </c>
      <c r="E314" s="267"/>
      <c r="F314" s="207"/>
      <c r="G314" s="207">
        <v>12</v>
      </c>
      <c r="H314" s="324">
        <v>5.2</v>
      </c>
      <c r="I314" s="296">
        <v>10</v>
      </c>
      <c r="J314" s="207">
        <v>1</v>
      </c>
      <c r="K314" s="256">
        <f t="shared" si="14"/>
        <v>10</v>
      </c>
      <c r="L314" s="267"/>
      <c r="M314" s="204"/>
      <c r="N314" s="207"/>
      <c r="O314" s="298"/>
      <c r="P314" s="298">
        <f>ROUND(PRODUCT(H314:I314),2)</f>
        <v>52</v>
      </c>
      <c r="Q314" s="296"/>
      <c r="R314" s="3"/>
      <c r="S314" s="3"/>
      <c r="T314" s="3"/>
    </row>
    <row r="315" spans="2:22" ht="21">
      <c r="B315" s="463" t="s">
        <v>1048</v>
      </c>
      <c r="C315" s="294"/>
      <c r="D315" s="298" t="s">
        <v>1046</v>
      </c>
      <c r="E315" s="267"/>
      <c r="F315" s="207"/>
      <c r="G315" s="207">
        <v>14</v>
      </c>
      <c r="H315" s="324">
        <v>2.5499999999999998</v>
      </c>
      <c r="I315" s="294">
        <v>13</v>
      </c>
      <c r="J315" s="207">
        <v>1</v>
      </c>
      <c r="K315" s="256">
        <f t="shared" si="14"/>
        <v>13</v>
      </c>
      <c r="L315" s="267"/>
      <c r="M315" s="204"/>
      <c r="N315" s="298"/>
      <c r="O315" s="203"/>
      <c r="P315" s="204"/>
      <c r="Q315" s="294">
        <f>PRODUCT(H315,K315)</f>
        <v>33.15</v>
      </c>
      <c r="R315" s="3"/>
      <c r="S315" s="3"/>
      <c r="T315" s="3"/>
    </row>
    <row r="316" spans="2:22" ht="21">
      <c r="B316" s="463" t="s">
        <v>1049</v>
      </c>
      <c r="C316" s="296"/>
      <c r="D316" s="298" t="s">
        <v>1046</v>
      </c>
      <c r="E316" s="267"/>
      <c r="F316" s="207"/>
      <c r="G316" s="207">
        <v>12</v>
      </c>
      <c r="H316" s="308">
        <v>1.6</v>
      </c>
      <c r="I316" s="295">
        <v>10</v>
      </c>
      <c r="J316" s="207">
        <v>1</v>
      </c>
      <c r="K316" s="256">
        <f t="shared" si="14"/>
        <v>10</v>
      </c>
      <c r="L316" s="267"/>
      <c r="M316" s="204"/>
      <c r="N316" s="204"/>
      <c r="O316" s="207"/>
      <c r="P316" s="207">
        <f>ROUND(PRODUCT(H316:I316),2)</f>
        <v>16</v>
      </c>
      <c r="Q316" s="294">
        <f>PRODUCT(H316,K316)</f>
        <v>16</v>
      </c>
      <c r="R316" s="3"/>
      <c r="S316" s="3"/>
      <c r="T316" s="3"/>
    </row>
    <row r="317" spans="2:22" ht="21">
      <c r="B317" s="463" t="s">
        <v>1050</v>
      </c>
      <c r="C317" s="294"/>
      <c r="D317" s="298" t="s">
        <v>1046</v>
      </c>
      <c r="E317" s="267"/>
      <c r="F317" s="207"/>
      <c r="G317" s="207">
        <v>14</v>
      </c>
      <c r="H317" s="318">
        <v>2.7</v>
      </c>
      <c r="I317" s="296">
        <v>13</v>
      </c>
      <c r="J317" s="207">
        <v>1</v>
      </c>
      <c r="K317" s="256">
        <f t="shared" si="14"/>
        <v>13</v>
      </c>
      <c r="L317" s="267"/>
      <c r="M317" s="204"/>
      <c r="N317" s="207"/>
      <c r="O317" s="207"/>
      <c r="P317" s="207"/>
      <c r="Q317" s="294">
        <f>PRODUCT(H317,K317)</f>
        <v>35.1</v>
      </c>
      <c r="R317" s="3"/>
      <c r="S317" s="3"/>
      <c r="T317" s="3"/>
    </row>
    <row r="318" spans="2:22" ht="21">
      <c r="B318" s="463" t="s">
        <v>1051</v>
      </c>
      <c r="C318" s="294"/>
      <c r="D318" s="204" t="s">
        <v>1046</v>
      </c>
      <c r="E318" s="267"/>
      <c r="F318" s="298"/>
      <c r="G318" s="207">
        <v>10</v>
      </c>
      <c r="H318" s="324">
        <v>2.15</v>
      </c>
      <c r="I318" s="296">
        <v>8</v>
      </c>
      <c r="J318" s="207">
        <v>1</v>
      </c>
      <c r="K318" s="256">
        <f t="shared" si="14"/>
        <v>8</v>
      </c>
      <c r="L318" s="267"/>
      <c r="M318" s="204"/>
      <c r="N318" s="207"/>
      <c r="O318" s="298">
        <f>PRODUCT(H318,K318)</f>
        <v>17.2</v>
      </c>
      <c r="P318" s="207"/>
      <c r="Q318" s="296"/>
      <c r="R318" s="3"/>
      <c r="S318" s="3"/>
      <c r="T318" s="3"/>
    </row>
    <row r="319" spans="2:22" ht="21">
      <c r="B319" s="463" t="s">
        <v>1052</v>
      </c>
      <c r="C319" s="267"/>
      <c r="D319" s="298" t="s">
        <v>1046</v>
      </c>
      <c r="E319" s="267"/>
      <c r="F319" s="204"/>
      <c r="G319" s="207">
        <v>10</v>
      </c>
      <c r="H319" s="324">
        <v>1.5</v>
      </c>
      <c r="I319" s="294">
        <v>8</v>
      </c>
      <c r="J319" s="207">
        <v>1</v>
      </c>
      <c r="K319" s="256">
        <f t="shared" si="14"/>
        <v>8</v>
      </c>
      <c r="L319" s="267"/>
      <c r="M319" s="204"/>
      <c r="N319" s="207"/>
      <c r="O319" s="203">
        <v>12</v>
      </c>
      <c r="P319" s="207"/>
      <c r="Q319" s="294"/>
      <c r="R319" s="3"/>
      <c r="S319" s="3"/>
      <c r="T319" s="3"/>
    </row>
    <row r="320" spans="2:22" ht="21">
      <c r="B320" s="463" t="s">
        <v>1053</v>
      </c>
      <c r="C320" s="296"/>
      <c r="D320" s="298" t="s">
        <v>1054</v>
      </c>
      <c r="E320" s="267"/>
      <c r="F320" s="298"/>
      <c r="G320" s="207">
        <v>12</v>
      </c>
      <c r="H320" s="308">
        <v>2.6</v>
      </c>
      <c r="I320" s="295">
        <v>7</v>
      </c>
      <c r="J320" s="207">
        <v>1</v>
      </c>
      <c r="K320" s="256">
        <f t="shared" si="14"/>
        <v>7</v>
      </c>
      <c r="L320" s="267"/>
      <c r="M320" s="204"/>
      <c r="N320" s="207"/>
      <c r="O320" s="298"/>
      <c r="P320" s="207">
        <f>ROUND(PRODUCT(H320:I320),2)</f>
        <v>18.2</v>
      </c>
      <c r="Q320" s="295"/>
      <c r="R320" s="3"/>
      <c r="S320" s="3"/>
      <c r="T320" s="3"/>
    </row>
    <row r="321" spans="1:23" ht="21">
      <c r="B321" s="463" t="s">
        <v>1055</v>
      </c>
      <c r="C321" s="296"/>
      <c r="D321" s="204" t="s">
        <v>1046</v>
      </c>
      <c r="E321" s="267"/>
      <c r="F321" s="298"/>
      <c r="G321" s="207">
        <v>8</v>
      </c>
      <c r="H321" s="308">
        <v>2.8</v>
      </c>
      <c r="I321" s="296">
        <v>8</v>
      </c>
      <c r="J321" s="298">
        <v>1</v>
      </c>
      <c r="K321" s="256">
        <f t="shared" si="14"/>
        <v>8</v>
      </c>
      <c r="L321" s="267"/>
      <c r="M321" s="204"/>
      <c r="N321" s="207">
        <v>22.4</v>
      </c>
      <c r="O321" s="203"/>
      <c r="P321" s="207"/>
      <c r="Q321" s="296"/>
      <c r="R321" s="3"/>
      <c r="S321" s="3"/>
      <c r="T321" s="3"/>
    </row>
    <row r="322" spans="1:23" ht="21">
      <c r="B322" s="463" t="s">
        <v>1056</v>
      </c>
      <c r="C322" s="294"/>
      <c r="D322" s="207" t="s">
        <v>1054</v>
      </c>
      <c r="E322" s="267"/>
      <c r="F322" s="298"/>
      <c r="G322" s="207">
        <v>8</v>
      </c>
      <c r="H322" s="308">
        <v>1.1499999999999999</v>
      </c>
      <c r="I322" s="296">
        <v>37</v>
      </c>
      <c r="J322" s="204">
        <v>1</v>
      </c>
      <c r="K322" s="256">
        <f t="shared" si="14"/>
        <v>37</v>
      </c>
      <c r="L322" s="267"/>
      <c r="M322" s="204"/>
      <c r="N322" s="207">
        <v>42.55</v>
      </c>
      <c r="O322" s="207"/>
      <c r="P322" s="207"/>
      <c r="Q322" s="296"/>
      <c r="R322" s="3"/>
      <c r="S322" s="3"/>
      <c r="T322" s="3"/>
    </row>
    <row r="323" spans="1:23" ht="21.75" thickBot="1">
      <c r="A323" s="353"/>
      <c r="B323" s="462" t="s">
        <v>1057</v>
      </c>
      <c r="C323" s="203"/>
      <c r="D323" s="207" t="s">
        <v>1046</v>
      </c>
      <c r="E323" s="203"/>
      <c r="F323" s="204"/>
      <c r="G323" s="207">
        <v>12</v>
      </c>
      <c r="H323" s="318">
        <v>7.98</v>
      </c>
      <c r="I323" s="296">
        <v>14</v>
      </c>
      <c r="J323" s="350">
        <v>1</v>
      </c>
      <c r="K323" s="256">
        <f t="shared" si="14"/>
        <v>14</v>
      </c>
      <c r="L323" s="203"/>
      <c r="M323" s="461"/>
      <c r="N323" s="296"/>
      <c r="O323" s="207"/>
      <c r="P323" s="207">
        <f>ROUND(PRODUCT(H323:I323),2)</f>
        <v>111.72</v>
      </c>
      <c r="Q323" s="296"/>
      <c r="R323" s="3"/>
      <c r="S323" s="3"/>
      <c r="T323" s="3"/>
    </row>
    <row r="324" spans="1:23" ht="19.5" thickBot="1">
      <c r="A324" s="1"/>
      <c r="B324" s="423"/>
      <c r="C324" s="412"/>
      <c r="D324" s="412"/>
      <c r="E324" s="412"/>
      <c r="F324" s="412"/>
      <c r="G324" s="412"/>
      <c r="H324" s="362"/>
      <c r="I324" s="962"/>
      <c r="J324" s="962"/>
      <c r="K324" s="963"/>
      <c r="L324" s="363"/>
      <c r="M324" s="460"/>
      <c r="N324" s="364"/>
      <c r="O324" s="364"/>
      <c r="P324" s="365"/>
      <c r="Q324" s="365"/>
      <c r="R324" s="366"/>
      <c r="S324" s="412"/>
      <c r="T324" s="413"/>
    </row>
    <row r="325" spans="1:23" ht="20.25" thickBot="1">
      <c r="A325" s="1"/>
      <c r="B325" s="7"/>
      <c r="C325" s="1"/>
      <c r="D325" s="1"/>
      <c r="E325" s="1"/>
      <c r="F325" s="1"/>
      <c r="G325" s="1"/>
      <c r="H325" s="6"/>
      <c r="I325" s="964" t="s">
        <v>853</v>
      </c>
      <c r="J325" s="962"/>
      <c r="K325" s="963"/>
      <c r="L325" s="367"/>
      <c r="M325" s="208">
        <f t="shared" ref="M325:R325" si="15">SUM(M130:M324)</f>
        <v>403</v>
      </c>
      <c r="N325" s="208">
        <f t="shared" si="15"/>
        <v>2388.65</v>
      </c>
      <c r="O325" s="208">
        <f t="shared" si="15"/>
        <v>2713.35</v>
      </c>
      <c r="P325" s="208">
        <f t="shared" si="15"/>
        <v>764.66000000000008</v>
      </c>
      <c r="Q325" s="208">
        <f t="shared" si="15"/>
        <v>1057.3499999999999</v>
      </c>
      <c r="R325" s="208">
        <f t="shared" si="15"/>
        <v>558.6</v>
      </c>
      <c r="S325" s="208"/>
      <c r="T325" s="459"/>
      <c r="U325" s="1"/>
    </row>
    <row r="326" spans="1:23" ht="19.5" thickBot="1">
      <c r="A326" s="1"/>
      <c r="B326" s="7"/>
      <c r="C326" s="1"/>
      <c r="D326" s="1"/>
      <c r="E326" s="1"/>
      <c r="F326" s="1"/>
      <c r="G326" s="1"/>
      <c r="H326" s="6"/>
      <c r="I326" s="965" t="s">
        <v>854</v>
      </c>
      <c r="J326" s="965"/>
      <c r="K326" s="966"/>
      <c r="L326" s="368"/>
      <c r="M326" s="458">
        <v>0.22</v>
      </c>
      <c r="N326" s="209">
        <v>0.39</v>
      </c>
      <c r="O326" s="209">
        <v>0.61</v>
      </c>
      <c r="P326" s="209">
        <v>0.88</v>
      </c>
      <c r="Q326" s="209">
        <v>1.2</v>
      </c>
      <c r="R326" s="210">
        <v>1.58</v>
      </c>
      <c r="S326" s="1"/>
      <c r="T326" s="3"/>
    </row>
    <row r="327" spans="1:23" ht="19.5" thickBot="1">
      <c r="A327" s="1"/>
      <c r="B327" s="7"/>
      <c r="C327" s="1"/>
      <c r="D327" s="1"/>
      <c r="E327" s="1"/>
      <c r="F327" s="1"/>
      <c r="G327" s="1"/>
      <c r="H327" s="6"/>
      <c r="I327" s="967" t="s">
        <v>855</v>
      </c>
      <c r="J327" s="967"/>
      <c r="K327" s="968"/>
      <c r="L327" s="368"/>
      <c r="M327" s="369">
        <f t="shared" ref="M327:R327" si="16">PRODUCT(M325:M326)</f>
        <v>88.66</v>
      </c>
      <c r="N327" s="369">
        <f t="shared" si="16"/>
        <v>931.57350000000008</v>
      </c>
      <c r="O327" s="369">
        <f t="shared" si="16"/>
        <v>1655.1434999999999</v>
      </c>
      <c r="P327" s="369">
        <f t="shared" si="16"/>
        <v>672.90080000000012</v>
      </c>
      <c r="Q327" s="369">
        <f t="shared" si="16"/>
        <v>1268.82</v>
      </c>
      <c r="R327" s="369">
        <f t="shared" si="16"/>
        <v>882.58800000000008</v>
      </c>
      <c r="S327" s="117"/>
      <c r="T327" s="3"/>
    </row>
    <row r="328" spans="1:23" ht="19.5" thickBot="1">
      <c r="A328" s="1"/>
      <c r="B328" s="422"/>
      <c r="C328" s="370"/>
      <c r="D328" s="370"/>
      <c r="E328" s="370"/>
      <c r="F328" s="370"/>
      <c r="G328" s="370"/>
      <c r="H328" s="371"/>
      <c r="I328" s="969"/>
      <c r="J328" s="969"/>
      <c r="K328" s="970"/>
      <c r="L328" s="372"/>
      <c r="M328" s="373"/>
      <c r="N328" s="374"/>
      <c r="O328" s="375"/>
      <c r="P328" s="375"/>
      <c r="Q328" s="375"/>
      <c r="R328" s="376"/>
      <c r="S328" s="377"/>
      <c r="T328" s="353"/>
    </row>
    <row r="329" spans="1:23" s="1" customFormat="1">
      <c r="B329" s="3"/>
      <c r="T329" s="413"/>
    </row>
    <row r="330" spans="1:23">
      <c r="A330" s="1"/>
      <c r="B330" s="7"/>
      <c r="C330" s="1"/>
      <c r="D330" s="1"/>
      <c r="E330" s="1"/>
      <c r="F330" s="1"/>
      <c r="G330" s="1"/>
      <c r="H330" s="117"/>
      <c r="I330" s="1"/>
      <c r="J330" s="1"/>
      <c r="K330" s="1"/>
      <c r="L330" s="1"/>
      <c r="M330" s="1"/>
      <c r="N330" s="1"/>
      <c r="O330" s="1"/>
      <c r="P330" s="1"/>
      <c r="Q330" s="1"/>
      <c r="R330" s="1"/>
      <c r="S330" s="1"/>
      <c r="T330" s="3"/>
    </row>
    <row r="331" spans="1:23" ht="15.75" thickBot="1">
      <c r="A331" s="1"/>
      <c r="B331" s="422"/>
      <c r="C331" s="1"/>
      <c r="D331" s="1"/>
      <c r="E331" s="1"/>
      <c r="F331" s="1"/>
      <c r="G331" s="1"/>
      <c r="H331" s="117"/>
      <c r="I331" s="1"/>
      <c r="J331" s="1"/>
      <c r="K331" s="1"/>
      <c r="L331" s="1"/>
      <c r="M331" s="1"/>
      <c r="N331" s="1"/>
      <c r="O331" s="1"/>
      <c r="P331" s="1"/>
      <c r="Q331" s="1"/>
      <c r="R331" s="1"/>
      <c r="S331" s="1"/>
      <c r="T331" s="3"/>
    </row>
    <row r="332" spans="1:23" ht="22.5" thickBot="1">
      <c r="A332" s="1"/>
      <c r="B332" s="959" t="s">
        <v>1058</v>
      </c>
      <c r="C332" s="960"/>
      <c r="D332" s="960"/>
      <c r="E332" s="960"/>
      <c r="F332" s="960"/>
      <c r="G332" s="960"/>
      <c r="H332" s="960"/>
      <c r="I332" s="960"/>
      <c r="J332" s="960"/>
      <c r="K332" s="960"/>
      <c r="L332" s="960"/>
      <c r="M332" s="960"/>
      <c r="N332" s="960"/>
      <c r="O332" s="960"/>
      <c r="P332" s="960"/>
      <c r="Q332" s="960"/>
      <c r="R332" s="960"/>
      <c r="S332" s="961"/>
      <c r="T332" s="3"/>
    </row>
    <row r="333" spans="1:23" ht="21">
      <c r="A333" s="1"/>
      <c r="B333" s="378" t="s">
        <v>1059</v>
      </c>
      <c r="C333" s="302" t="s">
        <v>1060</v>
      </c>
      <c r="D333" s="302" t="s">
        <v>769</v>
      </c>
      <c r="E333" s="301"/>
      <c r="F333" s="302"/>
      <c r="G333" s="302">
        <v>12</v>
      </c>
      <c r="H333" s="379">
        <v>2.65</v>
      </c>
      <c r="I333" s="360">
        <v>4</v>
      </c>
      <c r="J333" s="380">
        <v>12</v>
      </c>
      <c r="K333" s="322">
        <v>48</v>
      </c>
      <c r="L333" s="279"/>
      <c r="M333" s="360"/>
      <c r="N333" s="360"/>
      <c r="O333" s="360"/>
      <c r="P333" s="360">
        <v>127.2</v>
      </c>
      <c r="Q333" s="360"/>
      <c r="R333" s="381"/>
      <c r="S333" s="291"/>
      <c r="T333" s="291"/>
    </row>
    <row r="334" spans="1:23" ht="21">
      <c r="A334" s="1"/>
      <c r="B334" s="191" t="s">
        <v>1061</v>
      </c>
      <c r="C334" s="298" t="s">
        <v>1060</v>
      </c>
      <c r="D334" s="298" t="s">
        <v>1062</v>
      </c>
      <c r="E334" s="294"/>
      <c r="F334" s="298"/>
      <c r="G334" s="298">
        <v>6</v>
      </c>
      <c r="H334" s="329">
        <v>1.1000000000000001</v>
      </c>
      <c r="I334" s="298">
        <v>25</v>
      </c>
      <c r="J334" s="312">
        <v>12</v>
      </c>
      <c r="K334" s="321">
        <v>300</v>
      </c>
      <c r="L334" s="256"/>
      <c r="M334" s="312">
        <v>330</v>
      </c>
      <c r="N334" s="298"/>
      <c r="O334" s="298"/>
      <c r="P334" s="298"/>
      <c r="Q334" s="298"/>
      <c r="R334" s="313"/>
      <c r="S334" s="287"/>
      <c r="T334" s="287"/>
      <c r="U334" s="59"/>
      <c r="V334" s="59"/>
      <c r="W334" s="59"/>
    </row>
    <row r="335" spans="1:23" s="456" customFormat="1" ht="21">
      <c r="A335" s="457"/>
      <c r="B335" s="382" t="s">
        <v>1063</v>
      </c>
      <c r="C335" s="383"/>
      <c r="D335" s="383"/>
      <c r="E335" s="383"/>
      <c r="F335" s="383"/>
      <c r="G335" s="383"/>
      <c r="H335" s="384"/>
      <c r="I335" s="383"/>
      <c r="J335" s="383"/>
      <c r="K335" s="385"/>
      <c r="L335" s="385"/>
      <c r="M335" s="383"/>
      <c r="N335" s="383"/>
      <c r="O335" s="383"/>
      <c r="P335" s="383"/>
      <c r="Q335" s="383"/>
      <c r="R335" s="386"/>
      <c r="S335" s="387"/>
      <c r="T335" s="387"/>
      <c r="U335" s="59"/>
      <c r="V335" s="59"/>
      <c r="W335" s="59"/>
    </row>
    <row r="336" spans="1:23" ht="21">
      <c r="A336" s="1"/>
      <c r="B336" s="191" t="s">
        <v>1064</v>
      </c>
      <c r="C336" s="298" t="s">
        <v>1060</v>
      </c>
      <c r="D336" s="298" t="s">
        <v>769</v>
      </c>
      <c r="E336" s="313"/>
      <c r="F336" s="313"/>
      <c r="G336" s="313">
        <v>12</v>
      </c>
      <c r="H336" s="388">
        <v>20.55</v>
      </c>
      <c r="I336" s="313">
        <v>4</v>
      </c>
      <c r="J336" s="389">
        <v>2</v>
      </c>
      <c r="K336" s="390">
        <v>8</v>
      </c>
      <c r="L336" s="286"/>
      <c r="M336" s="313"/>
      <c r="N336" s="313"/>
      <c r="O336" s="313"/>
      <c r="P336" s="313">
        <v>164.4</v>
      </c>
      <c r="Q336" s="313"/>
      <c r="R336" s="313"/>
      <c r="S336" s="287"/>
      <c r="T336" s="287"/>
    </row>
    <row r="337" spans="1:21" ht="21">
      <c r="A337" s="1"/>
      <c r="B337" s="191" t="s">
        <v>1065</v>
      </c>
      <c r="C337" s="298" t="s">
        <v>1060</v>
      </c>
      <c r="D337" s="298" t="s">
        <v>769</v>
      </c>
      <c r="E337" s="313"/>
      <c r="F337" s="313"/>
      <c r="G337" s="313">
        <v>12</v>
      </c>
      <c r="H337" s="388">
        <v>5.55</v>
      </c>
      <c r="I337" s="313">
        <v>4</v>
      </c>
      <c r="J337" s="389">
        <v>2</v>
      </c>
      <c r="K337" s="390">
        <v>8</v>
      </c>
      <c r="L337" s="286"/>
      <c r="M337" s="313"/>
      <c r="N337" s="313"/>
      <c r="O337" s="313"/>
      <c r="P337" s="313">
        <v>44.4</v>
      </c>
      <c r="Q337" s="313"/>
      <c r="R337" s="313"/>
      <c r="S337" s="287"/>
      <c r="T337" s="287"/>
    </row>
    <row r="338" spans="1:21">
      <c r="A338" s="1"/>
      <c r="B338" s="391" t="s">
        <v>1066</v>
      </c>
      <c r="C338" s="313"/>
      <c r="D338" s="313"/>
      <c r="E338" s="313"/>
      <c r="F338" s="313"/>
      <c r="G338" s="313"/>
      <c r="H338" s="388"/>
      <c r="I338" s="313"/>
      <c r="J338" s="313"/>
      <c r="K338" s="286"/>
      <c r="L338" s="286"/>
      <c r="M338" s="313"/>
      <c r="N338" s="313"/>
      <c r="O338" s="313"/>
      <c r="P338" s="313"/>
      <c r="Q338" s="313"/>
      <c r="R338" s="313"/>
      <c r="S338" s="287"/>
      <c r="T338" s="287"/>
    </row>
    <row r="339" spans="1:21" ht="21.75" thickBot="1">
      <c r="A339" s="1"/>
      <c r="B339" s="191" t="s">
        <v>1067</v>
      </c>
      <c r="C339" s="302" t="s">
        <v>1060</v>
      </c>
      <c r="D339" s="302" t="s">
        <v>1062</v>
      </c>
      <c r="E339" s="317"/>
      <c r="F339" s="317"/>
      <c r="G339" s="337">
        <v>6</v>
      </c>
      <c r="H339" s="6">
        <v>1.5</v>
      </c>
      <c r="I339" s="337">
        <v>134</v>
      </c>
      <c r="J339" s="337">
        <v>2</v>
      </c>
      <c r="K339" s="392">
        <v>268</v>
      </c>
      <c r="L339" s="393"/>
      <c r="M339" s="337">
        <v>402</v>
      </c>
      <c r="N339" s="313"/>
      <c r="O339" s="317"/>
      <c r="P339" s="317"/>
      <c r="Q339" s="317"/>
      <c r="R339" s="317"/>
      <c r="S339" s="291"/>
      <c r="T339" s="291"/>
    </row>
    <row r="340" spans="1:21" ht="21.75" thickBot="1">
      <c r="A340" s="1"/>
      <c r="B340" s="349" t="s">
        <v>1068</v>
      </c>
      <c r="C340" s="350" t="s">
        <v>1060</v>
      </c>
      <c r="D340" s="350" t="s">
        <v>1062</v>
      </c>
      <c r="E340" s="394"/>
      <c r="F340" s="394"/>
      <c r="G340" s="395">
        <v>6</v>
      </c>
      <c r="H340" s="396">
        <v>1.5</v>
      </c>
      <c r="I340" s="397">
        <v>34</v>
      </c>
      <c r="J340" s="397">
        <v>2</v>
      </c>
      <c r="K340" s="395">
        <v>68</v>
      </c>
      <c r="L340" s="398"/>
      <c r="M340" s="397">
        <v>102</v>
      </c>
      <c r="N340" s="394"/>
      <c r="O340" s="394"/>
      <c r="P340" s="394"/>
      <c r="Q340" s="394"/>
      <c r="R340" s="394"/>
      <c r="S340" s="399"/>
      <c r="T340" s="287"/>
    </row>
    <row r="341" spans="1:21">
      <c r="A341" s="1"/>
      <c r="B341" s="423"/>
      <c r="C341" s="423"/>
      <c r="D341" s="1"/>
      <c r="E341" s="1"/>
      <c r="F341" s="1"/>
      <c r="G341" s="1"/>
      <c r="H341" s="117"/>
      <c r="I341" s="1"/>
      <c r="J341" s="1"/>
      <c r="K341" s="1"/>
      <c r="L341" s="1"/>
      <c r="M341" s="1"/>
      <c r="N341" s="1"/>
      <c r="O341" s="1"/>
      <c r="P341" s="1"/>
      <c r="Q341" s="1"/>
      <c r="R341" s="1"/>
      <c r="S341" s="1"/>
      <c r="T341" s="3"/>
    </row>
    <row r="342" spans="1:21">
      <c r="A342" s="1"/>
      <c r="B342" s="7"/>
      <c r="C342" s="7"/>
      <c r="D342" s="1"/>
      <c r="E342" s="1"/>
      <c r="F342" s="1"/>
      <c r="G342" s="1"/>
      <c r="H342" s="117"/>
      <c r="I342" s="1"/>
      <c r="J342" s="1"/>
      <c r="K342" s="1"/>
      <c r="L342" s="1"/>
      <c r="M342" s="1"/>
      <c r="N342" s="1"/>
      <c r="O342" s="1"/>
      <c r="P342" s="1"/>
      <c r="Q342" s="1"/>
      <c r="R342" s="1"/>
      <c r="S342" s="1"/>
      <c r="T342" s="3"/>
    </row>
    <row r="343" spans="1:21">
      <c r="A343" s="1"/>
      <c r="B343" s="7"/>
      <c r="C343" s="7"/>
      <c r="D343" s="1"/>
      <c r="E343" s="1"/>
      <c r="F343" s="1"/>
      <c r="G343" s="1"/>
      <c r="H343" s="117"/>
      <c r="I343" s="1"/>
      <c r="J343" s="1"/>
      <c r="K343" s="1"/>
      <c r="L343" s="1"/>
      <c r="M343" s="1"/>
      <c r="N343" s="1"/>
      <c r="O343" s="1"/>
      <c r="P343" s="1"/>
      <c r="Q343" s="1"/>
      <c r="R343" s="1"/>
      <c r="S343" s="1"/>
      <c r="T343" s="3"/>
    </row>
    <row r="344" spans="1:21" ht="15.75" thickBot="1">
      <c r="A344" s="1"/>
      <c r="B344" s="422"/>
      <c r="C344" s="422"/>
      <c r="D344" s="370"/>
      <c r="E344" s="370"/>
      <c r="F344" s="370"/>
      <c r="G344" s="370"/>
      <c r="H344" s="400"/>
      <c r="I344" s="370"/>
      <c r="J344" s="370"/>
      <c r="K344" s="370"/>
      <c r="L344" s="370"/>
      <c r="M344" s="1"/>
      <c r="N344" s="1"/>
      <c r="O344" s="1"/>
      <c r="P344" s="1"/>
      <c r="Q344" s="1"/>
      <c r="R344" s="1"/>
      <c r="S344" s="370"/>
      <c r="T344" s="353"/>
    </row>
    <row r="345" spans="1:21" ht="20.25" thickTop="1" thickBot="1">
      <c r="A345" s="1"/>
      <c r="B345" s="412"/>
      <c r="D345" s="1"/>
      <c r="E345" s="1"/>
      <c r="F345" s="1"/>
      <c r="G345" s="1"/>
      <c r="H345" s="362"/>
      <c r="I345" s="962"/>
      <c r="J345" s="962"/>
      <c r="K345" s="963"/>
      <c r="L345" s="363"/>
      <c r="M345" s="401"/>
      <c r="N345" s="402"/>
      <c r="O345" s="402"/>
      <c r="P345" s="403"/>
      <c r="Q345" s="403"/>
      <c r="R345" s="404"/>
      <c r="S345" s="412"/>
      <c r="T345" s="1"/>
      <c r="U345" s="1"/>
    </row>
    <row r="346" spans="1:21" ht="20.25" thickBot="1">
      <c r="A346" s="1"/>
      <c r="B346" s="1"/>
      <c r="D346" s="1"/>
      <c r="E346" s="1"/>
      <c r="F346" s="1"/>
      <c r="G346" s="1"/>
      <c r="H346" s="6"/>
      <c r="I346" s="964" t="s">
        <v>853</v>
      </c>
      <c r="J346" s="962"/>
      <c r="K346" s="963"/>
      <c r="L346" s="367"/>
      <c r="M346" s="405">
        <f>SUM(M334:M340)</f>
        <v>834</v>
      </c>
      <c r="N346" s="405"/>
      <c r="O346" s="405"/>
      <c r="P346" s="405">
        <f>SUM(P334:P340)</f>
        <v>208.8</v>
      </c>
      <c r="Q346" s="405"/>
      <c r="R346" s="405"/>
      <c r="S346" s="1"/>
    </row>
    <row r="347" spans="1:21" ht="19.5" thickBot="1">
      <c r="A347" s="1"/>
      <c r="B347" s="1"/>
      <c r="D347" s="1"/>
      <c r="E347" s="1"/>
      <c r="F347" s="1"/>
      <c r="G347" s="1"/>
      <c r="H347" s="6"/>
      <c r="I347" s="965" t="s">
        <v>854</v>
      </c>
      <c r="J347" s="965"/>
      <c r="K347" s="966"/>
      <c r="L347" s="368"/>
      <c r="M347" s="405">
        <v>0.22</v>
      </c>
      <c r="N347" s="406">
        <v>0.39</v>
      </c>
      <c r="O347" s="406">
        <v>0.61</v>
      </c>
      <c r="P347" s="406">
        <v>0.88</v>
      </c>
      <c r="Q347" s="406">
        <v>1.2</v>
      </c>
      <c r="R347" s="407">
        <v>1.58</v>
      </c>
      <c r="S347" s="1"/>
    </row>
    <row r="348" spans="1:21" ht="19.5" thickBot="1">
      <c r="A348" s="1"/>
      <c r="B348" s="1"/>
      <c r="D348" s="1"/>
      <c r="E348" s="1"/>
      <c r="F348" s="1"/>
      <c r="G348" s="1"/>
      <c r="H348" s="6"/>
      <c r="I348" s="967" t="s">
        <v>855</v>
      </c>
      <c r="J348" s="967"/>
      <c r="K348" s="968"/>
      <c r="L348" s="368"/>
      <c r="M348" s="408">
        <f>PRODUCT(M346:M347)</f>
        <v>183.48</v>
      </c>
      <c r="N348" s="408"/>
      <c r="O348" s="408"/>
      <c r="P348" s="408">
        <f>PRODUCT(P346:P347)</f>
        <v>183.744</v>
      </c>
      <c r="Q348" s="455"/>
      <c r="R348" s="454"/>
      <c r="S348" s="1"/>
    </row>
    <row r="349" spans="1:21" ht="19.5" thickBot="1">
      <c r="A349" s="1"/>
      <c r="B349" s="1"/>
      <c r="D349" s="1"/>
      <c r="E349" s="1"/>
      <c r="F349" s="1"/>
      <c r="G349" s="1"/>
      <c r="H349" s="117"/>
      <c r="I349" s="969"/>
      <c r="J349" s="969"/>
      <c r="K349" s="970"/>
      <c r="L349" s="372"/>
      <c r="M349" s="409"/>
      <c r="N349" s="410"/>
      <c r="O349" s="410"/>
      <c r="P349" s="410"/>
      <c r="Q349" s="410"/>
      <c r="R349" s="376"/>
      <c r="S349" s="1"/>
    </row>
    <row r="350" spans="1:21" ht="15.75" thickTop="1">
      <c r="A350" s="1"/>
      <c r="B350" s="1"/>
      <c r="D350" s="1"/>
      <c r="E350" s="1"/>
      <c r="F350" s="1"/>
      <c r="G350" s="1"/>
      <c r="H350" s="117"/>
      <c r="S350" s="1"/>
    </row>
    <row r="351" spans="1:21">
      <c r="A351" s="1"/>
      <c r="B351" s="1"/>
      <c r="D351" s="1"/>
      <c r="E351" s="1"/>
      <c r="F351" s="1"/>
      <c r="G351" s="1"/>
      <c r="H351" s="117"/>
      <c r="S351" s="1"/>
    </row>
    <row r="352" spans="1:21">
      <c r="A352" s="1"/>
      <c r="B352" s="1"/>
      <c r="D352" s="1"/>
      <c r="E352" s="1"/>
      <c r="F352" s="1"/>
      <c r="G352" s="1"/>
      <c r="H352" s="59"/>
      <c r="S352" s="1"/>
    </row>
    <row r="353" spans="2:19">
      <c r="B353" s="1"/>
      <c r="D353" s="1"/>
      <c r="E353" s="1"/>
      <c r="F353" s="1"/>
      <c r="G353" s="1"/>
      <c r="H353" s="59"/>
      <c r="S353" s="1"/>
    </row>
    <row r="354" spans="2:19">
      <c r="B354" s="1"/>
      <c r="D354" s="1"/>
      <c r="E354" s="1"/>
      <c r="F354" s="1"/>
      <c r="G354" s="1"/>
      <c r="H354" s="117"/>
      <c r="I354" s="1"/>
      <c r="S354" s="1"/>
    </row>
    <row r="355" spans="2:19">
      <c r="B355" s="1"/>
      <c r="D355" s="1"/>
      <c r="E355" s="1"/>
      <c r="F355" s="1"/>
      <c r="G355" s="1"/>
      <c r="H355" s="117"/>
      <c r="I355" s="1"/>
      <c r="S355" s="1"/>
    </row>
    <row r="356" spans="2:19">
      <c r="B356" s="1"/>
      <c r="C356" s="1"/>
      <c r="D356" s="1"/>
      <c r="E356" s="1"/>
      <c r="F356" s="1"/>
      <c r="G356" s="1"/>
      <c r="H356" s="117"/>
      <c r="I356" s="1"/>
      <c r="S356" s="1"/>
    </row>
    <row r="357" spans="2:19">
      <c r="B357" s="1"/>
      <c r="C357" s="1"/>
      <c r="D357" s="1"/>
      <c r="E357" s="1"/>
      <c r="F357" s="1"/>
      <c r="G357" s="1"/>
      <c r="H357" s="117"/>
      <c r="I357" s="1"/>
      <c r="S357" s="1"/>
    </row>
    <row r="358" spans="2:19">
      <c r="B358" s="1"/>
      <c r="C358" s="1"/>
      <c r="D358" s="1"/>
      <c r="E358" s="1"/>
      <c r="F358" s="1"/>
      <c r="G358" s="1"/>
      <c r="H358" s="117"/>
      <c r="I358" s="1"/>
      <c r="S358" s="1"/>
    </row>
    <row r="359" spans="2:19">
      <c r="B359" s="1"/>
      <c r="C359" s="1"/>
      <c r="D359" s="1"/>
      <c r="E359" s="1"/>
      <c r="F359" s="1"/>
      <c r="G359" s="1"/>
      <c r="H359" s="117"/>
      <c r="I359" s="1"/>
      <c r="S359" s="1"/>
    </row>
    <row r="360" spans="2:19">
      <c r="B360" s="1"/>
      <c r="C360" s="1"/>
      <c r="D360" s="1"/>
      <c r="E360" s="1"/>
      <c r="F360" s="1"/>
      <c r="G360" s="1"/>
      <c r="H360" s="117"/>
      <c r="I360" s="1"/>
      <c r="S360" s="1"/>
    </row>
    <row r="361" spans="2:19">
      <c r="B361" s="1"/>
      <c r="C361" s="1"/>
      <c r="D361" s="1"/>
      <c r="E361" s="1"/>
      <c r="F361" s="1"/>
      <c r="G361" s="1"/>
      <c r="H361" s="117"/>
      <c r="I361" s="1"/>
      <c r="S361" s="1"/>
    </row>
    <row r="362" spans="2:19">
      <c r="B362" s="1"/>
      <c r="C362" s="1"/>
      <c r="D362" s="1"/>
      <c r="E362" s="1"/>
      <c r="F362" s="1"/>
      <c r="G362" s="1"/>
      <c r="H362" s="117"/>
      <c r="I362" s="1"/>
      <c r="S362" s="1"/>
    </row>
    <row r="363" spans="2:19">
      <c r="B363" s="1"/>
      <c r="C363" s="1"/>
      <c r="D363" s="1"/>
      <c r="E363" s="1"/>
      <c r="F363" s="1"/>
      <c r="G363" s="1"/>
      <c r="H363" s="117"/>
      <c r="I363" s="1"/>
      <c r="S363" s="1"/>
    </row>
    <row r="364" spans="2:19">
      <c r="B364" s="1"/>
      <c r="C364" s="1"/>
      <c r="D364" s="1"/>
      <c r="E364" s="1"/>
      <c r="F364" s="1"/>
      <c r="G364" s="1"/>
      <c r="H364" s="117"/>
      <c r="I364" s="1"/>
      <c r="S364" s="1"/>
    </row>
    <row r="365" spans="2:19">
      <c r="B365" s="1"/>
      <c r="C365" s="1"/>
      <c r="D365" s="1"/>
      <c r="E365" s="1"/>
      <c r="F365" s="1"/>
      <c r="G365" s="1"/>
      <c r="H365" s="117"/>
      <c r="I365" s="1"/>
      <c r="S365" s="1"/>
    </row>
    <row r="366" spans="2:19">
      <c r="B366" s="1"/>
      <c r="C366" s="1"/>
      <c r="D366" s="1"/>
      <c r="E366" s="1"/>
      <c r="F366" s="1"/>
      <c r="G366" s="1"/>
      <c r="H366" s="117"/>
      <c r="I366" s="1"/>
      <c r="S366" s="1"/>
    </row>
    <row r="367" spans="2:19">
      <c r="B367" s="1"/>
      <c r="C367" s="1"/>
      <c r="D367" s="1"/>
      <c r="E367" s="1"/>
      <c r="F367" s="1"/>
      <c r="G367" s="1"/>
      <c r="H367" s="117"/>
      <c r="I367" s="1"/>
      <c r="S367" s="1"/>
    </row>
    <row r="368" spans="2:19">
      <c r="B368" s="1"/>
      <c r="C368" s="1"/>
      <c r="D368" s="1"/>
      <c r="E368" s="1"/>
      <c r="F368" s="1"/>
      <c r="G368" s="1"/>
      <c r="H368" s="117"/>
      <c r="I368" s="1"/>
      <c r="S368" s="1"/>
    </row>
    <row r="369" spans="1:19">
      <c r="B369" s="1"/>
      <c r="C369" s="1"/>
      <c r="D369" s="1"/>
      <c r="E369" s="1"/>
      <c r="F369" s="1"/>
      <c r="G369" s="1"/>
      <c r="H369" s="117"/>
      <c r="I369" s="1"/>
      <c r="S369" s="1"/>
    </row>
    <row r="370" spans="1:19">
      <c r="B370" s="1"/>
      <c r="C370" s="1"/>
      <c r="D370" s="1"/>
      <c r="E370" s="1"/>
      <c r="F370" s="1"/>
      <c r="G370" s="1"/>
      <c r="H370" s="117"/>
      <c r="I370" s="1"/>
      <c r="S370" s="1"/>
    </row>
    <row r="371" spans="1:19">
      <c r="B371" s="1"/>
      <c r="C371" s="1"/>
      <c r="D371" s="1"/>
      <c r="E371" s="1"/>
      <c r="F371" s="1"/>
      <c r="G371" s="1"/>
      <c r="H371" s="117"/>
      <c r="I371" s="1"/>
      <c r="S371" s="1"/>
    </row>
    <row r="372" spans="1:19">
      <c r="B372" s="1"/>
      <c r="C372" s="1"/>
      <c r="D372" s="1"/>
      <c r="E372" s="1"/>
      <c r="F372" s="1"/>
      <c r="G372" s="1"/>
      <c r="H372" s="117"/>
      <c r="I372" s="1"/>
      <c r="S372" s="1"/>
    </row>
    <row r="373" spans="1:19">
      <c r="B373" s="1"/>
      <c r="C373" s="1"/>
      <c r="D373" s="1"/>
      <c r="E373" s="1"/>
      <c r="F373" s="1"/>
      <c r="G373" s="1"/>
      <c r="H373" s="117"/>
      <c r="I373" s="1"/>
      <c r="S373" s="1"/>
    </row>
    <row r="374" spans="1:19">
      <c r="B374" s="1"/>
      <c r="C374" s="1"/>
      <c r="D374" s="1"/>
      <c r="E374" s="1"/>
      <c r="F374" s="1"/>
      <c r="G374" s="1"/>
      <c r="H374" s="117"/>
      <c r="I374" s="1"/>
      <c r="S374" s="1"/>
    </row>
    <row r="375" spans="1:19">
      <c r="B375" s="1"/>
      <c r="C375" s="1"/>
      <c r="D375" s="1"/>
      <c r="E375" s="1"/>
      <c r="F375" s="1"/>
      <c r="G375" s="1"/>
      <c r="H375" s="117"/>
      <c r="I375" s="1"/>
      <c r="S375" s="1"/>
    </row>
    <row r="376" spans="1:19">
      <c r="B376" s="1"/>
      <c r="C376" s="1"/>
      <c r="D376" s="1"/>
      <c r="E376" s="1"/>
      <c r="F376" s="1"/>
      <c r="G376" s="1"/>
      <c r="H376" s="117"/>
      <c r="I376" s="1"/>
      <c r="S376" s="1"/>
    </row>
    <row r="377" spans="1:19">
      <c r="B377" s="1"/>
      <c r="C377" s="1"/>
      <c r="D377" s="1"/>
      <c r="E377" s="1"/>
      <c r="F377" s="1"/>
      <c r="G377" s="1"/>
      <c r="H377" s="117"/>
      <c r="I377" s="1"/>
      <c r="S377" s="1"/>
    </row>
    <row r="378" spans="1:19">
      <c r="B378" s="1"/>
      <c r="C378" s="1"/>
      <c r="D378" s="1"/>
      <c r="E378" s="1"/>
      <c r="F378" s="1"/>
      <c r="G378" s="1"/>
      <c r="H378" s="117"/>
      <c r="I378" s="1"/>
      <c r="S378" s="1"/>
    </row>
    <row r="379" spans="1:19">
      <c r="A379" s="1"/>
      <c r="B379" s="1"/>
      <c r="D379" s="1"/>
      <c r="E379" s="1"/>
      <c r="F379" s="1"/>
      <c r="G379" s="1"/>
      <c r="H379" s="117"/>
      <c r="I379" s="1"/>
      <c r="S379" s="1"/>
    </row>
    <row r="380" spans="1:19">
      <c r="A380" s="1"/>
      <c r="B380" s="1"/>
      <c r="D380" s="1"/>
      <c r="E380" s="1"/>
      <c r="F380" s="1"/>
      <c r="G380" s="1"/>
      <c r="H380" s="117"/>
      <c r="I380" s="1"/>
      <c r="S380" s="1"/>
    </row>
    <row r="381" spans="1:19">
      <c r="A381" s="1"/>
      <c r="B381" s="1"/>
      <c r="D381" s="1"/>
      <c r="E381" s="1"/>
      <c r="F381" s="1"/>
      <c r="G381" s="1"/>
      <c r="H381" s="117"/>
      <c r="I381" s="1"/>
      <c r="S381" s="1"/>
    </row>
    <row r="382" spans="1:19">
      <c r="A382" s="1"/>
      <c r="B382" s="1"/>
      <c r="D382" s="1"/>
      <c r="E382" s="1"/>
      <c r="F382" s="1"/>
      <c r="G382" s="1"/>
      <c r="H382" s="117"/>
      <c r="I382" s="1"/>
      <c r="S382" s="1"/>
    </row>
    <row r="383" spans="1:19">
      <c r="A383" s="1"/>
      <c r="B383" s="1"/>
      <c r="D383" s="1"/>
      <c r="E383" s="1"/>
      <c r="F383" s="1"/>
      <c r="G383" s="1"/>
      <c r="H383" s="117"/>
      <c r="I383" s="1"/>
      <c r="S383" s="1"/>
    </row>
    <row r="384" spans="1:19">
      <c r="A384" s="1"/>
      <c r="B384" s="1"/>
      <c r="D384" s="1"/>
      <c r="E384" s="1"/>
      <c r="F384" s="1"/>
      <c r="G384" s="1"/>
      <c r="H384" s="117"/>
      <c r="I384" s="1"/>
      <c r="S384" s="1"/>
    </row>
    <row r="385" spans="1:19">
      <c r="A385" s="1"/>
      <c r="B385" s="1"/>
      <c r="D385" s="1"/>
      <c r="E385" s="1"/>
      <c r="F385" s="1"/>
      <c r="G385" s="1"/>
      <c r="H385" s="117"/>
      <c r="I385" s="1"/>
      <c r="S385" s="1"/>
    </row>
    <row r="386" spans="1:19">
      <c r="A386" s="1"/>
      <c r="B386" s="1"/>
      <c r="D386" s="1"/>
      <c r="E386" s="1"/>
      <c r="F386" s="1"/>
      <c r="G386" s="1"/>
      <c r="H386" s="453"/>
      <c r="I386" s="1"/>
      <c r="S386" s="1"/>
    </row>
    <row r="387" spans="1:19">
      <c r="A387" s="1"/>
      <c r="B387" s="1"/>
      <c r="D387" s="1"/>
      <c r="E387" s="1"/>
      <c r="F387" s="1"/>
      <c r="G387" s="1"/>
      <c r="S387" s="1"/>
    </row>
    <row r="388" spans="1:19">
      <c r="A388" s="1"/>
      <c r="B388" s="1"/>
      <c r="D388" s="1"/>
      <c r="E388" s="1"/>
      <c r="F388" s="1"/>
      <c r="G388" s="1"/>
    </row>
    <row r="389" spans="1:19">
      <c r="A389" s="1"/>
      <c r="B389" s="1"/>
      <c r="D389" s="1"/>
      <c r="E389" s="1"/>
      <c r="F389" s="1"/>
      <c r="G389" s="1"/>
    </row>
    <row r="390" spans="1:19">
      <c r="A390" s="1"/>
      <c r="B390" s="1"/>
      <c r="D390" s="1"/>
      <c r="E390" s="1"/>
      <c r="F390" s="1"/>
      <c r="G390" s="1"/>
    </row>
    <row r="391" spans="1:19">
      <c r="A391" s="1"/>
      <c r="B391" s="1"/>
    </row>
  </sheetData>
  <mergeCells count="20">
    <mergeCell ref="I345:K345"/>
    <mergeCell ref="I346:K346"/>
    <mergeCell ref="I347:K347"/>
    <mergeCell ref="I348:K348"/>
    <mergeCell ref="I349:K349"/>
    <mergeCell ref="C1:V1"/>
    <mergeCell ref="M2:T2"/>
    <mergeCell ref="B332:S332"/>
    <mergeCell ref="I324:K324"/>
    <mergeCell ref="I325:K325"/>
    <mergeCell ref="I326:K326"/>
    <mergeCell ref="I327:K327"/>
    <mergeCell ref="I328:K328"/>
    <mergeCell ref="I124:K124"/>
    <mergeCell ref="I125:K125"/>
    <mergeCell ref="C5:H5"/>
    <mergeCell ref="C129:D129"/>
    <mergeCell ref="I126:K126"/>
    <mergeCell ref="I127:K127"/>
    <mergeCell ref="I128:K12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7"/>
  <sheetViews>
    <sheetView view="pageBreakPreview" zoomScale="112" zoomScaleNormal="100" zoomScaleSheetLayoutView="112" workbookViewId="0">
      <selection activeCell="B8" sqref="B8"/>
    </sheetView>
  </sheetViews>
  <sheetFormatPr defaultRowHeight="15"/>
  <cols>
    <col min="1" max="1" width="4.7109375" style="59" customWidth="1"/>
    <col min="2" max="2" width="44.7109375" style="723" customWidth="1"/>
    <col min="3" max="3" width="2.5703125" style="762" customWidth="1"/>
    <col min="4" max="4" width="9.42578125" style="822" customWidth="1"/>
    <col min="5" max="5" width="8.140625" style="775" customWidth="1"/>
    <col min="6" max="6" width="16" style="727" customWidth="1"/>
  </cols>
  <sheetData>
    <row r="1" spans="1:6" ht="15.75" thickBot="1">
      <c r="A1" s="416"/>
      <c r="B1" s="714"/>
      <c r="C1" s="760"/>
      <c r="D1" s="724"/>
      <c r="E1" s="724"/>
      <c r="F1" s="724"/>
    </row>
    <row r="2" spans="1:6">
      <c r="A2" s="672" t="s">
        <v>124</v>
      </c>
      <c r="B2" s="733" t="s">
        <v>125</v>
      </c>
      <c r="C2" s="761" t="s">
        <v>126</v>
      </c>
      <c r="D2" s="774" t="s">
        <v>127</v>
      </c>
      <c r="E2" s="774" t="s">
        <v>128</v>
      </c>
      <c r="F2" s="725" t="s">
        <v>129</v>
      </c>
    </row>
    <row r="3" spans="1:6">
      <c r="A3" s="673" t="s">
        <v>112</v>
      </c>
      <c r="B3" s="734" t="s">
        <v>110</v>
      </c>
      <c r="E3" s="775" t="s">
        <v>197</v>
      </c>
      <c r="F3" s="726" t="s">
        <v>198</v>
      </c>
    </row>
    <row r="4" spans="1:6">
      <c r="A4" s="674"/>
      <c r="B4" s="735"/>
      <c r="F4" s="726"/>
    </row>
    <row r="5" spans="1:6">
      <c r="A5" s="673">
        <v>1</v>
      </c>
      <c r="B5" s="736" t="s">
        <v>111</v>
      </c>
      <c r="F5" s="726"/>
    </row>
    <row r="6" spans="1:6">
      <c r="A6" s="674"/>
      <c r="B6" s="735" t="s">
        <v>113</v>
      </c>
      <c r="F6" s="726"/>
    </row>
    <row r="7" spans="1:6">
      <c r="A7" s="675" t="s">
        <v>114</v>
      </c>
      <c r="B7" s="735" t="s">
        <v>115</v>
      </c>
      <c r="C7" s="763" t="s">
        <v>116</v>
      </c>
      <c r="D7" s="822">
        <f>'takingoff sheet'!C16</f>
        <v>401.54</v>
      </c>
      <c r="E7" s="775">
        <v>12</v>
      </c>
      <c r="F7" s="726">
        <f>ROUND(PRODUCT(D7:E7),2)</f>
        <v>4818.4799999999996</v>
      </c>
    </row>
    <row r="8" spans="1:6">
      <c r="A8" s="674">
        <v>1.2</v>
      </c>
      <c r="B8" s="735" t="s">
        <v>131</v>
      </c>
      <c r="F8" s="726"/>
    </row>
    <row r="9" spans="1:6">
      <c r="A9" s="674"/>
      <c r="B9" s="735" t="s">
        <v>132</v>
      </c>
      <c r="C9" s="764" t="s">
        <v>117</v>
      </c>
      <c r="D9" s="822">
        <f>'takingoff sheet'!C27</f>
        <v>63</v>
      </c>
      <c r="E9" s="775">
        <v>153</v>
      </c>
      <c r="F9" s="726">
        <f>ROUND(PRODUCT(D9:E9),2)</f>
        <v>9639</v>
      </c>
    </row>
    <row r="10" spans="1:6">
      <c r="A10" s="675">
        <v>1.3</v>
      </c>
      <c r="B10" s="735" t="s">
        <v>130</v>
      </c>
      <c r="C10" s="764" t="s">
        <v>117</v>
      </c>
      <c r="D10" s="822">
        <f>'takingoff sheet'!C45</f>
        <v>123.26400000000001</v>
      </c>
      <c r="E10" s="775">
        <v>200</v>
      </c>
      <c r="F10" s="726">
        <f>ROUND(PRODUCT(D10:E10),2)</f>
        <v>24652.799999999999</v>
      </c>
    </row>
    <row r="11" spans="1:6">
      <c r="A11" s="676">
        <v>1.4</v>
      </c>
      <c r="B11" s="735" t="s">
        <v>118</v>
      </c>
      <c r="C11" s="764" t="s">
        <v>117</v>
      </c>
      <c r="D11" s="822">
        <f>'takingoff sheet'!C72</f>
        <v>115.72999999999999</v>
      </c>
      <c r="E11" s="775">
        <v>112</v>
      </c>
      <c r="F11" s="726">
        <f>ROUND(PRODUCT(D11:E11),2)</f>
        <v>12961.76</v>
      </c>
    </row>
    <row r="12" spans="1:6" ht="15.75">
      <c r="A12" s="674">
        <v>1.5</v>
      </c>
      <c r="B12" s="735" t="s">
        <v>119</v>
      </c>
      <c r="C12" s="763" t="s">
        <v>117</v>
      </c>
      <c r="D12" s="822">
        <f>'takingoff sheet'!C173</f>
        <v>265.18</v>
      </c>
      <c r="E12" s="789">
        <v>206</v>
      </c>
      <c r="F12" s="726">
        <f>ROUND(PRODUCT(D12:E12),2)</f>
        <v>54627.08</v>
      </c>
    </row>
    <row r="13" spans="1:6">
      <c r="A13" s="677">
        <v>1.6</v>
      </c>
      <c r="B13" s="735" t="s">
        <v>120</v>
      </c>
      <c r="C13" s="763" t="s">
        <v>117</v>
      </c>
      <c r="D13" s="822">
        <f>'takingoff sheet'!C179</f>
        <v>117.12</v>
      </c>
      <c r="E13" s="775">
        <v>145</v>
      </c>
      <c r="F13" s="726">
        <f>ROUND(PRODUCT(D13:E13),2)</f>
        <v>16982.400000000001</v>
      </c>
    </row>
    <row r="14" spans="1:6">
      <c r="A14" s="675"/>
      <c r="B14" s="737" t="s">
        <v>121</v>
      </c>
      <c r="C14" s="763"/>
      <c r="F14" s="726">
        <f>SUM(F7:F13)</f>
        <v>123681.51999999999</v>
      </c>
    </row>
    <row r="15" spans="1:6">
      <c r="A15" s="678">
        <v>2</v>
      </c>
      <c r="B15" s="736" t="s">
        <v>122</v>
      </c>
      <c r="F15" s="726"/>
    </row>
    <row r="16" spans="1:6">
      <c r="A16" s="678"/>
      <c r="B16" s="736"/>
      <c r="F16" s="726"/>
    </row>
    <row r="17" spans="1:6">
      <c r="A17" s="674">
        <v>2.1</v>
      </c>
      <c r="B17" s="735" t="s">
        <v>123</v>
      </c>
      <c r="C17" s="763" t="s">
        <v>116</v>
      </c>
      <c r="D17" s="822">
        <f>'takingoff sheet'!C207</f>
        <v>102.65</v>
      </c>
      <c r="E17" s="775">
        <v>200</v>
      </c>
      <c r="F17" s="726">
        <f>PRODUCT(D17,E17)</f>
        <v>20530</v>
      </c>
    </row>
    <row r="18" spans="1:6" s="2" customFormat="1">
      <c r="A18" s="674"/>
      <c r="B18" s="737" t="s">
        <v>121</v>
      </c>
      <c r="C18" s="763"/>
      <c r="D18" s="822"/>
      <c r="E18" s="775"/>
      <c r="F18" s="726"/>
    </row>
    <row r="19" spans="1:6">
      <c r="A19" s="674">
        <v>2.2000000000000002</v>
      </c>
      <c r="B19" s="735" t="s">
        <v>285</v>
      </c>
      <c r="C19" s="763" t="s">
        <v>117</v>
      </c>
      <c r="D19" s="822">
        <f>'takingoff sheet'!C243</f>
        <v>11.54</v>
      </c>
      <c r="E19" s="775">
        <v>2000</v>
      </c>
      <c r="F19" s="726">
        <f t="shared" ref="F19:F25" si="0">PRODUCT(D19,E19)</f>
        <v>23080</v>
      </c>
    </row>
    <row r="20" spans="1:6" s="2" customFormat="1">
      <c r="A20" s="979">
        <v>2.2999999999999998</v>
      </c>
      <c r="B20" s="738" t="s">
        <v>286</v>
      </c>
      <c r="C20" s="984" t="s">
        <v>15</v>
      </c>
      <c r="D20" s="985">
        <f>'takingoff sheet'!C300</f>
        <v>12.149999999999999</v>
      </c>
      <c r="E20" s="982">
        <v>2000</v>
      </c>
      <c r="F20" s="981">
        <f t="shared" si="0"/>
        <v>24299.999999999996</v>
      </c>
    </row>
    <row r="21" spans="1:6" s="2" customFormat="1">
      <c r="A21" s="979"/>
      <c r="B21" s="723" t="s">
        <v>287</v>
      </c>
      <c r="C21" s="984"/>
      <c r="D21" s="985"/>
      <c r="E21" s="982"/>
      <c r="F21" s="981"/>
    </row>
    <row r="22" spans="1:6">
      <c r="A22" s="980">
        <v>2.4</v>
      </c>
      <c r="B22" s="986" t="s">
        <v>219</v>
      </c>
      <c r="C22" s="984" t="s">
        <v>15</v>
      </c>
      <c r="D22" s="985">
        <f>'takingoff sheet'!C354</f>
        <v>25.25</v>
      </c>
      <c r="E22" s="982">
        <v>2000</v>
      </c>
      <c r="F22" s="981">
        <f t="shared" si="0"/>
        <v>50500</v>
      </c>
    </row>
    <row r="23" spans="1:6">
      <c r="A23" s="980"/>
      <c r="B23" s="986"/>
      <c r="C23" s="984"/>
      <c r="D23" s="985"/>
      <c r="E23" s="982"/>
      <c r="F23" s="981"/>
    </row>
    <row r="24" spans="1:6">
      <c r="A24" s="679"/>
      <c r="B24" s="983" t="s">
        <v>229</v>
      </c>
      <c r="F24" s="726"/>
    </row>
    <row r="25" spans="1:6">
      <c r="A25" s="679">
        <v>2.5</v>
      </c>
      <c r="B25" s="983"/>
      <c r="C25" s="762" t="s">
        <v>15</v>
      </c>
      <c r="D25" s="822">
        <f>'takingoff sheet'!C402</f>
        <v>3.64</v>
      </c>
      <c r="E25" s="775">
        <v>2000</v>
      </c>
      <c r="F25" s="726">
        <f t="shared" si="0"/>
        <v>7280</v>
      </c>
    </row>
    <row r="26" spans="1:6" s="2" customFormat="1">
      <c r="A26" s="679"/>
      <c r="B26" s="737" t="s">
        <v>121</v>
      </c>
      <c r="C26" s="762"/>
      <c r="D26" s="822">
        <f>SUM(D19:D25)</f>
        <v>52.58</v>
      </c>
      <c r="E26" s="775">
        <f>SUM(E19:E25)</f>
        <v>8000</v>
      </c>
      <c r="F26" s="726">
        <f>SUM(F19:F25)</f>
        <v>105160</v>
      </c>
    </row>
    <row r="27" spans="1:6" s="2" customFormat="1">
      <c r="A27" s="679">
        <v>3</v>
      </c>
      <c r="B27" s="723" t="s">
        <v>288</v>
      </c>
      <c r="C27" s="762"/>
      <c r="D27" s="822"/>
      <c r="E27" s="775"/>
      <c r="F27" s="726"/>
    </row>
    <row r="28" spans="1:6" ht="18.75" customHeight="1">
      <c r="A28" s="679">
        <v>3.1</v>
      </c>
      <c r="B28" s="738" t="s">
        <v>242</v>
      </c>
      <c r="C28" s="762" t="s">
        <v>15</v>
      </c>
      <c r="D28" s="822">
        <f>'takingoff sheet'!C444</f>
        <v>252.47000000000003</v>
      </c>
      <c r="E28" s="775">
        <v>255</v>
      </c>
      <c r="F28" s="726">
        <f>PRODUCT(D28,E28)</f>
        <v>64379.850000000006</v>
      </c>
    </row>
    <row r="29" spans="1:6" s="2" customFormat="1" ht="18.75" customHeight="1" thickBot="1">
      <c r="A29" s="679"/>
      <c r="B29" s="737" t="s">
        <v>121</v>
      </c>
      <c r="C29" s="762"/>
      <c r="D29" s="822">
        <f>SUM(D28)</f>
        <v>252.47000000000003</v>
      </c>
      <c r="E29" s="775">
        <f>SUM(E28)</f>
        <v>255</v>
      </c>
      <c r="F29" s="726">
        <f>PRODUCT(D29,E29)</f>
        <v>64379.850000000006</v>
      </c>
    </row>
    <row r="30" spans="1:6">
      <c r="A30" s="679">
        <v>4</v>
      </c>
      <c r="B30" s="739" t="s">
        <v>289</v>
      </c>
      <c r="F30" s="726"/>
    </row>
    <row r="31" spans="1:6">
      <c r="A31" s="679"/>
      <c r="B31" s="740" t="s">
        <v>243</v>
      </c>
      <c r="F31" s="726"/>
    </row>
    <row r="32" spans="1:6">
      <c r="A32" s="679">
        <v>4.0999999999999996</v>
      </c>
      <c r="B32" s="741" t="s">
        <v>250</v>
      </c>
      <c r="C32" s="763" t="s">
        <v>116</v>
      </c>
      <c r="D32" s="822">
        <f>'takingoff sheet'!C459</f>
        <v>29.2</v>
      </c>
      <c r="E32" s="775">
        <v>80</v>
      </c>
      <c r="F32" s="726">
        <f>PRODUCT(D32,E32)</f>
        <v>2336</v>
      </c>
    </row>
    <row r="33" spans="1:9">
      <c r="A33" s="679">
        <v>4.2</v>
      </c>
      <c r="B33" s="732" t="s">
        <v>257</v>
      </c>
      <c r="C33" s="763" t="s">
        <v>116</v>
      </c>
      <c r="D33" s="822">
        <f>'takingoff sheet'!C480</f>
        <v>36.484291735288515</v>
      </c>
      <c r="E33" s="775">
        <v>80</v>
      </c>
      <c r="F33" s="726">
        <f t="shared" ref="F33:F38" si="1">PRODUCT(D33,E33)</f>
        <v>2918.7433388230811</v>
      </c>
    </row>
    <row r="34" spans="1:9" ht="15.75">
      <c r="A34" s="679">
        <v>4.3</v>
      </c>
      <c r="B34" s="742" t="s">
        <v>305</v>
      </c>
      <c r="C34" s="763" t="s">
        <v>116</v>
      </c>
      <c r="D34" s="822">
        <f>'takingoff sheet'!C522</f>
        <v>78.27000000000001</v>
      </c>
      <c r="E34" s="775">
        <v>80</v>
      </c>
      <c r="F34" s="726">
        <f t="shared" si="1"/>
        <v>6261.6</v>
      </c>
    </row>
    <row r="35" spans="1:9">
      <c r="A35" s="679">
        <v>4.4000000000000004</v>
      </c>
      <c r="B35" s="732" t="s">
        <v>293</v>
      </c>
      <c r="C35" s="763" t="s">
        <v>116</v>
      </c>
      <c r="D35" s="822">
        <f>'takingoff sheet'!C559</f>
        <v>11.657999999999999</v>
      </c>
      <c r="E35" s="775">
        <v>80</v>
      </c>
      <c r="F35" s="726">
        <f t="shared" si="1"/>
        <v>932.64</v>
      </c>
    </row>
    <row r="36" spans="1:9">
      <c r="A36" s="679">
        <v>4.5</v>
      </c>
      <c r="B36" s="732" t="s">
        <v>294</v>
      </c>
      <c r="C36" s="763" t="s">
        <v>116</v>
      </c>
      <c r="D36" s="822">
        <f>'takingoff sheet'!C562</f>
        <v>6.0780000000000003</v>
      </c>
      <c r="E36" s="775">
        <v>80</v>
      </c>
      <c r="F36" s="726">
        <f t="shared" si="1"/>
        <v>486.24</v>
      </c>
    </row>
    <row r="37" spans="1:9">
      <c r="A37" s="679">
        <v>4.5999999999999996</v>
      </c>
      <c r="B37" s="732" t="s">
        <v>306</v>
      </c>
      <c r="C37" s="763" t="s">
        <v>116</v>
      </c>
      <c r="D37" s="822">
        <f>'takingoff sheet'!C555</f>
        <v>9.27</v>
      </c>
      <c r="E37" s="775">
        <v>80</v>
      </c>
      <c r="F37" s="726">
        <f t="shared" si="1"/>
        <v>741.59999999999991</v>
      </c>
    </row>
    <row r="38" spans="1:9">
      <c r="A38" s="679">
        <v>4.7</v>
      </c>
      <c r="B38" s="732" t="s">
        <v>307</v>
      </c>
      <c r="C38" s="763" t="s">
        <v>116</v>
      </c>
      <c r="D38" s="822">
        <f>'takingoff sheet'!C564</f>
        <v>6.1800000000000006</v>
      </c>
      <c r="E38" s="775">
        <v>80</v>
      </c>
      <c r="F38" s="726">
        <f t="shared" si="1"/>
        <v>494.40000000000003</v>
      </c>
    </row>
    <row r="39" spans="1:9" s="2" customFormat="1">
      <c r="A39" s="117"/>
      <c r="B39" s="732" t="s">
        <v>747</v>
      </c>
      <c r="C39" s="763"/>
      <c r="D39" s="822">
        <f>SUM(D32:D38)</f>
        <v>177.14029173528851</v>
      </c>
      <c r="E39" s="775">
        <f>SUM(E32:E38)</f>
        <v>560</v>
      </c>
      <c r="F39" s="726">
        <f>SUM(F32:F38)</f>
        <v>14171.22333882308</v>
      </c>
    </row>
    <row r="40" spans="1:9" ht="38.25">
      <c r="A40" s="137">
        <v>5</v>
      </c>
      <c r="B40" s="715" t="s">
        <v>744</v>
      </c>
      <c r="C40" s="763"/>
    </row>
    <row r="41" spans="1:9">
      <c r="A41" s="138"/>
      <c r="B41" s="715"/>
      <c r="C41" s="763"/>
      <c r="F41" s="726"/>
    </row>
    <row r="42" spans="1:9">
      <c r="A42" s="138">
        <v>5.0999999999999996</v>
      </c>
      <c r="B42" s="715" t="s">
        <v>745</v>
      </c>
      <c r="C42" s="763" t="s">
        <v>153</v>
      </c>
      <c r="D42" s="822">
        <f>'bar schedule'!Q127</f>
        <v>464.37887999999998</v>
      </c>
      <c r="E42" s="689">
        <v>26</v>
      </c>
      <c r="F42" s="726">
        <f t="shared" ref="F42:F47" si="2">PRODUCT(D42,E42)</f>
        <v>12073.85088</v>
      </c>
    </row>
    <row r="43" spans="1:9">
      <c r="A43" s="138"/>
      <c r="B43" s="715"/>
      <c r="C43" s="763"/>
      <c r="E43" s="689"/>
      <c r="F43" s="726">
        <f t="shared" si="2"/>
        <v>0</v>
      </c>
    </row>
    <row r="44" spans="1:9">
      <c r="A44" s="139">
        <v>5.2</v>
      </c>
      <c r="B44" s="715">
        <v>6</v>
      </c>
      <c r="C44" s="763" t="s">
        <v>153</v>
      </c>
      <c r="D44" s="822">
        <f>'bar schedule'!M127</f>
        <v>45.2191896</v>
      </c>
      <c r="E44" s="689">
        <v>26</v>
      </c>
      <c r="F44" s="726">
        <f t="shared" si="2"/>
        <v>1175.6989295999999</v>
      </c>
    </row>
    <row r="45" spans="1:9">
      <c r="A45" s="138"/>
      <c r="B45" s="715"/>
      <c r="C45" s="763"/>
      <c r="E45" s="689"/>
      <c r="F45" s="726">
        <f t="shared" si="2"/>
        <v>0</v>
      </c>
    </row>
    <row r="46" spans="1:9">
      <c r="A46" s="140">
        <v>5.3</v>
      </c>
      <c r="B46" s="715">
        <v>8</v>
      </c>
      <c r="C46" s="763" t="s">
        <v>153</v>
      </c>
      <c r="D46" s="822">
        <f>'bar schedule'!N127</f>
        <v>1297.7209958400001</v>
      </c>
      <c r="E46" s="689">
        <v>26</v>
      </c>
      <c r="F46" s="726">
        <f t="shared" si="2"/>
        <v>33740.745891840001</v>
      </c>
    </row>
    <row r="47" spans="1:9" ht="15.75" thickBot="1">
      <c r="A47" s="140">
        <v>5.4</v>
      </c>
      <c r="B47" s="715">
        <v>12</v>
      </c>
      <c r="C47" s="763" t="s">
        <v>153</v>
      </c>
      <c r="D47" s="822">
        <f>'bar schedule'!P127</f>
        <v>729.7352784000002</v>
      </c>
      <c r="E47" s="689">
        <v>26</v>
      </c>
      <c r="F47" s="726">
        <f t="shared" si="2"/>
        <v>18973.117238400006</v>
      </c>
    </row>
    <row r="48" spans="1:9" s="59" customFormat="1" ht="16.5" thickBot="1">
      <c r="A48" s="688">
        <v>1</v>
      </c>
      <c r="B48" s="1082" t="s">
        <v>1069</v>
      </c>
      <c r="C48" s="767"/>
      <c r="D48" s="767"/>
      <c r="E48" s="790"/>
      <c r="F48" s="801"/>
      <c r="G48" s="977"/>
      <c r="H48" s="977"/>
      <c r="I48" s="823"/>
    </row>
    <row r="49" spans="1:12" s="59" customFormat="1" ht="39" thickBot="1">
      <c r="A49" s="680"/>
      <c r="B49" s="719" t="s">
        <v>1070</v>
      </c>
      <c r="C49" s="729"/>
      <c r="D49" s="729"/>
      <c r="E49" s="729"/>
      <c r="F49" s="720"/>
      <c r="G49" s="977"/>
      <c r="H49" s="977"/>
      <c r="I49" s="823"/>
    </row>
    <row r="50" spans="1:12" s="2" customFormat="1">
      <c r="A50" s="681">
        <v>1.1000000000000001</v>
      </c>
      <c r="B50" s="716" t="s">
        <v>1071</v>
      </c>
      <c r="C50" s="681" t="s">
        <v>15</v>
      </c>
      <c r="D50" s="689">
        <f>'[1]super structure take off'!C74</f>
        <v>0.21</v>
      </c>
      <c r="E50" s="681">
        <v>2000</v>
      </c>
      <c r="F50" s="786">
        <f>ROUND(PRODUCT(D50:E50),2)</f>
        <v>420</v>
      </c>
      <c r="G50" s="917"/>
      <c r="H50" s="917"/>
      <c r="I50" s="664"/>
    </row>
    <row r="51" spans="1:12" s="2" customFormat="1">
      <c r="A51" s="284">
        <v>1.2</v>
      </c>
      <c r="B51" s="686" t="s">
        <v>1072</v>
      </c>
      <c r="C51" s="686"/>
      <c r="D51" s="698">
        <f>'[1]super structure take off'!C122</f>
        <v>0.85</v>
      </c>
      <c r="E51" s="681">
        <v>2000</v>
      </c>
      <c r="F51" s="451">
        <f>D51*E51</f>
        <v>1700</v>
      </c>
      <c r="G51" s="917"/>
      <c r="H51" s="917"/>
      <c r="I51" s="664"/>
    </row>
    <row r="52" spans="1:12" s="2" customFormat="1">
      <c r="A52" s="284">
        <v>1.3</v>
      </c>
      <c r="B52" s="686" t="s">
        <v>1073</v>
      </c>
      <c r="C52" s="686"/>
      <c r="D52" s="698">
        <f>'takingoff sheet'!C696</f>
        <v>24.46</v>
      </c>
      <c r="E52" s="681">
        <v>2000</v>
      </c>
      <c r="F52" s="451">
        <f>E52*D52</f>
        <v>48920</v>
      </c>
      <c r="G52" s="978"/>
      <c r="H52" s="917"/>
      <c r="I52" s="664"/>
    </row>
    <row r="53" spans="1:12" s="2" customFormat="1" ht="15.75" thickBot="1">
      <c r="A53" s="682">
        <v>1.3</v>
      </c>
      <c r="B53" s="687" t="s">
        <v>1074</v>
      </c>
      <c r="C53" s="687" t="s">
        <v>15</v>
      </c>
      <c r="D53" s="699">
        <f>'[1]super structure take off'!C219</f>
        <v>4.33</v>
      </c>
      <c r="E53" s="116">
        <v>2000</v>
      </c>
      <c r="F53" s="452">
        <f>E53*D53</f>
        <v>8660</v>
      </c>
      <c r="G53" s="917"/>
      <c r="H53" s="917"/>
      <c r="I53" s="664"/>
    </row>
    <row r="54" spans="1:12" s="2" customFormat="1" ht="15.75" thickBot="1">
      <c r="A54" s="425">
        <v>1.4</v>
      </c>
      <c r="B54" s="743" t="s">
        <v>1075</v>
      </c>
      <c r="C54" s="743" t="s">
        <v>15</v>
      </c>
      <c r="D54" s="729">
        <f>'takingoff sheet'!C756</f>
        <v>4.3900000000000006</v>
      </c>
      <c r="E54" s="743">
        <v>2000</v>
      </c>
      <c r="F54" s="717">
        <f>E54*D54</f>
        <v>8780.0000000000018</v>
      </c>
      <c r="G54" s="917"/>
      <c r="H54" s="917"/>
      <c r="I54" s="664"/>
    </row>
    <row r="55" spans="1:12" s="59" customFormat="1" ht="16.5" thickBot="1">
      <c r="A55" s="692">
        <v>1.4</v>
      </c>
      <c r="B55" s="721" t="s">
        <v>1076</v>
      </c>
      <c r="C55" s="729"/>
      <c r="D55" s="729"/>
      <c r="E55" s="729"/>
      <c r="F55" s="720"/>
      <c r="G55" s="823"/>
      <c r="H55" s="823"/>
      <c r="I55" s="823"/>
    </row>
    <row r="56" spans="1:12" s="2" customFormat="1" ht="15.75" thickBot="1">
      <c r="A56" s="480"/>
      <c r="B56" s="716" t="s">
        <v>1071</v>
      </c>
      <c r="C56" s="743" t="s">
        <v>15</v>
      </c>
      <c r="D56" s="689">
        <f>'takingoff sheet'!C918</f>
        <v>2.4000000000000004</v>
      </c>
      <c r="E56" s="681"/>
      <c r="F56" s="786"/>
      <c r="G56" s="1"/>
      <c r="H56" s="664"/>
      <c r="I56" s="664"/>
    </row>
    <row r="57" spans="1:12" s="2" customFormat="1" ht="15.75" thickBot="1">
      <c r="A57" s="391"/>
      <c r="B57" s="686" t="s">
        <v>1073</v>
      </c>
      <c r="C57" s="743" t="s">
        <v>15</v>
      </c>
      <c r="D57" s="698">
        <f>'takingoff sheet'!C929</f>
        <v>7.8720000000000017</v>
      </c>
      <c r="E57" s="686"/>
      <c r="F57" s="341"/>
      <c r="G57" s="1"/>
      <c r="H57" s="664"/>
      <c r="I57" s="664"/>
    </row>
    <row r="58" spans="1:12" s="2" customFormat="1" ht="15.75" thickBot="1">
      <c r="A58" s="426"/>
      <c r="B58" s="744"/>
      <c r="C58" s="744"/>
      <c r="D58" s="680"/>
      <c r="E58" s="116"/>
      <c r="F58" s="718"/>
      <c r="G58" s="117"/>
      <c r="H58" s="671"/>
      <c r="I58" s="671"/>
      <c r="J58" s="59"/>
      <c r="K58" s="59"/>
      <c r="L58" s="59"/>
    </row>
    <row r="59" spans="1:12" s="450" customFormat="1" ht="16.5" thickBot="1">
      <c r="A59" s="695">
        <v>2</v>
      </c>
      <c r="B59" s="722" t="s">
        <v>1077</v>
      </c>
      <c r="C59" s="731"/>
      <c r="D59" s="731"/>
      <c r="E59" s="731"/>
      <c r="F59" s="802"/>
      <c r="G59" s="976"/>
      <c r="H59" s="976"/>
      <c r="I59" s="824"/>
    </row>
    <row r="60" spans="1:12" s="2" customFormat="1">
      <c r="A60" s="683">
        <v>2.1</v>
      </c>
      <c r="B60" s="681" t="s">
        <v>1078</v>
      </c>
      <c r="C60" s="681" t="s">
        <v>99</v>
      </c>
      <c r="D60" s="689">
        <f>'takingoff sheet'!C772</f>
        <v>79.5</v>
      </c>
      <c r="E60" s="681">
        <v>80</v>
      </c>
      <c r="F60" s="447">
        <f>D60*E60</f>
        <v>6360</v>
      </c>
      <c r="G60" s="977"/>
      <c r="H60" s="977"/>
      <c r="I60" s="671"/>
      <c r="J60" s="59"/>
      <c r="K60" s="59"/>
      <c r="L60" s="59"/>
    </row>
    <row r="61" spans="1:12" s="2" customFormat="1">
      <c r="A61" s="284">
        <v>2.2000000000000002</v>
      </c>
      <c r="B61" s="686" t="s">
        <v>1072</v>
      </c>
      <c r="C61" s="686"/>
      <c r="D61" s="698">
        <f>'takingoff sheet'!C811</f>
        <v>53.12</v>
      </c>
      <c r="E61" s="681">
        <v>80</v>
      </c>
      <c r="F61" s="451">
        <f>E61*D61</f>
        <v>4249.5999999999995</v>
      </c>
      <c r="G61" s="917"/>
      <c r="H61" s="917"/>
      <c r="I61" s="664"/>
    </row>
    <row r="62" spans="1:12" s="2" customFormat="1">
      <c r="A62" s="284">
        <v>2.2999999999999998</v>
      </c>
      <c r="B62" s="686" t="s">
        <v>1079</v>
      </c>
      <c r="C62" s="686" t="s">
        <v>99</v>
      </c>
      <c r="D62" s="698">
        <f>'takingoff sheet'!C910</f>
        <v>48.28</v>
      </c>
      <c r="E62" s="681">
        <v>80</v>
      </c>
      <c r="F62" s="451">
        <f>E62*D62</f>
        <v>3862.4</v>
      </c>
      <c r="G62" s="917"/>
      <c r="H62" s="917"/>
      <c r="I62" s="664"/>
    </row>
    <row r="63" spans="1:12" s="2" customFormat="1" ht="15.75" thickBot="1">
      <c r="A63" s="684">
        <v>2.4</v>
      </c>
      <c r="B63" s="745" t="s">
        <v>1080</v>
      </c>
      <c r="C63" s="745" t="s">
        <v>99</v>
      </c>
      <c r="D63" s="1083">
        <f>'takingoff sheet'!C835</f>
        <v>148.93</v>
      </c>
      <c r="E63" s="116">
        <v>80</v>
      </c>
      <c r="F63" s="787">
        <f>E63*D63</f>
        <v>11914.400000000001</v>
      </c>
      <c r="G63" s="917"/>
      <c r="H63" s="917"/>
      <c r="I63" s="664"/>
    </row>
    <row r="64" spans="1:12" s="2" customFormat="1" ht="15.75" thickBot="1">
      <c r="A64" s="426">
        <v>2.5</v>
      </c>
      <c r="B64" s="743" t="s">
        <v>1081</v>
      </c>
      <c r="C64" s="681"/>
      <c r="D64" s="768"/>
      <c r="E64" s="743"/>
      <c r="F64" s="717"/>
      <c r="G64" s="1"/>
      <c r="H64" s="1"/>
      <c r="I64" s="664"/>
    </row>
    <row r="65" spans="1:10" s="2" customFormat="1" ht="15.75" thickBot="1">
      <c r="A65" s="426"/>
      <c r="B65" s="681" t="s">
        <v>1082</v>
      </c>
      <c r="C65" s="745" t="s">
        <v>99</v>
      </c>
      <c r="D65" s="732">
        <f>'takingoff sheet'!C933</f>
        <v>36</v>
      </c>
      <c r="E65" s="743"/>
      <c r="F65" s="717"/>
      <c r="G65" s="1"/>
      <c r="H65" s="1"/>
      <c r="I65" s="664"/>
    </row>
    <row r="66" spans="1:10" s="2" customFormat="1" ht="15.75" thickBot="1">
      <c r="A66" s="426"/>
      <c r="B66" s="686" t="s">
        <v>1083</v>
      </c>
      <c r="C66" s="745" t="s">
        <v>99</v>
      </c>
      <c r="D66" s="680">
        <f>'takingoff sheet'!C942</f>
        <v>38.72</v>
      </c>
      <c r="E66" s="681"/>
      <c r="F66" s="718"/>
      <c r="G66" s="1"/>
      <c r="H66" s="1"/>
      <c r="I66" s="664"/>
    </row>
    <row r="67" spans="1:10" s="2" customFormat="1" ht="15.75" thickBot="1">
      <c r="A67" s="426"/>
      <c r="B67" s="743"/>
      <c r="C67" s="765"/>
      <c r="D67" s="768"/>
      <c r="E67" s="687"/>
      <c r="F67" s="344"/>
      <c r="G67" s="1"/>
      <c r="H67" s="1"/>
    </row>
    <row r="68" spans="1:10" s="59" customFormat="1" ht="16.5" thickBot="1">
      <c r="A68" s="416">
        <v>3</v>
      </c>
      <c r="B68" s="1085" t="s">
        <v>1084</v>
      </c>
      <c r="C68" s="732"/>
      <c r="D68" s="732"/>
      <c r="E68" s="732"/>
      <c r="F68" s="1086"/>
      <c r="G68" s="823"/>
      <c r="H68" s="823"/>
    </row>
    <row r="69" spans="1:10" s="1087" customFormat="1" ht="39" thickBot="1">
      <c r="A69" s="685"/>
      <c r="B69" s="719" t="s">
        <v>744</v>
      </c>
      <c r="C69" s="763"/>
      <c r="D69" s="763"/>
      <c r="E69" s="763"/>
      <c r="F69" s="728"/>
      <c r="I69" s="1088"/>
    </row>
    <row r="70" spans="1:10" s="1094" customFormat="1" thickBot="1">
      <c r="A70" s="1089">
        <v>3.1</v>
      </c>
      <c r="B70" s="1090" t="s">
        <v>1085</v>
      </c>
      <c r="C70" s="1091"/>
      <c r="D70" s="1084"/>
      <c r="E70" s="1092"/>
      <c r="F70" s="1093"/>
      <c r="I70" s="1095"/>
    </row>
    <row r="71" spans="1:10" s="2" customFormat="1" ht="15.75" thickBot="1">
      <c r="A71" s="686"/>
      <c r="B71" s="746" t="s">
        <v>1086</v>
      </c>
      <c r="C71" s="766" t="s">
        <v>153</v>
      </c>
      <c r="D71" s="698">
        <f>'bar schedule'!R327</f>
        <v>882.58800000000008</v>
      </c>
      <c r="E71" s="681">
        <v>26</v>
      </c>
      <c r="F71" s="686">
        <f t="shared" ref="F71:F76" si="3">D71*E71</f>
        <v>22947.288</v>
      </c>
      <c r="G71" s="917"/>
      <c r="H71" s="917"/>
      <c r="I71" s="664"/>
      <c r="J71" s="664"/>
    </row>
    <row r="72" spans="1:10" s="2" customFormat="1" ht="15.75" thickBot="1">
      <c r="A72" s="284"/>
      <c r="B72" s="746" t="s">
        <v>1087</v>
      </c>
      <c r="C72" s="766" t="s">
        <v>153</v>
      </c>
      <c r="D72" s="698">
        <f>'bar schedule'!Q327</f>
        <v>1268.82</v>
      </c>
      <c r="E72" s="681">
        <v>26</v>
      </c>
      <c r="F72" s="686">
        <f t="shared" si="3"/>
        <v>32989.32</v>
      </c>
      <c r="G72" s="917"/>
      <c r="H72" s="917"/>
      <c r="I72" s="664"/>
      <c r="J72" s="664"/>
    </row>
    <row r="73" spans="1:10" s="2" customFormat="1" ht="15.75" thickBot="1">
      <c r="A73" s="284"/>
      <c r="B73" s="746" t="s">
        <v>746</v>
      </c>
      <c r="C73" s="766" t="s">
        <v>153</v>
      </c>
      <c r="D73" s="698">
        <f>'bar schedule'!Q327</f>
        <v>1268.82</v>
      </c>
      <c r="E73" s="681">
        <v>26</v>
      </c>
      <c r="F73" s="686">
        <f t="shared" si="3"/>
        <v>32989.32</v>
      </c>
      <c r="G73" s="917"/>
      <c r="H73" s="917"/>
      <c r="I73" s="664"/>
      <c r="J73" s="664"/>
    </row>
    <row r="74" spans="1:10" s="2" customFormat="1" ht="15.75" thickBot="1">
      <c r="A74" s="681"/>
      <c r="B74" s="746" t="s">
        <v>1088</v>
      </c>
      <c r="C74" s="766" t="s">
        <v>153</v>
      </c>
      <c r="D74" s="698">
        <f>'bar schedule'!O327</f>
        <v>1655.1434999999999</v>
      </c>
      <c r="E74" s="681">
        <v>26</v>
      </c>
      <c r="F74" s="686">
        <f t="shared" si="3"/>
        <v>43033.731</v>
      </c>
      <c r="G74" s="917"/>
      <c r="H74" s="917"/>
      <c r="I74" s="664"/>
      <c r="J74" s="664"/>
    </row>
    <row r="75" spans="1:10" s="2" customFormat="1" ht="15.75" thickBot="1">
      <c r="A75" s="686"/>
      <c r="B75" s="747" t="s">
        <v>1089</v>
      </c>
      <c r="C75" s="766" t="s">
        <v>153</v>
      </c>
      <c r="D75" s="698">
        <f>'bar schedule'!N327</f>
        <v>931.57350000000008</v>
      </c>
      <c r="E75" s="681">
        <v>26</v>
      </c>
      <c r="F75" s="686">
        <f t="shared" si="3"/>
        <v>24220.911000000004</v>
      </c>
      <c r="G75" s="917"/>
      <c r="H75" s="917"/>
      <c r="I75" s="664"/>
      <c r="J75" s="664"/>
    </row>
    <row r="76" spans="1:10" s="2" customFormat="1">
      <c r="A76" s="284"/>
      <c r="B76" s="746" t="s">
        <v>1090</v>
      </c>
      <c r="C76" s="765" t="s">
        <v>153</v>
      </c>
      <c r="D76" s="699">
        <f>'bar schedule'!M327</f>
        <v>88.66</v>
      </c>
      <c r="E76" s="116">
        <v>26</v>
      </c>
      <c r="F76" s="687">
        <f t="shared" si="3"/>
        <v>2305.16</v>
      </c>
      <c r="G76" s="917"/>
      <c r="H76" s="917"/>
      <c r="I76" s="664"/>
      <c r="J76" s="664"/>
    </row>
    <row r="77" spans="1:10" s="59" customFormat="1">
      <c r="A77" s="690">
        <v>3.2</v>
      </c>
      <c r="B77" s="1096" t="s">
        <v>1091</v>
      </c>
      <c r="C77" s="732"/>
      <c r="D77" s="732"/>
      <c r="E77" s="732"/>
      <c r="F77" s="732"/>
      <c r="G77" s="977"/>
      <c r="H77" s="977"/>
      <c r="I77" s="823"/>
      <c r="J77" s="823"/>
    </row>
    <row r="78" spans="1:10" s="2" customFormat="1" ht="15.75" thickBot="1">
      <c r="A78" s="687"/>
      <c r="B78" s="716" t="s">
        <v>1092</v>
      </c>
      <c r="C78" s="681" t="s">
        <v>153</v>
      </c>
      <c r="D78" s="732">
        <f>'bar schedule'!P348</f>
        <v>183.744</v>
      </c>
      <c r="E78" s="681">
        <v>26</v>
      </c>
      <c r="F78" s="116">
        <f>D78*E78</f>
        <v>4777.3440000000001</v>
      </c>
      <c r="G78" s="917"/>
      <c r="H78" s="917"/>
      <c r="I78" s="664"/>
      <c r="J78" s="664"/>
    </row>
    <row r="79" spans="1:10" s="2" customFormat="1">
      <c r="A79" s="686"/>
      <c r="B79" s="746" t="s">
        <v>1090</v>
      </c>
      <c r="C79" s="766" t="s">
        <v>153</v>
      </c>
      <c r="D79" s="698">
        <f>'bar schedule'!M348</f>
        <v>183.48</v>
      </c>
      <c r="E79" s="681">
        <v>26</v>
      </c>
      <c r="F79" s="686">
        <f>D79*E79</f>
        <v>4770.4799999999996</v>
      </c>
      <c r="G79" s="917"/>
      <c r="H79" s="917"/>
    </row>
    <row r="80" spans="1:10" s="662" customFormat="1" ht="15.75" thickBot="1">
      <c r="A80" s="664"/>
      <c r="B80" s="887" t="s">
        <v>1172</v>
      </c>
      <c r="C80" s="116"/>
      <c r="D80" s="732"/>
      <c r="E80" s="116"/>
      <c r="F80" s="116"/>
      <c r="G80" s="664"/>
      <c r="H80" s="664"/>
    </row>
    <row r="81" spans="1:6" ht="16.5" thickBot="1">
      <c r="A81" s="688">
        <v>1</v>
      </c>
      <c r="B81" s="888" t="s">
        <v>1069</v>
      </c>
      <c r="C81" s="767"/>
      <c r="D81" s="767"/>
      <c r="E81" s="790"/>
      <c r="F81" s="801"/>
    </row>
    <row r="82" spans="1:6" ht="39" thickBot="1">
      <c r="A82" s="680"/>
      <c r="B82" s="719" t="s">
        <v>1070</v>
      </c>
      <c r="C82" s="729"/>
      <c r="D82" s="729"/>
      <c r="E82" s="729"/>
      <c r="F82" s="720"/>
    </row>
    <row r="83" spans="1:6">
      <c r="A83" s="689">
        <v>1.1000000000000001</v>
      </c>
      <c r="B83" s="716" t="s">
        <v>1071</v>
      </c>
      <c r="C83" s="689" t="s">
        <v>15</v>
      </c>
      <c r="D83" s="689">
        <f>'takingoff sheet'!C594</f>
        <v>4.96</v>
      </c>
      <c r="E83" s="689">
        <v>2000</v>
      </c>
      <c r="F83" s="730">
        <f>ROUND(PRODUCT(D83:E83),2)</f>
        <v>9920</v>
      </c>
    </row>
    <row r="84" spans="1:6">
      <c r="A84" s="690">
        <v>1.2</v>
      </c>
      <c r="B84" s="698" t="s">
        <v>1072</v>
      </c>
      <c r="C84" s="698"/>
      <c r="D84" s="698">
        <f>'takingoff sheet'!C642</f>
        <v>9.08</v>
      </c>
      <c r="E84" s="689">
        <v>2000</v>
      </c>
      <c r="F84" s="418">
        <f>D84*E84</f>
        <v>18160</v>
      </c>
    </row>
    <row r="85" spans="1:6">
      <c r="A85" s="690">
        <v>1.3</v>
      </c>
      <c r="B85" s="698" t="s">
        <v>1073</v>
      </c>
      <c r="C85" s="698"/>
      <c r="D85" s="698">
        <f>'takingoff sheet'!C694</f>
        <v>15.38</v>
      </c>
      <c r="E85" s="689">
        <v>2000</v>
      </c>
      <c r="F85" s="418">
        <f>E85*D85</f>
        <v>30760</v>
      </c>
    </row>
    <row r="86" spans="1:6" ht="15.75" thickBot="1">
      <c r="A86" s="691">
        <v>1.3</v>
      </c>
      <c r="B86" s="699" t="s">
        <v>1074</v>
      </c>
      <c r="C86" s="699" t="s">
        <v>15</v>
      </c>
      <c r="D86" s="699">
        <f>'takingoff sheet'!C739</f>
        <v>19.600000000000001</v>
      </c>
      <c r="E86" s="732">
        <v>2000</v>
      </c>
      <c r="F86" s="419">
        <f>E86*D86</f>
        <v>39200</v>
      </c>
    </row>
    <row r="87" spans="1:6" ht="15.75" thickBot="1">
      <c r="A87" s="692">
        <v>1.4</v>
      </c>
      <c r="B87" s="729" t="s">
        <v>1075</v>
      </c>
      <c r="C87" s="729" t="s">
        <v>15</v>
      </c>
      <c r="D87" s="729">
        <f>'[1]super structure take off'!C235</f>
        <v>0.66</v>
      </c>
      <c r="E87" s="729">
        <v>2000</v>
      </c>
      <c r="F87" s="720">
        <f>E87*D87</f>
        <v>1320</v>
      </c>
    </row>
    <row r="88" spans="1:6" ht="16.5" thickBot="1">
      <c r="A88" s="692">
        <v>1.4</v>
      </c>
      <c r="B88" s="721" t="s">
        <v>1076</v>
      </c>
      <c r="C88" s="729"/>
      <c r="D88" s="729"/>
      <c r="E88" s="729"/>
      <c r="F88" s="720"/>
    </row>
    <row r="89" spans="1:6" ht="15.75" thickBot="1">
      <c r="A89" s="693"/>
      <c r="B89" s="716" t="s">
        <v>1071</v>
      </c>
      <c r="C89" s="729" t="s">
        <v>15</v>
      </c>
      <c r="D89" s="689">
        <f>'takingoff sheet'!C918</f>
        <v>2.4000000000000004</v>
      </c>
      <c r="E89" s="689"/>
      <c r="F89" s="730"/>
    </row>
    <row r="90" spans="1:6" ht="15.75" thickBot="1">
      <c r="A90" s="694"/>
      <c r="B90" s="698" t="s">
        <v>1073</v>
      </c>
      <c r="C90" s="729" t="s">
        <v>15</v>
      </c>
      <c r="D90" s="698">
        <f>'takingoff sheet'!C929</f>
        <v>7.8720000000000017</v>
      </c>
      <c r="E90" s="698"/>
      <c r="F90" s="469"/>
    </row>
    <row r="91" spans="1:6" ht="16.5" thickBot="1">
      <c r="A91" s="695">
        <v>2</v>
      </c>
      <c r="B91" s="722" t="s">
        <v>1077</v>
      </c>
      <c r="C91" s="731"/>
      <c r="D91" s="731"/>
      <c r="E91" s="731"/>
      <c r="F91" s="802"/>
    </row>
    <row r="92" spans="1:6">
      <c r="A92" s="696">
        <v>2.1</v>
      </c>
      <c r="B92" s="689" t="s">
        <v>1078</v>
      </c>
      <c r="C92" s="689" t="s">
        <v>99</v>
      </c>
      <c r="D92" s="689">
        <f>'takingoff sheet'!C772</f>
        <v>79.5</v>
      </c>
      <c r="E92" s="689">
        <v>80</v>
      </c>
      <c r="F92" s="417">
        <f>D92*E92</f>
        <v>6360</v>
      </c>
    </row>
    <row r="93" spans="1:6">
      <c r="A93" s="690">
        <v>2.2000000000000002</v>
      </c>
      <c r="B93" s="698" t="s">
        <v>1072</v>
      </c>
      <c r="C93" s="698"/>
      <c r="D93" s="698">
        <f>'takingoff sheet'!C811</f>
        <v>53.12</v>
      </c>
      <c r="E93" s="689">
        <v>80</v>
      </c>
      <c r="F93" s="418">
        <f>E93*D93</f>
        <v>4249.5999999999995</v>
      </c>
    </row>
    <row r="94" spans="1:6">
      <c r="A94" s="690">
        <v>2.2999999999999998</v>
      </c>
      <c r="B94" s="698" t="s">
        <v>1079</v>
      </c>
      <c r="C94" s="698" t="s">
        <v>99</v>
      </c>
      <c r="D94" s="698">
        <f>'takingoff sheet'!C910</f>
        <v>48.28</v>
      </c>
      <c r="E94" s="689">
        <v>80</v>
      </c>
      <c r="F94" s="418">
        <f>E94*D94</f>
        <v>3862.4</v>
      </c>
    </row>
    <row r="95" spans="1:6" ht="15.75" thickBot="1">
      <c r="A95" s="697">
        <v>2.4</v>
      </c>
      <c r="B95" s="748" t="s">
        <v>1080</v>
      </c>
      <c r="C95" s="748" t="s">
        <v>99</v>
      </c>
      <c r="D95" s="748">
        <f>'takingoff sheet'!C835</f>
        <v>148.93</v>
      </c>
      <c r="E95" s="732">
        <v>80</v>
      </c>
      <c r="F95" s="788">
        <f>E95*D95</f>
        <v>11914.400000000001</v>
      </c>
    </row>
    <row r="96" spans="1:6" ht="15.75" thickBot="1">
      <c r="A96" s="416">
        <v>2.5</v>
      </c>
      <c r="B96" s="729" t="s">
        <v>1081</v>
      </c>
      <c r="C96" s="689"/>
      <c r="E96" s="729"/>
      <c r="F96" s="720"/>
    </row>
    <row r="97" spans="1:6" ht="15.75" thickBot="1">
      <c r="A97" s="416"/>
      <c r="B97" s="689" t="s">
        <v>1082</v>
      </c>
      <c r="C97" s="748" t="s">
        <v>99</v>
      </c>
      <c r="D97" s="768">
        <f>'takingoff sheet'!C933</f>
        <v>36</v>
      </c>
      <c r="E97" s="729"/>
      <c r="F97" s="720"/>
    </row>
    <row r="98" spans="1:6" ht="15.75" thickBot="1">
      <c r="A98" s="416"/>
      <c r="B98" s="698" t="s">
        <v>1083</v>
      </c>
      <c r="C98" s="748" t="s">
        <v>99</v>
      </c>
      <c r="D98" s="680">
        <f>'takingoff sheet'!C942</f>
        <v>38.72</v>
      </c>
      <c r="E98" s="689"/>
      <c r="F98" s="411"/>
    </row>
    <row r="99" spans="1:6">
      <c r="A99" s="701">
        <v>2</v>
      </c>
      <c r="B99" s="753" t="s">
        <v>1093</v>
      </c>
      <c r="C99" s="761"/>
      <c r="D99" s="778"/>
      <c r="E99" s="795"/>
      <c r="F99" s="803"/>
    </row>
    <row r="100" spans="1:6" ht="25.5">
      <c r="A100" s="702">
        <v>2.1</v>
      </c>
      <c r="B100" s="715" t="s">
        <v>1094</v>
      </c>
      <c r="C100" s="764"/>
      <c r="D100" s="779"/>
      <c r="E100" s="784"/>
      <c r="F100" s="784"/>
    </row>
    <row r="101" spans="1:6">
      <c r="A101" s="702"/>
      <c r="B101" s="715" t="s">
        <v>1095</v>
      </c>
      <c r="C101" s="764" t="s">
        <v>99</v>
      </c>
      <c r="D101" s="779">
        <f>'takingoff sheet'!C969</f>
        <v>113.86080000000001</v>
      </c>
      <c r="E101" s="784"/>
      <c r="F101" s="784"/>
    </row>
    <row r="102" spans="1:6">
      <c r="A102" s="675"/>
      <c r="B102" s="715" t="s">
        <v>1096</v>
      </c>
      <c r="C102" s="764" t="s">
        <v>99</v>
      </c>
      <c r="D102" s="776">
        <f>'takingoff sheet'!C1071</f>
        <v>134.34000000000003</v>
      </c>
      <c r="E102" s="793"/>
      <c r="F102" s="771"/>
    </row>
    <row r="103" spans="1:6">
      <c r="A103" s="678"/>
      <c r="B103" s="749" t="s">
        <v>1161</v>
      </c>
      <c r="C103" s="769" t="s">
        <v>99</v>
      </c>
      <c r="D103" s="777">
        <f>'takingoff sheet'!C989</f>
        <v>76.30040000000001</v>
      </c>
      <c r="E103" s="792"/>
      <c r="F103" s="751"/>
    </row>
    <row r="104" spans="1:6" ht="25.5">
      <c r="A104" s="700">
        <v>2.2000000000000002</v>
      </c>
      <c r="B104" s="750" t="s">
        <v>1097</v>
      </c>
      <c r="C104" s="763"/>
      <c r="D104" s="776"/>
      <c r="E104" s="793"/>
      <c r="F104" s="755"/>
    </row>
    <row r="105" spans="1:6">
      <c r="A105" s="700"/>
      <c r="B105" s="715"/>
      <c r="C105" s="763"/>
      <c r="D105" s="776"/>
      <c r="E105" s="793"/>
      <c r="F105" s="751"/>
    </row>
    <row r="106" spans="1:6">
      <c r="A106" s="700"/>
      <c r="B106" s="715" t="s">
        <v>1095</v>
      </c>
      <c r="C106" s="763" t="s">
        <v>99</v>
      </c>
      <c r="D106" s="776">
        <f>'takingoff sheet'!C1009</f>
        <v>35.927999999999997</v>
      </c>
      <c r="E106" s="793"/>
      <c r="F106" s="751"/>
    </row>
    <row r="107" spans="1:6">
      <c r="A107" s="700"/>
      <c r="B107" s="751" t="s">
        <v>1096</v>
      </c>
      <c r="C107" s="763" t="s">
        <v>99</v>
      </c>
      <c r="D107" s="776">
        <f>'takingoff sheet'!C1082</f>
        <v>49.02</v>
      </c>
      <c r="E107" s="793"/>
      <c r="F107" s="751"/>
    </row>
    <row r="108" spans="1:6">
      <c r="A108" s="700"/>
      <c r="B108" s="750" t="s">
        <v>1161</v>
      </c>
      <c r="C108" s="769" t="s">
        <v>99</v>
      </c>
      <c r="D108" s="777">
        <f>'takingoff sheet'!C1027</f>
        <v>97.314999999999998</v>
      </c>
      <c r="E108" s="794"/>
      <c r="F108" s="751"/>
    </row>
    <row r="109" spans="1:6">
      <c r="A109" s="700"/>
      <c r="B109" s="715" t="s">
        <v>1098</v>
      </c>
      <c r="C109" s="769"/>
      <c r="D109" s="777"/>
      <c r="E109" s="794"/>
      <c r="F109" s="751"/>
    </row>
    <row r="110" spans="1:6" ht="15" customHeight="1">
      <c r="A110" s="700"/>
      <c r="B110" s="715"/>
      <c r="C110" s="763"/>
      <c r="D110" s="776"/>
      <c r="E110" s="793"/>
      <c r="F110" s="751"/>
    </row>
    <row r="111" spans="1:6">
      <c r="A111" s="700">
        <v>3</v>
      </c>
      <c r="B111" s="715" t="s">
        <v>1099</v>
      </c>
      <c r="C111" s="763"/>
      <c r="D111" s="776"/>
      <c r="E111" s="793"/>
      <c r="F111" s="751"/>
    </row>
    <row r="112" spans="1:6" ht="51">
      <c r="A112" s="700">
        <v>3.1</v>
      </c>
      <c r="B112" s="751" t="s">
        <v>1162</v>
      </c>
      <c r="C112" s="763" t="s">
        <v>99</v>
      </c>
      <c r="D112" s="776">
        <f>'takingoff sheet'!C1787</f>
        <v>144.74400000000003</v>
      </c>
      <c r="E112" s="793"/>
      <c r="F112" s="751"/>
    </row>
    <row r="113" spans="1:6">
      <c r="A113" s="674">
        <v>3.2</v>
      </c>
      <c r="B113" s="752" t="s">
        <v>1163</v>
      </c>
      <c r="C113" s="763" t="s">
        <v>99</v>
      </c>
      <c r="D113" s="776">
        <f>'takingoff sheet'!C1790</f>
        <v>124</v>
      </c>
      <c r="E113" s="793"/>
      <c r="F113" s="755"/>
    </row>
    <row r="114" spans="1:6">
      <c r="A114" s="674">
        <v>3.3</v>
      </c>
      <c r="B114" s="715" t="s">
        <v>719</v>
      </c>
      <c r="C114" s="763" t="s">
        <v>99</v>
      </c>
      <c r="D114" s="776">
        <f>'takingoff sheet'!C1795</f>
        <v>95.976000000000013</v>
      </c>
      <c r="E114" s="793"/>
      <c r="F114" s="755"/>
    </row>
    <row r="115" spans="1:6" ht="15.75" thickBot="1">
      <c r="A115" s="703"/>
      <c r="B115" s="754" t="s">
        <v>1098</v>
      </c>
      <c r="C115" s="770"/>
      <c r="D115" s="780" t="s">
        <v>1100</v>
      </c>
      <c r="E115" s="796"/>
      <c r="F115" s="804"/>
    </row>
    <row r="116" spans="1:6">
      <c r="A116" s="674"/>
      <c r="B116" s="752"/>
      <c r="C116" s="763"/>
      <c r="D116" s="776"/>
      <c r="E116" s="791"/>
      <c r="F116" s="771"/>
    </row>
    <row r="117" spans="1:6">
      <c r="A117" s="704">
        <v>4</v>
      </c>
      <c r="B117" s="751" t="s">
        <v>1101</v>
      </c>
      <c r="C117" s="763"/>
      <c r="D117" s="781"/>
      <c r="E117" s="797"/>
      <c r="F117" s="771"/>
    </row>
    <row r="118" spans="1:6" ht="76.5">
      <c r="A118" s="705"/>
      <c r="B118" s="755" t="s">
        <v>1102</v>
      </c>
      <c r="C118" s="763"/>
      <c r="D118" s="781"/>
      <c r="E118" s="797"/>
      <c r="F118" s="771"/>
    </row>
    <row r="119" spans="1:6">
      <c r="A119" s="705"/>
      <c r="B119" s="755"/>
      <c r="C119" s="763"/>
      <c r="D119" s="781"/>
      <c r="E119" s="797"/>
      <c r="F119" s="771"/>
    </row>
    <row r="120" spans="1:6">
      <c r="A120" s="705">
        <v>4.0999999999999996</v>
      </c>
      <c r="B120" s="750" t="s">
        <v>1103</v>
      </c>
      <c r="C120" s="763"/>
      <c r="D120" s="781"/>
      <c r="E120" s="797"/>
      <c r="F120" s="771"/>
    </row>
    <row r="121" spans="1:6">
      <c r="A121" s="705"/>
      <c r="B121" s="715" t="s">
        <v>1104</v>
      </c>
      <c r="C121" s="764" t="s">
        <v>99</v>
      </c>
      <c r="D121" s="781">
        <f>'takingoff sheet'!C1694</f>
        <v>9.4500000000000011</v>
      </c>
      <c r="E121" s="797"/>
      <c r="F121" s="771"/>
    </row>
    <row r="122" spans="1:6">
      <c r="A122" s="705">
        <v>4.2</v>
      </c>
      <c r="B122" s="715" t="s">
        <v>1105</v>
      </c>
      <c r="C122" s="763"/>
      <c r="D122" s="781"/>
      <c r="E122" s="797"/>
      <c r="F122" s="771"/>
    </row>
    <row r="123" spans="1:6">
      <c r="A123" s="705"/>
      <c r="B123" s="715" t="s">
        <v>1106</v>
      </c>
      <c r="C123" s="764" t="s">
        <v>99</v>
      </c>
      <c r="D123" s="781">
        <f>'takingoff sheet'!C1700</f>
        <v>7.14</v>
      </c>
      <c r="E123" s="797"/>
      <c r="F123" s="771"/>
    </row>
    <row r="124" spans="1:6">
      <c r="A124" s="705">
        <v>4.3</v>
      </c>
      <c r="B124" s="750" t="s">
        <v>1107</v>
      </c>
      <c r="C124" s="763"/>
      <c r="D124" s="781"/>
      <c r="E124" s="797"/>
      <c r="F124" s="771"/>
    </row>
    <row r="125" spans="1:6">
      <c r="A125" s="705"/>
      <c r="B125" s="715" t="s">
        <v>1095</v>
      </c>
      <c r="C125" s="764" t="s">
        <v>99</v>
      </c>
      <c r="D125" s="781">
        <f>'takingoff sheet'!C1691</f>
        <v>3.1500000000000004</v>
      </c>
      <c r="E125" s="797"/>
      <c r="F125" s="771"/>
    </row>
    <row r="126" spans="1:6">
      <c r="A126" s="705"/>
      <c r="B126" s="715" t="s">
        <v>1108</v>
      </c>
      <c r="C126" s="764" t="s">
        <v>99</v>
      </c>
      <c r="D126" s="781">
        <f>'takingoff sheet'!C1691</f>
        <v>3.1500000000000004</v>
      </c>
      <c r="E126" s="797"/>
      <c r="F126" s="771"/>
    </row>
    <row r="127" spans="1:6">
      <c r="A127" s="705">
        <v>4.4000000000000004</v>
      </c>
      <c r="B127" s="715" t="s">
        <v>1109</v>
      </c>
      <c r="C127" s="771"/>
      <c r="D127" s="771"/>
      <c r="E127" s="797"/>
      <c r="F127" s="771"/>
    </row>
    <row r="128" spans="1:6">
      <c r="A128" s="705"/>
      <c r="B128" s="715" t="s">
        <v>1095</v>
      </c>
      <c r="C128" s="764" t="s">
        <v>99</v>
      </c>
      <c r="D128" s="781">
        <f>'takingoff sheet'!C1697</f>
        <v>2.1</v>
      </c>
      <c r="E128" s="797"/>
      <c r="F128" s="771"/>
    </row>
    <row r="129" spans="1:6">
      <c r="A129" s="705">
        <v>4.5</v>
      </c>
      <c r="B129" s="715" t="s">
        <v>1110</v>
      </c>
      <c r="C129" s="771"/>
      <c r="D129" s="771"/>
      <c r="E129" s="797"/>
      <c r="F129" s="771"/>
    </row>
    <row r="130" spans="1:6" ht="15.75" thickBot="1">
      <c r="A130" s="705"/>
      <c r="B130" s="715" t="s">
        <v>1108</v>
      </c>
      <c r="C130" s="764" t="s">
        <v>99</v>
      </c>
      <c r="D130" s="781">
        <f>'takingoff sheet'!C1703</f>
        <v>1.47</v>
      </c>
      <c r="E130" s="797"/>
      <c r="F130" s="771"/>
    </row>
    <row r="131" spans="1:6">
      <c r="A131" s="706">
        <v>5</v>
      </c>
      <c r="B131" s="753" t="s">
        <v>706</v>
      </c>
      <c r="C131" s="761"/>
      <c r="D131" s="774"/>
      <c r="E131" s="798"/>
      <c r="F131" s="805"/>
    </row>
    <row r="132" spans="1:6" ht="165.75">
      <c r="A132" s="705"/>
      <c r="B132" s="756" t="s">
        <v>1111</v>
      </c>
      <c r="C132" s="763"/>
      <c r="D132" s="781"/>
      <c r="E132" s="791"/>
      <c r="F132" s="755"/>
    </row>
    <row r="133" spans="1:6">
      <c r="A133" s="705"/>
      <c r="B133" s="756" t="s">
        <v>1112</v>
      </c>
      <c r="C133" s="763"/>
      <c r="D133" s="781"/>
      <c r="E133" s="791"/>
      <c r="F133" s="755"/>
    </row>
    <row r="134" spans="1:6">
      <c r="A134" s="705">
        <v>5.0999999999999996</v>
      </c>
      <c r="B134" s="715" t="s">
        <v>1113</v>
      </c>
      <c r="C134" s="764" t="s">
        <v>99</v>
      </c>
      <c r="D134" s="781">
        <f>'takingoff sheet'!C1708</f>
        <v>18.900000000000002</v>
      </c>
      <c r="E134" s="791"/>
      <c r="F134" s="755"/>
    </row>
    <row r="135" spans="1:6">
      <c r="A135" s="705">
        <v>5.2</v>
      </c>
      <c r="B135" s="715" t="s">
        <v>1114</v>
      </c>
      <c r="C135" s="764" t="s">
        <v>99</v>
      </c>
      <c r="D135" s="781">
        <f>'takingoff sheet'!C1711</f>
        <v>3.3600000000000003</v>
      </c>
      <c r="E135" s="791"/>
      <c r="F135" s="755"/>
    </row>
    <row r="136" spans="1:6">
      <c r="A136" s="707"/>
      <c r="B136" s="749" t="s">
        <v>1115</v>
      </c>
      <c r="C136" s="763"/>
      <c r="D136" s="781"/>
      <c r="E136" s="791"/>
      <c r="F136" s="755"/>
    </row>
    <row r="137" spans="1:6">
      <c r="A137" s="705">
        <v>5.3</v>
      </c>
      <c r="B137" s="715" t="s">
        <v>1116</v>
      </c>
      <c r="C137" s="764" t="s">
        <v>99</v>
      </c>
      <c r="D137" s="781">
        <f>'takingoff sheet'!C1726</f>
        <v>8.5008000000000017</v>
      </c>
      <c r="E137" s="791"/>
      <c r="F137" s="755"/>
    </row>
    <row r="138" spans="1:6">
      <c r="A138" s="707">
        <v>5.4</v>
      </c>
      <c r="B138" s="715" t="s">
        <v>1117</v>
      </c>
      <c r="C138" s="764" t="s">
        <v>99</v>
      </c>
      <c r="D138" s="781">
        <f>'takingoff sheet'!C1729</f>
        <v>3.1680000000000001</v>
      </c>
      <c r="E138" s="791"/>
      <c r="F138" s="755"/>
    </row>
    <row r="139" spans="1:6">
      <c r="A139" s="707">
        <v>5.5</v>
      </c>
      <c r="B139" s="715" t="s">
        <v>1118</v>
      </c>
      <c r="C139" s="764" t="s">
        <v>99</v>
      </c>
      <c r="D139" s="781">
        <f>'takingoff sheet'!C1732</f>
        <v>4.5</v>
      </c>
      <c r="E139" s="791"/>
      <c r="F139" s="755"/>
    </row>
    <row r="140" spans="1:6">
      <c r="A140" s="705">
        <v>5.6</v>
      </c>
      <c r="B140" s="715" t="s">
        <v>1119</v>
      </c>
      <c r="C140" s="764" t="s">
        <v>99</v>
      </c>
      <c r="D140" s="781">
        <f>'takingoff sheet'!C1735</f>
        <v>2.4300000000000002</v>
      </c>
      <c r="E140" s="791"/>
      <c r="F140" s="755"/>
    </row>
    <row r="141" spans="1:6">
      <c r="A141" s="705">
        <v>5.7</v>
      </c>
      <c r="B141" s="715" t="s">
        <v>1120</v>
      </c>
      <c r="C141" s="764" t="s">
        <v>99</v>
      </c>
      <c r="D141" s="781">
        <v>2.5</v>
      </c>
      <c r="E141" s="791"/>
      <c r="F141" s="755"/>
    </row>
    <row r="142" spans="1:6">
      <c r="A142" s="705"/>
      <c r="B142" s="749" t="s">
        <v>1121</v>
      </c>
      <c r="C142" s="764"/>
      <c r="D142" s="781"/>
      <c r="E142" s="791"/>
      <c r="F142" s="755"/>
    </row>
    <row r="143" spans="1:6">
      <c r="A143" s="705">
        <v>5.8</v>
      </c>
      <c r="B143" s="715" t="s">
        <v>1122</v>
      </c>
      <c r="C143" s="764" t="s">
        <v>99</v>
      </c>
      <c r="D143" s="781">
        <f>'takingoff sheet'!C1742</f>
        <v>6.8</v>
      </c>
      <c r="E143" s="791"/>
      <c r="F143" s="755"/>
    </row>
    <row r="144" spans="1:6">
      <c r="A144" s="705"/>
      <c r="B144" s="715" t="s">
        <v>1123</v>
      </c>
      <c r="C144" s="764" t="s">
        <v>99</v>
      </c>
      <c r="D144" s="781">
        <f>'takingoff sheet'!C1748</f>
        <v>5.0999999999999996</v>
      </c>
      <c r="E144" s="791"/>
      <c r="F144" s="755"/>
    </row>
    <row r="145" spans="1:6">
      <c r="A145" s="705"/>
      <c r="B145" s="715" t="s">
        <v>1124</v>
      </c>
      <c r="C145" s="764" t="s">
        <v>99</v>
      </c>
      <c r="D145" s="781">
        <f>'takingoff sheet'!C1751</f>
        <v>6.12</v>
      </c>
      <c r="E145" s="791"/>
      <c r="F145" s="755"/>
    </row>
    <row r="146" spans="1:6">
      <c r="A146" s="705"/>
      <c r="B146" s="715" t="s">
        <v>1125</v>
      </c>
      <c r="C146" s="764" t="s">
        <v>99</v>
      </c>
      <c r="D146" s="781">
        <f>'takingoff sheet'!C1754</f>
        <v>1.7</v>
      </c>
      <c r="E146" s="791"/>
      <c r="F146" s="755"/>
    </row>
    <row r="147" spans="1:6">
      <c r="A147" s="705"/>
      <c r="B147" s="715" t="s">
        <v>1126</v>
      </c>
      <c r="C147" s="764" t="s">
        <v>99</v>
      </c>
      <c r="D147" s="781">
        <f>'takingoff sheet'!C1757</f>
        <v>0.6</v>
      </c>
      <c r="E147" s="791"/>
      <c r="F147" s="755"/>
    </row>
    <row r="148" spans="1:6">
      <c r="A148" s="705"/>
      <c r="B148" s="715" t="s">
        <v>1127</v>
      </c>
      <c r="C148" s="764" t="s">
        <v>99</v>
      </c>
      <c r="D148" s="781">
        <f>'takingoff sheet'!C1760</f>
        <v>0.89999999999999991</v>
      </c>
      <c r="E148" s="791"/>
      <c r="F148" s="755"/>
    </row>
    <row r="149" spans="1:6">
      <c r="A149" s="705"/>
      <c r="B149" s="715" t="s">
        <v>1128</v>
      </c>
      <c r="C149" s="764" t="s">
        <v>99</v>
      </c>
      <c r="D149" s="781">
        <f>'takingoff sheet'!C1763</f>
        <v>0.68</v>
      </c>
      <c r="E149" s="791"/>
      <c r="F149" s="755"/>
    </row>
    <row r="150" spans="1:6" ht="51">
      <c r="A150" s="705">
        <v>5.9</v>
      </c>
      <c r="B150" s="757" t="s">
        <v>1129</v>
      </c>
      <c r="C150" s="763" t="s">
        <v>653</v>
      </c>
      <c r="D150" s="781">
        <f>'takingoff sheet'!C1768</f>
        <v>36.72</v>
      </c>
      <c r="E150" s="791"/>
      <c r="F150" s="755"/>
    </row>
    <row r="151" spans="1:6">
      <c r="A151" s="705" t="s">
        <v>1145</v>
      </c>
      <c r="B151" s="715" t="s">
        <v>709</v>
      </c>
      <c r="C151" s="763" t="s">
        <v>653</v>
      </c>
      <c r="D151" s="781">
        <f>'takingoff sheet'!C1770</f>
        <v>36</v>
      </c>
      <c r="E151" s="791"/>
      <c r="F151" s="755"/>
    </row>
    <row r="152" spans="1:6" ht="15.75" thickBot="1">
      <c r="A152" s="708"/>
      <c r="B152" s="754" t="s">
        <v>1098</v>
      </c>
      <c r="C152" s="770"/>
      <c r="D152" s="782"/>
      <c r="E152" s="796"/>
      <c r="F152" s="806"/>
    </row>
    <row r="153" spans="1:6">
      <c r="A153" s="704">
        <v>6</v>
      </c>
      <c r="B153" s="749" t="s">
        <v>1130</v>
      </c>
      <c r="C153" s="769"/>
      <c r="D153" s="783"/>
      <c r="E153" s="794"/>
      <c r="F153" s="807"/>
    </row>
    <row r="154" spans="1:6" ht="38.25">
      <c r="A154" s="705">
        <v>6.1</v>
      </c>
      <c r="B154" s="757" t="s">
        <v>1131</v>
      </c>
      <c r="C154" s="763" t="s">
        <v>99</v>
      </c>
      <c r="D154" s="781">
        <f>'takingoff sheet'!C1243</f>
        <v>1073.1592000000001</v>
      </c>
      <c r="E154" s="793"/>
      <c r="F154" s="808"/>
    </row>
    <row r="155" spans="1:6" ht="25.5">
      <c r="A155" s="705">
        <v>6.2</v>
      </c>
      <c r="B155" s="757" t="s">
        <v>1132</v>
      </c>
      <c r="C155" s="763" t="s">
        <v>99</v>
      </c>
      <c r="D155" s="776">
        <f>'takingoff sheet'!C1648</f>
        <v>19.600000000000001</v>
      </c>
      <c r="E155" s="793"/>
      <c r="F155" s="808"/>
    </row>
    <row r="156" spans="1:6">
      <c r="A156" s="705"/>
      <c r="B156" s="758"/>
      <c r="C156" s="769"/>
      <c r="D156" s="777"/>
      <c r="E156" s="794"/>
      <c r="F156" s="808"/>
    </row>
    <row r="157" spans="1:6" ht="25.5">
      <c r="A157" s="705">
        <v>6.3</v>
      </c>
      <c r="B157" s="715" t="s">
        <v>1133</v>
      </c>
      <c r="C157" s="763" t="s">
        <v>99</v>
      </c>
      <c r="D157" s="781">
        <f>'takingoff sheet'!C1142</f>
        <v>476.70500000000004</v>
      </c>
      <c r="E157" s="793"/>
      <c r="F157" s="808"/>
    </row>
    <row r="158" spans="1:6" ht="51">
      <c r="A158" s="709">
        <v>6.4</v>
      </c>
      <c r="B158" s="715" t="s">
        <v>1134</v>
      </c>
      <c r="C158" s="763" t="s">
        <v>99</v>
      </c>
      <c r="D158" s="776">
        <f>'takingoff sheet'!C1304</f>
        <v>34.891500000000008</v>
      </c>
      <c r="E158" s="793"/>
      <c r="F158" s="808"/>
    </row>
    <row r="159" spans="1:6" ht="38.25">
      <c r="A159" s="709">
        <v>6.5</v>
      </c>
      <c r="B159" s="755" t="s">
        <v>1135</v>
      </c>
      <c r="C159" s="763" t="s">
        <v>99</v>
      </c>
      <c r="D159" s="781">
        <f>'takingoff sheet'!C1402</f>
        <v>86.086500000000015</v>
      </c>
      <c r="E159" s="793"/>
      <c r="F159" s="808"/>
    </row>
    <row r="160" spans="1:6">
      <c r="A160" s="709"/>
      <c r="B160" s="755"/>
      <c r="C160" s="763"/>
      <c r="D160" s="781"/>
      <c r="E160" s="793"/>
      <c r="F160" s="808"/>
    </row>
    <row r="161" spans="1:6" ht="51">
      <c r="A161" s="705">
        <v>6.6</v>
      </c>
      <c r="B161" s="715" t="s">
        <v>1136</v>
      </c>
      <c r="C161" s="763" t="s">
        <v>99</v>
      </c>
      <c r="D161" s="781">
        <f>'takingoff sheet'!C1313</f>
        <v>12.96</v>
      </c>
      <c r="E161" s="793"/>
      <c r="F161" s="808"/>
    </row>
    <row r="162" spans="1:6">
      <c r="A162" s="710"/>
      <c r="B162" s="715"/>
      <c r="C162" s="763"/>
      <c r="D162" s="781"/>
      <c r="E162" s="793"/>
      <c r="F162" s="808"/>
    </row>
    <row r="163" spans="1:6">
      <c r="A163" s="710">
        <v>6.7</v>
      </c>
      <c r="B163" s="715" t="s">
        <v>1137</v>
      </c>
      <c r="C163" s="763" t="s">
        <v>99</v>
      </c>
      <c r="D163" s="781">
        <f>'takingoff sheet'!C1316</f>
        <v>7.2959999999999994</v>
      </c>
      <c r="E163" s="793"/>
      <c r="F163" s="808"/>
    </row>
    <row r="164" spans="1:6" ht="38.25">
      <c r="A164" s="710">
        <v>6.8</v>
      </c>
      <c r="B164" s="750" t="s">
        <v>1138</v>
      </c>
      <c r="C164" s="763" t="s">
        <v>99</v>
      </c>
      <c r="D164" s="784">
        <f>'takingoff sheet'!C1587</f>
        <v>97.27</v>
      </c>
      <c r="E164" s="784"/>
      <c r="F164" s="809"/>
    </row>
    <row r="165" spans="1:6" ht="25.5">
      <c r="A165" s="709">
        <v>6.9</v>
      </c>
      <c r="B165" s="750" t="s">
        <v>1139</v>
      </c>
      <c r="C165" s="763" t="s">
        <v>1140</v>
      </c>
      <c r="D165" s="781">
        <f>'takingoff sheet'!C1602</f>
        <v>75.040000000000006</v>
      </c>
      <c r="E165" s="793"/>
      <c r="F165" s="808"/>
    </row>
    <row r="166" spans="1:6" ht="63.75">
      <c r="A166" s="711">
        <v>6.11</v>
      </c>
      <c r="B166" s="759" t="s">
        <v>1141</v>
      </c>
      <c r="C166" s="772" t="s">
        <v>99</v>
      </c>
      <c r="D166" s="781">
        <f>'takingoff sheet'!C1682</f>
        <v>130.69789999999998</v>
      </c>
      <c r="E166" s="793"/>
      <c r="F166" s="808"/>
    </row>
    <row r="167" spans="1:6">
      <c r="A167" s="712"/>
      <c r="B167" s="750"/>
      <c r="C167" s="773"/>
      <c r="D167" s="785"/>
      <c r="E167" s="799"/>
      <c r="F167" s="810"/>
    </row>
    <row r="168" spans="1:6" ht="15.75" thickBot="1">
      <c r="A168" s="705"/>
      <c r="B168" s="752" t="s">
        <v>1098</v>
      </c>
      <c r="C168" s="763"/>
      <c r="D168" s="781"/>
      <c r="E168" s="793"/>
      <c r="F168" s="808"/>
    </row>
    <row r="169" spans="1:6">
      <c r="A169" s="706">
        <v>9</v>
      </c>
      <c r="B169" s="753" t="s">
        <v>1142</v>
      </c>
      <c r="C169" s="761"/>
      <c r="D169" s="774"/>
      <c r="E169" s="795"/>
      <c r="F169" s="803"/>
    </row>
    <row r="170" spans="1:6">
      <c r="A170" s="705"/>
      <c r="B170" s="715"/>
      <c r="C170" s="763"/>
      <c r="D170" s="781"/>
      <c r="E170" s="793"/>
      <c r="F170" s="771"/>
    </row>
    <row r="171" spans="1:6" ht="25.5">
      <c r="A171" s="711">
        <v>9.1</v>
      </c>
      <c r="B171" s="715" t="s">
        <v>1143</v>
      </c>
      <c r="C171" s="763" t="s">
        <v>99</v>
      </c>
      <c r="D171" s="781">
        <f>'takingoff sheet'!C1571</f>
        <v>1073.1592000000001</v>
      </c>
      <c r="E171" s="793"/>
      <c r="F171" s="771"/>
    </row>
    <row r="172" spans="1:6">
      <c r="A172" s="711"/>
      <c r="B172" s="715"/>
      <c r="C172" s="763"/>
      <c r="D172" s="781"/>
      <c r="E172" s="793"/>
      <c r="F172" s="771"/>
    </row>
    <row r="173" spans="1:6">
      <c r="A173" s="711">
        <v>9.1999999999999993</v>
      </c>
      <c r="B173" s="715" t="s">
        <v>1144</v>
      </c>
      <c r="C173" s="763" t="s">
        <v>99</v>
      </c>
      <c r="D173" s="776">
        <f>'takingoff sheet'!C1467</f>
        <v>476.70500000000004</v>
      </c>
      <c r="E173" s="793"/>
      <c r="F173" s="808"/>
    </row>
    <row r="174" spans="1:6">
      <c r="A174" s="705"/>
      <c r="B174" s="715"/>
      <c r="C174" s="769"/>
      <c r="D174" s="777"/>
      <c r="E174" s="794"/>
      <c r="F174" s="808"/>
    </row>
    <row r="175" spans="1:6" ht="15.75" thickBot="1">
      <c r="A175" s="713"/>
      <c r="B175" s="754" t="s">
        <v>1098</v>
      </c>
      <c r="C175" s="770"/>
      <c r="D175" s="782"/>
      <c r="E175" s="800"/>
      <c r="F175" s="806"/>
    </row>
    <row r="179" spans="1:6">
      <c r="A179" s="671"/>
      <c r="B179" s="889"/>
      <c r="C179" s="890"/>
      <c r="D179" s="891"/>
      <c r="E179" s="891"/>
      <c r="F179" s="891"/>
    </row>
    <row r="180" spans="1:6">
      <c r="A180" s="671"/>
      <c r="B180" s="889"/>
      <c r="C180" s="890"/>
      <c r="D180" s="891"/>
      <c r="E180" s="891"/>
      <c r="F180" s="891"/>
    </row>
    <row r="181" spans="1:6">
      <c r="A181" s="671"/>
      <c r="B181" s="889"/>
      <c r="C181" s="890"/>
      <c r="D181" s="891"/>
      <c r="E181" s="891"/>
      <c r="F181" s="891"/>
    </row>
    <row r="182" spans="1:6">
      <c r="A182" s="671"/>
      <c r="B182" s="889"/>
      <c r="C182" s="890"/>
      <c r="D182" s="891"/>
      <c r="E182" s="891"/>
      <c r="F182" s="891"/>
    </row>
    <row r="183" spans="1:6">
      <c r="A183" s="671"/>
      <c r="B183" s="889"/>
      <c r="C183" s="890"/>
      <c r="D183" s="891"/>
      <c r="E183" s="891"/>
      <c r="F183" s="891"/>
    </row>
    <row r="184" spans="1:6">
      <c r="A184" s="671"/>
      <c r="B184" s="889"/>
      <c r="C184" s="890"/>
      <c r="D184" s="891"/>
      <c r="E184" s="891"/>
      <c r="F184" s="891"/>
    </row>
    <row r="185" spans="1:6">
      <c r="A185" s="671"/>
      <c r="B185" s="889"/>
      <c r="C185" s="890"/>
      <c r="D185" s="891"/>
      <c r="E185" s="891"/>
      <c r="F185" s="891"/>
    </row>
    <row r="186" spans="1:6">
      <c r="A186" s="671"/>
      <c r="B186" s="889"/>
      <c r="C186" s="890"/>
      <c r="D186" s="891"/>
      <c r="E186" s="891"/>
      <c r="F186" s="891"/>
    </row>
    <row r="187" spans="1:6">
      <c r="A187" s="671"/>
      <c r="B187" s="889"/>
      <c r="C187" s="890"/>
      <c r="D187" s="891"/>
      <c r="E187" s="891"/>
      <c r="F187" s="891"/>
    </row>
    <row r="188" spans="1:6">
      <c r="A188" s="671"/>
      <c r="B188" s="889"/>
      <c r="C188" s="890"/>
      <c r="D188" s="891"/>
      <c r="E188" s="891"/>
      <c r="F188" s="891"/>
    </row>
    <row r="189" spans="1:6">
      <c r="A189" s="671"/>
      <c r="B189" s="889"/>
      <c r="C189" s="890"/>
      <c r="D189" s="891"/>
      <c r="E189" s="891"/>
      <c r="F189" s="891"/>
    </row>
    <row r="190" spans="1:6">
      <c r="A190" s="671"/>
      <c r="B190" s="889"/>
      <c r="C190" s="890"/>
      <c r="D190" s="891"/>
      <c r="E190" s="891"/>
      <c r="F190" s="891"/>
    </row>
    <row r="191" spans="1:6">
      <c r="A191" s="671"/>
      <c r="B191" s="889"/>
      <c r="C191" s="890"/>
      <c r="D191" s="891"/>
      <c r="E191" s="891"/>
      <c r="F191" s="891"/>
    </row>
    <row r="192" spans="1:6">
      <c r="A192" s="671"/>
      <c r="B192" s="889"/>
      <c r="C192" s="890"/>
      <c r="D192" s="891"/>
      <c r="E192" s="891"/>
      <c r="F192" s="891"/>
    </row>
    <row r="193" spans="1:6">
      <c r="A193" s="671"/>
      <c r="B193" s="889"/>
      <c r="C193" s="890"/>
      <c r="D193" s="891"/>
      <c r="E193" s="891"/>
      <c r="F193" s="891"/>
    </row>
    <row r="194" spans="1:6">
      <c r="A194" s="671"/>
      <c r="B194" s="889"/>
      <c r="C194" s="890"/>
      <c r="D194" s="891"/>
      <c r="E194" s="891"/>
      <c r="F194" s="891"/>
    </row>
    <row r="195" spans="1:6">
      <c r="A195" s="671"/>
      <c r="B195" s="889"/>
      <c r="C195" s="890"/>
      <c r="D195" s="891"/>
      <c r="E195" s="891"/>
      <c r="F195" s="891"/>
    </row>
    <row r="196" spans="1:6">
      <c r="A196" s="671"/>
      <c r="B196" s="889"/>
      <c r="C196" s="890"/>
      <c r="D196" s="891"/>
      <c r="E196" s="891"/>
      <c r="F196" s="891"/>
    </row>
    <row r="197" spans="1:6">
      <c r="A197" s="671"/>
      <c r="B197" s="889"/>
      <c r="C197" s="890"/>
      <c r="D197" s="891"/>
      <c r="E197" s="891"/>
      <c r="F197" s="891"/>
    </row>
    <row r="198" spans="1:6">
      <c r="A198" s="671"/>
      <c r="B198" s="889"/>
      <c r="C198" s="890"/>
      <c r="D198" s="891"/>
      <c r="E198" s="891"/>
      <c r="F198" s="891"/>
    </row>
    <row r="199" spans="1:6">
      <c r="A199" s="671"/>
      <c r="B199" s="889"/>
      <c r="C199" s="890"/>
      <c r="D199" s="891"/>
      <c r="E199" s="891"/>
      <c r="F199" s="891"/>
    </row>
    <row r="200" spans="1:6">
      <c r="A200" s="671"/>
      <c r="B200" s="889"/>
      <c r="C200" s="890"/>
      <c r="D200" s="891"/>
      <c r="E200" s="891"/>
      <c r="F200" s="891"/>
    </row>
    <row r="201" spans="1:6">
      <c r="A201" s="671"/>
      <c r="B201" s="889"/>
      <c r="C201" s="890"/>
      <c r="D201" s="891"/>
      <c r="E201" s="891"/>
      <c r="F201" s="891"/>
    </row>
    <row r="202" spans="1:6">
      <c r="A202" s="671"/>
      <c r="B202" s="889"/>
      <c r="C202" s="890"/>
      <c r="D202" s="891"/>
      <c r="E202" s="891"/>
      <c r="F202" s="891"/>
    </row>
    <row r="203" spans="1:6">
      <c r="A203" s="671"/>
      <c r="B203" s="889"/>
      <c r="C203" s="890"/>
      <c r="D203" s="891"/>
      <c r="E203" s="891"/>
      <c r="F203" s="891"/>
    </row>
    <row r="204" spans="1:6">
      <c r="A204" s="671"/>
      <c r="B204" s="889"/>
      <c r="C204" s="890"/>
      <c r="D204" s="891"/>
      <c r="E204" s="891"/>
      <c r="F204" s="891"/>
    </row>
    <row r="205" spans="1:6">
      <c r="A205" s="671"/>
      <c r="B205" s="889"/>
      <c r="C205" s="890"/>
      <c r="D205" s="891"/>
      <c r="E205" s="891"/>
      <c r="F205" s="891"/>
    </row>
    <row r="206" spans="1:6">
      <c r="A206" s="671"/>
      <c r="B206" s="889"/>
      <c r="C206" s="890"/>
      <c r="D206" s="891"/>
      <c r="E206" s="891"/>
      <c r="F206" s="891"/>
    </row>
    <row r="207" spans="1:6">
      <c r="A207" s="671"/>
      <c r="B207" s="889"/>
      <c r="C207" s="890"/>
      <c r="D207" s="891"/>
      <c r="E207" s="891"/>
      <c r="F207" s="891"/>
    </row>
    <row r="208" spans="1:6">
      <c r="A208" s="671"/>
      <c r="B208" s="889"/>
      <c r="C208" s="890"/>
      <c r="D208" s="891"/>
      <c r="E208" s="891"/>
      <c r="F208" s="891"/>
    </row>
    <row r="209" spans="1:6">
      <c r="A209" s="671"/>
      <c r="B209" s="889"/>
      <c r="C209" s="890"/>
      <c r="D209" s="891"/>
      <c r="E209" s="891"/>
      <c r="F209" s="891"/>
    </row>
    <row r="210" spans="1:6">
      <c r="A210" s="671"/>
      <c r="B210" s="889"/>
      <c r="C210" s="890"/>
      <c r="D210" s="891"/>
      <c r="E210" s="891"/>
      <c r="F210" s="891"/>
    </row>
    <row r="211" spans="1:6">
      <c r="A211" s="671"/>
      <c r="B211" s="889"/>
      <c r="C211" s="890"/>
      <c r="D211" s="891"/>
      <c r="E211" s="891"/>
      <c r="F211" s="891"/>
    </row>
    <row r="212" spans="1:6">
      <c r="A212" s="671"/>
      <c r="B212" s="889"/>
      <c r="C212" s="890"/>
      <c r="D212" s="891"/>
      <c r="E212" s="891"/>
      <c r="F212" s="891"/>
    </row>
    <row r="213" spans="1:6">
      <c r="A213" s="671"/>
      <c r="B213" s="889"/>
      <c r="C213" s="890"/>
      <c r="D213" s="891"/>
      <c r="E213" s="891"/>
      <c r="F213" s="891"/>
    </row>
    <row r="214" spans="1:6">
      <c r="A214" s="671"/>
      <c r="B214" s="889"/>
      <c r="C214" s="890"/>
      <c r="D214" s="891"/>
      <c r="E214" s="891"/>
      <c r="F214" s="891"/>
    </row>
    <row r="215" spans="1:6">
      <c r="A215" s="671"/>
      <c r="B215" s="889"/>
      <c r="C215" s="890"/>
      <c r="D215" s="891"/>
      <c r="E215" s="891"/>
      <c r="F215" s="891"/>
    </row>
    <row r="216" spans="1:6">
      <c r="A216" s="671"/>
      <c r="B216" s="889"/>
      <c r="C216" s="890"/>
      <c r="D216" s="891"/>
      <c r="E216" s="891"/>
      <c r="F216" s="891"/>
    </row>
    <row r="217" spans="1:6">
      <c r="A217" s="671"/>
      <c r="B217" s="889"/>
      <c r="C217" s="890"/>
      <c r="D217" s="891"/>
      <c r="E217" s="891"/>
      <c r="F217" s="891"/>
    </row>
    <row r="218" spans="1:6">
      <c r="A218" s="671"/>
      <c r="B218" s="889"/>
      <c r="C218" s="890"/>
      <c r="D218" s="891"/>
      <c r="E218" s="891"/>
      <c r="F218" s="891"/>
    </row>
    <row r="219" spans="1:6">
      <c r="A219" s="671"/>
      <c r="B219" s="889"/>
      <c r="C219" s="890"/>
      <c r="D219" s="891"/>
      <c r="E219" s="891"/>
      <c r="F219" s="891"/>
    </row>
    <row r="220" spans="1:6">
      <c r="A220" s="671"/>
      <c r="B220" s="889"/>
      <c r="C220" s="890"/>
      <c r="D220" s="891"/>
      <c r="E220" s="891"/>
      <c r="F220" s="891"/>
    </row>
    <row r="221" spans="1:6">
      <c r="A221" s="671"/>
      <c r="B221" s="889"/>
      <c r="C221" s="890"/>
      <c r="D221" s="891"/>
      <c r="E221" s="891"/>
      <c r="F221" s="891"/>
    </row>
    <row r="222" spans="1:6">
      <c r="A222" s="671"/>
      <c r="B222" s="889"/>
      <c r="C222" s="890"/>
      <c r="D222" s="891"/>
      <c r="E222" s="891"/>
      <c r="F222" s="891"/>
    </row>
    <row r="223" spans="1:6">
      <c r="A223" s="671"/>
      <c r="B223" s="889"/>
      <c r="C223" s="890"/>
      <c r="D223" s="891"/>
      <c r="E223" s="891"/>
      <c r="F223" s="891"/>
    </row>
    <row r="224" spans="1:6">
      <c r="A224" s="671"/>
      <c r="B224" s="889"/>
      <c r="C224" s="890"/>
      <c r="D224" s="891"/>
      <c r="E224" s="891"/>
      <c r="F224" s="891"/>
    </row>
    <row r="225" spans="1:6">
      <c r="A225" s="671"/>
      <c r="B225" s="889"/>
      <c r="C225" s="890"/>
      <c r="D225" s="891"/>
      <c r="E225" s="891"/>
      <c r="F225" s="891"/>
    </row>
    <row r="226" spans="1:6">
      <c r="A226" s="671"/>
      <c r="B226" s="889"/>
      <c r="C226" s="890"/>
      <c r="D226" s="891"/>
      <c r="E226" s="891"/>
      <c r="F226" s="891"/>
    </row>
    <row r="227" spans="1:6">
      <c r="A227" s="671"/>
      <c r="B227" s="889"/>
      <c r="C227" s="890"/>
      <c r="D227" s="891"/>
      <c r="E227" s="891"/>
      <c r="F227" s="891"/>
    </row>
    <row r="228" spans="1:6">
      <c r="A228" s="671"/>
      <c r="B228" s="889"/>
      <c r="C228" s="890"/>
      <c r="D228" s="891"/>
      <c r="E228" s="891"/>
      <c r="F228" s="891"/>
    </row>
    <row r="229" spans="1:6">
      <c r="A229" s="671"/>
      <c r="B229" s="889"/>
      <c r="C229" s="890"/>
      <c r="D229" s="891"/>
      <c r="E229" s="891"/>
      <c r="F229" s="891"/>
    </row>
    <row r="230" spans="1:6">
      <c r="A230" s="671"/>
      <c r="B230" s="889"/>
      <c r="C230" s="890"/>
      <c r="D230" s="891"/>
      <c r="E230" s="891"/>
      <c r="F230" s="891"/>
    </row>
    <row r="231" spans="1:6">
      <c r="A231" s="671"/>
      <c r="B231" s="889"/>
      <c r="C231" s="890"/>
      <c r="D231" s="891"/>
      <c r="E231" s="891"/>
      <c r="F231" s="891"/>
    </row>
    <row r="232" spans="1:6">
      <c r="A232" s="671"/>
      <c r="B232" s="889"/>
      <c r="C232" s="890"/>
      <c r="D232" s="891"/>
      <c r="E232" s="891"/>
      <c r="F232" s="891"/>
    </row>
    <row r="233" spans="1:6">
      <c r="A233" s="671"/>
      <c r="B233" s="889"/>
      <c r="C233" s="890"/>
      <c r="D233" s="891"/>
      <c r="E233" s="891"/>
      <c r="F233" s="891"/>
    </row>
    <row r="234" spans="1:6">
      <c r="A234" s="671"/>
      <c r="B234" s="889"/>
      <c r="C234" s="890"/>
      <c r="D234" s="891"/>
      <c r="E234" s="891"/>
      <c r="F234" s="891"/>
    </row>
    <row r="235" spans="1:6">
      <c r="A235" s="671"/>
      <c r="B235" s="889"/>
      <c r="C235" s="890"/>
      <c r="D235" s="891"/>
      <c r="E235" s="891"/>
      <c r="F235" s="891"/>
    </row>
    <row r="236" spans="1:6">
      <c r="A236" s="671"/>
      <c r="B236" s="889"/>
      <c r="C236" s="890"/>
      <c r="D236" s="891"/>
      <c r="E236" s="891"/>
      <c r="F236" s="891"/>
    </row>
    <row r="237" spans="1:6">
      <c r="A237" s="671"/>
      <c r="B237" s="889"/>
      <c r="C237" s="890"/>
      <c r="D237" s="891"/>
      <c r="E237" s="891"/>
      <c r="F237" s="891"/>
    </row>
    <row r="238" spans="1:6">
      <c r="A238" s="671"/>
      <c r="B238" s="889"/>
      <c r="C238" s="890"/>
      <c r="D238" s="891"/>
      <c r="E238" s="891"/>
      <c r="F238" s="891"/>
    </row>
    <row r="239" spans="1:6">
      <c r="A239" s="671"/>
      <c r="B239" s="889"/>
      <c r="C239" s="890"/>
      <c r="D239" s="891"/>
      <c r="E239" s="891"/>
      <c r="F239" s="891"/>
    </row>
    <row r="240" spans="1:6">
      <c r="A240" s="671"/>
      <c r="B240" s="889"/>
      <c r="C240" s="890"/>
      <c r="D240" s="891"/>
      <c r="E240" s="891"/>
      <c r="F240" s="891"/>
    </row>
    <row r="241" spans="1:6">
      <c r="A241" s="671"/>
      <c r="B241" s="889"/>
      <c r="C241" s="890"/>
      <c r="D241" s="891"/>
      <c r="E241" s="891"/>
      <c r="F241" s="891"/>
    </row>
    <row r="242" spans="1:6">
      <c r="A242" s="671"/>
      <c r="B242" s="889"/>
      <c r="C242" s="890"/>
      <c r="D242" s="891"/>
      <c r="E242" s="891"/>
      <c r="F242" s="891"/>
    </row>
    <row r="243" spans="1:6">
      <c r="A243" s="671"/>
      <c r="B243" s="889"/>
      <c r="C243" s="890"/>
      <c r="D243" s="891"/>
      <c r="E243" s="891"/>
      <c r="F243" s="891"/>
    </row>
    <row r="244" spans="1:6">
      <c r="A244" s="671"/>
      <c r="B244" s="889"/>
      <c r="C244" s="890"/>
      <c r="D244" s="891"/>
      <c r="E244" s="891"/>
      <c r="F244" s="891"/>
    </row>
    <row r="245" spans="1:6">
      <c r="A245" s="671"/>
      <c r="B245" s="889"/>
      <c r="C245" s="890"/>
      <c r="D245" s="891"/>
      <c r="E245" s="891"/>
      <c r="F245" s="891"/>
    </row>
    <row r="246" spans="1:6">
      <c r="A246" s="671"/>
      <c r="B246" s="889"/>
      <c r="C246" s="890"/>
      <c r="D246" s="891"/>
      <c r="E246" s="891"/>
      <c r="F246" s="891"/>
    </row>
    <row r="247" spans="1:6">
      <c r="A247" s="671"/>
      <c r="B247" s="889"/>
      <c r="C247" s="890"/>
      <c r="D247" s="891"/>
      <c r="E247" s="891"/>
      <c r="F247" s="891"/>
    </row>
    <row r="248" spans="1:6">
      <c r="A248" s="671"/>
      <c r="B248" s="889"/>
      <c r="C248" s="890"/>
      <c r="D248" s="891"/>
      <c r="E248" s="891"/>
      <c r="F248" s="891"/>
    </row>
    <row r="249" spans="1:6">
      <c r="A249" s="671"/>
      <c r="B249" s="889"/>
      <c r="C249" s="890"/>
      <c r="D249" s="891"/>
      <c r="E249" s="891"/>
      <c r="F249" s="891"/>
    </row>
    <row r="250" spans="1:6">
      <c r="A250" s="671"/>
      <c r="B250" s="889"/>
      <c r="C250" s="890"/>
      <c r="D250" s="891"/>
      <c r="E250" s="891"/>
      <c r="F250" s="891"/>
    </row>
    <row r="251" spans="1:6">
      <c r="A251" s="671"/>
      <c r="B251" s="889"/>
      <c r="C251" s="890"/>
      <c r="D251" s="891"/>
      <c r="E251" s="891"/>
      <c r="F251" s="891"/>
    </row>
    <row r="252" spans="1:6">
      <c r="A252" s="671"/>
      <c r="B252" s="889"/>
      <c r="C252" s="890"/>
      <c r="D252" s="891"/>
      <c r="E252" s="891"/>
      <c r="F252" s="891"/>
    </row>
    <row r="253" spans="1:6">
      <c r="A253" s="671"/>
      <c r="B253" s="889"/>
      <c r="C253" s="890"/>
      <c r="D253" s="891"/>
      <c r="E253" s="891"/>
      <c r="F253" s="891"/>
    </row>
    <row r="254" spans="1:6">
      <c r="A254" s="671"/>
      <c r="B254" s="889"/>
      <c r="C254" s="890"/>
      <c r="D254" s="891"/>
      <c r="E254" s="891"/>
      <c r="F254" s="891"/>
    </row>
    <row r="255" spans="1:6">
      <c r="A255" s="671"/>
      <c r="B255" s="889"/>
      <c r="C255" s="890"/>
      <c r="D255" s="891"/>
      <c r="E255" s="891"/>
      <c r="F255" s="891"/>
    </row>
    <row r="256" spans="1:6">
      <c r="A256" s="671"/>
      <c r="B256" s="889"/>
      <c r="C256" s="890"/>
      <c r="D256" s="891"/>
      <c r="E256" s="891"/>
      <c r="F256" s="891"/>
    </row>
    <row r="257" spans="1:6">
      <c r="A257" s="671"/>
      <c r="B257" s="889"/>
      <c r="C257" s="890"/>
      <c r="D257" s="891"/>
      <c r="E257" s="891"/>
      <c r="F257" s="891"/>
    </row>
    <row r="258" spans="1:6">
      <c r="A258" s="671"/>
      <c r="B258" s="889"/>
      <c r="C258" s="890"/>
      <c r="D258" s="891"/>
      <c r="E258" s="891"/>
      <c r="F258" s="891"/>
    </row>
    <row r="259" spans="1:6">
      <c r="A259" s="671"/>
      <c r="B259" s="889"/>
      <c r="C259" s="890"/>
      <c r="D259" s="891"/>
      <c r="E259" s="891"/>
      <c r="F259" s="891"/>
    </row>
    <row r="260" spans="1:6">
      <c r="A260" s="671"/>
      <c r="B260" s="889"/>
      <c r="C260" s="890"/>
      <c r="D260" s="891"/>
      <c r="E260" s="891"/>
      <c r="F260" s="891"/>
    </row>
    <row r="261" spans="1:6">
      <c r="A261" s="671"/>
      <c r="B261" s="889"/>
      <c r="C261" s="890"/>
      <c r="D261" s="891"/>
      <c r="E261" s="891"/>
      <c r="F261" s="891"/>
    </row>
    <row r="262" spans="1:6">
      <c r="A262" s="671"/>
      <c r="B262" s="889"/>
      <c r="C262" s="890"/>
      <c r="D262" s="891"/>
      <c r="E262" s="891"/>
      <c r="F262" s="891"/>
    </row>
    <row r="263" spans="1:6">
      <c r="A263" s="671"/>
      <c r="B263" s="889"/>
      <c r="C263" s="890"/>
      <c r="D263" s="891"/>
      <c r="E263" s="891"/>
      <c r="F263" s="891"/>
    </row>
    <row r="264" spans="1:6">
      <c r="A264" s="671"/>
      <c r="B264" s="889"/>
      <c r="C264" s="890"/>
      <c r="D264" s="891"/>
      <c r="E264" s="891"/>
      <c r="F264" s="891"/>
    </row>
    <row r="265" spans="1:6">
      <c r="A265" s="671"/>
      <c r="B265" s="889"/>
      <c r="C265" s="890"/>
      <c r="D265" s="891"/>
      <c r="E265" s="891"/>
      <c r="F265" s="891"/>
    </row>
    <row r="266" spans="1:6">
      <c r="A266" s="671"/>
      <c r="B266" s="889"/>
      <c r="C266" s="890"/>
      <c r="D266" s="891"/>
      <c r="E266" s="891"/>
      <c r="F266" s="891"/>
    </row>
    <row r="267" spans="1:6">
      <c r="A267" s="671"/>
      <c r="B267" s="889"/>
      <c r="C267" s="890"/>
      <c r="D267" s="891"/>
      <c r="E267" s="891"/>
      <c r="F267" s="891"/>
    </row>
    <row r="268" spans="1:6">
      <c r="A268" s="671"/>
      <c r="B268" s="889"/>
      <c r="C268" s="890"/>
      <c r="D268" s="891"/>
      <c r="E268" s="891"/>
      <c r="F268" s="891"/>
    </row>
    <row r="269" spans="1:6">
      <c r="A269" s="671"/>
      <c r="B269" s="889"/>
      <c r="C269" s="890"/>
      <c r="D269" s="891"/>
      <c r="E269" s="891"/>
      <c r="F269" s="891"/>
    </row>
    <row r="270" spans="1:6">
      <c r="A270" s="671"/>
      <c r="B270" s="889"/>
      <c r="C270" s="890"/>
      <c r="D270" s="891"/>
      <c r="E270" s="891"/>
      <c r="F270" s="891"/>
    </row>
    <row r="271" spans="1:6">
      <c r="A271" s="671"/>
      <c r="B271" s="889"/>
      <c r="C271" s="890"/>
      <c r="D271" s="891"/>
      <c r="E271" s="891"/>
      <c r="F271" s="891"/>
    </row>
    <row r="272" spans="1:6">
      <c r="A272" s="671"/>
      <c r="B272" s="889"/>
      <c r="C272" s="890"/>
      <c r="D272" s="891"/>
      <c r="E272" s="891"/>
      <c r="F272" s="891"/>
    </row>
    <row r="273" spans="1:6">
      <c r="A273" s="671"/>
      <c r="B273" s="889"/>
      <c r="C273" s="890"/>
      <c r="D273" s="891"/>
      <c r="E273" s="891"/>
      <c r="F273" s="891"/>
    </row>
    <row r="274" spans="1:6">
      <c r="A274" s="671"/>
      <c r="B274" s="889"/>
      <c r="C274" s="890"/>
      <c r="D274" s="891"/>
      <c r="E274" s="891"/>
      <c r="F274" s="891"/>
    </row>
    <row r="275" spans="1:6">
      <c r="A275" s="671"/>
      <c r="B275" s="889"/>
      <c r="C275" s="890"/>
      <c r="D275" s="891"/>
      <c r="E275" s="891"/>
      <c r="F275" s="891"/>
    </row>
    <row r="276" spans="1:6">
      <c r="A276" s="671"/>
      <c r="B276" s="889"/>
      <c r="C276" s="890"/>
      <c r="D276" s="891"/>
      <c r="E276" s="891"/>
      <c r="F276" s="891"/>
    </row>
    <row r="277" spans="1:6">
      <c r="A277" s="671"/>
      <c r="B277" s="889"/>
      <c r="C277" s="890"/>
      <c r="D277" s="891"/>
      <c r="E277" s="891"/>
      <c r="F277" s="891"/>
    </row>
    <row r="278" spans="1:6">
      <c r="A278" s="671"/>
      <c r="B278" s="889"/>
      <c r="C278" s="890"/>
      <c r="D278" s="891"/>
      <c r="E278" s="891"/>
      <c r="F278" s="891"/>
    </row>
    <row r="279" spans="1:6">
      <c r="A279" s="671"/>
      <c r="B279" s="889"/>
      <c r="C279" s="890"/>
      <c r="D279" s="891"/>
      <c r="E279" s="891"/>
      <c r="F279" s="891"/>
    </row>
    <row r="280" spans="1:6">
      <c r="A280" s="671"/>
      <c r="B280" s="889"/>
      <c r="C280" s="890"/>
      <c r="D280" s="891"/>
      <c r="E280" s="891"/>
      <c r="F280" s="891"/>
    </row>
    <row r="281" spans="1:6">
      <c r="A281" s="671"/>
      <c r="B281" s="889"/>
      <c r="C281" s="890"/>
      <c r="D281" s="891"/>
      <c r="E281" s="891"/>
      <c r="F281" s="891"/>
    </row>
    <row r="282" spans="1:6">
      <c r="A282" s="671"/>
      <c r="B282" s="889"/>
      <c r="C282" s="890"/>
      <c r="D282" s="891"/>
      <c r="E282" s="891"/>
      <c r="F282" s="891"/>
    </row>
    <row r="283" spans="1:6">
      <c r="A283" s="671"/>
      <c r="B283" s="889"/>
      <c r="C283" s="890"/>
      <c r="D283" s="891"/>
      <c r="E283" s="891"/>
      <c r="F283" s="891"/>
    </row>
    <row r="284" spans="1:6">
      <c r="A284" s="671"/>
      <c r="B284" s="889"/>
      <c r="C284" s="890"/>
      <c r="D284" s="891"/>
      <c r="E284" s="891"/>
      <c r="F284" s="891"/>
    </row>
    <row r="285" spans="1:6">
      <c r="A285" s="671"/>
      <c r="B285" s="889"/>
      <c r="C285" s="890"/>
      <c r="D285" s="891"/>
      <c r="E285" s="891"/>
      <c r="F285" s="891"/>
    </row>
    <row r="286" spans="1:6">
      <c r="A286" s="671"/>
      <c r="B286" s="889"/>
      <c r="C286" s="890"/>
      <c r="D286" s="891"/>
      <c r="E286" s="891"/>
      <c r="F286" s="891"/>
    </row>
    <row r="287" spans="1:6" ht="15.75" thickBot="1">
      <c r="A287" s="400"/>
      <c r="B287" s="892"/>
      <c r="C287" s="893"/>
      <c r="D287" s="894"/>
      <c r="E287" s="894"/>
      <c r="F287" s="894"/>
    </row>
  </sheetData>
  <mergeCells count="33">
    <mergeCell ref="G48:H48"/>
    <mergeCell ref="G49:H49"/>
    <mergeCell ref="A20:A21"/>
    <mergeCell ref="A22:A23"/>
    <mergeCell ref="F20:F21"/>
    <mergeCell ref="E20:E21"/>
    <mergeCell ref="B24:B25"/>
    <mergeCell ref="E22:E23"/>
    <mergeCell ref="F22:F23"/>
    <mergeCell ref="C20:C21"/>
    <mergeCell ref="D20:D21"/>
    <mergeCell ref="B22:B23"/>
    <mergeCell ref="C22:C23"/>
    <mergeCell ref="D22:D23"/>
    <mergeCell ref="G50:H50"/>
    <mergeCell ref="G51:H51"/>
    <mergeCell ref="G52:H52"/>
    <mergeCell ref="G53:H53"/>
    <mergeCell ref="G54:H54"/>
    <mergeCell ref="G59:H59"/>
    <mergeCell ref="G60:H60"/>
    <mergeCell ref="G61:H61"/>
    <mergeCell ref="G62:H62"/>
    <mergeCell ref="G63:H63"/>
    <mergeCell ref="G76:H76"/>
    <mergeCell ref="G77:H77"/>
    <mergeCell ref="G78:H78"/>
    <mergeCell ref="G79:H79"/>
    <mergeCell ref="G71:H71"/>
    <mergeCell ref="G72:H72"/>
    <mergeCell ref="G73:H73"/>
    <mergeCell ref="G74:H74"/>
    <mergeCell ref="G75:H75"/>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selection activeCell="G35" sqref="G35"/>
    </sheetView>
  </sheetViews>
  <sheetFormatPr defaultRowHeight="15"/>
  <sheetData>
    <row r="1" spans="1:14" ht="18.75">
      <c r="A1" s="8" t="s">
        <v>196</v>
      </c>
      <c r="B1" s="9"/>
      <c r="C1" s="9"/>
      <c r="D1" s="9"/>
      <c r="E1" s="9"/>
      <c r="F1" s="9"/>
      <c r="G1" s="9"/>
      <c r="H1" s="9"/>
      <c r="I1" s="9"/>
      <c r="J1" s="9"/>
      <c r="K1" s="9"/>
      <c r="L1" s="9"/>
      <c r="M1" s="9"/>
      <c r="N1" s="9"/>
    </row>
    <row r="2" spans="1:14">
      <c r="A2" s="994" t="s">
        <v>146</v>
      </c>
      <c r="B2" s="994"/>
      <c r="C2" s="994"/>
      <c r="D2" s="994"/>
      <c r="E2" s="994"/>
      <c r="F2" s="994"/>
      <c r="G2" s="994"/>
      <c r="H2" s="994"/>
      <c r="I2" s="994"/>
      <c r="J2" s="994"/>
      <c r="K2" s="994"/>
      <c r="L2" s="994"/>
      <c r="M2" s="994"/>
      <c r="N2" s="994"/>
    </row>
    <row r="3" spans="1:14">
      <c r="A3" s="51" t="s">
        <v>192</v>
      </c>
      <c r="B3" s="51"/>
      <c r="C3" s="51"/>
      <c r="D3" s="51"/>
      <c r="E3" s="51"/>
      <c r="F3" s="51"/>
      <c r="G3" s="51"/>
      <c r="H3" s="51"/>
      <c r="I3" s="51" t="s">
        <v>147</v>
      </c>
      <c r="J3" s="51"/>
      <c r="K3" s="51"/>
      <c r="L3" s="52">
        <v>60</v>
      </c>
      <c r="M3" s="51" t="s">
        <v>148</v>
      </c>
      <c r="N3" s="51"/>
    </row>
    <row r="4" spans="1:14">
      <c r="A4" s="51" t="s">
        <v>193</v>
      </c>
      <c r="B4" s="995" t="s">
        <v>149</v>
      </c>
      <c r="C4" s="995"/>
      <c r="D4" s="995"/>
      <c r="E4" s="995"/>
      <c r="F4" s="995"/>
      <c r="G4" s="995"/>
      <c r="H4" s="995"/>
      <c r="I4" s="51" t="s">
        <v>150</v>
      </c>
      <c r="J4" s="51"/>
      <c r="K4" s="51"/>
      <c r="L4" s="51">
        <v>60</v>
      </c>
      <c r="M4" s="51" t="s">
        <v>151</v>
      </c>
      <c r="N4" s="51"/>
    </row>
    <row r="5" spans="1:14">
      <c r="A5" s="51" t="s">
        <v>152</v>
      </c>
      <c r="B5" s="51"/>
      <c r="C5" s="51"/>
      <c r="D5" s="51">
        <v>1</v>
      </c>
      <c r="E5" s="51" t="s">
        <v>153</v>
      </c>
      <c r="F5" s="51"/>
      <c r="G5" s="51"/>
      <c r="H5" s="51"/>
      <c r="I5" s="51" t="s">
        <v>154</v>
      </c>
      <c r="J5" s="52"/>
      <c r="K5" s="11">
        <f>K26</f>
        <v>16.483333333333334</v>
      </c>
      <c r="L5" s="9" t="s">
        <v>155</v>
      </c>
      <c r="M5" s="51"/>
      <c r="N5" s="51"/>
    </row>
    <row r="6" spans="1:14" ht="15.75" thickBot="1">
      <c r="A6" s="51"/>
      <c r="B6" s="51"/>
      <c r="C6" s="51"/>
      <c r="D6" s="51"/>
      <c r="E6" s="51"/>
      <c r="F6" s="51"/>
      <c r="G6" s="51"/>
      <c r="H6" s="51"/>
      <c r="I6" s="51"/>
      <c r="J6" s="51"/>
      <c r="K6" s="51"/>
      <c r="L6" s="51"/>
      <c r="M6" s="51"/>
      <c r="N6" s="51"/>
    </row>
    <row r="7" spans="1:14" ht="15.75" thickBot="1">
      <c r="A7" s="987" t="s">
        <v>156</v>
      </c>
      <c r="B7" s="988"/>
      <c r="C7" s="988"/>
      <c r="D7" s="988"/>
      <c r="E7" s="989"/>
      <c r="F7" s="990" t="s">
        <v>157</v>
      </c>
      <c r="G7" s="991"/>
      <c r="H7" s="991"/>
      <c r="I7" s="991"/>
      <c r="J7" s="992"/>
      <c r="K7" s="993" t="s">
        <v>158</v>
      </c>
      <c r="L7" s="988"/>
      <c r="M7" s="988"/>
      <c r="N7" s="996"/>
    </row>
    <row r="8" spans="1:14" ht="52.5" thickBot="1">
      <c r="A8" s="12" t="s">
        <v>159</v>
      </c>
      <c r="B8" s="13" t="s">
        <v>109</v>
      </c>
      <c r="C8" s="13" t="s">
        <v>160</v>
      </c>
      <c r="D8" s="13" t="s">
        <v>161</v>
      </c>
      <c r="E8" s="14" t="s">
        <v>162</v>
      </c>
      <c r="F8" s="41" t="s">
        <v>163</v>
      </c>
      <c r="G8" s="42" t="s">
        <v>164</v>
      </c>
      <c r="H8" s="42" t="s">
        <v>165</v>
      </c>
      <c r="I8" s="43" t="s">
        <v>166</v>
      </c>
      <c r="J8" s="43" t="s">
        <v>167</v>
      </c>
      <c r="K8" s="15" t="s">
        <v>168</v>
      </c>
      <c r="L8" s="13" t="s">
        <v>164</v>
      </c>
      <c r="M8" s="14" t="s">
        <v>169</v>
      </c>
      <c r="N8" s="16" t="s">
        <v>170</v>
      </c>
    </row>
    <row r="9" spans="1:14">
      <c r="A9" s="17"/>
      <c r="B9" s="51" t="s">
        <v>153</v>
      </c>
      <c r="C9" s="18">
        <v>1</v>
      </c>
      <c r="D9" s="19"/>
      <c r="E9" s="20"/>
      <c r="F9" s="44" t="s">
        <v>171</v>
      </c>
      <c r="G9" s="44">
        <v>1</v>
      </c>
      <c r="H9" s="45">
        <v>1</v>
      </c>
      <c r="I9" s="44">
        <v>300</v>
      </c>
      <c r="J9" s="45">
        <f>I9*H9*G9</f>
        <v>300</v>
      </c>
      <c r="K9" s="21"/>
      <c r="L9" s="21"/>
      <c r="M9" s="20"/>
      <c r="N9" s="22"/>
    </row>
    <row r="10" spans="1:14">
      <c r="A10" s="17"/>
      <c r="B10" s="51" t="s">
        <v>153</v>
      </c>
      <c r="C10" s="18">
        <v>1</v>
      </c>
      <c r="D10" s="23"/>
      <c r="E10" s="23"/>
      <c r="F10" s="46" t="s">
        <v>172</v>
      </c>
      <c r="G10" s="46">
        <v>1</v>
      </c>
      <c r="H10" s="46">
        <v>1</v>
      </c>
      <c r="I10" s="46">
        <v>260</v>
      </c>
      <c r="J10" s="47">
        <f>I10*H10*G10</f>
        <v>260</v>
      </c>
      <c r="K10" s="18"/>
      <c r="L10" s="18"/>
      <c r="M10" s="18"/>
      <c r="N10" s="24"/>
    </row>
    <row r="11" spans="1:14">
      <c r="A11" s="17"/>
      <c r="B11" s="51" t="s">
        <v>153</v>
      </c>
      <c r="C11" s="18">
        <v>1</v>
      </c>
      <c r="D11" s="25"/>
      <c r="E11" s="23"/>
      <c r="F11" s="46" t="s">
        <v>173</v>
      </c>
      <c r="G11" s="46">
        <v>2</v>
      </c>
      <c r="H11" s="46">
        <v>1</v>
      </c>
      <c r="I11" s="46">
        <v>150</v>
      </c>
      <c r="J11" s="47">
        <f>I11*H11*G11</f>
        <v>300</v>
      </c>
      <c r="K11" s="18"/>
      <c r="L11" s="18"/>
      <c r="M11" s="18"/>
      <c r="N11" s="24"/>
    </row>
    <row r="12" spans="1:14">
      <c r="A12" s="17"/>
      <c r="B12" s="51" t="s">
        <v>153</v>
      </c>
      <c r="C12" s="18">
        <v>1</v>
      </c>
      <c r="D12" s="25"/>
      <c r="E12" s="23"/>
      <c r="F12" s="46"/>
      <c r="G12" s="46"/>
      <c r="H12" s="46"/>
      <c r="I12" s="46"/>
      <c r="J12" s="47"/>
      <c r="K12" s="18"/>
      <c r="L12" s="18"/>
      <c r="M12" s="18"/>
      <c r="N12" s="24"/>
    </row>
    <row r="13" spans="1:14">
      <c r="A13" s="17"/>
      <c r="B13" s="51" t="s">
        <v>153</v>
      </c>
      <c r="C13" s="18">
        <v>1</v>
      </c>
      <c r="D13" s="25"/>
      <c r="E13" s="23"/>
      <c r="F13" s="46"/>
      <c r="G13" s="46"/>
      <c r="H13" s="46"/>
      <c r="I13" s="46"/>
      <c r="J13" s="47"/>
      <c r="K13" s="18"/>
      <c r="L13" s="18"/>
      <c r="M13" s="18"/>
      <c r="N13" s="24"/>
    </row>
    <row r="14" spans="1:14">
      <c r="A14" s="17"/>
      <c r="B14" s="51" t="s">
        <v>153</v>
      </c>
      <c r="C14" s="18">
        <v>1</v>
      </c>
      <c r="D14" s="25"/>
      <c r="E14" s="23"/>
      <c r="F14" s="46"/>
      <c r="G14" s="46"/>
      <c r="H14" s="46"/>
      <c r="I14" s="46"/>
      <c r="J14" s="47"/>
      <c r="K14" s="18"/>
      <c r="L14" s="18"/>
      <c r="M14" s="18"/>
      <c r="N14" s="24"/>
    </row>
    <row r="15" spans="1:14" ht="15.75" thickBot="1">
      <c r="A15" s="26"/>
      <c r="B15" s="51" t="s">
        <v>153</v>
      </c>
      <c r="C15" s="18">
        <v>1</v>
      </c>
      <c r="D15" s="27"/>
      <c r="E15" s="28"/>
      <c r="F15" s="48"/>
      <c r="G15" s="48"/>
      <c r="H15" s="48"/>
      <c r="I15" s="48"/>
      <c r="J15" s="49"/>
      <c r="K15" s="27"/>
      <c r="L15" s="27"/>
      <c r="M15" s="27"/>
      <c r="N15" s="29"/>
    </row>
    <row r="16" spans="1:14" ht="15.75" thickBot="1">
      <c r="A16" s="987" t="s">
        <v>174</v>
      </c>
      <c r="B16" s="988"/>
      <c r="C16" s="988"/>
      <c r="D16" s="989"/>
      <c r="E16" s="30"/>
      <c r="F16" s="990" t="s">
        <v>175</v>
      </c>
      <c r="G16" s="991"/>
      <c r="H16" s="991"/>
      <c r="I16" s="992"/>
      <c r="J16" s="50">
        <f>SUM(J9:J15)</f>
        <v>860</v>
      </c>
      <c r="K16" s="993" t="s">
        <v>176</v>
      </c>
      <c r="L16" s="988"/>
      <c r="M16" s="989"/>
      <c r="N16" s="31"/>
    </row>
    <row r="17" spans="1:14">
      <c r="A17" s="9"/>
      <c r="B17" s="9"/>
      <c r="C17" s="9"/>
      <c r="D17" s="9"/>
      <c r="E17" s="9"/>
      <c r="F17" s="9"/>
      <c r="G17" s="9"/>
      <c r="H17" s="9"/>
      <c r="I17" s="9"/>
      <c r="J17" s="9"/>
      <c r="K17" s="9"/>
      <c r="L17" s="9"/>
      <c r="M17" s="9"/>
      <c r="N17" s="9"/>
    </row>
    <row r="18" spans="1:14">
      <c r="A18" s="32" t="s">
        <v>177</v>
      </c>
      <c r="B18" s="11">
        <f>E16</f>
        <v>0</v>
      </c>
      <c r="C18" s="9" t="s">
        <v>155</v>
      </c>
      <c r="D18" s="9"/>
      <c r="E18" s="32" t="s">
        <v>178</v>
      </c>
      <c r="F18" s="9"/>
      <c r="G18" s="9"/>
      <c r="H18" s="33">
        <f>J16/L3</f>
        <v>14.333333333333334</v>
      </c>
      <c r="I18" s="10" t="s">
        <v>179</v>
      </c>
      <c r="J18" s="32" t="s">
        <v>180</v>
      </c>
      <c r="K18" s="34"/>
      <c r="L18" s="35"/>
      <c r="M18" s="36"/>
      <c r="N18" s="9" t="s">
        <v>155</v>
      </c>
    </row>
    <row r="19" spans="1:14">
      <c r="A19" s="9"/>
      <c r="B19" s="9"/>
      <c r="C19" s="9"/>
      <c r="D19" s="9"/>
      <c r="E19" s="37" t="s">
        <v>194</v>
      </c>
      <c r="F19" s="37"/>
      <c r="G19" s="10"/>
      <c r="H19" s="9"/>
      <c r="I19" s="9"/>
      <c r="J19" s="9"/>
      <c r="K19" s="9" t="s">
        <v>195</v>
      </c>
      <c r="L19" s="9"/>
      <c r="M19" s="9"/>
      <c r="N19" s="9"/>
    </row>
    <row r="20" spans="1:14">
      <c r="A20" s="9"/>
      <c r="B20" s="9"/>
      <c r="C20" s="9"/>
      <c r="D20" s="9"/>
      <c r="E20" s="34" t="s">
        <v>181</v>
      </c>
      <c r="F20" s="34"/>
      <c r="G20" s="34"/>
      <c r="H20" s="10"/>
      <c r="I20" s="10"/>
      <c r="J20" s="9"/>
      <c r="K20" s="9" t="s">
        <v>181</v>
      </c>
      <c r="L20" s="9"/>
      <c r="M20" s="9"/>
      <c r="N20" s="9"/>
    </row>
    <row r="21" spans="1:14">
      <c r="A21" s="9"/>
      <c r="B21" s="9"/>
      <c r="C21" s="9"/>
      <c r="D21" s="9"/>
      <c r="E21" s="9" t="s">
        <v>182</v>
      </c>
      <c r="F21" s="9"/>
      <c r="G21" s="9"/>
      <c r="H21" s="9"/>
      <c r="I21" s="9"/>
      <c r="J21" s="9"/>
      <c r="K21" s="11">
        <f>B18+H18+M18</f>
        <v>14.333333333333334</v>
      </c>
      <c r="L21" s="9" t="s">
        <v>155</v>
      </c>
      <c r="M21" s="9"/>
      <c r="N21" s="9"/>
    </row>
    <row r="22" spans="1:14">
      <c r="A22" s="9"/>
      <c r="B22" s="9"/>
      <c r="C22" s="9"/>
      <c r="D22" s="9"/>
      <c r="E22" s="9" t="s">
        <v>183</v>
      </c>
      <c r="F22" s="9"/>
      <c r="G22" s="9" t="s">
        <v>184</v>
      </c>
      <c r="H22" s="9"/>
      <c r="I22" s="9"/>
      <c r="J22" s="38"/>
      <c r="K22" s="11"/>
      <c r="L22" s="9" t="s">
        <v>155</v>
      </c>
      <c r="M22" s="9"/>
      <c r="N22" s="9"/>
    </row>
    <row r="23" spans="1:14">
      <c r="A23" s="9"/>
      <c r="B23" s="9"/>
      <c r="C23" s="9"/>
      <c r="D23" s="9"/>
      <c r="E23" s="9"/>
      <c r="F23" s="9"/>
      <c r="G23" s="9" t="s">
        <v>185</v>
      </c>
      <c r="H23" s="9"/>
      <c r="I23" s="9"/>
      <c r="J23" s="38"/>
      <c r="K23" s="11"/>
      <c r="L23" s="9" t="s">
        <v>155</v>
      </c>
      <c r="M23" s="9"/>
      <c r="N23" s="9"/>
    </row>
    <row r="24" spans="1:14">
      <c r="A24" s="9"/>
      <c r="B24" s="9"/>
      <c r="C24" s="9"/>
      <c r="D24" s="9"/>
      <c r="E24" s="9"/>
      <c r="F24" s="9"/>
      <c r="G24" s="9" t="s">
        <v>186</v>
      </c>
      <c r="H24" s="9"/>
      <c r="I24" s="9"/>
      <c r="J24" s="10"/>
      <c r="K24" s="11"/>
      <c r="L24" s="9" t="s">
        <v>155</v>
      </c>
      <c r="M24" s="9"/>
      <c r="N24" s="9"/>
    </row>
    <row r="25" spans="1:14">
      <c r="A25" s="9" t="s">
        <v>187</v>
      </c>
      <c r="B25" s="9"/>
      <c r="C25" s="9" t="s">
        <v>188</v>
      </c>
      <c r="D25" s="9"/>
      <c r="E25" s="9"/>
      <c r="F25" s="9"/>
      <c r="G25" s="9" t="s">
        <v>189</v>
      </c>
      <c r="H25" s="9"/>
      <c r="I25" s="9"/>
      <c r="J25" s="9"/>
      <c r="K25" s="11">
        <f>K21*0.15</f>
        <v>2.15</v>
      </c>
      <c r="L25" s="9" t="s">
        <v>155</v>
      </c>
      <c r="M25" s="9"/>
      <c r="N25" s="9"/>
    </row>
    <row r="26" spans="1:14">
      <c r="A26" s="9" t="s">
        <v>190</v>
      </c>
      <c r="B26" s="9"/>
      <c r="C26" s="9"/>
      <c r="D26" s="9"/>
      <c r="E26" s="9"/>
      <c r="F26" s="9"/>
      <c r="G26" s="32" t="s">
        <v>191</v>
      </c>
      <c r="H26" s="9"/>
      <c r="I26" s="9"/>
      <c r="J26" s="9"/>
      <c r="K26" s="39">
        <f>K25+K21</f>
        <v>16.483333333333334</v>
      </c>
      <c r="L26" s="40" t="s">
        <v>155</v>
      </c>
      <c r="M26" s="9"/>
      <c r="N26" s="9"/>
    </row>
    <row r="27" spans="1:14">
      <c r="A27" s="9"/>
      <c r="B27" s="9"/>
      <c r="C27" s="9"/>
      <c r="D27" s="9"/>
      <c r="E27" s="9"/>
      <c r="F27" s="9"/>
      <c r="G27" s="9"/>
      <c r="H27" s="9"/>
      <c r="I27" s="9"/>
      <c r="J27" s="9"/>
      <c r="K27" s="9"/>
      <c r="L27" s="9"/>
      <c r="M27" s="9"/>
      <c r="N27" s="9"/>
    </row>
  </sheetData>
  <mergeCells count="8">
    <mergeCell ref="A16:D16"/>
    <mergeCell ref="F16:I16"/>
    <mergeCell ref="K16:M16"/>
    <mergeCell ref="A2:N2"/>
    <mergeCell ref="B4:H4"/>
    <mergeCell ref="A7:E7"/>
    <mergeCell ref="F7:J7"/>
    <mergeCell ref="K7:N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group members</vt:lpstr>
      <vt:lpstr>takingoff sheet</vt:lpstr>
      <vt:lpstr>bar schedule</vt:lpstr>
      <vt:lpstr>boq</vt:lpstr>
      <vt:lpstr>sample cost break down</vt:lpstr>
      <vt:lpstr>boq!Print_Area</vt:lpstr>
      <vt:lpstr>'takingoff sheet'!Print_Area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HAFTOM</dc:creator>
  <cp:lastModifiedBy>HAFTOM</cp:lastModifiedBy>
  <cp:lastPrinted>2018-06-16T13:05:49Z</cp:lastPrinted>
  <dcterms:created xsi:type="dcterms:W3CDTF">2018-06-14T17:31:31Z</dcterms:created>
  <dcterms:modified xsi:type="dcterms:W3CDTF">2018-06-16T19:04:49Z</dcterms:modified>
</cp:coreProperties>
</file>