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temp\"/>
    </mc:Choice>
  </mc:AlternateContent>
  <xr:revisionPtr revIDLastSave="0" documentId="8_{BD58414E-4675-45DB-92A8-C2537062B9A7}" xr6:coauthVersionLast="47" xr6:coauthVersionMax="47" xr10:uidLastSave="{00000000-0000-0000-0000-000000000000}"/>
  <bookViews>
    <workbookView xWindow="-120" yWindow="-120" windowWidth="29040" windowHeight="17520" xr2:uid="{8006114D-B570-4E84-8E1B-9DD3E5FE3F26}"/>
  </bookViews>
  <sheets>
    <sheet name="Castle" sheetId="1" r:id="rId1"/>
  </sheets>
  <definedNames>
    <definedName name="CastleLevel">Castle!$A$1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D7" i="1"/>
  <c r="E7" i="1"/>
  <c r="A9" i="1"/>
  <c r="H11" i="1" s="1"/>
  <c r="G9" i="1"/>
  <c r="H9" i="1"/>
  <c r="G10" i="1"/>
  <c r="G11" i="1"/>
  <c r="G12" i="1"/>
  <c r="G13" i="1"/>
  <c r="A14" i="1"/>
  <c r="H14" i="1" s="1"/>
  <c r="G14" i="1"/>
  <c r="G15" i="1"/>
  <c r="G16" i="1"/>
  <c r="G17" i="1"/>
  <c r="G18" i="1"/>
  <c r="A19" i="1"/>
  <c r="H22" i="1" s="1"/>
  <c r="G19" i="1"/>
  <c r="G20" i="1"/>
  <c r="H20" i="1"/>
  <c r="G21" i="1"/>
  <c r="G22" i="1"/>
  <c r="G23" i="1"/>
  <c r="A24" i="1"/>
  <c r="H25" i="1" s="1"/>
  <c r="G24" i="1"/>
  <c r="H24" i="1"/>
  <c r="G25" i="1"/>
  <c r="G26" i="1"/>
  <c r="G27" i="1"/>
  <c r="G28" i="1"/>
  <c r="A29" i="1"/>
  <c r="H33" i="1" s="1"/>
  <c r="G29" i="1"/>
  <c r="G30" i="1"/>
  <c r="G31" i="1"/>
  <c r="G32" i="1"/>
  <c r="C34" i="1" a="1"/>
  <c r="C34" i="1" s="1"/>
  <c r="C35" i="1" s="1"/>
  <c r="D34" i="1" a="1"/>
  <c r="D34" i="1" s="1"/>
  <c r="D35" i="1" s="1"/>
  <c r="E34" i="1" a="1"/>
  <c r="E34" i="1" s="1"/>
  <c r="E35" i="1" s="1"/>
  <c r="H21" i="1" l="1"/>
  <c r="H28" i="1"/>
  <c r="H23" i="1"/>
  <c r="H19" i="1"/>
  <c r="H31" i="1"/>
  <c r="H27" i="1"/>
  <c r="H13" i="1"/>
  <c r="H32" i="1"/>
  <c r="H30" i="1"/>
  <c r="H10" i="1"/>
  <c r="H16" i="1"/>
  <c r="H17" i="1"/>
  <c r="H12" i="1"/>
  <c r="H26" i="1"/>
  <c r="H15" i="1"/>
  <c r="H29" i="1"/>
  <c r="H18" i="1"/>
</calcChain>
</file>

<file path=xl/sharedStrings.xml><?xml version="1.0" encoding="utf-8"?>
<sst xmlns="http://schemas.openxmlformats.org/spreadsheetml/2006/main" count="32" uniqueCount="21">
  <si>
    <t>Surplus</t>
  </si>
  <si>
    <t>Required</t>
  </si>
  <si>
    <t>Y</t>
  </si>
  <si>
    <t>F</t>
  </si>
  <si>
    <t>ToK</t>
  </si>
  <si>
    <t>W</t>
  </si>
  <si>
    <t>TG</t>
  </si>
  <si>
    <t>SpB</t>
  </si>
  <si>
    <t>Q</t>
  </si>
  <si>
    <t>WF</t>
  </si>
  <si>
    <t>CB</t>
  </si>
  <si>
    <t>S</t>
  </si>
  <si>
    <t>ShB</t>
  </si>
  <si>
    <t>A</t>
  </si>
  <si>
    <t>BB</t>
  </si>
  <si>
    <t>LM</t>
  </si>
  <si>
    <t>H</t>
  </si>
  <si>
    <t>Projected</t>
  </si>
  <si>
    <t>Current</t>
  </si>
  <si>
    <t>I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</si>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</sst>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3" borderId="3" xfId="0" applyFont="1" applyFill="1" applyBorder="1" applyAlignment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 applyProtection="1">
      <alignment horizontal="center"/>
      <protection locked="0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 applyProtection="1">
      <alignment horizontal="center"/>
      <protection locked="0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3" xfId="0" applyFill="1" applyBorder="1" applyAlignment="1" applyProtection="1">
      <alignment horizontal="center"/>
      <protection locked="0"/>
    </xf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 applyProtection="1">
      <alignment horizontal="center"/>
      <protection locked="0"/>
    </xf>
    <xf numFmtId="0" fontId="0" fillId="4" borderId="0" xfId="0" applyFill="1"/>
    <xf numFmtId="0" fontId="0" fillId="4" borderId="0" xfId="0" applyFill="1" applyAlignment="1">
      <alignment horizontal="center"/>
    </xf>
    <xf numFmtId="0" fontId="2" fillId="4" borderId="0" xfId="0" applyFont="1" applyFill="1" applyAlignment="1" applyProtection="1">
      <alignment horizontal="center"/>
      <protection locked="0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 applyProtection="1">
      <alignment horizontal="center"/>
      <protection locked="0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0" xfId="0" applyFill="1" applyAlignment="1" applyProtection="1">
      <alignment horizontal="center"/>
      <protection locked="0"/>
    </xf>
    <xf numFmtId="0" fontId="2" fillId="0" borderId="2" xfId="0" applyFon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5" borderId="3" xfId="0" applyFill="1" applyBorder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 applyProtection="1">
      <alignment horizontal="center"/>
      <protection locked="0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 applyProtection="1">
      <alignment horizontal="center"/>
      <protection locked="0"/>
    </xf>
  </cellXfs>
  <cellStyles count="1">
    <cellStyle name="Normal" xfId="0" builtinId="0"/>
  </cellStyles>
  <dxfs count="2">
    <dxf>
      <font>
        <b/>
        <i val="0"/>
        <color theme="9"/>
      </font>
    </dxf>
    <dxf>
      <font>
        <b/>
        <i val="0"/>
        <color theme="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8A15-16CF-4706-9654-8675DBDB50E2}">
  <dimension ref="A1:H35"/>
  <sheetViews>
    <sheetView tabSelected="1" workbookViewId="0">
      <selection activeCell="D5" sqref="D5"/>
    </sheetView>
  </sheetViews>
  <sheetFormatPr defaultRowHeight="15" x14ac:dyDescent="0.25"/>
  <cols>
    <col min="1" max="1" width="7.140625" style="2" customWidth="1"/>
    <col min="2" max="2" width="11.42578125" customWidth="1"/>
    <col min="3" max="5" width="7.140625" style="2" customWidth="1"/>
    <col min="6" max="6" width="9.140625" style="2"/>
    <col min="7" max="7" width="7.140625" style="2" customWidth="1"/>
    <col min="8" max="8" width="4.28515625" style="1" customWidth="1"/>
  </cols>
  <sheetData>
    <row r="1" spans="1:8" x14ac:dyDescent="0.25">
      <c r="A1" s="44">
        <v>44</v>
      </c>
      <c r="B1" s="42"/>
      <c r="C1" s="40" t="s">
        <v>20</v>
      </c>
      <c r="D1" s="40" t="s">
        <v>11</v>
      </c>
      <c r="E1" s="40" t="s">
        <v>19</v>
      </c>
      <c r="F1" s="40"/>
      <c r="G1" s="40"/>
    </row>
    <row r="2" spans="1:8" x14ac:dyDescent="0.25">
      <c r="A2" s="43"/>
      <c r="B2" s="42" t="s">
        <v>18</v>
      </c>
      <c r="C2" s="41">
        <v>0</v>
      </c>
      <c r="D2" s="41">
        <v>1.4</v>
      </c>
      <c r="E2" s="41">
        <v>0</v>
      </c>
      <c r="F2" s="40"/>
      <c r="G2" s="40"/>
    </row>
    <row r="3" spans="1:8" x14ac:dyDescent="0.25">
      <c r="A3" s="43"/>
      <c r="B3" s="42">
        <v>1</v>
      </c>
      <c r="C3" s="41"/>
      <c r="D3" s="41"/>
      <c r="E3" s="41">
        <v>6</v>
      </c>
      <c r="F3" s="40"/>
      <c r="G3" s="40"/>
    </row>
    <row r="4" spans="1:8" x14ac:dyDescent="0.25">
      <c r="A4" s="43"/>
      <c r="B4" s="42">
        <v>2</v>
      </c>
      <c r="C4" s="41"/>
      <c r="D4" s="41">
        <v>6</v>
      </c>
      <c r="E4" s="41"/>
      <c r="F4" s="40"/>
      <c r="G4" s="40"/>
    </row>
    <row r="5" spans="1:8" x14ac:dyDescent="0.25">
      <c r="A5" s="43"/>
      <c r="B5" s="42">
        <v>3</v>
      </c>
      <c r="C5" s="41">
        <v>6</v>
      </c>
      <c r="D5" s="41"/>
      <c r="E5" s="41"/>
      <c r="F5" s="40"/>
      <c r="G5" s="40"/>
    </row>
    <row r="6" spans="1:8" x14ac:dyDescent="0.25">
      <c r="A6" s="43"/>
      <c r="B6" s="42">
        <v>4</v>
      </c>
      <c r="C6" s="41"/>
      <c r="D6" s="41">
        <v>6</v>
      </c>
      <c r="E6" s="41"/>
      <c r="F6" s="40"/>
      <c r="G6" s="40"/>
    </row>
    <row r="7" spans="1:8" x14ac:dyDescent="0.25">
      <c r="A7" s="37"/>
      <c r="B7" s="39" t="s">
        <v>17</v>
      </c>
      <c r="C7" s="38">
        <f>SUM(C2:C6)</f>
        <v>6</v>
      </c>
      <c r="D7" s="38">
        <f>SUM(D2:D6)</f>
        <v>13.4</v>
      </c>
      <c r="E7" s="38">
        <f>SUM(E2:E6)</f>
        <v>6</v>
      </c>
      <c r="F7" s="38"/>
      <c r="G7" s="37"/>
    </row>
    <row r="8" spans="1:8" ht="7.5" hidden="1" customHeight="1" x14ac:dyDescent="0.25">
      <c r="A8" s="8"/>
      <c r="B8" s="9"/>
      <c r="C8" s="36"/>
      <c r="D8" s="36"/>
      <c r="E8" s="36"/>
      <c r="F8" s="36"/>
      <c r="G8" s="36"/>
    </row>
    <row r="9" spans="1:8" x14ac:dyDescent="0.25">
      <c r="A9" s="21">
        <f>CEILING(CastleLevel,5)+1+IF(CEILING(CastleLevel,5)+1-CastleLevel&gt;5,-5,0)</f>
        <v>46</v>
      </c>
      <c r="B9" s="20" t="s">
        <v>6</v>
      </c>
      <c r="C9" s="19"/>
      <c r="D9" s="19"/>
      <c r="E9" s="19"/>
      <c r="F9" s="19"/>
      <c r="G9" s="18" t="str">
        <f>IF(SUM(C9:E9)&gt;0,SUM(C9:E9),"")</f>
        <v/>
      </c>
      <c r="H9" s="1" t="str">
        <f>IF(A9=CastleLevel+1,"&lt;","")</f>
        <v/>
      </c>
    </row>
    <row r="10" spans="1:8" x14ac:dyDescent="0.25">
      <c r="A10" s="17"/>
      <c r="B10" s="16" t="s">
        <v>5</v>
      </c>
      <c r="C10" s="15"/>
      <c r="D10" s="15"/>
      <c r="E10" s="15"/>
      <c r="F10" s="15"/>
      <c r="G10" s="14" t="str">
        <f>IF(SUM(C10:E10)&gt;0,SUM(C10:E10),"")</f>
        <v/>
      </c>
      <c r="H10" s="1" t="str">
        <f>IF(A9=CastleLevel+1,"&lt;","")</f>
        <v/>
      </c>
    </row>
    <row r="11" spans="1:8" x14ac:dyDescent="0.25">
      <c r="A11" s="17"/>
      <c r="B11" s="16" t="s">
        <v>16</v>
      </c>
      <c r="C11" s="35"/>
      <c r="D11" s="35"/>
      <c r="E11" s="35"/>
      <c r="F11" s="35"/>
      <c r="G11" s="14" t="str">
        <f>IF(SUM(C11:E11)&gt;0,SUM(C11:E11),"")</f>
        <v/>
      </c>
      <c r="H11" s="1" t="str">
        <f>IF(A9=CastleLevel+1,"&lt;","")</f>
        <v/>
      </c>
    </row>
    <row r="12" spans="1:8" x14ac:dyDescent="0.25">
      <c r="A12" s="17"/>
      <c r="B12" s="16" t="s">
        <v>15</v>
      </c>
      <c r="C12" s="35"/>
      <c r="D12" s="35"/>
      <c r="E12" s="35"/>
      <c r="F12" s="35"/>
      <c r="G12" s="14" t="str">
        <f>IF(SUM(C12:E12)&gt;0,SUM(C12:E12),"")</f>
        <v/>
      </c>
      <c r="H12" s="1" t="str">
        <f>IF(A9=CastleLevel+1,"&lt;","")</f>
        <v/>
      </c>
    </row>
    <row r="13" spans="1:8" x14ac:dyDescent="0.25">
      <c r="A13" s="13"/>
      <c r="B13" s="12" t="s">
        <v>14</v>
      </c>
      <c r="C13" s="11"/>
      <c r="D13" s="11"/>
      <c r="E13" s="11"/>
      <c r="F13" s="11"/>
      <c r="G13" s="10" t="str">
        <f>IF(SUM(C13:E13)&gt;0,SUM(C13:E13),"")</f>
        <v/>
      </c>
      <c r="H13" s="1" t="str">
        <f>IF(A9=CastleLevel+1,"&lt;","")</f>
        <v/>
      </c>
    </row>
    <row r="14" spans="1:8" x14ac:dyDescent="0.25">
      <c r="A14" s="34">
        <f>CEILING(CastleLevel,5)+2+IF(CEILING(CastleLevel,5)+2-CastleLevel&gt;5,-5,0)</f>
        <v>47</v>
      </c>
      <c r="B14" s="33" t="s">
        <v>6</v>
      </c>
      <c r="C14" s="32"/>
      <c r="D14" s="32"/>
      <c r="E14" s="32"/>
      <c r="F14" s="32"/>
      <c r="G14" s="31" t="str">
        <f>IF(SUM(C14:E14)&gt;0,SUM(C14:E14),"")</f>
        <v/>
      </c>
      <c r="H14" s="1" t="str">
        <f>IF(A14=CastleLevel+1,"&lt;","")</f>
        <v/>
      </c>
    </row>
    <row r="15" spans="1:8" x14ac:dyDescent="0.25">
      <c r="A15" s="29"/>
      <c r="B15" s="28" t="s">
        <v>5</v>
      </c>
      <c r="C15" s="30"/>
      <c r="D15" s="30"/>
      <c r="E15" s="30"/>
      <c r="F15" s="30"/>
      <c r="G15" s="26" t="str">
        <f>IF(SUM(C15:E15)&gt;0,SUM(C15:E15),"")</f>
        <v/>
      </c>
      <c r="H15" s="1" t="str">
        <f>IF(A14=CastleLevel+1,"&lt;","")</f>
        <v/>
      </c>
    </row>
    <row r="16" spans="1:8" x14ac:dyDescent="0.25">
      <c r="A16" s="29"/>
      <c r="B16" s="28" t="s">
        <v>13</v>
      </c>
      <c r="C16" s="30"/>
      <c r="D16" s="30"/>
      <c r="E16" s="30"/>
      <c r="F16" s="27"/>
      <c r="G16" s="26" t="str">
        <f>IF(SUM(C16:E16)&gt;0,SUM(C16:E16),"")</f>
        <v/>
      </c>
      <c r="H16" s="1" t="str">
        <f>IF(A14=CastleLevel+1,"&lt;","")</f>
        <v/>
      </c>
    </row>
    <row r="17" spans="1:8" x14ac:dyDescent="0.25">
      <c r="A17" s="29"/>
      <c r="B17" s="28" t="s">
        <v>3</v>
      </c>
      <c r="C17" s="30"/>
      <c r="D17" s="30"/>
      <c r="E17" s="30"/>
      <c r="F17" s="27"/>
      <c r="G17" s="26" t="str">
        <f>IF(SUM(C17:E17)&gt;0,SUM(C17:E17),"")</f>
        <v/>
      </c>
      <c r="H17" s="1" t="str">
        <f>IF(A14=CastleLevel+1,"&lt;","")</f>
        <v/>
      </c>
    </row>
    <row r="18" spans="1:8" x14ac:dyDescent="0.25">
      <c r="A18" s="25"/>
      <c r="B18" s="24" t="s">
        <v>12</v>
      </c>
      <c r="C18" s="23"/>
      <c r="D18" s="23"/>
      <c r="E18" s="23"/>
      <c r="F18" s="23"/>
      <c r="G18" s="22" t="str">
        <f>IF(SUM(C18:E18)&gt;0,SUM(C18:E18),"")</f>
        <v/>
      </c>
      <c r="H18" s="1" t="str">
        <f>IF(A14=CastleLevel+1,"&lt;","")</f>
        <v/>
      </c>
    </row>
    <row r="19" spans="1:8" x14ac:dyDescent="0.25">
      <c r="A19" s="21">
        <f>CEILING(CastleLevel,5)+3+IF(CEILING(CastleLevel,5)+3-CastleLevel&gt;5,-5,0)</f>
        <v>48</v>
      </c>
      <c r="B19" s="20" t="s">
        <v>6</v>
      </c>
      <c r="C19" s="19"/>
      <c r="D19" s="19"/>
      <c r="E19" s="19"/>
      <c r="F19" s="19"/>
      <c r="G19" s="18" t="str">
        <f>IF(SUM(C19:E19)&gt;0,SUM(C19:E19),"")</f>
        <v/>
      </c>
      <c r="H19" s="1" t="str">
        <f>IF(A19=CastleLevel+1,"&lt;","")</f>
        <v/>
      </c>
    </row>
    <row r="20" spans="1:8" x14ac:dyDescent="0.25">
      <c r="A20" s="17"/>
      <c r="B20" s="16" t="s">
        <v>5</v>
      </c>
      <c r="C20" s="15"/>
      <c r="D20" s="15"/>
      <c r="E20" s="15"/>
      <c r="F20" s="15"/>
      <c r="G20" s="14" t="str">
        <f>IF(SUM(C20:E20)&gt;0,SUM(C20:E20),"")</f>
        <v/>
      </c>
      <c r="H20" s="1" t="str">
        <f>IF(A19=CastleLevel+1,"&lt;","")</f>
        <v/>
      </c>
    </row>
    <row r="21" spans="1:8" x14ac:dyDescent="0.25">
      <c r="A21" s="17"/>
      <c r="B21" s="16" t="s">
        <v>5</v>
      </c>
      <c r="C21" s="35"/>
      <c r="D21" s="35"/>
      <c r="E21" s="35"/>
      <c r="F21" s="35"/>
      <c r="G21" s="14" t="str">
        <f>IF(SUM(C21:E21)&gt;0,SUM(C21:E21),"")</f>
        <v/>
      </c>
      <c r="H21" s="1" t="str">
        <f>IF(A19=CastleLevel+1,"&lt;","")</f>
        <v/>
      </c>
    </row>
    <row r="22" spans="1:8" x14ac:dyDescent="0.25">
      <c r="A22" s="17"/>
      <c r="B22" s="16" t="s">
        <v>11</v>
      </c>
      <c r="C22" s="35"/>
      <c r="D22" s="35"/>
      <c r="E22" s="35"/>
      <c r="F22" s="35"/>
      <c r="G22" s="14" t="str">
        <f>IF(SUM(C22:E22)&gt;0,SUM(C22:E22),"")</f>
        <v/>
      </c>
      <c r="H22" s="1" t="str">
        <f>IF(A19=CastleLevel+1,"&lt;","")</f>
        <v/>
      </c>
    </row>
    <row r="23" spans="1:8" x14ac:dyDescent="0.25">
      <c r="A23" s="13"/>
      <c r="B23" s="12" t="s">
        <v>10</v>
      </c>
      <c r="C23" s="11"/>
      <c r="D23" s="11"/>
      <c r="E23" s="11"/>
      <c r="F23" s="11"/>
      <c r="G23" s="10" t="str">
        <f>IF(SUM(C23:E23)&gt;0,SUM(C23:E23),"")</f>
        <v/>
      </c>
      <c r="H23" s="1" t="str">
        <f>IF(A19=CastleLevel+1,"&lt;","")</f>
        <v/>
      </c>
    </row>
    <row r="24" spans="1:8" x14ac:dyDescent="0.25">
      <c r="A24" s="34">
        <f>CEILING(CastleLevel,5)+4+IF(CEILING(CastleLevel,5)+4-CastleLevel&gt;5,-5,0)</f>
        <v>49</v>
      </c>
      <c r="B24" s="33" t="s">
        <v>6</v>
      </c>
      <c r="C24" s="32"/>
      <c r="D24" s="32"/>
      <c r="E24" s="32"/>
      <c r="F24" s="32"/>
      <c r="G24" s="31" t="str">
        <f>IF(SUM(C24:E24)&gt;0,SUM(C24:E24),"")</f>
        <v/>
      </c>
      <c r="H24" s="1" t="str">
        <f>IF(A24=CastleLevel+1,"&lt;","")</f>
        <v/>
      </c>
    </row>
    <row r="25" spans="1:8" x14ac:dyDescent="0.25">
      <c r="A25" s="29"/>
      <c r="B25" s="28" t="s">
        <v>5</v>
      </c>
      <c r="C25" s="30"/>
      <c r="D25" s="30"/>
      <c r="E25" s="30"/>
      <c r="F25" s="30"/>
      <c r="G25" s="26" t="str">
        <f>IF(SUM(C25:E25)&gt;0,SUM(C25:E25),"")</f>
        <v/>
      </c>
      <c r="H25" s="1" t="str">
        <f>IF(A24=CastleLevel+1,"&lt;","")</f>
        <v/>
      </c>
    </row>
    <row r="26" spans="1:8" x14ac:dyDescent="0.25">
      <c r="A26" s="29"/>
      <c r="B26" s="28" t="s">
        <v>9</v>
      </c>
      <c r="C26" s="27"/>
      <c r="D26" s="27"/>
      <c r="E26" s="27"/>
      <c r="F26" s="27"/>
      <c r="G26" s="26" t="str">
        <f>IF(SUM(C26:E26)&gt;0,SUM(C26:E26),"")</f>
        <v/>
      </c>
      <c r="H26" s="1" t="str">
        <f>IF(A24=CastleLevel+1,"&lt;","")</f>
        <v/>
      </c>
    </row>
    <row r="27" spans="1:8" x14ac:dyDescent="0.25">
      <c r="A27" s="29"/>
      <c r="B27" s="28" t="s">
        <v>8</v>
      </c>
      <c r="C27" s="27"/>
      <c r="D27" s="27"/>
      <c r="E27" s="27"/>
      <c r="F27" s="27"/>
      <c r="G27" s="26" t="str">
        <f>IF(SUM(C27:E27)&gt;0,SUM(C27:E27),"")</f>
        <v/>
      </c>
      <c r="H27" s="1" t="str">
        <f>IF(A24=CastleLevel+1,"&lt;","")</f>
        <v/>
      </c>
    </row>
    <row r="28" spans="1:8" x14ac:dyDescent="0.25">
      <c r="A28" s="25"/>
      <c r="B28" s="24" t="s">
        <v>7</v>
      </c>
      <c r="C28" s="23"/>
      <c r="D28" s="23"/>
      <c r="E28" s="23"/>
      <c r="F28" s="23"/>
      <c r="G28" s="22" t="str">
        <f>IF(SUM(C28:E28)&gt;0,SUM(C28:E28),"")</f>
        <v/>
      </c>
      <c r="H28" s="1" t="str">
        <f>IF(A24=CastleLevel+1,"&lt;","")</f>
        <v/>
      </c>
    </row>
    <row r="29" spans="1:8" x14ac:dyDescent="0.25">
      <c r="A29" s="21">
        <f>CEILING(CastleLevel,5)+5+IF(CEILING(CastleLevel,5)+5-CastleLevel&gt;5,-5,0)</f>
        <v>45</v>
      </c>
      <c r="B29" s="20" t="s">
        <v>6</v>
      </c>
      <c r="C29" s="19">
        <v>24.8</v>
      </c>
      <c r="D29" s="19">
        <v>37.200000000000003</v>
      </c>
      <c r="E29" s="19">
        <v>24.8</v>
      </c>
      <c r="F29" s="19"/>
      <c r="G29" s="18">
        <f>IF(SUM(C29:E29)&gt;0,SUM(C29:E29),"")</f>
        <v>86.8</v>
      </c>
      <c r="H29" s="1" t="str">
        <f>IF(A29=CastleLevel+1,"&lt;","")</f>
        <v>&lt;</v>
      </c>
    </row>
    <row r="30" spans="1:8" x14ac:dyDescent="0.25">
      <c r="A30" s="17"/>
      <c r="B30" s="16" t="s">
        <v>5</v>
      </c>
      <c r="C30" s="15">
        <v>24.8</v>
      </c>
      <c r="D30" s="15">
        <v>49.6</v>
      </c>
      <c r="E30" s="15">
        <v>41.3</v>
      </c>
      <c r="F30" s="15"/>
      <c r="G30" s="14">
        <f>IF(SUM(C30:E30)&gt;0,SUM(C30:E30),"")</f>
        <v>115.7</v>
      </c>
      <c r="H30" s="1" t="str">
        <f>IF(A29=CastleLevel+1,"&lt;","")</f>
        <v>&lt;</v>
      </c>
    </row>
    <row r="31" spans="1:8" x14ac:dyDescent="0.25">
      <c r="A31" s="17"/>
      <c r="B31" s="16" t="s">
        <v>4</v>
      </c>
      <c r="C31" s="15">
        <v>32</v>
      </c>
      <c r="D31" s="15">
        <v>25.6</v>
      </c>
      <c r="E31" s="15">
        <v>32</v>
      </c>
      <c r="F31" s="15"/>
      <c r="G31" s="14">
        <f>IF(SUM(C31:E31)&gt;0,SUM(C31:E31),"")</f>
        <v>89.6</v>
      </c>
      <c r="H31" s="1" t="str">
        <f>IF(A29=CastleLevel+1,"&lt;","")</f>
        <v>&lt;</v>
      </c>
    </row>
    <row r="32" spans="1:8" x14ac:dyDescent="0.25">
      <c r="A32" s="13"/>
      <c r="B32" s="12" t="s">
        <v>3</v>
      </c>
      <c r="C32" s="11">
        <v>9.1999999999999993</v>
      </c>
      <c r="D32" s="11">
        <v>27.5</v>
      </c>
      <c r="E32" s="11">
        <v>27.5</v>
      </c>
      <c r="F32" s="11" t="s">
        <v>2</v>
      </c>
      <c r="G32" s="10">
        <f>IF(SUM(C32:E32)&gt;0,SUM(C32:E32),"")</f>
        <v>64.2</v>
      </c>
      <c r="H32" s="1" t="str">
        <f>IF(A29=CastleLevel+1,"&lt;","")</f>
        <v>&lt;</v>
      </c>
    </row>
    <row r="33" spans="1:8" ht="7.5" hidden="1" customHeight="1" x14ac:dyDescent="0.25">
      <c r="A33" s="8"/>
      <c r="B33" s="9"/>
      <c r="C33" s="8"/>
      <c r="D33" s="8"/>
      <c r="E33" s="8"/>
      <c r="F33" s="8"/>
      <c r="G33" s="8"/>
      <c r="H33" s="1" t="str">
        <f>IF(A29=CastleLevel+1,"&lt;","")</f>
        <v>&lt;</v>
      </c>
    </row>
    <row r="34" spans="1:8" x14ac:dyDescent="0.25">
      <c r="A34" s="7"/>
      <c r="B34" s="6" t="s">
        <v>1</v>
      </c>
      <c r="C34" s="5">
        <f t="array" ref="C34">SUM(IF($F8:$F33&lt;&gt;"",C8:C33,0))</f>
        <v>9.1999999999999993</v>
      </c>
      <c r="D34" s="5">
        <f t="array" ref="D34">SUM(IF($F8:$F33&lt;&gt;"",D8:D33,0))</f>
        <v>27.5</v>
      </c>
      <c r="E34" s="5">
        <f t="array" ref="E34">SUM(IF($F8:$F33&lt;&gt;"",E8:E33,0))</f>
        <v>27.5</v>
      </c>
      <c r="F34" s="5"/>
      <c r="G34" s="5"/>
    </row>
    <row r="35" spans="1:8" x14ac:dyDescent="0.25">
      <c r="A35" s="3"/>
      <c r="B35" s="4" t="s">
        <v>0</v>
      </c>
      <c r="C35" s="3">
        <f>C7-C34</f>
        <v>-3.1999999999999993</v>
      </c>
      <c r="D35" s="3">
        <f>D7-D34</f>
        <v>-14.1</v>
      </c>
      <c r="E35" s="3">
        <f>E7-E34</f>
        <v>-21.5</v>
      </c>
      <c r="F35" s="3"/>
      <c r="G35" s="3"/>
    </row>
  </sheetData>
  <sheetProtection selectLockedCells="1"/>
  <conditionalFormatting sqref="C9:E34">
    <cfRule type="expression" dxfId="1" priority="1">
      <formula>C$7&gt;=C9</formula>
    </cfRule>
    <cfRule type="expression" dxfId="0" priority="2">
      <formula>C$2&gt;=C9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Castle</vt:lpstr>
      <vt:lpstr>CastleLevel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Potter, Ivor</dc:creator>
  <cp:lastModifiedBy>Potter, Ivor</cp:lastModifiedBy>
  <dcterms:created xsi:type="dcterms:W3CDTF">2025-08-21T10:44:59Z</dcterms:created>
  <dcterms:modified xsi:type="dcterms:W3CDTF">2025-08-21T10:46:58Z</dcterms:modified>
</cp:coreProperties>
</file>