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ev\infinity-kingdom\docs\"/>
    </mc:Choice>
  </mc:AlternateContent>
  <xr:revisionPtr revIDLastSave="0" documentId="13_ncr:1_{627C266C-A3E6-4460-AB0E-EC7EF193329A}" xr6:coauthVersionLast="47" xr6:coauthVersionMax="47" xr10:uidLastSave="{00000000-0000-0000-0000-000000000000}"/>
  <bookViews>
    <workbookView xWindow="63615" yWindow="3720" windowWidth="16185" windowHeight="15840" xr2:uid="{8006114D-B570-4E84-8E1B-9DD3E5FE3F26}"/>
  </bookViews>
  <sheets>
    <sheet name="Castle" sheetId="1" r:id="rId1"/>
  </sheets>
  <definedNames>
    <definedName name="CastleLevel">Castle!$B$2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E8" i="1"/>
  <c r="F8" i="1"/>
  <c r="B10" i="1"/>
  <c r="I12" i="1" s="1"/>
  <c r="H10" i="1"/>
  <c r="H11" i="1"/>
  <c r="H12" i="1"/>
  <c r="H13" i="1"/>
  <c r="H14" i="1"/>
  <c r="B15" i="1"/>
  <c r="I15" i="1" s="1"/>
  <c r="H15" i="1"/>
  <c r="H16" i="1"/>
  <c r="H17" i="1"/>
  <c r="H18" i="1"/>
  <c r="H19" i="1"/>
  <c r="B20" i="1"/>
  <c r="I23" i="1" s="1"/>
  <c r="H20" i="1"/>
  <c r="H21" i="1"/>
  <c r="I21" i="1"/>
  <c r="H22" i="1"/>
  <c r="H23" i="1"/>
  <c r="H24" i="1"/>
  <c r="B25" i="1"/>
  <c r="I26" i="1" s="1"/>
  <c r="H25" i="1"/>
  <c r="H26" i="1"/>
  <c r="H27" i="1"/>
  <c r="H28" i="1"/>
  <c r="H29" i="1"/>
  <c r="B30" i="1"/>
  <c r="I34" i="1" s="1"/>
  <c r="H30" i="1"/>
  <c r="H31" i="1"/>
  <c r="H32" i="1"/>
  <c r="H33" i="1"/>
  <c r="D35" i="1" a="1"/>
  <c r="D35" i="1" s="1"/>
  <c r="D36" i="1" s="1"/>
  <c r="E35" i="1" a="1"/>
  <c r="E35" i="1" s="1"/>
  <c r="E36" i="1" s="1"/>
  <c r="F35" i="1" a="1"/>
  <c r="F35" i="1" s="1"/>
  <c r="F36" i="1" s="1"/>
  <c r="I10" i="1" l="1"/>
  <c r="I25" i="1"/>
  <c r="I22" i="1"/>
  <c r="I29" i="1"/>
  <c r="I24" i="1"/>
  <c r="I20" i="1"/>
  <c r="I32" i="1"/>
  <c r="I28" i="1"/>
  <c r="I14" i="1"/>
  <c r="I33" i="1"/>
  <c r="I31" i="1"/>
  <c r="I11" i="1"/>
  <c r="I17" i="1"/>
  <c r="I18" i="1"/>
  <c r="I13" i="1"/>
  <c r="I27" i="1"/>
  <c r="I16" i="1"/>
  <c r="I30" i="1"/>
  <c r="I19" i="1"/>
</calcChain>
</file>

<file path=xl/sharedStrings.xml><?xml version="1.0" encoding="utf-8"?>
<sst xmlns="http://schemas.openxmlformats.org/spreadsheetml/2006/main" count="32" uniqueCount="21">
  <si>
    <t>Surplus</t>
  </si>
  <si>
    <t>Required</t>
  </si>
  <si>
    <t>Y</t>
  </si>
  <si>
    <t>F</t>
  </si>
  <si>
    <t>ToK</t>
  </si>
  <si>
    <t>W</t>
  </si>
  <si>
    <t>TG</t>
  </si>
  <si>
    <t>SpB</t>
  </si>
  <si>
    <t>Q</t>
  </si>
  <si>
    <t>WF</t>
  </si>
  <si>
    <t>CB</t>
  </si>
  <si>
    <t>S</t>
  </si>
  <si>
    <t>ShB</t>
  </si>
  <si>
    <t>A</t>
  </si>
  <si>
    <t>BB</t>
  </si>
  <si>
    <t>LM</t>
  </si>
  <si>
    <t>H</t>
  </si>
  <si>
    <t>Projected</t>
  </si>
  <si>
    <t>Current</t>
  </si>
  <si>
    <t>I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</si>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</sst>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DD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3" borderId="3" xfId="0" applyFont="1" applyFill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 applyProtection="1">
      <alignment horizontal="center"/>
      <protection locked="0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3" xfId="0" applyFill="1" applyBorder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 applyProtection="1">
      <alignment horizontal="center"/>
      <protection locked="0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 applyProtection="1">
      <alignment horizontal="center"/>
      <protection locked="0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 applyAlignment="1" applyProtection="1">
      <alignment horizontal="center"/>
      <protection locked="0"/>
    </xf>
    <xf numFmtId="0" fontId="2" fillId="5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>
      <alignment horizontal="center"/>
    </xf>
    <xf numFmtId="0" fontId="0" fillId="5" borderId="0" xfId="0" applyFill="1" applyAlignment="1" applyProtection="1">
      <alignment horizontal="center"/>
      <protection locked="0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 applyProtection="1">
      <alignment horizontal="center"/>
      <protection locked="0"/>
    </xf>
    <xf numFmtId="0" fontId="2" fillId="5" borderId="3" xfId="0" applyFont="1" applyFill="1" applyBorder="1" applyAlignment="1">
      <alignment horizontal="center"/>
    </xf>
    <xf numFmtId="0" fontId="4" fillId="4" borderId="0" xfId="0" applyFont="1" applyFill="1" applyAlignment="1" applyProtection="1">
      <alignment horizontal="center"/>
      <protection locked="0"/>
    </xf>
    <xf numFmtId="0" fontId="4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lor theme="9"/>
      </font>
    </dxf>
    <dxf>
      <font>
        <b/>
        <i val="0"/>
        <color theme="5"/>
      </font>
    </dxf>
  </dxfs>
  <tableStyles count="0" defaultTableStyle="TableStyleMedium2" defaultPivotStyle="PivotStyleLight16"/>
  <colors>
    <mruColors>
      <color rgb="FFDDFFFF"/>
      <color rgb="FFFFFFD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8A15-16CF-4706-9654-8675DBDB50E2}">
  <dimension ref="B1:I36"/>
  <sheetViews>
    <sheetView showGridLines="0" tabSelected="1" workbookViewId="0">
      <selection activeCell="D3" sqref="D3"/>
    </sheetView>
  </sheetViews>
  <sheetFormatPr defaultRowHeight="15" x14ac:dyDescent="0.25"/>
  <cols>
    <col min="1" max="1" width="2.85546875" customWidth="1"/>
    <col min="2" max="2" width="7.140625" style="2" customWidth="1"/>
    <col min="3" max="3" width="11.42578125" customWidth="1"/>
    <col min="4" max="6" width="7.140625" style="2" customWidth="1"/>
    <col min="7" max="7" width="9.140625" style="2"/>
    <col min="8" max="8" width="7.140625" style="2" customWidth="1"/>
    <col min="9" max="9" width="4.28515625" style="1" customWidth="1"/>
    <col min="10" max="10" width="2.85546875" customWidth="1"/>
  </cols>
  <sheetData>
    <row r="1" spans="2:9" ht="15" customHeight="1" x14ac:dyDescent="0.25"/>
    <row r="2" spans="2:9" x14ac:dyDescent="0.25">
      <c r="B2" s="31">
        <v>44</v>
      </c>
      <c r="C2" s="29"/>
      <c r="D2" s="27" t="s">
        <v>20</v>
      </c>
      <c r="E2" s="27" t="s">
        <v>11</v>
      </c>
      <c r="F2" s="27" t="s">
        <v>19</v>
      </c>
      <c r="G2" s="27"/>
      <c r="H2" s="27"/>
    </row>
    <row r="3" spans="2:9" x14ac:dyDescent="0.25">
      <c r="B3" s="30"/>
      <c r="C3" s="29" t="s">
        <v>18</v>
      </c>
      <c r="D3" s="45">
        <v>0</v>
      </c>
      <c r="E3" s="45">
        <v>1.4</v>
      </c>
      <c r="F3" s="45">
        <v>0</v>
      </c>
      <c r="G3" s="27"/>
      <c r="H3" s="27"/>
    </row>
    <row r="4" spans="2:9" x14ac:dyDescent="0.25">
      <c r="B4" s="30"/>
      <c r="C4" s="29">
        <v>1</v>
      </c>
      <c r="D4" s="28"/>
      <c r="E4" s="28"/>
      <c r="F4" s="28">
        <v>6</v>
      </c>
      <c r="G4" s="27"/>
      <c r="H4" s="27"/>
    </row>
    <row r="5" spans="2:9" x14ac:dyDescent="0.25">
      <c r="B5" s="30"/>
      <c r="C5" s="29">
        <v>2</v>
      </c>
      <c r="D5" s="28"/>
      <c r="E5" s="28">
        <v>6</v>
      </c>
      <c r="F5" s="28"/>
      <c r="G5" s="27"/>
      <c r="H5" s="27"/>
    </row>
    <row r="6" spans="2:9" x14ac:dyDescent="0.25">
      <c r="B6" s="30"/>
      <c r="C6" s="29">
        <v>3</v>
      </c>
      <c r="D6" s="28">
        <v>6</v>
      </c>
      <c r="E6" s="28"/>
      <c r="F6" s="28"/>
      <c r="G6" s="27"/>
      <c r="H6" s="27"/>
    </row>
    <row r="7" spans="2:9" x14ac:dyDescent="0.25">
      <c r="B7" s="30"/>
      <c r="C7" s="29">
        <v>4</v>
      </c>
      <c r="D7" s="28"/>
      <c r="E7" s="28">
        <v>6</v>
      </c>
      <c r="F7" s="28"/>
      <c r="G7" s="27"/>
      <c r="H7" s="27"/>
    </row>
    <row r="8" spans="2:9" x14ac:dyDescent="0.25">
      <c r="B8" s="24"/>
      <c r="C8" s="26" t="s">
        <v>17</v>
      </c>
      <c r="D8" s="46">
        <f>SUM(D3:D7)</f>
        <v>6</v>
      </c>
      <c r="E8" s="46">
        <f>SUM(E3:E7)</f>
        <v>13.4</v>
      </c>
      <c r="F8" s="46">
        <f>SUM(F3:F7)</f>
        <v>6</v>
      </c>
      <c r="G8" s="25"/>
      <c r="H8" s="24"/>
    </row>
    <row r="9" spans="2:9" ht="7.5" hidden="1" customHeight="1" x14ac:dyDescent="0.25">
      <c r="B9" s="8"/>
      <c r="C9" s="9"/>
      <c r="D9" s="23"/>
      <c r="E9" s="23"/>
      <c r="F9" s="23"/>
      <c r="G9" s="23"/>
      <c r="H9" s="23"/>
    </row>
    <row r="10" spans="2:9" x14ac:dyDescent="0.25">
      <c r="B10" s="32">
        <f>CEILING(CastleLevel,5)+1+IF(CEILING(CastleLevel,5)+1-CastleLevel&gt;5,-5,0)</f>
        <v>46</v>
      </c>
      <c r="C10" s="33" t="s">
        <v>6</v>
      </c>
      <c r="D10" s="34"/>
      <c r="E10" s="34"/>
      <c r="F10" s="34"/>
      <c r="G10" s="34"/>
      <c r="H10" s="35" t="str">
        <f t="shared" ref="H10:H33" si="0">IF(SUM(D10:F10)&gt;0,SUM(D10:F10),"")</f>
        <v/>
      </c>
      <c r="I10" s="1" t="str">
        <f>IF(B10=CastleLevel+1,"&lt;","")</f>
        <v/>
      </c>
    </row>
    <row r="11" spans="2:9" x14ac:dyDescent="0.25">
      <c r="B11" s="36"/>
      <c r="C11" s="37" t="s">
        <v>5</v>
      </c>
      <c r="D11" s="38"/>
      <c r="E11" s="38"/>
      <c r="F11" s="38"/>
      <c r="G11" s="38"/>
      <c r="H11" s="39" t="str">
        <f t="shared" si="0"/>
        <v/>
      </c>
      <c r="I11" s="1" t="str">
        <f>IF(B10=CastleLevel+1,"&lt;","")</f>
        <v/>
      </c>
    </row>
    <row r="12" spans="2:9" x14ac:dyDescent="0.25">
      <c r="B12" s="36"/>
      <c r="C12" s="37" t="s">
        <v>16</v>
      </c>
      <c r="D12" s="40"/>
      <c r="E12" s="40"/>
      <c r="F12" s="40"/>
      <c r="G12" s="40"/>
      <c r="H12" s="39" t="str">
        <f t="shared" si="0"/>
        <v/>
      </c>
      <c r="I12" s="1" t="str">
        <f>IF(B10=CastleLevel+1,"&lt;","")</f>
        <v/>
      </c>
    </row>
    <row r="13" spans="2:9" x14ac:dyDescent="0.25">
      <c r="B13" s="36"/>
      <c r="C13" s="37" t="s">
        <v>15</v>
      </c>
      <c r="D13" s="40"/>
      <c r="E13" s="40"/>
      <c r="F13" s="40"/>
      <c r="G13" s="40"/>
      <c r="H13" s="39" t="str">
        <f t="shared" si="0"/>
        <v/>
      </c>
      <c r="I13" s="1" t="str">
        <f>IF(B10=CastleLevel+1,"&lt;","")</f>
        <v/>
      </c>
    </row>
    <row r="14" spans="2:9" x14ac:dyDescent="0.25">
      <c r="B14" s="41"/>
      <c r="C14" s="42" t="s">
        <v>14</v>
      </c>
      <c r="D14" s="43"/>
      <c r="E14" s="43"/>
      <c r="F14" s="43"/>
      <c r="G14" s="43"/>
      <c r="H14" s="44" t="str">
        <f t="shared" si="0"/>
        <v/>
      </c>
      <c r="I14" s="1" t="str">
        <f>IF(B10=CastleLevel+1,"&lt;","")</f>
        <v/>
      </c>
    </row>
    <row r="15" spans="2:9" x14ac:dyDescent="0.25">
      <c r="B15" s="22">
        <f>CEILING(CastleLevel,5)+2+IF(CEILING(CastleLevel,5)+2-CastleLevel&gt;5,-5,0)</f>
        <v>47</v>
      </c>
      <c r="C15" s="21" t="s">
        <v>6</v>
      </c>
      <c r="D15" s="20"/>
      <c r="E15" s="20"/>
      <c r="F15" s="20"/>
      <c r="G15" s="20"/>
      <c r="H15" s="19" t="str">
        <f t="shared" si="0"/>
        <v/>
      </c>
      <c r="I15" s="1" t="str">
        <f>IF(B15=CastleLevel+1,"&lt;","")</f>
        <v/>
      </c>
    </row>
    <row r="16" spans="2:9" x14ac:dyDescent="0.25">
      <c r="B16" s="17"/>
      <c r="C16" s="16" t="s">
        <v>5</v>
      </c>
      <c r="D16" s="18"/>
      <c r="E16" s="18"/>
      <c r="F16" s="18"/>
      <c r="G16" s="18"/>
      <c r="H16" s="14" t="str">
        <f t="shared" si="0"/>
        <v/>
      </c>
      <c r="I16" s="1" t="str">
        <f>IF(B15=CastleLevel+1,"&lt;","")</f>
        <v/>
      </c>
    </row>
    <row r="17" spans="2:9" x14ac:dyDescent="0.25">
      <c r="B17" s="17"/>
      <c r="C17" s="16" t="s">
        <v>13</v>
      </c>
      <c r="D17" s="18"/>
      <c r="E17" s="18"/>
      <c r="F17" s="18"/>
      <c r="G17" s="15"/>
      <c r="H17" s="14" t="str">
        <f t="shared" si="0"/>
        <v/>
      </c>
      <c r="I17" s="1" t="str">
        <f>IF(B15=CastleLevel+1,"&lt;","")</f>
        <v/>
      </c>
    </row>
    <row r="18" spans="2:9" x14ac:dyDescent="0.25">
      <c r="B18" s="17"/>
      <c r="C18" s="16" t="s">
        <v>3</v>
      </c>
      <c r="D18" s="18"/>
      <c r="E18" s="18"/>
      <c r="F18" s="18"/>
      <c r="G18" s="15"/>
      <c r="H18" s="14" t="str">
        <f t="shared" si="0"/>
        <v/>
      </c>
      <c r="I18" s="1" t="str">
        <f>IF(B15=CastleLevel+1,"&lt;","")</f>
        <v/>
      </c>
    </row>
    <row r="19" spans="2:9" x14ac:dyDescent="0.25">
      <c r="B19" s="13"/>
      <c r="C19" s="12" t="s">
        <v>12</v>
      </c>
      <c r="D19" s="11"/>
      <c r="E19" s="11"/>
      <c r="F19" s="11"/>
      <c r="G19" s="11"/>
      <c r="H19" s="10" t="str">
        <f t="shared" si="0"/>
        <v/>
      </c>
      <c r="I19" s="1" t="str">
        <f>IF(B15=CastleLevel+1,"&lt;","")</f>
        <v/>
      </c>
    </row>
    <row r="20" spans="2:9" x14ac:dyDescent="0.25">
      <c r="B20" s="32">
        <f>CEILING(CastleLevel,5)+3+IF(CEILING(CastleLevel,5)+3-CastleLevel&gt;5,-5,0)</f>
        <v>48</v>
      </c>
      <c r="C20" s="33" t="s">
        <v>6</v>
      </c>
      <c r="D20" s="34"/>
      <c r="E20" s="34"/>
      <c r="F20" s="34"/>
      <c r="G20" s="34"/>
      <c r="H20" s="35" t="str">
        <f t="shared" si="0"/>
        <v/>
      </c>
      <c r="I20" s="1" t="str">
        <f>IF(B20=CastleLevel+1,"&lt;","")</f>
        <v/>
      </c>
    </row>
    <row r="21" spans="2:9" x14ac:dyDescent="0.25">
      <c r="B21" s="36"/>
      <c r="C21" s="37" t="s">
        <v>5</v>
      </c>
      <c r="D21" s="38"/>
      <c r="E21" s="38"/>
      <c r="F21" s="38"/>
      <c r="G21" s="38"/>
      <c r="H21" s="39" t="str">
        <f t="shared" si="0"/>
        <v/>
      </c>
      <c r="I21" s="1" t="str">
        <f>IF(B20=CastleLevel+1,"&lt;","")</f>
        <v/>
      </c>
    </row>
    <row r="22" spans="2:9" x14ac:dyDescent="0.25">
      <c r="B22" s="36"/>
      <c r="C22" s="37" t="s">
        <v>5</v>
      </c>
      <c r="D22" s="40"/>
      <c r="E22" s="40"/>
      <c r="F22" s="40"/>
      <c r="G22" s="40"/>
      <c r="H22" s="39" t="str">
        <f t="shared" si="0"/>
        <v/>
      </c>
      <c r="I22" s="1" t="str">
        <f>IF(B20=CastleLevel+1,"&lt;","")</f>
        <v/>
      </c>
    </row>
    <row r="23" spans="2:9" x14ac:dyDescent="0.25">
      <c r="B23" s="36"/>
      <c r="C23" s="37" t="s">
        <v>11</v>
      </c>
      <c r="D23" s="40"/>
      <c r="E23" s="40"/>
      <c r="F23" s="40"/>
      <c r="G23" s="40"/>
      <c r="H23" s="39" t="str">
        <f t="shared" si="0"/>
        <v/>
      </c>
      <c r="I23" s="1" t="str">
        <f>IF(B20=CastleLevel+1,"&lt;","")</f>
        <v/>
      </c>
    </row>
    <row r="24" spans="2:9" x14ac:dyDescent="0.25">
      <c r="B24" s="41"/>
      <c r="C24" s="42" t="s">
        <v>10</v>
      </c>
      <c r="D24" s="43"/>
      <c r="E24" s="43"/>
      <c r="F24" s="43"/>
      <c r="G24" s="43"/>
      <c r="H24" s="44" t="str">
        <f t="shared" si="0"/>
        <v/>
      </c>
      <c r="I24" s="1" t="str">
        <f>IF(B20=CastleLevel+1,"&lt;","")</f>
        <v/>
      </c>
    </row>
    <row r="25" spans="2:9" x14ac:dyDescent="0.25">
      <c r="B25" s="22">
        <f>CEILING(CastleLevel,5)+4+IF(CEILING(CastleLevel,5)+4-CastleLevel&gt;5,-5,0)</f>
        <v>49</v>
      </c>
      <c r="C25" s="21" t="s">
        <v>6</v>
      </c>
      <c r="D25" s="20"/>
      <c r="E25" s="20"/>
      <c r="F25" s="20"/>
      <c r="G25" s="20"/>
      <c r="H25" s="19" t="str">
        <f t="shared" si="0"/>
        <v/>
      </c>
      <c r="I25" s="1" t="str">
        <f>IF(B25=CastleLevel+1,"&lt;","")</f>
        <v/>
      </c>
    </row>
    <row r="26" spans="2:9" x14ac:dyDescent="0.25">
      <c r="B26" s="17"/>
      <c r="C26" s="16" t="s">
        <v>5</v>
      </c>
      <c r="D26" s="18"/>
      <c r="E26" s="18"/>
      <c r="F26" s="18"/>
      <c r="G26" s="18"/>
      <c r="H26" s="14" t="str">
        <f t="shared" si="0"/>
        <v/>
      </c>
      <c r="I26" s="1" t="str">
        <f>IF(B25=CastleLevel+1,"&lt;","")</f>
        <v/>
      </c>
    </row>
    <row r="27" spans="2:9" x14ac:dyDescent="0.25">
      <c r="B27" s="17"/>
      <c r="C27" s="16" t="s">
        <v>9</v>
      </c>
      <c r="D27" s="15"/>
      <c r="E27" s="15"/>
      <c r="F27" s="15"/>
      <c r="G27" s="15"/>
      <c r="H27" s="14" t="str">
        <f t="shared" si="0"/>
        <v/>
      </c>
      <c r="I27" s="1" t="str">
        <f>IF(B25=CastleLevel+1,"&lt;","")</f>
        <v/>
      </c>
    </row>
    <row r="28" spans="2:9" x14ac:dyDescent="0.25">
      <c r="B28" s="17"/>
      <c r="C28" s="16" t="s">
        <v>8</v>
      </c>
      <c r="D28" s="15"/>
      <c r="E28" s="15"/>
      <c r="F28" s="15"/>
      <c r="G28" s="15"/>
      <c r="H28" s="14" t="str">
        <f t="shared" si="0"/>
        <v/>
      </c>
      <c r="I28" s="1" t="str">
        <f>IF(B25=CastleLevel+1,"&lt;","")</f>
        <v/>
      </c>
    </row>
    <row r="29" spans="2:9" x14ac:dyDescent="0.25">
      <c r="B29" s="13"/>
      <c r="C29" s="12" t="s">
        <v>7</v>
      </c>
      <c r="D29" s="11"/>
      <c r="E29" s="11"/>
      <c r="F29" s="11"/>
      <c r="G29" s="11"/>
      <c r="H29" s="10" t="str">
        <f t="shared" si="0"/>
        <v/>
      </c>
      <c r="I29" s="1" t="str">
        <f>IF(B25=CastleLevel+1,"&lt;","")</f>
        <v/>
      </c>
    </row>
    <row r="30" spans="2:9" x14ac:dyDescent="0.25">
      <c r="B30" s="32">
        <f>CEILING(CastleLevel,5)+5+IF(CEILING(CastleLevel,5)+5-CastleLevel&gt;5,-5,0)</f>
        <v>45</v>
      </c>
      <c r="C30" s="33" t="s">
        <v>6</v>
      </c>
      <c r="D30" s="34">
        <v>24.8</v>
      </c>
      <c r="E30" s="34">
        <v>37.200000000000003</v>
      </c>
      <c r="F30" s="34">
        <v>24.8</v>
      </c>
      <c r="G30" s="34"/>
      <c r="H30" s="35">
        <f t="shared" si="0"/>
        <v>86.8</v>
      </c>
      <c r="I30" s="1" t="str">
        <f>IF(B30=CastleLevel+1,"&lt;","")</f>
        <v>&lt;</v>
      </c>
    </row>
    <row r="31" spans="2:9" x14ac:dyDescent="0.25">
      <c r="B31" s="36"/>
      <c r="C31" s="37" t="s">
        <v>5</v>
      </c>
      <c r="D31" s="38">
        <v>24.8</v>
      </c>
      <c r="E31" s="38">
        <v>49.6</v>
      </c>
      <c r="F31" s="38">
        <v>41.3</v>
      </c>
      <c r="G31" s="38"/>
      <c r="H31" s="39">
        <f t="shared" si="0"/>
        <v>115.7</v>
      </c>
      <c r="I31" s="1" t="str">
        <f>IF(B30=CastleLevel+1,"&lt;","")</f>
        <v>&lt;</v>
      </c>
    </row>
    <row r="32" spans="2:9" x14ac:dyDescent="0.25">
      <c r="B32" s="36"/>
      <c r="C32" s="37" t="s">
        <v>4</v>
      </c>
      <c r="D32" s="38">
        <v>32</v>
      </c>
      <c r="E32" s="38">
        <v>25.6</v>
      </c>
      <c r="F32" s="38">
        <v>32</v>
      </c>
      <c r="G32" s="38"/>
      <c r="H32" s="39">
        <f t="shared" si="0"/>
        <v>89.6</v>
      </c>
      <c r="I32" s="1" t="str">
        <f>IF(B30=CastleLevel+1,"&lt;","")</f>
        <v>&lt;</v>
      </c>
    </row>
    <row r="33" spans="2:9" x14ac:dyDescent="0.25">
      <c r="B33" s="41"/>
      <c r="C33" s="42" t="s">
        <v>3</v>
      </c>
      <c r="D33" s="43">
        <v>9.1999999999999993</v>
      </c>
      <c r="E33" s="43">
        <v>27.5</v>
      </c>
      <c r="F33" s="43">
        <v>27.5</v>
      </c>
      <c r="G33" s="43" t="s">
        <v>2</v>
      </c>
      <c r="H33" s="44">
        <f t="shared" si="0"/>
        <v>64.2</v>
      </c>
      <c r="I33" s="1" t="str">
        <f>IF(B30=CastleLevel+1,"&lt;","")</f>
        <v>&lt;</v>
      </c>
    </row>
    <row r="34" spans="2:9" ht="7.5" hidden="1" customHeight="1" x14ac:dyDescent="0.25">
      <c r="B34" s="8"/>
      <c r="C34" s="9"/>
      <c r="D34" s="8"/>
      <c r="E34" s="8"/>
      <c r="F34" s="8"/>
      <c r="G34" s="8"/>
      <c r="H34" s="8"/>
      <c r="I34" s="1" t="str">
        <f>IF(B30=CastleLevel+1,"&lt;","")</f>
        <v>&lt;</v>
      </c>
    </row>
    <row r="35" spans="2:9" x14ac:dyDescent="0.25">
      <c r="B35" s="7"/>
      <c r="C35" s="6" t="s">
        <v>1</v>
      </c>
      <c r="D35" s="47">
        <f t="array" ref="D35">SUM(IF($G9:$G34&lt;&gt;"",D9:D34,0))</f>
        <v>9.1999999999999993</v>
      </c>
      <c r="E35" s="47">
        <f t="array" ref="E35">SUM(IF($G9:$G34&lt;&gt;"",E9:E34,0))</f>
        <v>27.5</v>
      </c>
      <c r="F35" s="47">
        <f t="array" ref="F35">SUM(IF($G9:$G34&lt;&gt;"",F9:F34,0))</f>
        <v>27.5</v>
      </c>
      <c r="G35" s="5"/>
      <c r="H35" s="5"/>
    </row>
    <row r="36" spans="2:9" x14ac:dyDescent="0.25">
      <c r="B36" s="3"/>
      <c r="C36" s="4" t="s">
        <v>0</v>
      </c>
      <c r="D36" s="48">
        <f>D8-D35</f>
        <v>-3.1999999999999993</v>
      </c>
      <c r="E36" s="48">
        <f>E8-E35</f>
        <v>-14.1</v>
      </c>
      <c r="F36" s="48">
        <f>F8-F35</f>
        <v>-21.5</v>
      </c>
      <c r="G36" s="3"/>
      <c r="H36" s="3"/>
    </row>
  </sheetData>
  <sheetProtection selectLockedCells="1"/>
  <conditionalFormatting sqref="D10:F35">
    <cfRule type="expression" dxfId="1" priority="1">
      <formula>D$8&gt;=D10</formula>
    </cfRule>
    <cfRule type="expression" dxfId="0" priority="2">
      <formula>D$3&gt;=D10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Castle</vt:lpstr>
      <vt:lpstr>CastleLevel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Potter, Ivor</dc:creator>
  <cp:lastModifiedBy>Ivor Potter</cp:lastModifiedBy>
  <dcterms:created xsi:type="dcterms:W3CDTF">2025-08-21T10:44:59Z</dcterms:created>
  <dcterms:modified xsi:type="dcterms:W3CDTF">2025-08-21T11:24:29Z</dcterms:modified>
</cp:coreProperties>
</file>