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3780" windowHeight="13660"/>
  </bookViews>
  <sheets>
    <sheet name="Calculate sheet (PRM)" sheetId="9" r:id="rId1"/>
    <sheet name="Calculate sheet (SA)" sheetId="7" r:id="rId2"/>
    <sheet name="Max-Min" sheetId="8" r:id="rId3"/>
    <sheet name="PremuimRate(10EC, iBegin)" sheetId="4" r:id="rId4"/>
    <sheet name="Modal Factor" sheetId="3" r:id="rId5"/>
    <sheet name="LFPDVDG_10EC" sheetId="6" r:id="rId6"/>
    <sheet name="Calculate sheet (PRM)bk" sheetId="1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C69" i="7"/>
  <c r="C6" i="9"/>
  <c r="E69" i="9"/>
  <c r="C69" i="9"/>
  <c r="F5" i="9"/>
  <c r="D10" i="9"/>
  <c r="E10" i="9"/>
  <c r="P11" i="9"/>
  <c r="P10" i="9"/>
  <c r="P9" i="9"/>
  <c r="P8" i="9"/>
  <c r="P7" i="9"/>
  <c r="P6" i="9"/>
  <c r="P5" i="9"/>
  <c r="P4" i="9"/>
  <c r="P3" i="9"/>
  <c r="P2" i="9"/>
  <c r="C5" i="7"/>
  <c r="D19" i="7"/>
  <c r="D18" i="7"/>
  <c r="D17" i="7"/>
  <c r="D16" i="7"/>
  <c r="D15" i="7"/>
  <c r="D14" i="7"/>
  <c r="D13" i="7"/>
  <c r="D12" i="7"/>
  <c r="D11" i="7"/>
  <c r="D10" i="7"/>
  <c r="E10" i="7"/>
  <c r="E11" i="7"/>
  <c r="E12" i="7"/>
  <c r="E13" i="7"/>
  <c r="E14" i="7"/>
  <c r="E15" i="7"/>
  <c r="E16" i="7"/>
  <c r="E17" i="7"/>
  <c r="E18" i="7"/>
  <c r="E19" i="7"/>
  <c r="E20" i="7"/>
  <c r="D20" i="7"/>
  <c r="E69" i="7"/>
  <c r="C70" i="7"/>
  <c r="C3" i="1"/>
  <c r="F33" i="1"/>
  <c r="F32" i="1"/>
  <c r="F31" i="1"/>
  <c r="G31" i="1"/>
  <c r="G32" i="1"/>
  <c r="G33" i="1"/>
  <c r="F34" i="1"/>
  <c r="G34" i="1"/>
  <c r="D33" i="1"/>
  <c r="D31" i="1"/>
  <c r="E31" i="1"/>
  <c r="E33" i="1"/>
  <c r="D34" i="1"/>
  <c r="D32" i="1"/>
  <c r="E32" i="1"/>
  <c r="E34" i="1"/>
  <c r="D19" i="1"/>
  <c r="D11" i="1"/>
  <c r="D12" i="1"/>
  <c r="D13" i="1"/>
  <c r="D14" i="1"/>
  <c r="D15" i="1"/>
  <c r="D16" i="1"/>
  <c r="D17" i="1"/>
  <c r="D18" i="1"/>
  <c r="D10" i="1"/>
  <c r="G10" i="1"/>
  <c r="F10" i="1"/>
  <c r="G40" i="1"/>
  <c r="G11" i="1"/>
  <c r="G41" i="1"/>
  <c r="F11" i="1"/>
  <c r="F12" i="1"/>
  <c r="F13" i="1"/>
  <c r="F14" i="1"/>
  <c r="F15" i="1"/>
  <c r="F16" i="1"/>
  <c r="F17" i="1"/>
  <c r="F18" i="1"/>
  <c r="F19" i="1"/>
  <c r="E10" i="1"/>
  <c r="F40" i="1"/>
  <c r="E40" i="1"/>
  <c r="E11" i="1"/>
  <c r="G12" i="1"/>
  <c r="C53" i="7"/>
  <c r="P11" i="7"/>
  <c r="P10" i="7"/>
  <c r="P9" i="7"/>
  <c r="P8" i="7"/>
  <c r="P7" i="7"/>
  <c r="P6" i="7"/>
  <c r="P5" i="7"/>
  <c r="F32" i="7"/>
  <c r="P4" i="7"/>
  <c r="P3" i="7"/>
  <c r="F3" i="7"/>
  <c r="P2" i="7"/>
  <c r="C5" i="1"/>
  <c r="G13" i="1"/>
  <c r="G42" i="1"/>
  <c r="F41" i="1"/>
  <c r="E41" i="1"/>
  <c r="E12" i="1"/>
  <c r="F33" i="7"/>
  <c r="D31" i="7"/>
  <c r="F34" i="7"/>
  <c r="D34" i="7"/>
  <c r="D32" i="7"/>
  <c r="F31" i="7"/>
  <c r="G31" i="7"/>
  <c r="D33" i="7"/>
  <c r="P3" i="1"/>
  <c r="P4" i="1"/>
  <c r="P5" i="1"/>
  <c r="P6" i="1"/>
  <c r="P7" i="1"/>
  <c r="P8" i="1"/>
  <c r="P9" i="1"/>
  <c r="P10" i="1"/>
  <c r="P11" i="1"/>
  <c r="P2" i="1"/>
  <c r="C59" i="7"/>
  <c r="E13" i="1"/>
  <c r="F42" i="1"/>
  <c r="E42" i="1"/>
  <c r="G14" i="1"/>
  <c r="G43" i="1"/>
  <c r="G10" i="7"/>
  <c r="G11" i="7"/>
  <c r="G41" i="7"/>
  <c r="F35" i="7"/>
  <c r="E31" i="7"/>
  <c r="D35" i="7"/>
  <c r="G32" i="7"/>
  <c r="G33" i="7"/>
  <c r="G34" i="7"/>
  <c r="G35" i="7"/>
  <c r="F3" i="1"/>
  <c r="C61" i="7"/>
  <c r="C60" i="7"/>
  <c r="E14" i="1"/>
  <c r="F43" i="1"/>
  <c r="E43" i="1"/>
  <c r="G15" i="1"/>
  <c r="G44" i="1"/>
  <c r="F10" i="7"/>
  <c r="E40" i="7"/>
  <c r="G12" i="7"/>
  <c r="E32" i="7"/>
  <c r="E33" i="7"/>
  <c r="E34" i="7"/>
  <c r="E35" i="7"/>
  <c r="G40" i="7"/>
  <c r="C63" i="1"/>
  <c r="C62" i="1"/>
  <c r="C69" i="1"/>
  <c r="C68" i="1"/>
  <c r="C52" i="1"/>
  <c r="G16" i="1"/>
  <c r="G45" i="1"/>
  <c r="E15" i="1"/>
  <c r="F44" i="1"/>
  <c r="E44" i="1"/>
  <c r="E41" i="7"/>
  <c r="C63" i="7"/>
  <c r="G42" i="7"/>
  <c r="G13" i="7"/>
  <c r="F40" i="7"/>
  <c r="F11" i="7"/>
  <c r="F20" i="1"/>
  <c r="F35" i="1"/>
  <c r="G35" i="1"/>
  <c r="D20" i="1"/>
  <c r="C58" i="1"/>
  <c r="E35" i="1"/>
  <c r="D35" i="1"/>
  <c r="G17" i="1"/>
  <c r="G46" i="1"/>
  <c r="E16" i="1"/>
  <c r="F45" i="1"/>
  <c r="E45" i="1"/>
  <c r="G43" i="7"/>
  <c r="G14" i="7"/>
  <c r="E42" i="7"/>
  <c r="F41" i="7"/>
  <c r="F12" i="7"/>
  <c r="C60" i="1"/>
  <c r="C59" i="1"/>
  <c r="E17" i="1"/>
  <c r="F46" i="1"/>
  <c r="E46" i="1"/>
  <c r="C64" i="1"/>
  <c r="G18" i="1"/>
  <c r="G47" i="1"/>
  <c r="G44" i="7"/>
  <c r="G15" i="7"/>
  <c r="E43" i="7"/>
  <c r="C64" i="7"/>
  <c r="F42" i="7"/>
  <c r="F13" i="7"/>
  <c r="G19" i="1"/>
  <c r="G49" i="1"/>
  <c r="G48" i="1"/>
  <c r="E18" i="1"/>
  <c r="F47" i="1"/>
  <c r="E47" i="1"/>
  <c r="G16" i="7"/>
  <c r="G45" i="7"/>
  <c r="F14" i="7"/>
  <c r="F43" i="7"/>
  <c r="E44" i="7"/>
  <c r="G20" i="1"/>
  <c r="F48" i="1"/>
  <c r="E48" i="1"/>
  <c r="E19" i="1"/>
  <c r="C65" i="1"/>
  <c r="G50" i="1"/>
  <c r="C56" i="1"/>
  <c r="F15" i="7"/>
  <c r="F44" i="7"/>
  <c r="E45" i="7"/>
  <c r="G17" i="7"/>
  <c r="G46" i="7"/>
  <c r="E49" i="1"/>
  <c r="E50" i="1"/>
  <c r="C54" i="1"/>
  <c r="F49" i="1"/>
  <c r="F50" i="1"/>
  <c r="C55" i="1"/>
  <c r="C66" i="1"/>
  <c r="E20" i="1"/>
  <c r="G18" i="7"/>
  <c r="G47" i="7"/>
  <c r="E46" i="7"/>
  <c r="C65" i="7"/>
  <c r="F16" i="7"/>
  <c r="F45" i="7"/>
  <c r="F17" i="7"/>
  <c r="F46" i="7"/>
  <c r="E47" i="7"/>
  <c r="G19" i="7"/>
  <c r="G20" i="7"/>
  <c r="G48" i="7"/>
  <c r="G49" i="7"/>
  <c r="E48" i="7"/>
  <c r="C66" i="7"/>
  <c r="F18" i="7"/>
  <c r="F47" i="7"/>
  <c r="G50" i="7"/>
  <c r="C57" i="7"/>
  <c r="E49" i="7"/>
  <c r="E50" i="7"/>
  <c r="F19" i="7"/>
  <c r="F48" i="7"/>
  <c r="C67" i="7"/>
  <c r="F49" i="7"/>
  <c r="F50" i="7"/>
  <c r="C56" i="7"/>
  <c r="F20" i="7"/>
  <c r="C55" i="7"/>
  <c r="F32" i="9"/>
  <c r="C70" i="9"/>
  <c r="C53" i="9"/>
  <c r="D15" i="9"/>
  <c r="F33" i="9"/>
  <c r="D12" i="9"/>
  <c r="D17" i="9"/>
  <c r="F31" i="9"/>
  <c r="D19" i="9"/>
  <c r="G31" i="9"/>
  <c r="G32" i="9"/>
  <c r="G33" i="9"/>
  <c r="F10" i="9"/>
  <c r="F40" i="9"/>
  <c r="E40" i="9"/>
  <c r="D14" i="9"/>
  <c r="F34" i="9"/>
  <c r="D11" i="9"/>
  <c r="D34" i="9"/>
  <c r="G10" i="9"/>
  <c r="G40" i="9"/>
  <c r="D33" i="9"/>
  <c r="D13" i="9"/>
  <c r="D31" i="9"/>
  <c r="D32" i="9"/>
  <c r="D18" i="9"/>
  <c r="D16" i="9"/>
  <c r="G11" i="9"/>
  <c r="E11" i="9"/>
  <c r="F11" i="9"/>
  <c r="G34" i="9"/>
  <c r="G35" i="9"/>
  <c r="F35" i="9"/>
  <c r="E31" i="9"/>
  <c r="E32" i="9"/>
  <c r="E33" i="9"/>
  <c r="E34" i="9"/>
  <c r="E35" i="9"/>
  <c r="D35" i="9"/>
  <c r="D20" i="9"/>
  <c r="C63" i="9"/>
  <c r="E41" i="9"/>
  <c r="E12" i="9"/>
  <c r="C59" i="9"/>
  <c r="C61" i="9"/>
  <c r="C60" i="9"/>
  <c r="G41" i="9"/>
  <c r="G12" i="9"/>
  <c r="F41" i="9"/>
  <c r="F12" i="9"/>
  <c r="G42" i="9"/>
  <c r="G13" i="9"/>
  <c r="E42" i="9"/>
  <c r="E13" i="9"/>
  <c r="F42" i="9"/>
  <c r="F13" i="9"/>
  <c r="C64" i="9"/>
  <c r="E43" i="9"/>
  <c r="E14" i="9"/>
  <c r="F43" i="9"/>
  <c r="F14" i="9"/>
  <c r="G43" i="9"/>
  <c r="G14" i="9"/>
  <c r="E44" i="9"/>
  <c r="E15" i="9"/>
  <c r="G44" i="9"/>
  <c r="G15" i="9"/>
  <c r="F44" i="9"/>
  <c r="F15" i="9"/>
  <c r="G45" i="9"/>
  <c r="G16" i="9"/>
  <c r="F45" i="9"/>
  <c r="F16" i="9"/>
  <c r="E45" i="9"/>
  <c r="E16" i="9"/>
  <c r="F46" i="9"/>
  <c r="F17" i="9"/>
  <c r="E46" i="9"/>
  <c r="C65" i="9"/>
  <c r="E17" i="9"/>
  <c r="G46" i="9"/>
  <c r="G17" i="9"/>
  <c r="G47" i="9"/>
  <c r="G18" i="9"/>
  <c r="F47" i="9"/>
  <c r="F18" i="9"/>
  <c r="E47" i="9"/>
  <c r="E18" i="9"/>
  <c r="F48" i="9"/>
  <c r="F19" i="9"/>
  <c r="C66" i="9"/>
  <c r="E48" i="9"/>
  <c r="E19" i="9"/>
  <c r="G48" i="9"/>
  <c r="G19" i="9"/>
  <c r="G20" i="9"/>
  <c r="G49" i="9"/>
  <c r="G50" i="9"/>
  <c r="C57" i="9"/>
  <c r="F20" i="9"/>
  <c r="F49" i="9"/>
  <c r="F50" i="9"/>
  <c r="C56" i="9"/>
  <c r="E49" i="9"/>
  <c r="E50" i="9"/>
  <c r="C55" i="9"/>
  <c r="C67" i="9"/>
  <c r="E20" i="9"/>
</calcChain>
</file>

<file path=xl/comments1.xml><?xml version="1.0" encoding="utf-8"?>
<comments xmlns="http://schemas.openxmlformats.org/spreadsheetml/2006/main">
  <authors>
    <author>Wiboonora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 xml:space="preserve">นำตัวเลขนี้ไปโชว์บน กราฟ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</commentList>
</comments>
</file>

<file path=xl/comments2.xml><?xml version="1.0" encoding="utf-8"?>
<comments xmlns="http://schemas.openxmlformats.org/spreadsheetml/2006/main">
  <authors>
    <author>Wiboonora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 xml:space="preserve">นำตัวเลขนี้ไปโชว์บน กราฟ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</commentList>
</comments>
</file>

<file path=xl/comments3.xml><?xml version="1.0" encoding="utf-8"?>
<comments xmlns="http://schemas.openxmlformats.org/spreadsheetml/2006/main">
  <authors>
    <author>Wiboonora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 xml:space="preserve">นำตัวเลขนี้ไปโชว์บน กราฟ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</commentList>
</comments>
</file>

<file path=xl/sharedStrings.xml><?xml version="1.0" encoding="utf-8"?>
<sst xmlns="http://schemas.openxmlformats.org/spreadsheetml/2006/main" count="1129" uniqueCount="412">
  <si>
    <t>Premium</t>
  </si>
  <si>
    <t>Sum Insure</t>
  </si>
  <si>
    <t>RLPLAN</t>
  </si>
  <si>
    <t>RLOCLS</t>
  </si>
  <si>
    <t>RLCLS</t>
  </si>
  <si>
    <t>RLSEX</t>
  </si>
  <si>
    <t>RLSMKE</t>
  </si>
  <si>
    <t>RLCCY</t>
  </si>
  <si>
    <t>RLEFF</t>
  </si>
  <si>
    <t>RLL00</t>
  </si>
  <si>
    <t>RLL01</t>
  </si>
  <si>
    <t>RLL02</t>
  </si>
  <si>
    <t>RLL03</t>
  </si>
  <si>
    <t>RLL04</t>
  </si>
  <si>
    <t>RLL05</t>
  </si>
  <si>
    <t>RLL06</t>
  </si>
  <si>
    <t>RLL07</t>
  </si>
  <si>
    <t>RLL08</t>
  </si>
  <si>
    <t>RLL09</t>
  </si>
  <si>
    <t>RLL10</t>
  </si>
  <si>
    <t>RLL11</t>
  </si>
  <si>
    <t>RLL12</t>
  </si>
  <si>
    <t>RLL13</t>
  </si>
  <si>
    <t>RLL14</t>
  </si>
  <si>
    <t>RLL15</t>
  </si>
  <si>
    <t>RLL16</t>
  </si>
  <si>
    <t>RLL17</t>
  </si>
  <si>
    <t>RLL18</t>
  </si>
  <si>
    <t>RLL19</t>
  </si>
  <si>
    <t>RLL20</t>
  </si>
  <si>
    <t>RLL21</t>
  </si>
  <si>
    <t>RLL22</t>
  </si>
  <si>
    <t>RLL23</t>
  </si>
  <si>
    <t>RLL24</t>
  </si>
  <si>
    <t>RLL25</t>
  </si>
  <si>
    <t>RLL26</t>
  </si>
  <si>
    <t>RLL27</t>
  </si>
  <si>
    <t>RLL28</t>
  </si>
  <si>
    <t>RLL29</t>
  </si>
  <si>
    <t>RLL30</t>
  </si>
  <si>
    <t>RLL31</t>
  </si>
  <si>
    <t>RLL32</t>
  </si>
  <si>
    <t>RLL33</t>
  </si>
  <si>
    <t>RLL34</t>
  </si>
  <si>
    <t>RLL35</t>
  </si>
  <si>
    <t>RLL36</t>
  </si>
  <si>
    <t>RLL37</t>
  </si>
  <si>
    <t>RLL38</t>
  </si>
  <si>
    <t>RLL39</t>
  </si>
  <si>
    <t>RLL40</t>
  </si>
  <si>
    <t>RLL41</t>
  </si>
  <si>
    <t>RLL42</t>
  </si>
  <si>
    <t>RLL43</t>
  </si>
  <si>
    <t>RLL44</t>
  </si>
  <si>
    <t>RLL45</t>
  </si>
  <si>
    <t>RLL46</t>
  </si>
  <si>
    <t>RLL47</t>
  </si>
  <si>
    <t>RLL48</t>
  </si>
  <si>
    <t>RLL49</t>
  </si>
  <si>
    <t>RLL50</t>
  </si>
  <si>
    <t>RLL51</t>
  </si>
  <si>
    <t>RLL52</t>
  </si>
  <si>
    <t>RLL53</t>
  </si>
  <si>
    <t>RLL54</t>
  </si>
  <si>
    <t>RLL55</t>
  </si>
  <si>
    <t>RLL56</t>
  </si>
  <si>
    <t>RLL57</t>
  </si>
  <si>
    <t>RLL58</t>
  </si>
  <si>
    <t>RLL59</t>
  </si>
  <si>
    <t>RLL60</t>
  </si>
  <si>
    <t>RLL61</t>
  </si>
  <si>
    <t>RLL62</t>
  </si>
  <si>
    <t>RLL63</t>
  </si>
  <si>
    <t>RLL64</t>
  </si>
  <si>
    <t>RLL65</t>
  </si>
  <si>
    <t>RLL66</t>
  </si>
  <si>
    <t>RLL67</t>
  </si>
  <si>
    <t>RLL68</t>
  </si>
  <si>
    <t>RLL69</t>
  </si>
  <si>
    <t>RLL70</t>
  </si>
  <si>
    <t>RLL71</t>
  </si>
  <si>
    <t>RLL72</t>
  </si>
  <si>
    <t>RLL73</t>
  </si>
  <si>
    <t>RLL74</t>
  </si>
  <si>
    <t>RLL75</t>
  </si>
  <si>
    <t>RLL76</t>
  </si>
  <si>
    <t>RLL77</t>
  </si>
  <si>
    <t>RLL78</t>
  </si>
  <si>
    <t>RLL79</t>
  </si>
  <si>
    <t>RLL80</t>
  </si>
  <si>
    <t>RLL81</t>
  </si>
  <si>
    <t>RLL82</t>
  </si>
  <si>
    <t>RLL83</t>
  </si>
  <si>
    <t>RLL84</t>
  </si>
  <si>
    <t>RLL85</t>
  </si>
  <si>
    <t>RLL86</t>
  </si>
  <si>
    <t>RLL87</t>
  </si>
  <si>
    <t>RLL88</t>
  </si>
  <si>
    <t>RLL89</t>
  </si>
  <si>
    <t>RLL90</t>
  </si>
  <si>
    <t>RLL91</t>
  </si>
  <si>
    <t>RLL92</t>
  </si>
  <si>
    <t>RLL93</t>
  </si>
  <si>
    <t>RLL94</t>
  </si>
  <si>
    <t>RLL95</t>
  </si>
  <si>
    <t>RLL96</t>
  </si>
  <si>
    <t>RLL97</t>
  </si>
  <si>
    <t>RLL98</t>
  </si>
  <si>
    <t>RLL99</t>
  </si>
  <si>
    <t>RLW00</t>
  </si>
  <si>
    <t>RLW01</t>
  </si>
  <si>
    <t>RLW02</t>
  </si>
  <si>
    <t>RLW03</t>
  </si>
  <si>
    <t>RLW04</t>
  </si>
  <si>
    <t>RLW05</t>
  </si>
  <si>
    <t>RLW06</t>
  </si>
  <si>
    <t>RLW07</t>
  </si>
  <si>
    <t>RLW08</t>
  </si>
  <si>
    <t>RLW09</t>
  </si>
  <si>
    <t>RLW10</t>
  </si>
  <si>
    <t>RLW11</t>
  </si>
  <si>
    <t>RLW12</t>
  </si>
  <si>
    <t>RLW13</t>
  </si>
  <si>
    <t>RLW14</t>
  </si>
  <si>
    <t>RLW15</t>
  </si>
  <si>
    <t>RLW16</t>
  </si>
  <si>
    <t>RLW17</t>
  </si>
  <si>
    <t>RLW18</t>
  </si>
  <si>
    <t>RLW19</t>
  </si>
  <si>
    <t>RLW20</t>
  </si>
  <si>
    <t>RLW21</t>
  </si>
  <si>
    <t>RLW22</t>
  </si>
  <si>
    <t>RLW23</t>
  </si>
  <si>
    <t>RLW24</t>
  </si>
  <si>
    <t>RLW25</t>
  </si>
  <si>
    <t>RLW26</t>
  </si>
  <si>
    <t>RLW27</t>
  </si>
  <si>
    <t>RLW28</t>
  </si>
  <si>
    <t>RLW29</t>
  </si>
  <si>
    <t>RLW30</t>
  </si>
  <si>
    <t>RLW31</t>
  </si>
  <si>
    <t>RLW32</t>
  </si>
  <si>
    <t>RLW33</t>
  </si>
  <si>
    <t>RLW34</t>
  </si>
  <si>
    <t>RLW35</t>
  </si>
  <si>
    <t>RLW36</t>
  </si>
  <si>
    <t>RLW37</t>
  </si>
  <si>
    <t>RLW38</t>
  </si>
  <si>
    <t>RLW39</t>
  </si>
  <si>
    <t>RLW40</t>
  </si>
  <si>
    <t>RLW41</t>
  </si>
  <si>
    <t>RLW42</t>
  </si>
  <si>
    <t>RLW43</t>
  </si>
  <si>
    <t>RLW44</t>
  </si>
  <si>
    <t>RLW45</t>
  </si>
  <si>
    <t>RLW46</t>
  </si>
  <si>
    <t>RLW47</t>
  </si>
  <si>
    <t>RLW48</t>
  </si>
  <si>
    <t>RLW49</t>
  </si>
  <si>
    <t>RLW50</t>
  </si>
  <si>
    <t>RLW51</t>
  </si>
  <si>
    <t>RLW52</t>
  </si>
  <si>
    <t>RLW53</t>
  </si>
  <si>
    <t>RLW54</t>
  </si>
  <si>
    <t>RLW55</t>
  </si>
  <si>
    <t>RLW56</t>
  </si>
  <si>
    <t>RLW57</t>
  </si>
  <si>
    <t>RLW58</t>
  </si>
  <si>
    <t>RLW59</t>
  </si>
  <si>
    <t>RLW60</t>
  </si>
  <si>
    <t>RLW61</t>
  </si>
  <si>
    <t>RLW62</t>
  </si>
  <si>
    <t>RLW63</t>
  </si>
  <si>
    <t>RLW64</t>
  </si>
  <si>
    <t>RLW65</t>
  </si>
  <si>
    <t>RLW66</t>
  </si>
  <si>
    <t>RLW67</t>
  </si>
  <si>
    <t>RLW68</t>
  </si>
  <si>
    <t>RLW69</t>
  </si>
  <si>
    <t>RLW70</t>
  </si>
  <si>
    <t>RLW71</t>
  </si>
  <si>
    <t>RLW72</t>
  </si>
  <si>
    <t>RLW73</t>
  </si>
  <si>
    <t>RLW74</t>
  </si>
  <si>
    <t>RLW75</t>
  </si>
  <si>
    <t>RLW76</t>
  </si>
  <si>
    <t>RLW77</t>
  </si>
  <si>
    <t>RLW78</t>
  </si>
  <si>
    <t>RLW79</t>
  </si>
  <si>
    <t>RLW80</t>
  </si>
  <si>
    <t>RLW81</t>
  </si>
  <si>
    <t>RLW82</t>
  </si>
  <si>
    <t>RLW83</t>
  </si>
  <si>
    <t>RLW84</t>
  </si>
  <si>
    <t>RLW85</t>
  </si>
  <si>
    <t>RLW86</t>
  </si>
  <si>
    <t>RLW87</t>
  </si>
  <si>
    <t>RLW88</t>
  </si>
  <si>
    <t>RLW89</t>
  </si>
  <si>
    <t>RLW90</t>
  </si>
  <si>
    <t>RLW91</t>
  </si>
  <si>
    <t>RLW92</t>
  </si>
  <si>
    <t>RLW93</t>
  </si>
  <si>
    <t>RLW94</t>
  </si>
  <si>
    <t>RLW95</t>
  </si>
  <si>
    <t>RLW96</t>
  </si>
  <si>
    <t>RLW97</t>
  </si>
  <si>
    <t>RLW98</t>
  </si>
  <si>
    <t>RLW99</t>
  </si>
  <si>
    <t>10EC</t>
  </si>
  <si>
    <t/>
  </si>
  <si>
    <t>A</t>
  </si>
  <si>
    <t>F</t>
  </si>
  <si>
    <t>M</t>
  </si>
  <si>
    <t>B</t>
  </si>
  <si>
    <t>C</t>
  </si>
  <si>
    <t>D</t>
  </si>
  <si>
    <t>E</t>
  </si>
  <si>
    <t>G</t>
  </si>
  <si>
    <t>H</t>
  </si>
  <si>
    <t>J</t>
  </si>
  <si>
    <t>L</t>
  </si>
  <si>
    <t>N</t>
  </si>
  <si>
    <t>P</t>
  </si>
  <si>
    <t>S</t>
  </si>
  <si>
    <t>S10T10</t>
  </si>
  <si>
    <t>S10T15</t>
  </si>
  <si>
    <t>S10T20</t>
  </si>
  <si>
    <t>S10T25</t>
  </si>
  <si>
    <t>S10T30</t>
  </si>
  <si>
    <t>S10T40</t>
  </si>
  <si>
    <t>S10T50</t>
  </si>
  <si>
    <t>S5T10</t>
  </si>
  <si>
    <t>S5T15</t>
  </si>
  <si>
    <t>S5T20</t>
  </si>
  <si>
    <t>S5T25</t>
  </si>
  <si>
    <t>S5T30</t>
  </si>
  <si>
    <t>S5T40</t>
  </si>
  <si>
    <t>S5T50</t>
  </si>
  <si>
    <t>Monthly</t>
  </si>
  <si>
    <t>Quarterly</t>
  </si>
  <si>
    <t>Semi Annual</t>
  </si>
  <si>
    <t>Annual</t>
  </si>
  <si>
    <t>(premium amount*1,000)/(Premium rate*Modal factor)</t>
  </si>
  <si>
    <t>กรณีเลือกรับคืนทุกปี</t>
  </si>
  <si>
    <t>LPLAN</t>
  </si>
  <si>
    <t>DVCLS</t>
  </si>
  <si>
    <t>DVAGE</t>
  </si>
  <si>
    <t>DVSEX</t>
  </si>
  <si>
    <t>DVEFF</t>
  </si>
  <si>
    <t>DV001</t>
  </si>
  <si>
    <t>DV002</t>
  </si>
  <si>
    <t>DV003</t>
  </si>
  <si>
    <t>DV004</t>
  </si>
  <si>
    <t>DV005</t>
  </si>
  <si>
    <t>DV006</t>
  </si>
  <si>
    <t>DV007</t>
  </si>
  <si>
    <t>DV008</t>
  </si>
  <si>
    <t>DV009</t>
  </si>
  <si>
    <t>DV010</t>
  </si>
  <si>
    <t>DV011</t>
  </si>
  <si>
    <t>DV012</t>
  </si>
  <si>
    <t>DV013</t>
  </si>
  <si>
    <t>DV014</t>
  </si>
  <si>
    <t>DV015</t>
  </si>
  <si>
    <t>DV016</t>
  </si>
  <si>
    <t>DV017</t>
  </si>
  <si>
    <t>DV018</t>
  </si>
  <si>
    <t>DV019</t>
  </si>
  <si>
    <t>DV020</t>
  </si>
  <si>
    <t>DV021</t>
  </si>
  <si>
    <t>DV022</t>
  </si>
  <si>
    <t>DV023</t>
  </si>
  <si>
    <t>DV024</t>
  </si>
  <si>
    <t>DV025</t>
  </si>
  <si>
    <t>DV026</t>
  </si>
  <si>
    <t>DV027</t>
  </si>
  <si>
    <t>DV028</t>
  </si>
  <si>
    <t>DV029</t>
  </si>
  <si>
    <t>DV030</t>
  </si>
  <si>
    <t>DV031</t>
  </si>
  <si>
    <t>DV032</t>
  </si>
  <si>
    <t>DV033</t>
  </si>
  <si>
    <t>DV034</t>
  </si>
  <si>
    <t>DV035</t>
  </si>
  <si>
    <t>DV036</t>
  </si>
  <si>
    <t>DV037</t>
  </si>
  <si>
    <t>DV038</t>
  </si>
  <si>
    <t>DV039</t>
  </si>
  <si>
    <t>DV040</t>
  </si>
  <si>
    <t>DV041</t>
  </si>
  <si>
    <t>DV042</t>
  </si>
  <si>
    <t>DV043</t>
  </si>
  <si>
    <t>DV044</t>
  </si>
  <si>
    <t>DV045</t>
  </si>
  <si>
    <t>DV046</t>
  </si>
  <si>
    <t>DV047</t>
  </si>
  <si>
    <t>DV048</t>
  </si>
  <si>
    <t>DV049</t>
  </si>
  <si>
    <t>DV050</t>
  </si>
  <si>
    <t>DV051</t>
  </si>
  <si>
    <t>DV052</t>
  </si>
  <si>
    <t>DV053</t>
  </si>
  <si>
    <t>DV054</t>
  </si>
  <si>
    <t>DV055</t>
  </si>
  <si>
    <t>DV056</t>
  </si>
  <si>
    <t>DV057</t>
  </si>
  <si>
    <t>DV058</t>
  </si>
  <si>
    <t>DV059</t>
  </si>
  <si>
    <t>DV060</t>
  </si>
  <si>
    <t>DV061</t>
  </si>
  <si>
    <t>DV062</t>
  </si>
  <si>
    <t>DV063</t>
  </si>
  <si>
    <t>DV064</t>
  </si>
  <si>
    <t>DV065</t>
  </si>
  <si>
    <t>DV066</t>
  </si>
  <si>
    <t>DV067</t>
  </si>
  <si>
    <t>DV068</t>
  </si>
  <si>
    <t>DV069</t>
  </si>
  <si>
    <t>DV070</t>
  </si>
  <si>
    <t>DV071</t>
  </si>
  <si>
    <t>DV072</t>
  </si>
  <si>
    <t>DV073</t>
  </si>
  <si>
    <t>DV074</t>
  </si>
  <si>
    <t>DV075</t>
  </si>
  <si>
    <t>DV076</t>
  </si>
  <si>
    <t>DV077</t>
  </si>
  <si>
    <t>DV078</t>
  </si>
  <si>
    <t>DV079</t>
  </si>
  <si>
    <t>DV080</t>
  </si>
  <si>
    <t>DV081</t>
  </si>
  <si>
    <t>DV082</t>
  </si>
  <si>
    <t>DV083</t>
  </si>
  <si>
    <t>DV084</t>
  </si>
  <si>
    <t>DV085</t>
  </si>
  <si>
    <t>DV086</t>
  </si>
  <si>
    <t>DV087</t>
  </si>
  <si>
    <t>DV088</t>
  </si>
  <si>
    <t>DV089</t>
  </si>
  <si>
    <t>DV090</t>
  </si>
  <si>
    <t>DV091</t>
  </si>
  <si>
    <t>DV092</t>
  </si>
  <si>
    <t>DV093</t>
  </si>
  <si>
    <t>DV094</t>
  </si>
  <si>
    <t>DV095</t>
  </si>
  <si>
    <t>DV096</t>
  </si>
  <si>
    <t>DV097</t>
  </si>
  <si>
    <t>DV098</t>
  </si>
  <si>
    <t>DV099</t>
  </si>
  <si>
    <t>DV100</t>
  </si>
  <si>
    <t>ปีที่</t>
  </si>
  <si>
    <t>Total</t>
  </si>
  <si>
    <t>เงินปันผลพิเศษ สำหรับปีที 7-10</t>
  </si>
  <si>
    <t>กรณีเงินสด
(10)</t>
  </si>
  <si>
    <t>กรณีเงินสด
(8)</t>
  </si>
  <si>
    <t>กรณีเลือกรับคืนหลังครบสัญญา 10 ปี</t>
  </si>
  <si>
    <t>ขั้นต่ำ
(12)</t>
  </si>
  <si>
    <t>ขั้นกลาง
(13)</t>
  </si>
  <si>
    <t>ขั้นสูง
(14)</t>
  </si>
  <si>
    <t>(12) = (5)
(13) = (6) + (9)
(14) = (7) + (11)</t>
  </si>
  <si>
    <t>เบี้ยประกัน</t>
  </si>
  <si>
    <t>กรณีเลือกรับครั้งเดียว ณ ครบกำหนดสัญญา</t>
  </si>
  <si>
    <t>กรณีเลือกขอรับคืนทุกปี รวมตลอดสัญญา</t>
  </si>
  <si>
    <t>กราฟ</t>
  </si>
  <si>
    <t>ปีที่ 2</t>
  </si>
  <si>
    <t>ปีที่ 4</t>
  </si>
  <si>
    <t>ปีที่ 7</t>
  </si>
  <si>
    <t>ปีที่ 9</t>
  </si>
  <si>
    <t>ปีที่ 10</t>
  </si>
  <si>
    <t>ขั้นต่ำ (12)</t>
  </si>
  <si>
    <t>ขั้นกลาง (13)</t>
  </si>
  <si>
    <t>ขั้นสูง (14)</t>
  </si>
  <si>
    <t>ขั้นต่ำ (4)</t>
  </si>
  <si>
    <t>ขั้นกลาง (4) + (8)</t>
  </si>
  <si>
    <t>ขั้นสูง (4) + (10)</t>
  </si>
  <si>
    <t>Deat Benefit</t>
  </si>
  <si>
    <t>Tax deduction</t>
  </si>
  <si>
    <t>(APE (not over 100,000)* Tax ratio)</t>
  </si>
  <si>
    <t>(APE (not over 100,000)* Tax ratio) * 6</t>
  </si>
  <si>
    <t>ขั้นต่ำ 3 ปีแรก = Sum Insure</t>
  </si>
  <si>
    <t>((S/I * premium rate)/1,000)*modal factor
((1,000,000*308)/1000)*1</t>
  </si>
  <si>
    <t>ขั้นกลาง 4% ต่อปี
(9)</t>
  </si>
  <si>
    <t>ขั้นสูง 4.5% ต่อปี
(11)</t>
  </si>
  <si>
    <t>ขั้นต่ำ 20 ต่อ1,000
(5)</t>
  </si>
  <si>
    <t>ขั้นกลาง 40 ต่อ 1,000
(6)</t>
  </si>
  <si>
    <t>ขั้นสูง 45 ต่อ 1,000
(7)</t>
  </si>
  <si>
    <t>กรณีเงินสด
20 ต่อ 1,000
(4)</t>
  </si>
  <si>
    <t>(4) = (Sum Insure * DVD rate)/1000 
(5) = (DVD amount from [4] + ยอดยกมาจากปีที่แล้ว[5]) + (ยอดยกมาจากปีที่แล้ว[5] * DVD rate/1000)
(6) = (DVD amount from [4] + ยอดยกมาจากปีที่แล้ว[6]) + (ยอดยกมาจากปีที่แล้ว[6] * DVD rate/1000)
(7) = (DVD amount from [4] + ยอดยกมาจากปีที่แล้ว[7]) + (ยอดยกมาจากปีที่แล้ว[7] * DVD rate/1000)</t>
  </si>
  <si>
    <t>(8) = (Sum Insure * extra dvd rate)/100
(9) = (DVD amount from [8] + ยอดยกมาจากปีที่แล้ว[9]) + (ยอดยกมาจากปีที่แล้ว[9] * DVD rate/100)
(10) = (Sum Insure * extra dvd rate)/100
(11) = (DVD amount from [10] + ยอดยกมาจากปีที่แล้ว[11]) + (ยอดยกมาจากปีที่แล้ว[11] * DVD rate/100)</t>
  </si>
  <si>
    <t>Extra DVD rate (/100)</t>
  </si>
  <si>
    <t>Mail, Age 33</t>
  </si>
  <si>
    <t xml:space="preserve">Rate </t>
  </si>
  <si>
    <t>Mode</t>
  </si>
  <si>
    <t>Min-Prem</t>
  </si>
  <si>
    <t>Max-Prem</t>
  </si>
  <si>
    <t>Min-SA</t>
  </si>
  <si>
    <t>Max-SA</t>
  </si>
  <si>
    <t>Q</t>
  </si>
  <si>
    <t>Rate</t>
  </si>
  <si>
    <t>Prem</t>
  </si>
  <si>
    <t xml:space="preserve">Age </t>
  </si>
  <si>
    <t>20-45</t>
  </si>
  <si>
    <t>46-50</t>
  </si>
  <si>
    <t>51-55</t>
  </si>
  <si>
    <t>56-60</t>
  </si>
  <si>
    <t>61-65</t>
  </si>
  <si>
    <t>66-70</t>
  </si>
  <si>
    <t>Payment Mode</t>
  </si>
  <si>
    <t>Modal factor</t>
  </si>
  <si>
    <t>STEP 1 input Premium</t>
  </si>
  <si>
    <t>((S/I * premium rate)/1,000)*modal factor</t>
  </si>
  <si>
    <t>STEP 1 input S/I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</si>
</sst>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7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charset val="22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2">
    <xf numFmtId="0" fontId="0" fillId="0" borderId="0" xfId="0"/>
    <xf numFmtId="0" fontId="0" fillId="2" borderId="0" xfId="0" applyFill="1"/>
    <xf numFmtId="165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165" fontId="0" fillId="0" borderId="1" xfId="1" applyNumberFormat="1" applyFont="1" applyBorder="1" applyAlignment="1">
      <alignment vertical="top"/>
    </xf>
    <xf numFmtId="165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5" fontId="0" fillId="8" borderId="1" xfId="1" applyNumberFormat="1" applyFont="1" applyFill="1" applyBorder="1" applyAlignment="1">
      <alignment vertical="top"/>
    </xf>
    <xf numFmtId="0" fontId="0" fillId="9" borderId="0" xfId="0" applyFill="1"/>
    <xf numFmtId="165" fontId="0" fillId="9" borderId="1" xfId="0" applyNumberFormat="1" applyFill="1" applyBorder="1"/>
    <xf numFmtId="165" fontId="0" fillId="9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0" fontId="0" fillId="10" borderId="0" xfId="0" applyFill="1" applyAlignment="1">
      <alignment horizontal="left"/>
    </xf>
    <xf numFmtId="165" fontId="0" fillId="10" borderId="0" xfId="1" applyNumberFormat="1" applyFont="1" applyFill="1"/>
    <xf numFmtId="0" fontId="0" fillId="5" borderId="0" xfId="0" applyFill="1" applyAlignment="1">
      <alignment horizontal="left"/>
    </xf>
    <xf numFmtId="0" fontId="0" fillId="0" borderId="1" xfId="2" applyNumberFormat="1" applyFont="1" applyBorder="1"/>
    <xf numFmtId="0" fontId="0" fillId="0" borderId="1" xfId="0" applyBorder="1" applyAlignment="1">
      <alignment horizontal="center" vertical="center" wrapText="1"/>
    </xf>
    <xf numFmtId="164" fontId="0" fillId="0" borderId="0" xfId="0" applyNumberFormat="1"/>
    <xf numFmtId="3" fontId="0" fillId="0" borderId="1" xfId="1" applyNumberFormat="1" applyFont="1" applyBorder="1" applyAlignment="1">
      <alignment vertical="top"/>
    </xf>
    <xf numFmtId="3" fontId="0" fillId="4" borderId="1" xfId="1" applyNumberFormat="1" applyFont="1" applyFill="1" applyBorder="1" applyAlignment="1">
      <alignment vertical="top"/>
    </xf>
    <xf numFmtId="3" fontId="0" fillId="0" borderId="0" xfId="0" applyNumberFormat="1"/>
    <xf numFmtId="0" fontId="0" fillId="0" borderId="0" xfId="0" applyBorder="1" applyAlignment="1">
      <alignment horizontal="left" vertical="top" wrapText="1"/>
    </xf>
    <xf numFmtId="165" fontId="0" fillId="0" borderId="0" xfId="1" applyNumberFormat="1" applyFont="1" applyFill="1"/>
    <xf numFmtId="165" fontId="0" fillId="11" borderId="0" xfId="1" applyNumberFormat="1" applyFont="1" applyFill="1"/>
    <xf numFmtId="164" fontId="0" fillId="0" borderId="1" xfId="1" applyNumberFormat="1" applyFont="1" applyBorder="1" applyAlignment="1">
      <alignment vertical="top"/>
    </xf>
    <xf numFmtId="165" fontId="0" fillId="0" borderId="0" xfId="0" applyNumberFormat="1"/>
    <xf numFmtId="0" fontId="0" fillId="0" borderId="0" xfId="0" applyBorder="1" applyAlignment="1">
      <alignment horizontal="center" vertical="top"/>
    </xf>
    <xf numFmtId="165" fontId="0" fillId="0" borderId="0" xfId="1" applyNumberFormat="1" applyFont="1" applyBorder="1" applyAlignment="1">
      <alignment vertical="top"/>
    </xf>
    <xf numFmtId="165" fontId="0" fillId="0" borderId="1" xfId="1" applyNumberFormat="1" applyFont="1" applyFill="1" applyBorder="1" applyAlignment="1">
      <alignment vertical="top"/>
    </xf>
    <xf numFmtId="165" fontId="0" fillId="8" borderId="0" xfId="0" applyNumberFormat="1" applyFill="1"/>
    <xf numFmtId="165" fontId="3" fillId="12" borderId="1" xfId="0" applyNumberFormat="1" applyFont="1" applyFill="1" applyBorder="1"/>
    <xf numFmtId="0" fontId="4" fillId="12" borderId="5" xfId="0" applyFont="1" applyFill="1" applyBorder="1" applyAlignment="1">
      <alignment wrapText="1"/>
    </xf>
    <xf numFmtId="165" fontId="0" fillId="12" borderId="1" xfId="1" applyNumberFormat="1" applyFont="1" applyFill="1" applyBorder="1" applyAlignment="1">
      <alignment vertical="top"/>
    </xf>
    <xf numFmtId="0" fontId="0" fillId="3" borderId="1" xfId="0" applyFill="1" applyBorder="1" applyAlignment="1">
      <alignment horizontal="center"/>
    </xf>
    <xf numFmtId="4" fontId="0" fillId="0" borderId="1" xfId="1" applyNumberFormat="1" applyFont="1" applyBorder="1" applyAlignment="1">
      <alignment vertical="top"/>
    </xf>
    <xf numFmtId="4" fontId="0" fillId="4" borderId="1" xfId="1" applyNumberFormat="1" applyFont="1" applyFill="1" applyBorder="1" applyAlignment="1">
      <alignment vertical="top"/>
    </xf>
    <xf numFmtId="4" fontId="3" fillId="12" borderId="1" xfId="0" applyNumberFormat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13" borderId="1" xfId="0" applyFill="1" applyBorder="1" applyAlignment="1">
      <alignment horizontal="center"/>
    </xf>
    <xf numFmtId="165" fontId="0" fillId="0" borderId="1" xfId="1" applyNumberFormat="1" applyFont="1" applyBorder="1"/>
    <xf numFmtId="165" fontId="0" fillId="13" borderId="1" xfId="1" applyNumberFormat="1" applyFont="1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/>
    </xf>
    <xf numFmtId="165" fontId="0" fillId="0" borderId="0" xfId="1" applyNumberFormat="1" applyFont="1" applyFill="1" applyAlignment="1">
      <alignment vertical="top"/>
    </xf>
    <xf numFmtId="0" fontId="0" fillId="0" borderId="0" xfId="0" applyAlignment="1">
      <alignment horizontal="center" vertical="top"/>
    </xf>
    <xf numFmtId="165" fontId="0" fillId="11" borderId="0" xfId="1" applyNumberFormat="1" applyFont="1" applyFill="1" applyAlignment="1">
      <alignment vertical="top"/>
    </xf>
    <xf numFmtId="0" fontId="4" fillId="12" borderId="5" xfId="0" applyFont="1" applyFill="1" applyBorder="1" applyAlignment="1">
      <alignment vertical="top" wrapText="1"/>
    </xf>
    <xf numFmtId="3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65" fontId="0" fillId="9" borderId="1" xfId="0" applyNumberFormat="1" applyFill="1" applyBorder="1" applyAlignment="1">
      <alignment vertical="top"/>
    </xf>
    <xf numFmtId="4" fontId="3" fillId="12" borderId="1" xfId="0" applyNumberFormat="1" applyFont="1" applyFill="1" applyBorder="1" applyAlignment="1">
      <alignment vertical="top"/>
    </xf>
    <xf numFmtId="165" fontId="3" fillId="12" borderId="1" xfId="0" applyNumberFormat="1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2" applyNumberFormat="1" applyFont="1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0" fillId="7" borderId="0" xfId="0" applyFill="1" applyAlignment="1">
      <alignment vertical="top"/>
    </xf>
    <xf numFmtId="165" fontId="0" fillId="7" borderId="0" xfId="0" applyNumberFormat="1" applyFill="1" applyAlignment="1">
      <alignment vertical="top"/>
    </xf>
    <xf numFmtId="165" fontId="0" fillId="0" borderId="0" xfId="0" applyNumberFormat="1" applyAlignment="1">
      <alignment vertical="top"/>
    </xf>
    <xf numFmtId="0" fontId="0" fillId="8" borderId="0" xfId="0" applyFill="1" applyAlignment="1">
      <alignment vertical="top"/>
    </xf>
    <xf numFmtId="0" fontId="0" fillId="0" borderId="0" xfId="0" applyAlignment="1">
      <alignment horizontal="left" vertical="top"/>
    </xf>
    <xf numFmtId="0" fontId="0" fillId="9" borderId="0" xfId="0" applyFill="1" applyAlignment="1">
      <alignment vertical="top"/>
    </xf>
    <xf numFmtId="165" fontId="0" fillId="9" borderId="0" xfId="0" applyNumberFormat="1" applyFill="1" applyAlignment="1">
      <alignment vertical="top"/>
    </xf>
    <xf numFmtId="0" fontId="0" fillId="6" borderId="0" xfId="0" applyFill="1" applyAlignment="1">
      <alignment vertical="top"/>
    </xf>
    <xf numFmtId="165" fontId="0" fillId="6" borderId="0" xfId="0" applyNumberFormat="1" applyFill="1" applyAlignment="1">
      <alignment vertical="top"/>
    </xf>
    <xf numFmtId="0" fontId="0" fillId="10" borderId="0" xfId="0" applyFill="1" applyAlignment="1">
      <alignment horizontal="left" vertical="top"/>
    </xf>
    <xf numFmtId="165" fontId="0" fillId="10" borderId="0" xfId="1" applyNumberFormat="1" applyFont="1" applyFill="1" applyAlignment="1">
      <alignment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vertical="top"/>
    </xf>
    <xf numFmtId="0" fontId="0" fillId="3" borderId="1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8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2"/>
  <sheetViews>
    <sheetView tabSelected="1" topLeftCell="A38" zoomScale="85" zoomScaleNormal="85" zoomScalePageLayoutView="85" workbookViewId="0">
      <selection activeCell="C69" sqref="C69"/>
    </sheetView>
  </sheetViews>
  <sheetFormatPr baseColWidth="10" defaultColWidth="8.625" defaultRowHeight="15" x14ac:dyDescent="0"/>
  <cols>
    <col min="1" max="1" width="14.625" style="56" customWidth="1"/>
    <col min="2" max="2" width="53.125" style="56" customWidth="1"/>
    <col min="3" max="3" width="11.625" style="56" customWidth="1"/>
    <col min="4" max="4" width="18.625" style="56" customWidth="1"/>
    <col min="5" max="7" width="17" style="56" bestFit="1" customWidth="1"/>
    <col min="8" max="8" width="3.875" style="56" customWidth="1"/>
    <col min="9" max="9" width="3.375" style="56" bestFit="1" customWidth="1"/>
    <col min="10" max="13" width="14.875" style="56" bestFit="1" customWidth="1"/>
    <col min="14" max="16" width="12.125" style="56" bestFit="1" customWidth="1"/>
    <col min="17" max="16384" width="8.625" style="56"/>
  </cols>
  <sheetData>
    <row r="1" spans="1:16">
      <c r="A1" s="56" t="s">
        <v>390</v>
      </c>
    </row>
    <row r="2" spans="1:16">
      <c r="B2" s="58"/>
      <c r="C2" s="58"/>
      <c r="O2" s="56">
        <v>12.023</v>
      </c>
      <c r="P2" s="56">
        <f>N2+O2</f>
        <v>12.023</v>
      </c>
    </row>
    <row r="3" spans="1:16">
      <c r="B3" s="57"/>
      <c r="C3" s="59"/>
      <c r="O3" s="56">
        <v>12.122999999999999</v>
      </c>
      <c r="P3" s="56">
        <f t="shared" ref="P3:P11" si="0">N3+O3</f>
        <v>12.122999999999999</v>
      </c>
    </row>
    <row r="4" spans="1:16" ht="16" thickBot="1">
      <c r="E4" s="60" t="s">
        <v>407</v>
      </c>
      <c r="F4" s="60" t="s">
        <v>408</v>
      </c>
      <c r="G4" s="60" t="s">
        <v>398</v>
      </c>
      <c r="O4" s="56">
        <v>12.223000000000001</v>
      </c>
      <c r="P4" s="56">
        <f t="shared" si="0"/>
        <v>12.223000000000001</v>
      </c>
    </row>
    <row r="5" spans="1:16" ht="22" thickBot="1">
      <c r="A5" s="56" t="s">
        <v>1</v>
      </c>
      <c r="B5" s="57"/>
      <c r="C5" s="61">
        <v>1000000</v>
      </c>
      <c r="D5" s="62" t="s">
        <v>411</v>
      </c>
      <c r="E5" s="56">
        <v>2</v>
      </c>
      <c r="F5" s="56">
        <f>IF(E5=12,0.09,(IF(E5=2,0.52,IF(E5=4,0.27,1))))</f>
        <v>0.52</v>
      </c>
      <c r="G5" s="56">
        <v>308</v>
      </c>
      <c r="O5" s="56">
        <v>12.323</v>
      </c>
      <c r="P5" s="56">
        <f t="shared" si="0"/>
        <v>12.323</v>
      </c>
    </row>
    <row r="6" spans="1:16">
      <c r="A6" s="56" t="s">
        <v>0</v>
      </c>
      <c r="B6" s="56" t="s">
        <v>410</v>
      </c>
      <c r="C6" s="61">
        <f>(C5*G5/1000)*F5</f>
        <v>160160</v>
      </c>
      <c r="O6" s="56">
        <v>12.423</v>
      </c>
      <c r="P6" s="56">
        <f t="shared" si="0"/>
        <v>12.423</v>
      </c>
    </row>
    <row r="7" spans="1:16">
      <c r="O7" s="56">
        <v>12.523</v>
      </c>
      <c r="P7" s="56">
        <f t="shared" si="0"/>
        <v>12.523</v>
      </c>
    </row>
    <row r="8" spans="1:16" ht="14.25" customHeight="1">
      <c r="C8" s="86" t="s">
        <v>350</v>
      </c>
      <c r="D8" s="88" t="s">
        <v>386</v>
      </c>
      <c r="E8" s="89" t="s">
        <v>244</v>
      </c>
      <c r="F8" s="89"/>
      <c r="G8" s="89"/>
      <c r="O8" s="56">
        <v>12.622999999999999</v>
      </c>
      <c r="P8" s="56">
        <f t="shared" si="0"/>
        <v>12.622999999999999</v>
      </c>
    </row>
    <row r="9" spans="1:16" ht="30">
      <c r="C9" s="87"/>
      <c r="D9" s="88"/>
      <c r="E9" s="6" t="s">
        <v>383</v>
      </c>
      <c r="F9" s="6" t="s">
        <v>384</v>
      </c>
      <c r="G9" s="6" t="s">
        <v>385</v>
      </c>
      <c r="O9" s="56">
        <v>12.723000000000001</v>
      </c>
      <c r="P9" s="56">
        <f t="shared" si="0"/>
        <v>12.723000000000001</v>
      </c>
    </row>
    <row r="10" spans="1:16">
      <c r="B10" s="90" t="s">
        <v>387</v>
      </c>
      <c r="C10" s="7">
        <v>1</v>
      </c>
      <c r="D10" s="29">
        <f>$C$5*20/1000</f>
        <v>20000</v>
      </c>
      <c r="E10" s="45">
        <f>($D$10+0)+((0*20)/1000)</f>
        <v>20000</v>
      </c>
      <c r="F10" s="29">
        <f>(E10+0)+((0*40)/1000)</f>
        <v>20000</v>
      </c>
      <c r="G10" s="29">
        <f>(D10+0)+((0*45)/1000)</f>
        <v>20000</v>
      </c>
      <c r="J10" s="63"/>
      <c r="K10" s="63"/>
      <c r="L10" s="63"/>
      <c r="M10" s="63"/>
      <c r="O10" s="56">
        <v>12.823</v>
      </c>
      <c r="P10" s="56">
        <f t="shared" si="0"/>
        <v>12.823</v>
      </c>
    </row>
    <row r="11" spans="1:16">
      <c r="B11" s="90"/>
      <c r="C11" s="7">
        <v>2</v>
      </c>
      <c r="D11" s="29">
        <f t="shared" ref="D11:D18" si="1">$C$5*20/1000</f>
        <v>20000</v>
      </c>
      <c r="E11" s="46">
        <f>(D11+E10)+((E10*20)/1000)</f>
        <v>40400</v>
      </c>
      <c r="F11" s="29">
        <f>(D11+F10)+((F10*40)/1000)</f>
        <v>40800</v>
      </c>
      <c r="G11" s="29">
        <f>(D11+G10)+((G10*45)/1000)</f>
        <v>40900</v>
      </c>
      <c r="J11" s="63"/>
      <c r="K11" s="63"/>
      <c r="L11" s="63"/>
      <c r="M11" s="63"/>
      <c r="O11" s="56">
        <v>12.923</v>
      </c>
      <c r="P11" s="56">
        <f t="shared" si="0"/>
        <v>12.923</v>
      </c>
    </row>
    <row r="12" spans="1:16">
      <c r="B12" s="90"/>
      <c r="C12" s="7">
        <v>3</v>
      </c>
      <c r="D12" s="29">
        <f t="shared" si="1"/>
        <v>20000</v>
      </c>
      <c r="E12" s="46">
        <f>(D12+E11)+((E11*20)/1000)</f>
        <v>61208</v>
      </c>
      <c r="F12" s="29">
        <f t="shared" ref="F12:F19" si="2">(D12+F11)+((F11*40)/1000)</f>
        <v>62432</v>
      </c>
      <c r="G12" s="29">
        <f t="shared" ref="G12:G19" si="3">(D12+G11)+((G11*45)/1000)</f>
        <v>62740.5</v>
      </c>
      <c r="J12" s="63"/>
      <c r="K12" s="63"/>
      <c r="L12" s="63"/>
      <c r="M12" s="63"/>
    </row>
    <row r="13" spans="1:16">
      <c r="B13" s="90"/>
      <c r="C13" s="7">
        <v>4</v>
      </c>
      <c r="D13" s="29">
        <f t="shared" si="1"/>
        <v>20000</v>
      </c>
      <c r="E13" s="46">
        <f>(D13+E12)+((E12*20)/1000)</f>
        <v>82432.160000000003</v>
      </c>
      <c r="F13" s="29">
        <f t="shared" si="2"/>
        <v>84929.279999999999</v>
      </c>
      <c r="G13" s="29">
        <f t="shared" si="3"/>
        <v>85563.822499999995</v>
      </c>
      <c r="J13" s="63"/>
      <c r="K13" s="63"/>
      <c r="L13" s="63"/>
      <c r="M13" s="63"/>
    </row>
    <row r="14" spans="1:16">
      <c r="B14" s="90"/>
      <c r="C14" s="7">
        <v>5</v>
      </c>
      <c r="D14" s="29">
        <f t="shared" si="1"/>
        <v>20000</v>
      </c>
      <c r="E14" s="46">
        <f t="shared" ref="E14:E17" si="4">(D14+E13)+((E13*20)/1000)</f>
        <v>104080.80320000001</v>
      </c>
      <c r="F14" s="29">
        <f t="shared" si="2"/>
        <v>108326.4512</v>
      </c>
      <c r="G14" s="29">
        <f t="shared" si="3"/>
        <v>109414.19451249999</v>
      </c>
      <c r="J14" s="63"/>
      <c r="K14" s="63"/>
      <c r="L14" s="63"/>
      <c r="M14" s="63"/>
    </row>
    <row r="15" spans="1:16">
      <c r="B15" s="90"/>
      <c r="C15" s="7">
        <v>6</v>
      </c>
      <c r="D15" s="29">
        <f t="shared" si="1"/>
        <v>20000</v>
      </c>
      <c r="E15" s="46">
        <f t="shared" si="4"/>
        <v>126162.41926400001</v>
      </c>
      <c r="F15" s="29">
        <f t="shared" si="2"/>
        <v>132659.50924799999</v>
      </c>
      <c r="G15" s="29">
        <f t="shared" si="3"/>
        <v>134337.83326556248</v>
      </c>
      <c r="J15" s="63"/>
      <c r="K15" s="63"/>
      <c r="L15" s="63"/>
      <c r="M15" s="63"/>
    </row>
    <row r="16" spans="1:16">
      <c r="B16" s="90"/>
      <c r="C16" s="7">
        <v>7</v>
      </c>
      <c r="D16" s="29">
        <f t="shared" si="1"/>
        <v>20000</v>
      </c>
      <c r="E16" s="46">
        <f t="shared" si="4"/>
        <v>148685.66764928002</v>
      </c>
      <c r="F16" s="29">
        <f t="shared" si="2"/>
        <v>157965.88961791998</v>
      </c>
      <c r="G16" s="29">
        <f t="shared" si="3"/>
        <v>160383.03576251279</v>
      </c>
      <c r="J16" s="63"/>
      <c r="K16" s="63"/>
      <c r="L16" s="63"/>
      <c r="M16" s="63"/>
    </row>
    <row r="17" spans="2:15">
      <c r="B17" s="90"/>
      <c r="C17" s="7">
        <v>8</v>
      </c>
      <c r="D17" s="29">
        <f t="shared" si="1"/>
        <v>20000</v>
      </c>
      <c r="E17" s="46">
        <f t="shared" si="4"/>
        <v>171659.38100226561</v>
      </c>
      <c r="F17" s="29">
        <f t="shared" si="2"/>
        <v>184284.52520263678</v>
      </c>
      <c r="G17" s="29">
        <f t="shared" si="3"/>
        <v>187600.27237182588</v>
      </c>
      <c r="J17" s="63"/>
      <c r="K17" s="63"/>
      <c r="L17" s="63"/>
      <c r="M17" s="63"/>
      <c r="N17" s="64"/>
      <c r="O17" s="64"/>
    </row>
    <row r="18" spans="2:15">
      <c r="B18" s="90"/>
      <c r="C18" s="7">
        <v>9</v>
      </c>
      <c r="D18" s="29">
        <f t="shared" si="1"/>
        <v>20000</v>
      </c>
      <c r="E18" s="46">
        <f>(D18+E17)+((E17*20)/1000)</f>
        <v>195092.56862231094</v>
      </c>
      <c r="F18" s="29">
        <f t="shared" si="2"/>
        <v>211655.90621074225</v>
      </c>
      <c r="G18" s="29">
        <f t="shared" si="3"/>
        <v>216042.28462855803</v>
      </c>
      <c r="J18" s="63"/>
      <c r="K18" s="63"/>
      <c r="L18" s="63"/>
      <c r="M18" s="63"/>
    </row>
    <row r="19" spans="2:15">
      <c r="B19" s="90"/>
      <c r="C19" s="7">
        <v>10</v>
      </c>
      <c r="D19" s="29">
        <f>$C$5*1820/1000</f>
        <v>1820000</v>
      </c>
      <c r="E19" s="46">
        <f>(D19+E18)+((E18*20)/1000)</f>
        <v>2018994.419994757</v>
      </c>
      <c r="F19" s="29">
        <f t="shared" si="2"/>
        <v>2040122.1424591718</v>
      </c>
      <c r="G19" s="29">
        <f t="shared" si="3"/>
        <v>2045764.1874368431</v>
      </c>
      <c r="J19" s="63"/>
      <c r="K19" s="63"/>
      <c r="L19" s="63"/>
      <c r="M19" s="63"/>
    </row>
    <row r="20" spans="2:15">
      <c r="B20" s="65" t="s">
        <v>351</v>
      </c>
      <c r="D20" s="66">
        <f>SUM(D10:D19)</f>
        <v>2000000</v>
      </c>
      <c r="E20" s="67">
        <f>E19</f>
        <v>2018994.419994757</v>
      </c>
      <c r="F20" s="68">
        <f>F19</f>
        <v>2040122.1424591718</v>
      </c>
      <c r="G20" s="68">
        <f>G19</f>
        <v>2045764.1874368431</v>
      </c>
    </row>
    <row r="23" spans="2:15" ht="14.25" customHeight="1">
      <c r="D23" s="89" t="s">
        <v>352</v>
      </c>
      <c r="E23" s="89"/>
      <c r="F23" s="89"/>
      <c r="G23" s="89"/>
      <c r="I23" s="85" t="s">
        <v>389</v>
      </c>
      <c r="J23" s="85"/>
      <c r="K23" s="85"/>
      <c r="L23" s="85"/>
      <c r="M23" s="85"/>
    </row>
    <row r="24" spans="2:15" ht="30">
      <c r="C24" s="7" t="s">
        <v>350</v>
      </c>
      <c r="D24" s="6" t="s">
        <v>354</v>
      </c>
      <c r="E24" s="6" t="s">
        <v>381</v>
      </c>
      <c r="F24" s="6" t="s">
        <v>353</v>
      </c>
      <c r="G24" s="6" t="s">
        <v>382</v>
      </c>
      <c r="I24" s="7" t="s">
        <v>350</v>
      </c>
      <c r="J24" s="6" t="s">
        <v>354</v>
      </c>
      <c r="K24" s="6" t="s">
        <v>381</v>
      </c>
      <c r="L24" s="6" t="s">
        <v>353</v>
      </c>
      <c r="M24" s="6" t="s">
        <v>382</v>
      </c>
    </row>
    <row r="25" spans="2:15">
      <c r="C25" s="7">
        <v>1</v>
      </c>
      <c r="D25" s="9"/>
      <c r="E25" s="9"/>
      <c r="F25" s="9"/>
      <c r="G25" s="9"/>
      <c r="I25" s="7">
        <v>1</v>
      </c>
      <c r="J25" s="69"/>
      <c r="K25" s="69"/>
      <c r="L25" s="69"/>
      <c r="M25" s="69"/>
    </row>
    <row r="26" spans="2:15">
      <c r="C26" s="7">
        <v>2</v>
      </c>
      <c r="D26" s="9"/>
      <c r="E26" s="9"/>
      <c r="F26" s="9"/>
      <c r="G26" s="9"/>
      <c r="I26" s="7">
        <v>2</v>
      </c>
      <c r="J26" s="69"/>
      <c r="K26" s="69"/>
      <c r="L26" s="69"/>
      <c r="M26" s="69"/>
    </row>
    <row r="27" spans="2:15">
      <c r="C27" s="7">
        <v>3</v>
      </c>
      <c r="D27" s="9"/>
      <c r="E27" s="9"/>
      <c r="F27" s="9"/>
      <c r="G27" s="9"/>
      <c r="I27" s="7">
        <v>3</v>
      </c>
      <c r="J27" s="69"/>
      <c r="K27" s="69"/>
      <c r="L27" s="69"/>
      <c r="M27" s="69"/>
    </row>
    <row r="28" spans="2:15">
      <c r="C28" s="7">
        <v>4</v>
      </c>
      <c r="D28" s="9"/>
      <c r="E28" s="9"/>
      <c r="F28" s="9"/>
      <c r="G28" s="9"/>
      <c r="I28" s="7">
        <v>4</v>
      </c>
      <c r="J28" s="69"/>
      <c r="K28" s="69"/>
      <c r="L28" s="69"/>
      <c r="M28" s="69"/>
    </row>
    <row r="29" spans="2:15">
      <c r="C29" s="7">
        <v>5</v>
      </c>
      <c r="D29" s="9"/>
      <c r="E29" s="9"/>
      <c r="F29" s="9"/>
      <c r="G29" s="9"/>
      <c r="I29" s="7">
        <v>5</v>
      </c>
      <c r="J29" s="69"/>
      <c r="K29" s="69"/>
      <c r="L29" s="69"/>
      <c r="M29" s="69"/>
    </row>
    <row r="30" spans="2:15">
      <c r="C30" s="7">
        <v>6</v>
      </c>
      <c r="D30" s="9"/>
      <c r="E30" s="9"/>
      <c r="F30" s="9"/>
      <c r="G30" s="9"/>
      <c r="I30" s="7">
        <v>6</v>
      </c>
      <c r="J30" s="69"/>
      <c r="K30" s="69"/>
      <c r="L30" s="69"/>
      <c r="M30" s="69"/>
    </row>
    <row r="31" spans="2:15" ht="14.25" customHeight="1">
      <c r="B31" s="91" t="s">
        <v>388</v>
      </c>
      <c r="C31" s="7">
        <v>7</v>
      </c>
      <c r="D31" s="9">
        <f>($C$5*1.5)/100</f>
        <v>15000</v>
      </c>
      <c r="E31" s="9">
        <f>(D31+0)+(0*4/100)</f>
        <v>15000</v>
      </c>
      <c r="F31" s="9">
        <f>($C$5*1.8)/100</f>
        <v>18000</v>
      </c>
      <c r="G31" s="9">
        <f>(F31+0)+(0*4.5/100)</f>
        <v>18000</v>
      </c>
      <c r="I31" s="7">
        <v>7</v>
      </c>
      <c r="J31" s="70">
        <v>1.5</v>
      </c>
      <c r="K31" s="70">
        <v>4</v>
      </c>
      <c r="L31" s="70">
        <v>1.8</v>
      </c>
      <c r="M31" s="70">
        <v>4.5</v>
      </c>
    </row>
    <row r="32" spans="2:15">
      <c r="B32" s="92"/>
      <c r="C32" s="7">
        <v>8</v>
      </c>
      <c r="D32" s="9">
        <f t="shared" ref="D32:D33" si="5">($C$5*1.5)/100</f>
        <v>15000</v>
      </c>
      <c r="E32" s="35">
        <f>(D32+E31)+(E31*4/100)</f>
        <v>30600</v>
      </c>
      <c r="F32" s="9">
        <f>($C$5*1.8)/100</f>
        <v>18000</v>
      </c>
      <c r="G32" s="9">
        <f>(F32+G31)+(G31*4.5/100)</f>
        <v>36810</v>
      </c>
      <c r="I32" s="7">
        <v>8</v>
      </c>
      <c r="J32" s="70">
        <v>1.5</v>
      </c>
      <c r="K32" s="70">
        <v>4</v>
      </c>
      <c r="L32" s="70">
        <v>1.8</v>
      </c>
      <c r="M32" s="70">
        <v>4.5</v>
      </c>
    </row>
    <row r="33" spans="2:13">
      <c r="B33" s="92"/>
      <c r="C33" s="7">
        <v>9</v>
      </c>
      <c r="D33" s="9">
        <f t="shared" si="5"/>
        <v>15000</v>
      </c>
      <c r="E33" s="35">
        <f t="shared" ref="E33:E34" si="6">(D33+E32)+(E32*4/100)</f>
        <v>46824</v>
      </c>
      <c r="F33" s="9">
        <f>($C$5*1.8)/100</f>
        <v>18000</v>
      </c>
      <c r="G33" s="9">
        <f t="shared" ref="G33:G34" si="7">(F33+G32)+(G32*4.5/100)</f>
        <v>56466.45</v>
      </c>
      <c r="I33" s="7">
        <v>9</v>
      </c>
      <c r="J33" s="70">
        <v>1.5</v>
      </c>
      <c r="K33" s="70">
        <v>4</v>
      </c>
      <c r="L33" s="70">
        <v>1.8</v>
      </c>
      <c r="M33" s="70">
        <v>4.5</v>
      </c>
    </row>
    <row r="34" spans="2:13">
      <c r="B34" s="92"/>
      <c r="C34" s="7">
        <v>10</v>
      </c>
      <c r="D34" s="9">
        <f>($C$5*16.5)/100</f>
        <v>165000</v>
      </c>
      <c r="E34" s="35">
        <f t="shared" si="6"/>
        <v>213696.96</v>
      </c>
      <c r="F34" s="9">
        <f>($C$5*19.8)/100</f>
        <v>198000</v>
      </c>
      <c r="G34" s="9">
        <f t="shared" si="7"/>
        <v>257007.44025000001</v>
      </c>
      <c r="I34" s="7">
        <v>10</v>
      </c>
      <c r="J34" s="70">
        <v>16.5</v>
      </c>
      <c r="K34" s="70">
        <v>4</v>
      </c>
      <c r="L34" s="70">
        <v>19.8</v>
      </c>
      <c r="M34" s="70">
        <v>4.5</v>
      </c>
    </row>
    <row r="35" spans="2:13">
      <c r="B35" s="92"/>
      <c r="C35" s="69"/>
      <c r="D35" s="66">
        <f>SUM(D25:D34)</f>
        <v>210000</v>
      </c>
      <c r="E35" s="71">
        <f>E34</f>
        <v>213696.96</v>
      </c>
      <c r="F35" s="66">
        <f>SUM(F25:F34)</f>
        <v>252000</v>
      </c>
      <c r="G35" s="71">
        <f>G34</f>
        <v>257007.44025000001</v>
      </c>
    </row>
    <row r="36" spans="2:13">
      <c r="B36" s="92"/>
    </row>
    <row r="38" spans="2:13">
      <c r="C38" s="86" t="s">
        <v>350</v>
      </c>
      <c r="D38" s="88"/>
      <c r="E38" s="93" t="s">
        <v>355</v>
      </c>
      <c r="F38" s="93"/>
      <c r="G38" s="93"/>
    </row>
    <row r="39" spans="2:13" ht="30">
      <c r="C39" s="87"/>
      <c r="D39" s="88"/>
      <c r="E39" s="6" t="s">
        <v>356</v>
      </c>
      <c r="F39" s="6" t="s">
        <v>357</v>
      </c>
      <c r="G39" s="6" t="s">
        <v>358</v>
      </c>
    </row>
    <row r="40" spans="2:13">
      <c r="B40" s="90" t="s">
        <v>359</v>
      </c>
      <c r="C40" s="7">
        <v>1</v>
      </c>
      <c r="D40" s="9"/>
      <c r="E40" s="9">
        <f>E10</f>
        <v>20000</v>
      </c>
      <c r="F40" s="35">
        <f>F10+E25</f>
        <v>20000</v>
      </c>
      <c r="G40" s="35">
        <f>G10+G25</f>
        <v>20000</v>
      </c>
    </row>
    <row r="41" spans="2:13">
      <c r="B41" s="90"/>
      <c r="C41" s="7">
        <v>2</v>
      </c>
      <c r="D41" s="9"/>
      <c r="E41" s="9">
        <f t="shared" ref="E41:E48" si="8">E11</f>
        <v>40400</v>
      </c>
      <c r="F41" s="35">
        <f t="shared" ref="F41:F49" si="9">F11+E26</f>
        <v>40800</v>
      </c>
      <c r="G41" s="35">
        <f t="shared" ref="G41:G49" si="10">G11+G26</f>
        <v>40900</v>
      </c>
    </row>
    <row r="42" spans="2:13">
      <c r="B42" s="90"/>
      <c r="C42" s="7">
        <v>3</v>
      </c>
      <c r="D42" s="9"/>
      <c r="E42" s="9">
        <f t="shared" si="8"/>
        <v>61208</v>
      </c>
      <c r="F42" s="35">
        <f t="shared" si="9"/>
        <v>62432</v>
      </c>
      <c r="G42" s="35">
        <f t="shared" si="10"/>
        <v>62740.5</v>
      </c>
    </row>
    <row r="43" spans="2:13">
      <c r="B43" s="90"/>
      <c r="C43" s="7">
        <v>4</v>
      </c>
      <c r="D43" s="9"/>
      <c r="E43" s="9">
        <f t="shared" si="8"/>
        <v>82432.160000000003</v>
      </c>
      <c r="F43" s="35">
        <f t="shared" si="9"/>
        <v>84929.279999999999</v>
      </c>
      <c r="G43" s="35">
        <f t="shared" si="10"/>
        <v>85563.822499999995</v>
      </c>
    </row>
    <row r="44" spans="2:13">
      <c r="B44" s="90"/>
      <c r="C44" s="7">
        <v>5</v>
      </c>
      <c r="D44" s="9"/>
      <c r="E44" s="9">
        <f t="shared" si="8"/>
        <v>104080.80320000001</v>
      </c>
      <c r="F44" s="35">
        <f t="shared" si="9"/>
        <v>108326.4512</v>
      </c>
      <c r="G44" s="35">
        <f t="shared" si="10"/>
        <v>109414.19451249999</v>
      </c>
    </row>
    <row r="45" spans="2:13">
      <c r="B45" s="90"/>
      <c r="C45" s="7">
        <v>6</v>
      </c>
      <c r="D45" s="9"/>
      <c r="E45" s="9">
        <f t="shared" si="8"/>
        <v>126162.41926400001</v>
      </c>
      <c r="F45" s="35">
        <f t="shared" si="9"/>
        <v>132659.50924799999</v>
      </c>
      <c r="G45" s="35">
        <f t="shared" si="10"/>
        <v>134337.83326556248</v>
      </c>
    </row>
    <row r="46" spans="2:13">
      <c r="B46" s="90"/>
      <c r="C46" s="7">
        <v>7</v>
      </c>
      <c r="D46" s="9"/>
      <c r="E46" s="9">
        <f t="shared" si="8"/>
        <v>148685.66764928002</v>
      </c>
      <c r="F46" s="35">
        <f t="shared" si="9"/>
        <v>172965.88961791998</v>
      </c>
      <c r="G46" s="35">
        <f t="shared" si="10"/>
        <v>178383.03576251279</v>
      </c>
    </row>
    <row r="47" spans="2:13">
      <c r="B47" s="90"/>
      <c r="C47" s="7">
        <v>8</v>
      </c>
      <c r="D47" s="9"/>
      <c r="E47" s="9">
        <f t="shared" si="8"/>
        <v>171659.38100226561</v>
      </c>
      <c r="F47" s="35">
        <f t="shared" si="9"/>
        <v>214884.52520263678</v>
      </c>
      <c r="G47" s="35">
        <f t="shared" si="10"/>
        <v>224410.27237182588</v>
      </c>
    </row>
    <row r="48" spans="2:13">
      <c r="B48" s="90"/>
      <c r="C48" s="7">
        <v>9</v>
      </c>
      <c r="D48" s="9"/>
      <c r="E48" s="9">
        <f t="shared" si="8"/>
        <v>195092.56862231094</v>
      </c>
      <c r="F48" s="35">
        <f t="shared" si="9"/>
        <v>258479.90621074225</v>
      </c>
      <c r="G48" s="35">
        <f t="shared" si="10"/>
        <v>272508.73462855804</v>
      </c>
    </row>
    <row r="49" spans="2:7">
      <c r="B49" s="90"/>
      <c r="C49" s="7">
        <v>10</v>
      </c>
      <c r="D49" s="9"/>
      <c r="E49" s="39">
        <f>E19</f>
        <v>2018994.419994757</v>
      </c>
      <c r="F49" s="35">
        <f t="shared" si="9"/>
        <v>2253819.1024591718</v>
      </c>
      <c r="G49" s="35">
        <f t="shared" si="10"/>
        <v>2302771.6276868433</v>
      </c>
    </row>
    <row r="50" spans="2:7">
      <c r="B50" s="55"/>
      <c r="C50" s="37"/>
      <c r="D50" s="38"/>
      <c r="E50" s="43">
        <f>E49</f>
        <v>2018994.419994757</v>
      </c>
      <c r="F50" s="43">
        <f>F49</f>
        <v>2253819.1024591718</v>
      </c>
      <c r="G50" s="43">
        <f>G49</f>
        <v>2302771.6276868433</v>
      </c>
    </row>
    <row r="53" spans="2:7">
      <c r="B53" s="72" t="s">
        <v>360</v>
      </c>
      <c r="C53" s="73">
        <f>$C$6</f>
        <v>160160</v>
      </c>
      <c r="E53" s="74"/>
    </row>
    <row r="54" spans="2:7">
      <c r="B54" s="75" t="s">
        <v>361</v>
      </c>
      <c r="C54" s="75"/>
    </row>
    <row r="55" spans="2:7">
      <c r="B55" s="76" t="s">
        <v>369</v>
      </c>
      <c r="C55" s="17">
        <f>E50</f>
        <v>2018994.419994757</v>
      </c>
    </row>
    <row r="56" spans="2:7">
      <c r="B56" s="76" t="s">
        <v>370</v>
      </c>
      <c r="C56" s="17">
        <f>F50</f>
        <v>2253819.1024591718</v>
      </c>
    </row>
    <row r="57" spans="2:7">
      <c r="B57" s="76" t="s">
        <v>371</v>
      </c>
      <c r="C57" s="17">
        <f>G50</f>
        <v>2302771.6276868433</v>
      </c>
    </row>
    <row r="58" spans="2:7">
      <c r="B58" s="77" t="s">
        <v>362</v>
      </c>
      <c r="C58" s="77"/>
    </row>
    <row r="59" spans="2:7">
      <c r="B59" s="76" t="s">
        <v>372</v>
      </c>
      <c r="C59" s="78">
        <f>D20</f>
        <v>2000000</v>
      </c>
    </row>
    <row r="60" spans="2:7">
      <c r="B60" s="76" t="s">
        <v>373</v>
      </c>
      <c r="C60" s="78">
        <f>D20+D35</f>
        <v>2210000</v>
      </c>
    </row>
    <row r="61" spans="2:7">
      <c r="B61" s="76" t="s">
        <v>374</v>
      </c>
      <c r="C61" s="78">
        <f>D20+F35</f>
        <v>2252000</v>
      </c>
    </row>
    <row r="62" spans="2:7">
      <c r="B62" s="79" t="s">
        <v>363</v>
      </c>
      <c r="C62" s="79"/>
    </row>
    <row r="63" spans="2:7">
      <c r="B63" s="76" t="s">
        <v>364</v>
      </c>
      <c r="C63" s="80">
        <f>E11</f>
        <v>40400</v>
      </c>
    </row>
    <row r="64" spans="2:7">
      <c r="B64" s="76" t="s">
        <v>365</v>
      </c>
      <c r="C64" s="80">
        <f>E13</f>
        <v>82432.160000000003</v>
      </c>
    </row>
    <row r="65" spans="2:5">
      <c r="B65" s="76" t="s">
        <v>366</v>
      </c>
      <c r="C65" s="80">
        <f>E16</f>
        <v>148685.66764928002</v>
      </c>
    </row>
    <row r="66" spans="2:5">
      <c r="B66" s="76" t="s">
        <v>367</v>
      </c>
      <c r="C66" s="80">
        <f>E18</f>
        <v>195092.56862231094</v>
      </c>
    </row>
    <row r="67" spans="2:5">
      <c r="B67" s="76" t="s">
        <v>368</v>
      </c>
      <c r="C67" s="80">
        <f>E19</f>
        <v>2018994.419994757</v>
      </c>
    </row>
    <row r="68" spans="2:5">
      <c r="B68" s="81" t="s">
        <v>376</v>
      </c>
      <c r="C68" s="81"/>
      <c r="D68" s="56" t="s">
        <v>398</v>
      </c>
      <c r="E68" s="56" t="s">
        <v>399</v>
      </c>
    </row>
    <row r="69" spans="2:5">
      <c r="B69" s="76" t="s">
        <v>377</v>
      </c>
      <c r="C69" s="82">
        <f>MIN(100000,(E69*D69/100)*E5)</f>
        <v>16016</v>
      </c>
      <c r="D69" s="56">
        <v>5</v>
      </c>
      <c r="E69" s="74">
        <f>C6</f>
        <v>160160</v>
      </c>
    </row>
    <row r="70" spans="2:5">
      <c r="B70" s="76" t="s">
        <v>378</v>
      </c>
      <c r="C70" s="82">
        <f>C69*6</f>
        <v>96096</v>
      </c>
    </row>
    <row r="71" spans="2:5">
      <c r="B71" s="83" t="s">
        <v>375</v>
      </c>
      <c r="C71" s="84"/>
    </row>
    <row r="72" spans="2:5">
      <c r="B72" s="76" t="s">
        <v>379</v>
      </c>
      <c r="C72" s="58">
        <v>1000000</v>
      </c>
    </row>
  </sheetData>
  <mergeCells count="11">
    <mergeCell ref="B31:B36"/>
    <mergeCell ref="C38:C39"/>
    <mergeCell ref="D38:D39"/>
    <mergeCell ref="E38:G38"/>
    <mergeCell ref="B40:B49"/>
    <mergeCell ref="I23:M23"/>
    <mergeCell ref="C8:C9"/>
    <mergeCell ref="D8:D9"/>
    <mergeCell ref="E8:G8"/>
    <mergeCell ref="B10:B19"/>
    <mergeCell ref="D23:G23"/>
  </mergeCells>
  <pageMargins left="0.23622047244094491" right="0.23622047244094491" top="0.74803149606299213" bottom="0.74803149606299213" header="0.31496062992125984" footer="0.31496062992125984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'Modal Factor'!$B$1:$B$4</xm:f>
          </x14:formula1>
          <xm:sqref>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2"/>
  <sheetViews>
    <sheetView zoomScale="85" zoomScaleNormal="85" zoomScalePageLayoutView="85" workbookViewId="0">
      <selection activeCell="E5" sqref="E5"/>
    </sheetView>
  </sheetViews>
  <sheetFormatPr baseColWidth="10" defaultColWidth="8.625" defaultRowHeight="15" x14ac:dyDescent="0"/>
  <cols>
    <col min="1" max="1" width="14.625" customWidth="1"/>
    <col min="2" max="2" width="53.125" customWidth="1"/>
    <col min="3" max="3" width="11.625" customWidth="1"/>
    <col min="4" max="4" width="18.625" customWidth="1"/>
    <col min="5" max="7" width="17" bestFit="1" customWidth="1"/>
    <col min="8" max="8" width="3.875" customWidth="1"/>
    <col min="9" max="9" width="3.375" bestFit="1" customWidth="1"/>
    <col min="10" max="13" width="14.875" bestFit="1" customWidth="1"/>
    <col min="14" max="16" width="12.125" bestFit="1" customWidth="1"/>
  </cols>
  <sheetData>
    <row r="1" spans="1:16">
      <c r="A1" t="s">
        <v>390</v>
      </c>
    </row>
    <row r="2" spans="1:16">
      <c r="B2" s="2"/>
      <c r="C2" s="2"/>
      <c r="O2">
        <v>12.023</v>
      </c>
      <c r="P2">
        <f>N2+O2</f>
        <v>12.023</v>
      </c>
    </row>
    <row r="3" spans="1:16">
      <c r="B3" s="3"/>
      <c r="C3" s="33"/>
      <c r="F3">
        <f>((1000000*301)/1000)*0.27</f>
        <v>81270</v>
      </c>
      <c r="O3">
        <v>12.122999999999999</v>
      </c>
      <c r="P3">
        <f t="shared" ref="P3:P11" si="0">N3+O3</f>
        <v>12.122999999999999</v>
      </c>
    </row>
    <row r="4" spans="1:16">
      <c r="E4" s="48" t="s">
        <v>407</v>
      </c>
      <c r="F4" s="48" t="s">
        <v>408</v>
      </c>
      <c r="G4" s="48" t="s">
        <v>398</v>
      </c>
      <c r="O4">
        <v>12.223000000000001</v>
      </c>
      <c r="P4">
        <f t="shared" si="0"/>
        <v>12.223000000000001</v>
      </c>
    </row>
    <row r="5" spans="1:16" ht="16" thickBot="1">
      <c r="A5" t="s">
        <v>1</v>
      </c>
      <c r="B5" t="s">
        <v>243</v>
      </c>
      <c r="C5" s="34">
        <f>($C$6*1000)/(G5*F5)</f>
        <v>423642.85714285716</v>
      </c>
      <c r="E5">
        <v>1</v>
      </c>
      <c r="F5">
        <f>IF(E5=12,0.09,(IF(E5=2,0.52,IF(E5=4,0.27,1))))</f>
        <v>1</v>
      </c>
      <c r="G5">
        <v>308</v>
      </c>
      <c r="O5">
        <v>12.323</v>
      </c>
      <c r="P5">
        <f t="shared" si="0"/>
        <v>12.323</v>
      </c>
    </row>
    <row r="6" spans="1:16" ht="43" thickBot="1">
      <c r="A6" t="s">
        <v>0</v>
      </c>
      <c r="C6" s="34">
        <v>130482</v>
      </c>
      <c r="D6" s="42" t="s">
        <v>409</v>
      </c>
      <c r="O6">
        <v>12.423</v>
      </c>
      <c r="P6">
        <f t="shared" si="0"/>
        <v>12.423</v>
      </c>
    </row>
    <row r="7" spans="1:16">
      <c r="O7">
        <v>12.523</v>
      </c>
      <c r="P7">
        <f t="shared" si="0"/>
        <v>12.523</v>
      </c>
    </row>
    <row r="8" spans="1:16" ht="14.25" customHeight="1">
      <c r="C8" s="95" t="s">
        <v>350</v>
      </c>
      <c r="D8" s="97" t="s">
        <v>386</v>
      </c>
      <c r="E8" s="98" t="s">
        <v>244</v>
      </c>
      <c r="F8" s="98"/>
      <c r="G8" s="98"/>
      <c r="O8">
        <v>12.622999999999999</v>
      </c>
      <c r="P8">
        <f t="shared" si="0"/>
        <v>12.622999999999999</v>
      </c>
    </row>
    <row r="9" spans="1:16" ht="30">
      <c r="C9" s="96"/>
      <c r="D9" s="97"/>
      <c r="E9" s="27" t="s">
        <v>383</v>
      </c>
      <c r="F9" s="27" t="s">
        <v>384</v>
      </c>
      <c r="G9" s="27" t="s">
        <v>385</v>
      </c>
      <c r="O9">
        <v>12.723000000000001</v>
      </c>
      <c r="P9">
        <f t="shared" si="0"/>
        <v>12.723000000000001</v>
      </c>
    </row>
    <row r="10" spans="1:16">
      <c r="B10" s="90" t="s">
        <v>387</v>
      </c>
      <c r="C10" s="7">
        <v>1</v>
      </c>
      <c r="D10" s="29">
        <f>$C$5*20/1000</f>
        <v>8472.8571428571431</v>
      </c>
      <c r="E10" s="45">
        <f>($D$10+0)+((0*20)/1000)</f>
        <v>8472.8571428571431</v>
      </c>
      <c r="F10" s="29">
        <f>(E10+0)+((0*40)/1000)</f>
        <v>8472.8571428571431</v>
      </c>
      <c r="G10" s="29">
        <f>(D10+0)+((0*45)/1000)</f>
        <v>8472.8571428571431</v>
      </c>
      <c r="J10" s="31"/>
      <c r="K10" s="31"/>
      <c r="L10" s="31"/>
      <c r="M10" s="31"/>
      <c r="O10">
        <v>12.823</v>
      </c>
      <c r="P10">
        <f t="shared" si="0"/>
        <v>12.823</v>
      </c>
    </row>
    <row r="11" spans="1:16">
      <c r="B11" s="90"/>
      <c r="C11" s="7">
        <v>2</v>
      </c>
      <c r="D11" s="29">
        <f t="shared" ref="D11:D18" si="1">$C$5*20/1000</f>
        <v>8472.8571428571431</v>
      </c>
      <c r="E11" s="46">
        <f>(D11+E10)+((E10*20)/1000)</f>
        <v>17115.17142857143</v>
      </c>
      <c r="F11" s="29">
        <f>(D11+F10)+((F10*40)/1000)</f>
        <v>17284.628571428573</v>
      </c>
      <c r="G11" s="29">
        <f>(D11+G10)+((G10*45)/1000)</f>
        <v>17326.992857142857</v>
      </c>
      <c r="J11" s="31"/>
      <c r="K11" s="31"/>
      <c r="L11" s="31"/>
      <c r="M11" s="31"/>
      <c r="O11">
        <v>12.923</v>
      </c>
      <c r="P11">
        <f t="shared" si="0"/>
        <v>12.923</v>
      </c>
    </row>
    <row r="12" spans="1:16">
      <c r="B12" s="90"/>
      <c r="C12" s="7">
        <v>3</v>
      </c>
      <c r="D12" s="29">
        <f t="shared" si="1"/>
        <v>8472.8571428571431</v>
      </c>
      <c r="E12" s="46">
        <f>(D12+E11)+((E11*20)/1000)</f>
        <v>25930.331999999999</v>
      </c>
      <c r="F12" s="29">
        <f t="shared" ref="F12:F19" si="2">(D12+F11)+((F11*40)/1000)</f>
        <v>26448.870857142858</v>
      </c>
      <c r="G12" s="29">
        <f t="shared" ref="G12:G19" si="3">(D12+G11)+((G11*45)/1000)</f>
        <v>26579.564678571427</v>
      </c>
      <c r="J12" s="31"/>
      <c r="K12" s="31"/>
      <c r="L12" s="31"/>
      <c r="M12" s="31"/>
    </row>
    <row r="13" spans="1:16">
      <c r="B13" s="90"/>
      <c r="C13" s="7">
        <v>4</v>
      </c>
      <c r="D13" s="29">
        <f t="shared" si="1"/>
        <v>8472.8571428571431</v>
      </c>
      <c r="E13" s="46">
        <f>(D13+E12)+((E12*20)/1000)</f>
        <v>34921.795782857138</v>
      </c>
      <c r="F13" s="29">
        <f t="shared" si="2"/>
        <v>35979.682834285719</v>
      </c>
      <c r="G13" s="29">
        <f t="shared" si="3"/>
        <v>36248.502231964289</v>
      </c>
      <c r="J13" s="31"/>
      <c r="K13" s="31"/>
      <c r="L13" s="31"/>
      <c r="M13" s="31"/>
    </row>
    <row r="14" spans="1:16">
      <c r="B14" s="90"/>
      <c r="C14" s="7">
        <v>5</v>
      </c>
      <c r="D14" s="29">
        <f t="shared" si="1"/>
        <v>8472.8571428571431</v>
      </c>
      <c r="E14" s="46">
        <f t="shared" ref="E14:E17" si="4">(D14+E13)+((E13*20)/1000)</f>
        <v>44093.088841371427</v>
      </c>
      <c r="F14" s="29">
        <f t="shared" si="2"/>
        <v>45891.727290514289</v>
      </c>
      <c r="G14" s="29">
        <f t="shared" si="3"/>
        <v>46352.541975259825</v>
      </c>
      <c r="J14" s="31"/>
      <c r="K14" s="31"/>
      <c r="L14" s="31"/>
      <c r="M14" s="31"/>
    </row>
    <row r="15" spans="1:16">
      <c r="B15" s="90"/>
      <c r="C15" s="7">
        <v>6</v>
      </c>
      <c r="D15" s="29">
        <f t="shared" si="1"/>
        <v>8472.8571428571431</v>
      </c>
      <c r="E15" s="46">
        <f t="shared" si="4"/>
        <v>53447.807761055999</v>
      </c>
      <c r="F15" s="29">
        <f t="shared" si="2"/>
        <v>56200.253524992004</v>
      </c>
      <c r="G15" s="29">
        <f t="shared" si="3"/>
        <v>56911.263507003663</v>
      </c>
      <c r="J15" s="31"/>
      <c r="K15" s="31"/>
      <c r="L15" s="31"/>
      <c r="M15" s="31"/>
    </row>
    <row r="16" spans="1:16">
      <c r="B16" s="90"/>
      <c r="C16" s="7">
        <v>7</v>
      </c>
      <c r="D16" s="29">
        <f t="shared" si="1"/>
        <v>8472.8571428571431</v>
      </c>
      <c r="E16" s="46">
        <f t="shared" si="4"/>
        <v>62989.621059134268</v>
      </c>
      <c r="F16" s="29">
        <f t="shared" si="2"/>
        <v>66921.120808848835</v>
      </c>
      <c r="G16" s="29">
        <f t="shared" si="3"/>
        <v>67945.127507675978</v>
      </c>
      <c r="J16" s="31"/>
      <c r="K16" s="31"/>
      <c r="L16" s="31"/>
      <c r="M16" s="31"/>
    </row>
    <row r="17" spans="2:15">
      <c r="B17" s="90"/>
      <c r="C17" s="7">
        <v>8</v>
      </c>
      <c r="D17" s="29">
        <f t="shared" si="1"/>
        <v>8472.8571428571431</v>
      </c>
      <c r="E17" s="46">
        <f t="shared" si="4"/>
        <v>72722.270623174103</v>
      </c>
      <c r="F17" s="29">
        <f t="shared" si="2"/>
        <v>78070.822784059928</v>
      </c>
      <c r="G17" s="29">
        <f t="shared" si="3"/>
        <v>79475.515388378539</v>
      </c>
      <c r="J17" s="31"/>
      <c r="K17" s="31"/>
      <c r="L17" s="31"/>
      <c r="M17" s="31"/>
      <c r="N17" s="28"/>
      <c r="O17" s="28"/>
    </row>
    <row r="18" spans="2:15">
      <c r="B18" s="90"/>
      <c r="C18" s="7">
        <v>9</v>
      </c>
      <c r="D18" s="29">
        <f t="shared" si="1"/>
        <v>8472.8571428571431</v>
      </c>
      <c r="E18" s="46">
        <f>(D18+E17)+((E17*20)/1000)</f>
        <v>82649.573178494727</v>
      </c>
      <c r="F18" s="29">
        <f t="shared" si="2"/>
        <v>89666.512838279465</v>
      </c>
      <c r="G18" s="29">
        <f t="shared" si="3"/>
        <v>91524.770723712718</v>
      </c>
      <c r="J18" s="31"/>
      <c r="K18" s="31"/>
      <c r="L18" s="31"/>
      <c r="M18" s="31"/>
    </row>
    <row r="19" spans="2:15">
      <c r="B19" s="90"/>
      <c r="C19" s="7">
        <v>10</v>
      </c>
      <c r="D19" s="29">
        <f>$C$5*1820/1000</f>
        <v>771030</v>
      </c>
      <c r="E19" s="46">
        <f>(D19+E18)+((E18*20)/1000)</f>
        <v>855332.56464206462</v>
      </c>
      <c r="F19" s="29">
        <f t="shared" si="2"/>
        <v>864283.17335181066</v>
      </c>
      <c r="G19" s="29">
        <f t="shared" si="3"/>
        <v>866673.38540627982</v>
      </c>
      <c r="J19" s="31"/>
      <c r="K19" s="31"/>
      <c r="L19" s="31"/>
      <c r="M19" s="31"/>
    </row>
    <row r="20" spans="2:15">
      <c r="B20" s="4" t="s">
        <v>351</v>
      </c>
      <c r="D20" s="19">
        <f>SUM(D10:D19)</f>
        <v>847285.71428571432</v>
      </c>
      <c r="E20" s="47">
        <f>E19</f>
        <v>855332.56464206462</v>
      </c>
      <c r="F20" s="41">
        <f>F19</f>
        <v>864283.17335181066</v>
      </c>
      <c r="G20" s="41">
        <f>G19</f>
        <v>866673.38540627982</v>
      </c>
    </row>
    <row r="23" spans="2:15" ht="14.25" customHeight="1">
      <c r="D23" s="98" t="s">
        <v>352</v>
      </c>
      <c r="E23" s="98"/>
      <c r="F23" s="98"/>
      <c r="G23" s="98"/>
      <c r="I23" s="94" t="s">
        <v>389</v>
      </c>
      <c r="J23" s="94"/>
      <c r="K23" s="94"/>
      <c r="L23" s="94"/>
      <c r="M23" s="94"/>
    </row>
    <row r="24" spans="2:15" ht="30">
      <c r="C24" s="5" t="s">
        <v>350</v>
      </c>
      <c r="D24" s="6" t="s">
        <v>354</v>
      </c>
      <c r="E24" s="6" t="s">
        <v>381</v>
      </c>
      <c r="F24" s="6" t="s">
        <v>353</v>
      </c>
      <c r="G24" s="6" t="s">
        <v>382</v>
      </c>
      <c r="I24" s="5" t="s">
        <v>350</v>
      </c>
      <c r="J24" s="6" t="s">
        <v>354</v>
      </c>
      <c r="K24" s="6" t="s">
        <v>381</v>
      </c>
      <c r="L24" s="6" t="s">
        <v>353</v>
      </c>
      <c r="M24" s="6" t="s">
        <v>382</v>
      </c>
    </row>
    <row r="25" spans="2:15">
      <c r="C25" s="7">
        <v>1</v>
      </c>
      <c r="D25" s="9"/>
      <c r="E25" s="9"/>
      <c r="F25" s="9"/>
      <c r="G25" s="9"/>
      <c r="I25" s="7">
        <v>1</v>
      </c>
      <c r="J25" s="8"/>
      <c r="K25" s="8"/>
      <c r="L25" s="8"/>
      <c r="M25" s="8"/>
    </row>
    <row r="26" spans="2:15">
      <c r="C26" s="7">
        <v>2</v>
      </c>
      <c r="D26" s="9"/>
      <c r="E26" s="9"/>
      <c r="F26" s="9"/>
      <c r="G26" s="9"/>
      <c r="I26" s="7">
        <v>2</v>
      </c>
      <c r="J26" s="8"/>
      <c r="K26" s="8"/>
      <c r="L26" s="8"/>
      <c r="M26" s="8"/>
    </row>
    <row r="27" spans="2:15">
      <c r="C27" s="7">
        <v>3</v>
      </c>
      <c r="D27" s="9"/>
      <c r="E27" s="9"/>
      <c r="F27" s="9"/>
      <c r="G27" s="9"/>
      <c r="I27" s="7">
        <v>3</v>
      </c>
      <c r="J27" s="8"/>
      <c r="K27" s="8"/>
      <c r="L27" s="8"/>
      <c r="M27" s="8"/>
    </row>
    <row r="28" spans="2:15">
      <c r="C28" s="7">
        <v>4</v>
      </c>
      <c r="D28" s="9"/>
      <c r="E28" s="9"/>
      <c r="F28" s="9"/>
      <c r="G28" s="9"/>
      <c r="I28" s="7">
        <v>4</v>
      </c>
      <c r="J28" s="8"/>
      <c r="K28" s="8"/>
      <c r="L28" s="8"/>
      <c r="M28" s="8"/>
    </row>
    <row r="29" spans="2:15">
      <c r="C29" s="7">
        <v>5</v>
      </c>
      <c r="D29" s="9"/>
      <c r="E29" s="9"/>
      <c r="F29" s="9"/>
      <c r="G29" s="9"/>
      <c r="I29" s="7">
        <v>5</v>
      </c>
      <c r="J29" s="8"/>
      <c r="K29" s="8"/>
      <c r="L29" s="8"/>
      <c r="M29" s="8"/>
    </row>
    <row r="30" spans="2:15">
      <c r="C30" s="7">
        <v>6</v>
      </c>
      <c r="D30" s="9"/>
      <c r="E30" s="9"/>
      <c r="F30" s="9"/>
      <c r="G30" s="9"/>
      <c r="I30" s="7">
        <v>6</v>
      </c>
      <c r="J30" s="8"/>
      <c r="K30" s="8"/>
      <c r="L30" s="8"/>
      <c r="M30" s="8"/>
    </row>
    <row r="31" spans="2:15" ht="14.25" customHeight="1">
      <c r="B31" s="91" t="s">
        <v>388</v>
      </c>
      <c r="C31" s="7">
        <v>7</v>
      </c>
      <c r="D31" s="9">
        <f>($C$5*1.5)/100</f>
        <v>6354.6428571428569</v>
      </c>
      <c r="E31" s="9">
        <f>(D31+0)+(0*4/100)</f>
        <v>6354.6428571428569</v>
      </c>
      <c r="F31" s="9">
        <f>($C$5*1.8)/100</f>
        <v>7625.5714285714294</v>
      </c>
      <c r="G31" s="9">
        <f>(F31+0)+(0*4.5/100)</f>
        <v>7625.5714285714294</v>
      </c>
      <c r="I31" s="7">
        <v>7</v>
      </c>
      <c r="J31" s="26">
        <v>1.5</v>
      </c>
      <c r="K31" s="26">
        <v>4</v>
      </c>
      <c r="L31" s="26">
        <v>1.8</v>
      </c>
      <c r="M31" s="26">
        <v>4.5</v>
      </c>
    </row>
    <row r="32" spans="2:15">
      <c r="B32" s="92"/>
      <c r="C32" s="7">
        <v>8</v>
      </c>
      <c r="D32" s="9">
        <f t="shared" ref="D32:D33" si="5">($C$5*1.5)/100</f>
        <v>6354.6428571428569</v>
      </c>
      <c r="E32" s="35">
        <f>(D32+E31)+(E31*4/100)</f>
        <v>12963.471428571427</v>
      </c>
      <c r="F32" s="9">
        <f>($C$5*1.8)/100</f>
        <v>7625.5714285714294</v>
      </c>
      <c r="G32" s="9">
        <f>(F32+G31)+(G31*4.5/100)</f>
        <v>15594.293571428572</v>
      </c>
      <c r="I32" s="7">
        <v>8</v>
      </c>
      <c r="J32" s="26">
        <v>1.5</v>
      </c>
      <c r="K32" s="26">
        <v>4</v>
      </c>
      <c r="L32" s="26">
        <v>1.8</v>
      </c>
      <c r="M32" s="26">
        <v>4.5</v>
      </c>
    </row>
    <row r="33" spans="2:13">
      <c r="B33" s="92"/>
      <c r="C33" s="7">
        <v>9</v>
      </c>
      <c r="D33" s="9">
        <f t="shared" si="5"/>
        <v>6354.6428571428569</v>
      </c>
      <c r="E33" s="35">
        <f t="shared" ref="E33:E34" si="6">(D33+E32)+(E32*4/100)</f>
        <v>19836.65314285714</v>
      </c>
      <c r="F33" s="9">
        <f>($C$5*1.8)/100</f>
        <v>7625.5714285714294</v>
      </c>
      <c r="G33" s="9">
        <f t="shared" ref="G33:G34" si="7">(F33+G32)+(G32*4.5/100)</f>
        <v>23921.608210714287</v>
      </c>
      <c r="I33" s="7">
        <v>9</v>
      </c>
      <c r="J33" s="26">
        <v>1.5</v>
      </c>
      <c r="K33" s="26">
        <v>4</v>
      </c>
      <c r="L33" s="26">
        <v>1.8</v>
      </c>
      <c r="M33" s="26">
        <v>4.5</v>
      </c>
    </row>
    <row r="34" spans="2:13">
      <c r="B34" s="92"/>
      <c r="C34" s="7">
        <v>10</v>
      </c>
      <c r="D34" s="9">
        <f>($C$5*16.5)/100</f>
        <v>69901.07142857142</v>
      </c>
      <c r="E34" s="35">
        <f t="shared" si="6"/>
        <v>90531.19069714284</v>
      </c>
      <c r="F34" s="9">
        <f>($C$5*19.8)/100</f>
        <v>83881.285714285725</v>
      </c>
      <c r="G34" s="9">
        <f t="shared" si="7"/>
        <v>108879.36629448216</v>
      </c>
      <c r="I34" s="7">
        <v>10</v>
      </c>
      <c r="J34" s="26">
        <v>16.5</v>
      </c>
      <c r="K34" s="26">
        <v>4</v>
      </c>
      <c r="L34" s="26">
        <v>19.8</v>
      </c>
      <c r="M34" s="26">
        <v>4.5</v>
      </c>
    </row>
    <row r="35" spans="2:13">
      <c r="B35" s="92"/>
      <c r="C35" s="8"/>
      <c r="D35" s="19">
        <f>SUM(D25:D34)</f>
        <v>88965</v>
      </c>
      <c r="E35" s="10">
        <f>E34</f>
        <v>90531.19069714284</v>
      </c>
      <c r="F35" s="19">
        <f>SUM(F25:F34)</f>
        <v>106758.00000000001</v>
      </c>
      <c r="G35" s="10">
        <f>G34</f>
        <v>108879.36629448216</v>
      </c>
    </row>
    <row r="36" spans="2:13">
      <c r="B36" s="92"/>
    </row>
    <row r="38" spans="2:13">
      <c r="C38" s="95" t="s">
        <v>350</v>
      </c>
      <c r="D38" s="97"/>
      <c r="E38" s="99" t="s">
        <v>355</v>
      </c>
      <c r="F38" s="99"/>
      <c r="G38" s="99"/>
    </row>
    <row r="39" spans="2:13" ht="30">
      <c r="C39" s="96"/>
      <c r="D39" s="97"/>
      <c r="E39" s="27" t="s">
        <v>356</v>
      </c>
      <c r="F39" s="27" t="s">
        <v>357</v>
      </c>
      <c r="G39" s="27" t="s">
        <v>358</v>
      </c>
    </row>
    <row r="40" spans="2:13">
      <c r="B40" s="90" t="s">
        <v>359</v>
      </c>
      <c r="C40" s="7">
        <v>1</v>
      </c>
      <c r="D40" s="9"/>
      <c r="E40" s="9">
        <f>E10</f>
        <v>8472.8571428571431</v>
      </c>
      <c r="F40" s="35">
        <f>F10+E25</f>
        <v>8472.8571428571431</v>
      </c>
      <c r="G40" s="35">
        <f>G10+G25</f>
        <v>8472.8571428571431</v>
      </c>
    </row>
    <row r="41" spans="2:13">
      <c r="B41" s="90"/>
      <c r="C41" s="7">
        <v>2</v>
      </c>
      <c r="D41" s="9"/>
      <c r="E41" s="9">
        <f t="shared" ref="E41:E48" si="8">E11</f>
        <v>17115.17142857143</v>
      </c>
      <c r="F41" s="35">
        <f t="shared" ref="F41:F49" si="9">F11+E26</f>
        <v>17284.628571428573</v>
      </c>
      <c r="G41" s="35">
        <f t="shared" ref="G41:G49" si="10">G11+G26</f>
        <v>17326.992857142857</v>
      </c>
    </row>
    <row r="42" spans="2:13">
      <c r="B42" s="90"/>
      <c r="C42" s="7">
        <v>3</v>
      </c>
      <c r="D42" s="9"/>
      <c r="E42" s="9">
        <f t="shared" si="8"/>
        <v>25930.331999999999</v>
      </c>
      <c r="F42" s="35">
        <f t="shared" si="9"/>
        <v>26448.870857142858</v>
      </c>
      <c r="G42" s="35">
        <f t="shared" si="10"/>
        <v>26579.564678571427</v>
      </c>
    </row>
    <row r="43" spans="2:13">
      <c r="B43" s="90"/>
      <c r="C43" s="7">
        <v>4</v>
      </c>
      <c r="D43" s="9"/>
      <c r="E43" s="9">
        <f t="shared" si="8"/>
        <v>34921.795782857138</v>
      </c>
      <c r="F43" s="35">
        <f t="shared" si="9"/>
        <v>35979.682834285719</v>
      </c>
      <c r="G43" s="35">
        <f t="shared" si="10"/>
        <v>36248.502231964289</v>
      </c>
    </row>
    <row r="44" spans="2:13">
      <c r="B44" s="90"/>
      <c r="C44" s="7">
        <v>5</v>
      </c>
      <c r="D44" s="9"/>
      <c r="E44" s="9">
        <f t="shared" si="8"/>
        <v>44093.088841371427</v>
      </c>
      <c r="F44" s="35">
        <f t="shared" si="9"/>
        <v>45891.727290514289</v>
      </c>
      <c r="G44" s="35">
        <f t="shared" si="10"/>
        <v>46352.541975259825</v>
      </c>
    </row>
    <row r="45" spans="2:13">
      <c r="B45" s="90"/>
      <c r="C45" s="7">
        <v>6</v>
      </c>
      <c r="D45" s="9"/>
      <c r="E45" s="9">
        <f t="shared" si="8"/>
        <v>53447.807761055999</v>
      </c>
      <c r="F45" s="35">
        <f t="shared" si="9"/>
        <v>56200.253524992004</v>
      </c>
      <c r="G45" s="35">
        <f t="shared" si="10"/>
        <v>56911.263507003663</v>
      </c>
    </row>
    <row r="46" spans="2:13">
      <c r="B46" s="90"/>
      <c r="C46" s="7">
        <v>7</v>
      </c>
      <c r="D46" s="9"/>
      <c r="E46" s="9">
        <f t="shared" si="8"/>
        <v>62989.621059134268</v>
      </c>
      <c r="F46" s="35">
        <f t="shared" si="9"/>
        <v>73275.76366599169</v>
      </c>
      <c r="G46" s="35">
        <f t="shared" si="10"/>
        <v>75570.698936247412</v>
      </c>
    </row>
    <row r="47" spans="2:13">
      <c r="B47" s="90"/>
      <c r="C47" s="7">
        <v>8</v>
      </c>
      <c r="D47" s="9"/>
      <c r="E47" s="9">
        <f t="shared" si="8"/>
        <v>72722.270623174103</v>
      </c>
      <c r="F47" s="35">
        <f t="shared" si="9"/>
        <v>91034.294212631357</v>
      </c>
      <c r="G47" s="35">
        <f t="shared" si="10"/>
        <v>95069.808959807109</v>
      </c>
    </row>
    <row r="48" spans="2:13">
      <c r="B48" s="90"/>
      <c r="C48" s="7">
        <v>9</v>
      </c>
      <c r="D48" s="9"/>
      <c r="E48" s="9">
        <f t="shared" si="8"/>
        <v>82649.573178494727</v>
      </c>
      <c r="F48" s="35">
        <f t="shared" si="9"/>
        <v>109503.16598113661</v>
      </c>
      <c r="G48" s="35">
        <f t="shared" si="10"/>
        <v>115446.378934427</v>
      </c>
    </row>
    <row r="49" spans="2:7">
      <c r="B49" s="90"/>
      <c r="C49" s="7">
        <v>10</v>
      </c>
      <c r="D49" s="9"/>
      <c r="E49" s="39">
        <f>E19</f>
        <v>855332.56464206462</v>
      </c>
      <c r="F49" s="35">
        <f t="shared" si="9"/>
        <v>954814.36404895352</v>
      </c>
      <c r="G49" s="35">
        <f t="shared" si="10"/>
        <v>975552.75170076196</v>
      </c>
    </row>
    <row r="50" spans="2:7">
      <c r="B50" s="32"/>
      <c r="C50" s="37"/>
      <c r="D50" s="38"/>
      <c r="E50" s="43">
        <f>E49</f>
        <v>855332.56464206462</v>
      </c>
      <c r="F50" s="43">
        <f>F49</f>
        <v>954814.36404895352</v>
      </c>
      <c r="G50" s="43">
        <f>G49</f>
        <v>975552.75170076196</v>
      </c>
    </row>
    <row r="53" spans="2:7">
      <c r="B53" s="15" t="s">
        <v>360</v>
      </c>
      <c r="C53" s="22">
        <f>$C$6</f>
        <v>130482</v>
      </c>
      <c r="E53" s="36"/>
    </row>
    <row r="54" spans="2:7">
      <c r="B54" s="16" t="s">
        <v>361</v>
      </c>
      <c r="C54" s="16"/>
    </row>
    <row r="55" spans="2:7">
      <c r="B55" s="12" t="s">
        <v>369</v>
      </c>
      <c r="C55" s="17">
        <f>E50</f>
        <v>855332.56464206462</v>
      </c>
    </row>
    <row r="56" spans="2:7">
      <c r="B56" s="12" t="s">
        <v>370</v>
      </c>
      <c r="C56" s="17">
        <f>F50</f>
        <v>954814.36404895352</v>
      </c>
    </row>
    <row r="57" spans="2:7">
      <c r="B57" s="12" t="s">
        <v>371</v>
      </c>
      <c r="C57" s="17">
        <f>G50</f>
        <v>975552.75170076196</v>
      </c>
    </row>
    <row r="58" spans="2:7">
      <c r="B58" s="18" t="s">
        <v>362</v>
      </c>
      <c r="C58" s="18"/>
    </row>
    <row r="59" spans="2:7">
      <c r="B59" s="12" t="s">
        <v>372</v>
      </c>
      <c r="C59" s="20">
        <f>D20</f>
        <v>847285.71428571432</v>
      </c>
    </row>
    <row r="60" spans="2:7">
      <c r="B60" s="12" t="s">
        <v>373</v>
      </c>
      <c r="C60" s="20">
        <f>D20+D35</f>
        <v>936250.71428571432</v>
      </c>
    </row>
    <row r="61" spans="2:7">
      <c r="B61" s="12" t="s">
        <v>374</v>
      </c>
      <c r="C61" s="20">
        <f>D20+F35</f>
        <v>954043.71428571432</v>
      </c>
    </row>
    <row r="62" spans="2:7">
      <c r="B62" s="14" t="s">
        <v>363</v>
      </c>
      <c r="C62" s="14"/>
    </row>
    <row r="63" spans="2:7">
      <c r="B63" s="12" t="s">
        <v>364</v>
      </c>
      <c r="C63" s="21">
        <f>E11</f>
        <v>17115.17142857143</v>
      </c>
    </row>
    <row r="64" spans="2:7">
      <c r="B64" s="12" t="s">
        <v>365</v>
      </c>
      <c r="C64" s="21">
        <f>E13</f>
        <v>34921.795782857138</v>
      </c>
    </row>
    <row r="65" spans="2:5">
      <c r="B65" s="12" t="s">
        <v>366</v>
      </c>
      <c r="C65" s="21">
        <f>E16</f>
        <v>62989.621059134268</v>
      </c>
    </row>
    <row r="66" spans="2:5">
      <c r="B66" s="12" t="s">
        <v>367</v>
      </c>
      <c r="C66" s="21">
        <f>E18</f>
        <v>82649.573178494727</v>
      </c>
    </row>
    <row r="67" spans="2:5">
      <c r="B67" s="12" t="s">
        <v>368</v>
      </c>
      <c r="C67" s="21">
        <f>E19</f>
        <v>855332.56464206462</v>
      </c>
    </row>
    <row r="68" spans="2:5">
      <c r="B68" s="23" t="s">
        <v>376</v>
      </c>
      <c r="C68" s="23"/>
      <c r="D68" t="s">
        <v>398</v>
      </c>
      <c r="E68" t="s">
        <v>399</v>
      </c>
    </row>
    <row r="69" spans="2:5">
      <c r="B69" s="12" t="s">
        <v>377</v>
      </c>
      <c r="C69" s="24">
        <f>MIN(100000,(E69*D69/100)*E5)</f>
        <v>13048.2</v>
      </c>
      <c r="D69">
        <v>10</v>
      </c>
      <c r="E69" s="36">
        <f>C6</f>
        <v>130482</v>
      </c>
    </row>
    <row r="70" spans="2:5">
      <c r="B70" s="12" t="s">
        <v>378</v>
      </c>
      <c r="C70" s="24">
        <f>C69*6</f>
        <v>78289.200000000012</v>
      </c>
    </row>
    <row r="71" spans="2:5">
      <c r="B71" s="25" t="s">
        <v>375</v>
      </c>
      <c r="C71" s="13"/>
    </row>
    <row r="72" spans="2:5">
      <c r="B72" s="12" t="s">
        <v>379</v>
      </c>
      <c r="C72" s="2">
        <v>1000000</v>
      </c>
    </row>
  </sheetData>
  <mergeCells count="11">
    <mergeCell ref="B31:B36"/>
    <mergeCell ref="C38:C39"/>
    <mergeCell ref="D38:D39"/>
    <mergeCell ref="E38:G38"/>
    <mergeCell ref="B40:B49"/>
    <mergeCell ref="I23:M23"/>
    <mergeCell ref="C8:C9"/>
    <mergeCell ref="D8:D9"/>
    <mergeCell ref="E8:G8"/>
    <mergeCell ref="B10:B19"/>
    <mergeCell ref="D23:G23"/>
  </mergeCells>
  <pageMargins left="0.23622047244094491" right="0.23622047244094491" top="0.74803149606299213" bottom="0.74803149606299213" header="0.31496062992125984" footer="0.31496062992125984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'Modal Factor'!$B$1:$B$4</xm:f>
          </x14:formula1>
          <xm:sqref>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5" sqref="D5"/>
    </sheetView>
  </sheetViews>
  <sheetFormatPr baseColWidth="10" defaultColWidth="8.625" defaultRowHeight="15" x14ac:dyDescent="0"/>
  <cols>
    <col min="1" max="1" width="8.625" style="54"/>
    <col min="2" max="3" width="8.625" style="48"/>
    <col min="4" max="7" width="17.75" customWidth="1"/>
  </cols>
  <sheetData>
    <row r="1" spans="1:7">
      <c r="A1" s="53" t="s">
        <v>400</v>
      </c>
      <c r="B1" s="44" t="s">
        <v>391</v>
      </c>
      <c r="C1" s="44" t="s">
        <v>392</v>
      </c>
      <c r="D1" s="44" t="s">
        <v>393</v>
      </c>
      <c r="E1" s="44" t="s">
        <v>394</v>
      </c>
      <c r="F1" s="44" t="s">
        <v>395</v>
      </c>
      <c r="G1" s="44" t="s">
        <v>396</v>
      </c>
    </row>
    <row r="2" spans="1:7">
      <c r="A2" s="101" t="s">
        <v>401</v>
      </c>
      <c r="B2" s="49">
        <v>308</v>
      </c>
      <c r="C2" s="49" t="s">
        <v>211</v>
      </c>
      <c r="D2" s="51">
        <v>30800</v>
      </c>
      <c r="E2" s="51">
        <v>308000</v>
      </c>
      <c r="F2" s="51">
        <v>100000</v>
      </c>
      <c r="G2" s="51">
        <v>1000000</v>
      </c>
    </row>
    <row r="3" spans="1:7">
      <c r="A3" s="101"/>
      <c r="B3" s="49">
        <v>308</v>
      </c>
      <c r="C3" s="49" t="s">
        <v>224</v>
      </c>
      <c r="D3" s="51">
        <v>16016</v>
      </c>
      <c r="E3" s="51">
        <v>160160</v>
      </c>
      <c r="F3" s="51">
        <v>100000</v>
      </c>
      <c r="G3" s="51">
        <v>1000000</v>
      </c>
    </row>
    <row r="4" spans="1:7">
      <c r="A4" s="101"/>
      <c r="B4" s="49">
        <v>308</v>
      </c>
      <c r="C4" s="49" t="s">
        <v>397</v>
      </c>
      <c r="D4" s="51">
        <v>8316</v>
      </c>
      <c r="E4" s="51">
        <v>83160</v>
      </c>
      <c r="F4" s="51">
        <v>100000</v>
      </c>
      <c r="G4" s="51">
        <v>1000000</v>
      </c>
    </row>
    <row r="5" spans="1:7">
      <c r="A5" s="101"/>
      <c r="B5" s="49">
        <v>308</v>
      </c>
      <c r="C5" s="49" t="s">
        <v>213</v>
      </c>
      <c r="D5" s="51">
        <v>2772</v>
      </c>
      <c r="E5" s="51">
        <v>27720</v>
      </c>
      <c r="F5" s="51">
        <v>100000</v>
      </c>
      <c r="G5" s="51">
        <v>1000000</v>
      </c>
    </row>
    <row r="6" spans="1:7">
      <c r="A6" s="100" t="s">
        <v>402</v>
      </c>
      <c r="B6" s="50">
        <v>306</v>
      </c>
      <c r="C6" s="50" t="s">
        <v>211</v>
      </c>
      <c r="D6" s="52">
        <v>30600</v>
      </c>
      <c r="E6" s="52">
        <v>306000</v>
      </c>
      <c r="F6" s="52">
        <v>100000</v>
      </c>
      <c r="G6" s="52">
        <v>1000000</v>
      </c>
    </row>
    <row r="7" spans="1:7">
      <c r="A7" s="100"/>
      <c r="B7" s="50">
        <v>306</v>
      </c>
      <c r="C7" s="50" t="s">
        <v>224</v>
      </c>
      <c r="D7" s="52">
        <v>15912</v>
      </c>
      <c r="E7" s="52">
        <v>159120</v>
      </c>
      <c r="F7" s="52">
        <v>100000</v>
      </c>
      <c r="G7" s="52">
        <v>1000000</v>
      </c>
    </row>
    <row r="8" spans="1:7">
      <c r="A8" s="100"/>
      <c r="B8" s="50">
        <v>306</v>
      </c>
      <c r="C8" s="50" t="s">
        <v>397</v>
      </c>
      <c r="D8" s="52">
        <v>8262</v>
      </c>
      <c r="E8" s="52">
        <v>82620</v>
      </c>
      <c r="F8" s="52">
        <v>100000</v>
      </c>
      <c r="G8" s="52">
        <v>1000000</v>
      </c>
    </row>
    <row r="9" spans="1:7">
      <c r="A9" s="100"/>
      <c r="B9" s="50">
        <v>306</v>
      </c>
      <c r="C9" s="50" t="s">
        <v>213</v>
      </c>
      <c r="D9" s="52">
        <v>2754</v>
      </c>
      <c r="E9" s="52">
        <v>27540</v>
      </c>
      <c r="F9" s="52">
        <v>100000</v>
      </c>
      <c r="G9" s="52">
        <v>1000000</v>
      </c>
    </row>
    <row r="10" spans="1:7">
      <c r="A10" s="101" t="s">
        <v>403</v>
      </c>
      <c r="B10" s="49">
        <v>304</v>
      </c>
      <c r="C10" s="49" t="s">
        <v>211</v>
      </c>
      <c r="D10" s="51">
        <v>30400</v>
      </c>
      <c r="E10" s="51">
        <v>304000</v>
      </c>
      <c r="F10" s="51">
        <v>100000</v>
      </c>
      <c r="G10" s="51">
        <v>1000000</v>
      </c>
    </row>
    <row r="11" spans="1:7">
      <c r="A11" s="101"/>
      <c r="B11" s="49">
        <v>304</v>
      </c>
      <c r="C11" s="49" t="s">
        <v>224</v>
      </c>
      <c r="D11" s="51">
        <v>15808</v>
      </c>
      <c r="E11" s="51">
        <v>158080</v>
      </c>
      <c r="F11" s="51">
        <v>100000</v>
      </c>
      <c r="G11" s="51">
        <v>1000000</v>
      </c>
    </row>
    <row r="12" spans="1:7">
      <c r="A12" s="101"/>
      <c r="B12" s="49">
        <v>304</v>
      </c>
      <c r="C12" s="49" t="s">
        <v>397</v>
      </c>
      <c r="D12" s="51">
        <v>8208</v>
      </c>
      <c r="E12" s="51">
        <v>82080</v>
      </c>
      <c r="F12" s="51">
        <v>100000</v>
      </c>
      <c r="G12" s="51">
        <v>1000000</v>
      </c>
    </row>
    <row r="13" spans="1:7">
      <c r="A13" s="101"/>
      <c r="B13" s="49">
        <v>304</v>
      </c>
      <c r="C13" s="49" t="s">
        <v>213</v>
      </c>
      <c r="D13" s="51">
        <v>2736</v>
      </c>
      <c r="E13" s="51">
        <v>27360</v>
      </c>
      <c r="F13" s="51">
        <v>100000</v>
      </c>
      <c r="G13" s="51">
        <v>1000000</v>
      </c>
    </row>
    <row r="14" spans="1:7">
      <c r="A14" s="100" t="s">
        <v>404</v>
      </c>
      <c r="B14" s="50">
        <v>301</v>
      </c>
      <c r="C14" s="50" t="s">
        <v>211</v>
      </c>
      <c r="D14" s="52">
        <v>30100</v>
      </c>
      <c r="E14" s="52">
        <v>301000</v>
      </c>
      <c r="F14" s="52">
        <v>100000</v>
      </c>
      <c r="G14" s="52">
        <v>1000000</v>
      </c>
    </row>
    <row r="15" spans="1:7">
      <c r="A15" s="100"/>
      <c r="B15" s="50">
        <v>301</v>
      </c>
      <c r="C15" s="50" t="s">
        <v>224</v>
      </c>
      <c r="D15" s="52">
        <v>15652</v>
      </c>
      <c r="E15" s="52">
        <v>156520</v>
      </c>
      <c r="F15" s="52">
        <v>100000</v>
      </c>
      <c r="G15" s="52">
        <v>1000000</v>
      </c>
    </row>
    <row r="16" spans="1:7">
      <c r="A16" s="100"/>
      <c r="B16" s="50">
        <v>301</v>
      </c>
      <c r="C16" s="50" t="s">
        <v>397</v>
      </c>
      <c r="D16" s="52">
        <v>8127</v>
      </c>
      <c r="E16" s="52">
        <v>81270</v>
      </c>
      <c r="F16" s="52">
        <v>100000</v>
      </c>
      <c r="G16" s="52">
        <v>1000000</v>
      </c>
    </row>
    <row r="17" spans="1:7">
      <c r="A17" s="100"/>
      <c r="B17" s="50">
        <v>301</v>
      </c>
      <c r="C17" s="50" t="s">
        <v>213</v>
      </c>
      <c r="D17" s="52">
        <v>2709</v>
      </c>
      <c r="E17" s="52">
        <v>27090</v>
      </c>
      <c r="F17" s="52">
        <v>100000</v>
      </c>
      <c r="G17" s="52">
        <v>1000000</v>
      </c>
    </row>
    <row r="18" spans="1:7">
      <c r="A18" s="101" t="s">
        <v>405</v>
      </c>
      <c r="B18" s="49">
        <v>300</v>
      </c>
      <c r="C18" s="49" t="s">
        <v>211</v>
      </c>
      <c r="D18" s="51">
        <v>30000</v>
      </c>
      <c r="E18" s="51">
        <v>300000</v>
      </c>
      <c r="F18" s="51">
        <v>100000</v>
      </c>
      <c r="G18" s="51">
        <v>1000000</v>
      </c>
    </row>
    <row r="19" spans="1:7">
      <c r="A19" s="101"/>
      <c r="B19" s="49">
        <v>300</v>
      </c>
      <c r="C19" s="49" t="s">
        <v>224</v>
      </c>
      <c r="D19" s="51">
        <v>15600</v>
      </c>
      <c r="E19" s="51">
        <v>156000</v>
      </c>
      <c r="F19" s="51">
        <v>100000</v>
      </c>
      <c r="G19" s="51">
        <v>1000000</v>
      </c>
    </row>
    <row r="20" spans="1:7">
      <c r="A20" s="101"/>
      <c r="B20" s="49">
        <v>300</v>
      </c>
      <c r="C20" s="49" t="s">
        <v>397</v>
      </c>
      <c r="D20" s="51">
        <v>8100</v>
      </c>
      <c r="E20" s="51">
        <v>81000</v>
      </c>
      <c r="F20" s="51">
        <v>100000</v>
      </c>
      <c r="G20" s="51">
        <v>1000000</v>
      </c>
    </row>
    <row r="21" spans="1:7">
      <c r="A21" s="101"/>
      <c r="B21" s="49">
        <v>300</v>
      </c>
      <c r="C21" s="49" t="s">
        <v>213</v>
      </c>
      <c r="D21" s="51">
        <v>2700</v>
      </c>
      <c r="E21" s="51">
        <v>27000</v>
      </c>
      <c r="F21" s="51">
        <v>100000</v>
      </c>
      <c r="G21" s="51">
        <v>1000000</v>
      </c>
    </row>
    <row r="22" spans="1:7">
      <c r="A22" s="100" t="s">
        <v>406</v>
      </c>
      <c r="B22" s="50">
        <v>298</v>
      </c>
      <c r="C22" s="50" t="s">
        <v>211</v>
      </c>
      <c r="D22" s="52">
        <v>29800</v>
      </c>
      <c r="E22" s="52">
        <v>298000</v>
      </c>
      <c r="F22" s="52">
        <v>100000</v>
      </c>
      <c r="G22" s="52">
        <v>1000000</v>
      </c>
    </row>
    <row r="23" spans="1:7">
      <c r="A23" s="100"/>
      <c r="B23" s="50">
        <v>298</v>
      </c>
      <c r="C23" s="50" t="s">
        <v>224</v>
      </c>
      <c r="D23" s="52">
        <v>15496</v>
      </c>
      <c r="E23" s="52">
        <v>154960</v>
      </c>
      <c r="F23" s="52">
        <v>100000</v>
      </c>
      <c r="G23" s="52">
        <v>1000000</v>
      </c>
    </row>
    <row r="24" spans="1:7">
      <c r="A24" s="100"/>
      <c r="B24" s="50">
        <v>298</v>
      </c>
      <c r="C24" s="50" t="s">
        <v>397</v>
      </c>
      <c r="D24" s="52">
        <v>8046</v>
      </c>
      <c r="E24" s="52">
        <v>80460</v>
      </c>
      <c r="F24" s="52">
        <v>100000</v>
      </c>
      <c r="G24" s="52">
        <v>1000000</v>
      </c>
    </row>
    <row r="25" spans="1:7">
      <c r="A25" s="100"/>
      <c r="B25" s="50">
        <v>298</v>
      </c>
      <c r="C25" s="50" t="s">
        <v>213</v>
      </c>
      <c r="D25" s="52">
        <v>2682</v>
      </c>
      <c r="E25" s="52">
        <v>26820</v>
      </c>
      <c r="F25" s="52">
        <v>100000</v>
      </c>
      <c r="G25" s="52">
        <v>1000000</v>
      </c>
    </row>
  </sheetData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55"/>
  <sheetViews>
    <sheetView zoomScale="98" zoomScaleNormal="98" zoomScalePageLayoutView="98" workbookViewId="0">
      <pane xSplit="1" ySplit="1" topLeftCell="Y17" activePane="bottomRight" state="frozen"/>
      <selection pane="topRight" activeCell="B1" sqref="B1"/>
      <selection pane="bottomLeft" activeCell="A2" sqref="A2"/>
      <selection pane="bottomRight" activeCell="AO26" sqref="AO26"/>
    </sheetView>
  </sheetViews>
  <sheetFormatPr baseColWidth="10" defaultColWidth="8.625" defaultRowHeight="15" x14ac:dyDescent="0"/>
  <sheetData>
    <row r="1" spans="1:20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</row>
    <row r="2" spans="1:207">
      <c r="A2" t="s">
        <v>209</v>
      </c>
      <c r="B2" t="s">
        <v>210</v>
      </c>
      <c r="C2" t="s">
        <v>211</v>
      </c>
      <c r="D2" t="s">
        <v>212</v>
      </c>
      <c r="E2" t="s">
        <v>210</v>
      </c>
      <c r="F2" t="s">
        <v>210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</row>
    <row r="3" spans="1:207">
      <c r="A3" t="s">
        <v>209</v>
      </c>
      <c r="B3" t="s">
        <v>210</v>
      </c>
      <c r="C3" t="s">
        <v>211</v>
      </c>
      <c r="D3" t="s">
        <v>213</v>
      </c>
      <c r="E3" t="s">
        <v>210</v>
      </c>
      <c r="F3" t="s">
        <v>210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</row>
    <row r="4" spans="1:207">
      <c r="A4" t="s">
        <v>209</v>
      </c>
      <c r="B4" t="s">
        <v>210</v>
      </c>
      <c r="C4" t="s">
        <v>214</v>
      </c>
      <c r="D4" t="s">
        <v>212</v>
      </c>
      <c r="E4" t="s">
        <v>210</v>
      </c>
      <c r="F4" t="s">
        <v>210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</row>
    <row r="5" spans="1:207">
      <c r="A5" t="s">
        <v>209</v>
      </c>
      <c r="B5" t="s">
        <v>210</v>
      </c>
      <c r="C5" t="s">
        <v>214</v>
      </c>
      <c r="D5" t="s">
        <v>213</v>
      </c>
      <c r="E5" t="s">
        <v>210</v>
      </c>
      <c r="F5" t="s">
        <v>210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</row>
    <row r="6" spans="1:207">
      <c r="A6" t="s">
        <v>209</v>
      </c>
      <c r="B6" t="s">
        <v>210</v>
      </c>
      <c r="C6" t="s">
        <v>215</v>
      </c>
      <c r="D6" t="s">
        <v>212</v>
      </c>
      <c r="E6" t="s">
        <v>210</v>
      </c>
      <c r="F6" t="s">
        <v>210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</row>
    <row r="7" spans="1:207">
      <c r="A7" t="s">
        <v>209</v>
      </c>
      <c r="B7" t="s">
        <v>210</v>
      </c>
      <c r="C7" t="s">
        <v>215</v>
      </c>
      <c r="D7" t="s">
        <v>213</v>
      </c>
      <c r="E7" t="s">
        <v>210</v>
      </c>
      <c r="F7" t="s">
        <v>210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</row>
    <row r="8" spans="1:207">
      <c r="A8" t="s">
        <v>209</v>
      </c>
      <c r="B8" t="s">
        <v>210</v>
      </c>
      <c r="C8" t="s">
        <v>216</v>
      </c>
      <c r="D8" t="s">
        <v>212</v>
      </c>
      <c r="E8" t="s">
        <v>210</v>
      </c>
      <c r="F8" t="s">
        <v>210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</row>
    <row r="9" spans="1:207">
      <c r="A9" t="s">
        <v>209</v>
      </c>
      <c r="B9" t="s">
        <v>210</v>
      </c>
      <c r="C9" t="s">
        <v>216</v>
      </c>
      <c r="D9" t="s">
        <v>213</v>
      </c>
      <c r="E9" t="s">
        <v>210</v>
      </c>
      <c r="F9" t="s">
        <v>210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</row>
    <row r="10" spans="1:207">
      <c r="A10" t="s">
        <v>209</v>
      </c>
      <c r="B10" t="s">
        <v>210</v>
      </c>
      <c r="C10" t="s">
        <v>217</v>
      </c>
      <c r="D10" t="s">
        <v>212</v>
      </c>
      <c r="E10" t="s">
        <v>210</v>
      </c>
      <c r="F10" t="s">
        <v>210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</row>
    <row r="11" spans="1:207">
      <c r="A11" t="s">
        <v>209</v>
      </c>
      <c r="B11" t="s">
        <v>210</v>
      </c>
      <c r="C11" t="s">
        <v>217</v>
      </c>
      <c r="D11" t="s">
        <v>213</v>
      </c>
      <c r="E11" t="s">
        <v>210</v>
      </c>
      <c r="F11" t="s">
        <v>210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</row>
    <row r="12" spans="1:207">
      <c r="A12" t="s">
        <v>209</v>
      </c>
      <c r="B12" t="s">
        <v>210</v>
      </c>
      <c r="C12" t="s">
        <v>212</v>
      </c>
      <c r="D12" t="s">
        <v>212</v>
      </c>
      <c r="E12" t="s">
        <v>210</v>
      </c>
      <c r="F12" t="s">
        <v>210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</row>
    <row r="13" spans="1:207">
      <c r="A13" t="s">
        <v>209</v>
      </c>
      <c r="B13" t="s">
        <v>210</v>
      </c>
      <c r="C13" t="s">
        <v>212</v>
      </c>
      <c r="D13" t="s">
        <v>213</v>
      </c>
      <c r="E13" t="s">
        <v>210</v>
      </c>
      <c r="F13" t="s">
        <v>210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</row>
    <row r="14" spans="1:207">
      <c r="A14" t="s">
        <v>209</v>
      </c>
      <c r="B14" t="s">
        <v>210</v>
      </c>
      <c r="C14" t="s">
        <v>218</v>
      </c>
      <c r="D14" t="s">
        <v>212</v>
      </c>
      <c r="E14" t="s">
        <v>210</v>
      </c>
      <c r="F14" t="s">
        <v>210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</row>
    <row r="15" spans="1:207">
      <c r="A15" t="s">
        <v>209</v>
      </c>
      <c r="B15" t="s">
        <v>210</v>
      </c>
      <c r="C15" t="s">
        <v>218</v>
      </c>
      <c r="D15" t="s">
        <v>213</v>
      </c>
      <c r="E15" t="s">
        <v>210</v>
      </c>
      <c r="F15" t="s">
        <v>210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</row>
    <row r="16" spans="1:207">
      <c r="A16" t="s">
        <v>209</v>
      </c>
      <c r="B16" t="s">
        <v>210</v>
      </c>
      <c r="C16" t="s">
        <v>219</v>
      </c>
      <c r="D16" t="s">
        <v>212</v>
      </c>
      <c r="E16" t="s">
        <v>210</v>
      </c>
      <c r="F16" t="s">
        <v>210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</row>
    <row r="17" spans="1:207">
      <c r="A17" t="s">
        <v>209</v>
      </c>
      <c r="B17" t="s">
        <v>210</v>
      </c>
      <c r="C17" t="s">
        <v>219</v>
      </c>
      <c r="D17" t="s">
        <v>213</v>
      </c>
      <c r="E17" t="s">
        <v>210</v>
      </c>
      <c r="F17" t="s">
        <v>210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</row>
    <row r="18" spans="1:207">
      <c r="A18" t="s">
        <v>209</v>
      </c>
      <c r="B18" t="s">
        <v>210</v>
      </c>
      <c r="C18" t="s">
        <v>220</v>
      </c>
      <c r="D18" t="s">
        <v>212</v>
      </c>
      <c r="E18" t="s">
        <v>210</v>
      </c>
      <c r="F18" t="s">
        <v>210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</row>
    <row r="19" spans="1:207">
      <c r="A19" t="s">
        <v>209</v>
      </c>
      <c r="B19" t="s">
        <v>210</v>
      </c>
      <c r="C19" t="s">
        <v>220</v>
      </c>
      <c r="D19" t="s">
        <v>213</v>
      </c>
      <c r="E19" t="s">
        <v>210</v>
      </c>
      <c r="F19" t="s">
        <v>210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</row>
    <row r="20" spans="1:207">
      <c r="A20" t="s">
        <v>209</v>
      </c>
      <c r="B20" t="s">
        <v>210</v>
      </c>
      <c r="C20" t="s">
        <v>221</v>
      </c>
      <c r="D20" t="s">
        <v>212</v>
      </c>
      <c r="E20" t="s">
        <v>210</v>
      </c>
      <c r="F20" t="s">
        <v>210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</row>
    <row r="21" spans="1:207">
      <c r="A21" t="s">
        <v>209</v>
      </c>
      <c r="B21" t="s">
        <v>210</v>
      </c>
      <c r="C21" t="s">
        <v>221</v>
      </c>
      <c r="D21" t="s">
        <v>213</v>
      </c>
      <c r="E21" t="s">
        <v>210</v>
      </c>
      <c r="F21" t="s">
        <v>210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</row>
    <row r="22" spans="1:207">
      <c r="A22" t="s">
        <v>209</v>
      </c>
      <c r="B22" t="s">
        <v>210</v>
      </c>
      <c r="C22" t="s">
        <v>222</v>
      </c>
      <c r="D22" t="s">
        <v>212</v>
      </c>
      <c r="E22" t="s">
        <v>210</v>
      </c>
      <c r="F22" t="s">
        <v>210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</row>
    <row r="23" spans="1:207">
      <c r="A23" t="s">
        <v>209</v>
      </c>
      <c r="B23" t="s">
        <v>210</v>
      </c>
      <c r="C23" t="s">
        <v>222</v>
      </c>
      <c r="D23" t="s">
        <v>213</v>
      </c>
      <c r="E23" t="s">
        <v>210</v>
      </c>
      <c r="F23" t="s">
        <v>210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</row>
    <row r="24" spans="1:207">
      <c r="A24" t="s">
        <v>209</v>
      </c>
      <c r="B24" t="s">
        <v>210</v>
      </c>
      <c r="C24" t="s">
        <v>223</v>
      </c>
      <c r="D24" t="s">
        <v>212</v>
      </c>
      <c r="E24" t="s">
        <v>210</v>
      </c>
      <c r="F24" t="s">
        <v>210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</row>
    <row r="25" spans="1:207">
      <c r="A25" t="s">
        <v>209</v>
      </c>
      <c r="B25" t="s">
        <v>210</v>
      </c>
      <c r="C25" t="s">
        <v>223</v>
      </c>
      <c r="D25" t="s">
        <v>213</v>
      </c>
      <c r="E25" t="s">
        <v>210</v>
      </c>
      <c r="F25" t="s">
        <v>210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</row>
    <row r="26" spans="1:207" s="1" customFormat="1">
      <c r="A26" s="1" t="s">
        <v>209</v>
      </c>
      <c r="B26" s="1" t="s">
        <v>210</v>
      </c>
      <c r="C26" s="1" t="s">
        <v>224</v>
      </c>
      <c r="D26" s="1" t="s">
        <v>212</v>
      </c>
      <c r="E26" s="1" t="s">
        <v>210</v>
      </c>
      <c r="F26" s="1" t="s">
        <v>210</v>
      </c>
      <c r="G26" s="1">
        <v>0</v>
      </c>
      <c r="H26" s="1">
        <v>308</v>
      </c>
      <c r="I26" s="1">
        <v>308</v>
      </c>
      <c r="J26" s="1">
        <v>308</v>
      </c>
      <c r="K26" s="1">
        <v>308</v>
      </c>
      <c r="L26" s="1">
        <v>308</v>
      </c>
      <c r="M26" s="1">
        <v>308</v>
      </c>
      <c r="N26" s="1">
        <v>308</v>
      </c>
      <c r="O26" s="1">
        <v>308</v>
      </c>
      <c r="P26" s="1">
        <v>308</v>
      </c>
      <c r="Q26" s="1">
        <v>308</v>
      </c>
      <c r="R26" s="1">
        <v>308</v>
      </c>
      <c r="S26" s="1">
        <v>308</v>
      </c>
      <c r="T26" s="1">
        <v>308</v>
      </c>
      <c r="U26" s="1">
        <v>308</v>
      </c>
      <c r="V26" s="1">
        <v>308</v>
      </c>
      <c r="W26" s="1">
        <v>308</v>
      </c>
      <c r="X26" s="1">
        <v>308</v>
      </c>
      <c r="Y26" s="1">
        <v>308</v>
      </c>
      <c r="Z26" s="1">
        <v>308</v>
      </c>
      <c r="AA26" s="1">
        <v>308</v>
      </c>
      <c r="AB26" s="1">
        <v>308</v>
      </c>
      <c r="AC26" s="1">
        <v>308</v>
      </c>
      <c r="AD26" s="1">
        <v>308</v>
      </c>
      <c r="AE26" s="1">
        <v>308</v>
      </c>
      <c r="AF26" s="1">
        <v>308</v>
      </c>
      <c r="AG26" s="1">
        <v>308</v>
      </c>
      <c r="AH26" s="1">
        <v>308</v>
      </c>
      <c r="AI26" s="1">
        <v>308</v>
      </c>
      <c r="AJ26" s="1">
        <v>308</v>
      </c>
      <c r="AK26" s="1">
        <v>308</v>
      </c>
      <c r="AL26" s="1">
        <v>308</v>
      </c>
      <c r="AM26" s="1">
        <v>308</v>
      </c>
      <c r="AN26" s="1">
        <v>308</v>
      </c>
      <c r="AO26" s="1">
        <v>308</v>
      </c>
      <c r="AP26" s="1">
        <v>308</v>
      </c>
      <c r="AQ26" s="1">
        <v>308</v>
      </c>
      <c r="AR26" s="1">
        <v>308</v>
      </c>
      <c r="AS26" s="1">
        <v>308</v>
      </c>
      <c r="AT26" s="1">
        <v>308</v>
      </c>
      <c r="AU26" s="1">
        <v>308</v>
      </c>
      <c r="AV26" s="1">
        <v>308</v>
      </c>
      <c r="AW26" s="1">
        <v>308</v>
      </c>
      <c r="AX26" s="1">
        <v>308</v>
      </c>
      <c r="AY26" s="1">
        <v>308</v>
      </c>
      <c r="AZ26" s="1">
        <v>308</v>
      </c>
      <c r="BA26" s="1">
        <v>308</v>
      </c>
      <c r="BB26" s="1">
        <v>306</v>
      </c>
      <c r="BC26" s="1">
        <v>306</v>
      </c>
      <c r="BD26" s="1">
        <v>306</v>
      </c>
      <c r="BE26" s="1">
        <v>306</v>
      </c>
      <c r="BF26" s="1">
        <v>306</v>
      </c>
      <c r="BG26" s="1">
        <v>304</v>
      </c>
      <c r="BH26" s="1">
        <v>304</v>
      </c>
      <c r="BI26" s="1">
        <v>304</v>
      </c>
      <c r="BJ26" s="1">
        <v>304</v>
      </c>
      <c r="BK26" s="1">
        <v>304</v>
      </c>
      <c r="BL26" s="1">
        <v>301</v>
      </c>
      <c r="BM26" s="1">
        <v>301</v>
      </c>
      <c r="BN26" s="1">
        <v>301</v>
      </c>
      <c r="BO26" s="1">
        <v>301</v>
      </c>
      <c r="BP26" s="1">
        <v>301</v>
      </c>
      <c r="BQ26" s="1">
        <v>300</v>
      </c>
      <c r="BR26" s="1">
        <v>300</v>
      </c>
      <c r="BS26" s="1">
        <v>300</v>
      </c>
      <c r="BT26" s="1">
        <v>300</v>
      </c>
      <c r="BU26" s="1">
        <v>300</v>
      </c>
      <c r="BV26" s="1">
        <v>298</v>
      </c>
      <c r="BW26" s="1">
        <v>298</v>
      </c>
      <c r="BX26" s="1">
        <v>298</v>
      </c>
      <c r="BY26" s="1">
        <v>298</v>
      </c>
      <c r="BZ26" s="1">
        <v>298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0.34</v>
      </c>
      <c r="DU26" s="1">
        <v>0.34</v>
      </c>
      <c r="DV26" s="1">
        <v>0.34</v>
      </c>
      <c r="DW26" s="1">
        <v>0.34</v>
      </c>
      <c r="DX26" s="1">
        <v>0.34</v>
      </c>
      <c r="DY26" s="1">
        <v>0.34</v>
      </c>
      <c r="DZ26" s="1">
        <v>0.34</v>
      </c>
      <c r="EA26" s="1">
        <v>0.34</v>
      </c>
      <c r="EB26" s="1">
        <v>0.34</v>
      </c>
      <c r="EC26" s="1">
        <v>0.34</v>
      </c>
      <c r="ED26" s="1">
        <v>0.34</v>
      </c>
      <c r="EE26" s="1">
        <v>0.34</v>
      </c>
      <c r="EF26" s="1">
        <v>0.34</v>
      </c>
      <c r="EG26" s="1">
        <v>0.34</v>
      </c>
      <c r="EH26" s="1">
        <v>0.34</v>
      </c>
      <c r="EI26" s="1">
        <v>0.37</v>
      </c>
      <c r="EJ26" s="1">
        <v>0.4</v>
      </c>
      <c r="EK26" s="1">
        <v>0.4</v>
      </c>
      <c r="EL26" s="1">
        <v>0.43</v>
      </c>
      <c r="EM26" s="1">
        <v>0.46</v>
      </c>
      <c r="EN26" s="1">
        <v>0.49</v>
      </c>
      <c r="EO26" s="1">
        <v>0.52</v>
      </c>
      <c r="EP26" s="1">
        <v>0.55000000000000004</v>
      </c>
      <c r="EQ26" s="1">
        <v>0.62</v>
      </c>
      <c r="ER26" s="1">
        <v>0.68</v>
      </c>
      <c r="ES26" s="1">
        <v>0.77</v>
      </c>
      <c r="ET26" s="1">
        <v>0.86</v>
      </c>
      <c r="EU26" s="1">
        <v>0.99</v>
      </c>
      <c r="EV26" s="1">
        <v>1.08</v>
      </c>
      <c r="EW26" s="1">
        <v>1.23</v>
      </c>
      <c r="EX26" s="1">
        <v>1.38</v>
      </c>
      <c r="EY26" s="1">
        <v>1.53</v>
      </c>
      <c r="EZ26" s="1">
        <v>1.74</v>
      </c>
      <c r="FA26" s="1">
        <v>1.96</v>
      </c>
      <c r="FB26" s="1">
        <v>2.2599999999999998</v>
      </c>
      <c r="FC26" s="1">
        <v>2.58</v>
      </c>
      <c r="FD26" s="1">
        <v>2.98</v>
      </c>
      <c r="FE26" s="1">
        <v>3.4</v>
      </c>
      <c r="FF26" s="1">
        <v>3.89</v>
      </c>
      <c r="FG26" s="1">
        <v>5.14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</row>
    <row r="27" spans="1:207" s="1" customFormat="1">
      <c r="A27" s="1" t="s">
        <v>209</v>
      </c>
      <c r="B27" s="1" t="s">
        <v>210</v>
      </c>
      <c r="C27" s="1" t="s">
        <v>224</v>
      </c>
      <c r="D27" s="1" t="s">
        <v>213</v>
      </c>
      <c r="E27" s="1" t="s">
        <v>210</v>
      </c>
      <c r="F27" s="1" t="s">
        <v>210</v>
      </c>
      <c r="G27" s="1">
        <v>0</v>
      </c>
      <c r="H27" s="1">
        <v>308</v>
      </c>
      <c r="I27" s="1">
        <v>308</v>
      </c>
      <c r="J27" s="1">
        <v>308</v>
      </c>
      <c r="K27" s="1">
        <v>308</v>
      </c>
      <c r="L27" s="1">
        <v>308</v>
      </c>
      <c r="M27" s="1">
        <v>308</v>
      </c>
      <c r="N27" s="1">
        <v>308</v>
      </c>
      <c r="O27" s="1">
        <v>308</v>
      </c>
      <c r="P27" s="1">
        <v>308</v>
      </c>
      <c r="Q27" s="1">
        <v>308</v>
      </c>
      <c r="R27" s="1">
        <v>308</v>
      </c>
      <c r="S27" s="1">
        <v>308</v>
      </c>
      <c r="T27" s="1">
        <v>308</v>
      </c>
      <c r="U27" s="1">
        <v>308</v>
      </c>
      <c r="V27" s="1">
        <v>308</v>
      </c>
      <c r="W27" s="1">
        <v>308</v>
      </c>
      <c r="X27" s="1">
        <v>308</v>
      </c>
      <c r="Y27" s="1">
        <v>308</v>
      </c>
      <c r="Z27" s="1">
        <v>308</v>
      </c>
      <c r="AA27" s="1">
        <v>308</v>
      </c>
      <c r="AB27" s="1">
        <v>308</v>
      </c>
      <c r="AC27" s="1">
        <v>308</v>
      </c>
      <c r="AD27" s="1">
        <v>308</v>
      </c>
      <c r="AE27" s="1">
        <v>308</v>
      </c>
      <c r="AF27" s="1">
        <v>308</v>
      </c>
      <c r="AG27" s="1">
        <v>308</v>
      </c>
      <c r="AH27" s="1">
        <v>308</v>
      </c>
      <c r="AI27" s="1">
        <v>308</v>
      </c>
      <c r="AJ27" s="1">
        <v>308</v>
      </c>
      <c r="AK27" s="1">
        <v>308</v>
      </c>
      <c r="AL27" s="1">
        <v>308</v>
      </c>
      <c r="AM27" s="1">
        <v>308</v>
      </c>
      <c r="AN27" s="1">
        <v>308</v>
      </c>
      <c r="AO27" s="1">
        <v>308</v>
      </c>
      <c r="AP27" s="1">
        <v>308</v>
      </c>
      <c r="AQ27" s="1">
        <v>308</v>
      </c>
      <c r="AR27" s="1">
        <v>308</v>
      </c>
      <c r="AS27" s="1">
        <v>308</v>
      </c>
      <c r="AT27" s="1">
        <v>308</v>
      </c>
      <c r="AU27" s="1">
        <v>308</v>
      </c>
      <c r="AV27" s="1">
        <v>308</v>
      </c>
      <c r="AW27" s="1">
        <v>308</v>
      </c>
      <c r="AX27" s="1">
        <v>308</v>
      </c>
      <c r="AY27" s="1">
        <v>308</v>
      </c>
      <c r="AZ27" s="1">
        <v>308</v>
      </c>
      <c r="BA27" s="1">
        <v>308</v>
      </c>
      <c r="BB27" s="1">
        <v>306</v>
      </c>
      <c r="BC27" s="1">
        <v>306</v>
      </c>
      <c r="BD27" s="1">
        <v>306</v>
      </c>
      <c r="BE27" s="1">
        <v>306</v>
      </c>
      <c r="BF27" s="1">
        <v>306</v>
      </c>
      <c r="BG27" s="1">
        <v>304</v>
      </c>
      <c r="BH27" s="1">
        <v>304</v>
      </c>
      <c r="BI27" s="1">
        <v>304</v>
      </c>
      <c r="BJ27" s="1">
        <v>304</v>
      </c>
      <c r="BK27" s="1">
        <v>304</v>
      </c>
      <c r="BL27" s="1">
        <v>301</v>
      </c>
      <c r="BM27" s="1">
        <v>301</v>
      </c>
      <c r="BN27" s="1">
        <v>301</v>
      </c>
      <c r="BO27" s="1">
        <v>301</v>
      </c>
      <c r="BP27" s="1">
        <v>301</v>
      </c>
      <c r="BQ27" s="1">
        <v>300</v>
      </c>
      <c r="BR27" s="1">
        <v>300</v>
      </c>
      <c r="BS27" s="1">
        <v>300</v>
      </c>
      <c r="BT27" s="1">
        <v>300</v>
      </c>
      <c r="BU27" s="1">
        <v>300</v>
      </c>
      <c r="BV27" s="1">
        <v>298</v>
      </c>
      <c r="BW27" s="1">
        <v>298</v>
      </c>
      <c r="BX27" s="1">
        <v>298</v>
      </c>
      <c r="BY27" s="1">
        <v>298</v>
      </c>
      <c r="BZ27" s="1">
        <v>298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0.25</v>
      </c>
      <c r="DU27" s="1">
        <v>0.25</v>
      </c>
      <c r="DV27" s="1">
        <v>0.25</v>
      </c>
      <c r="DW27" s="1">
        <v>0.25</v>
      </c>
      <c r="DX27" s="1">
        <v>0.25</v>
      </c>
      <c r="DY27" s="1">
        <v>0.25</v>
      </c>
      <c r="DZ27" s="1">
        <v>0.25</v>
      </c>
      <c r="EA27" s="1">
        <v>0.25</v>
      </c>
      <c r="EB27" s="1">
        <v>0.25</v>
      </c>
      <c r="EC27" s="1">
        <v>0.25</v>
      </c>
      <c r="ED27" s="1">
        <v>0.25</v>
      </c>
      <c r="EE27" s="1">
        <v>0.25</v>
      </c>
      <c r="EF27" s="1">
        <v>0.28000000000000003</v>
      </c>
      <c r="EG27" s="1">
        <v>0.28000000000000003</v>
      </c>
      <c r="EH27" s="1">
        <v>0.28000000000000003</v>
      </c>
      <c r="EI27" s="1">
        <v>0.31</v>
      </c>
      <c r="EJ27" s="1">
        <v>0.31</v>
      </c>
      <c r="EK27" s="1">
        <v>0.34</v>
      </c>
      <c r="EL27" s="1">
        <v>0.34</v>
      </c>
      <c r="EM27" s="1">
        <v>0.37</v>
      </c>
      <c r="EN27" s="1">
        <v>0.37</v>
      </c>
      <c r="EO27" s="1">
        <v>0.4</v>
      </c>
      <c r="EP27" s="1">
        <v>0.43</v>
      </c>
      <c r="EQ27" s="1">
        <v>0.49</v>
      </c>
      <c r="ER27" s="1">
        <v>0.52</v>
      </c>
      <c r="ES27" s="1">
        <v>0.62</v>
      </c>
      <c r="ET27" s="1">
        <v>0.68</v>
      </c>
      <c r="EU27" s="1">
        <v>0.77</v>
      </c>
      <c r="EV27" s="1">
        <v>0.86</v>
      </c>
      <c r="EW27" s="1">
        <v>0.99</v>
      </c>
      <c r="EX27" s="1">
        <v>1.07</v>
      </c>
      <c r="EY27" s="1">
        <v>1.22</v>
      </c>
      <c r="EZ27" s="1">
        <v>1.38</v>
      </c>
      <c r="FA27" s="1">
        <v>1.56</v>
      </c>
      <c r="FB27" s="1">
        <v>1.77</v>
      </c>
      <c r="FC27" s="1">
        <v>2.04</v>
      </c>
      <c r="FD27" s="1">
        <v>2.34</v>
      </c>
      <c r="FE27" s="1">
        <v>2.71</v>
      </c>
      <c r="FF27" s="1">
        <v>3.07</v>
      </c>
      <c r="FG27" s="1">
        <v>4.04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</row>
    <row r="28" spans="1:207">
      <c r="A28" t="s">
        <v>225</v>
      </c>
      <c r="B28" t="s">
        <v>210</v>
      </c>
      <c r="C28" t="s">
        <v>224</v>
      </c>
      <c r="D28" t="s">
        <v>212</v>
      </c>
      <c r="E28" t="s">
        <v>210</v>
      </c>
      <c r="F28" t="s">
        <v>210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138.56</v>
      </c>
      <c r="BG28">
        <v>141.38999999999999</v>
      </c>
      <c r="BH28">
        <v>144.28</v>
      </c>
      <c r="BI28">
        <v>147.25</v>
      </c>
      <c r="BJ28">
        <v>150.29</v>
      </c>
      <c r="BK28">
        <v>153.37</v>
      </c>
      <c r="BL28">
        <v>156.59</v>
      </c>
      <c r="BM28">
        <v>159.80000000000001</v>
      </c>
      <c r="BN28">
        <v>163.06</v>
      </c>
      <c r="BO28">
        <v>166.39</v>
      </c>
      <c r="BP28">
        <v>169.82</v>
      </c>
      <c r="BQ28">
        <v>173.37</v>
      </c>
      <c r="BR28">
        <v>177.04</v>
      </c>
      <c r="BS28">
        <v>180.91</v>
      </c>
      <c r="BT28">
        <v>184.94</v>
      </c>
      <c r="BU28">
        <v>189.14</v>
      </c>
      <c r="BV28">
        <v>193.59</v>
      </c>
      <c r="BW28">
        <v>198.38</v>
      </c>
      <c r="BX28">
        <v>203.59</v>
      </c>
      <c r="BY28">
        <v>209.33</v>
      </c>
      <c r="BZ28">
        <v>215.71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</row>
    <row r="29" spans="1:207">
      <c r="A29" t="s">
        <v>225</v>
      </c>
      <c r="B29" t="s">
        <v>210</v>
      </c>
      <c r="C29" t="s">
        <v>224</v>
      </c>
      <c r="D29" t="s">
        <v>213</v>
      </c>
      <c r="E29" t="s">
        <v>210</v>
      </c>
      <c r="F29" t="s">
        <v>210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157.28</v>
      </c>
      <c r="BG29">
        <v>160.38999999999999</v>
      </c>
      <c r="BH29">
        <v>163.58000000000001</v>
      </c>
      <c r="BI29">
        <v>166.86</v>
      </c>
      <c r="BJ29">
        <v>170.2</v>
      </c>
      <c r="BK29">
        <v>173.58</v>
      </c>
      <c r="BL29">
        <v>177.04</v>
      </c>
      <c r="BM29">
        <v>180.58</v>
      </c>
      <c r="BN29">
        <v>184.2</v>
      </c>
      <c r="BO29">
        <v>187.95</v>
      </c>
      <c r="BP29">
        <v>191.83</v>
      </c>
      <c r="BQ29">
        <v>195.85</v>
      </c>
      <c r="BR29">
        <v>200.01</v>
      </c>
      <c r="BS29">
        <v>204.37</v>
      </c>
      <c r="BT29">
        <v>208.92</v>
      </c>
      <c r="BU29">
        <v>213.74</v>
      </c>
      <c r="BV29">
        <v>218.78</v>
      </c>
      <c r="BW29">
        <v>224.15</v>
      </c>
      <c r="BX29">
        <v>229.89</v>
      </c>
      <c r="BY29">
        <v>236.01</v>
      </c>
      <c r="BZ29">
        <v>242.53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</row>
    <row r="30" spans="1:207">
      <c r="A30" t="s">
        <v>226</v>
      </c>
      <c r="B30" t="s">
        <v>210</v>
      </c>
      <c r="C30" t="s">
        <v>224</v>
      </c>
      <c r="D30" t="s">
        <v>212</v>
      </c>
      <c r="E30" t="s">
        <v>210</v>
      </c>
      <c r="F30" t="s">
        <v>210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138.56</v>
      </c>
      <c r="BG30">
        <v>141.38999999999999</v>
      </c>
      <c r="BH30">
        <v>144.28</v>
      </c>
      <c r="BI30">
        <v>147.25</v>
      </c>
      <c r="BJ30">
        <v>150.29</v>
      </c>
      <c r="BK30">
        <v>153.37</v>
      </c>
      <c r="BL30">
        <v>156.59</v>
      </c>
      <c r="BM30">
        <v>159.80000000000001</v>
      </c>
      <c r="BN30">
        <v>163.06</v>
      </c>
      <c r="BO30">
        <v>166.39</v>
      </c>
      <c r="BP30">
        <v>169.82</v>
      </c>
      <c r="BQ30">
        <v>173.37</v>
      </c>
      <c r="BR30">
        <v>177.04</v>
      </c>
      <c r="BS30">
        <v>180.91</v>
      </c>
      <c r="BT30">
        <v>184.94</v>
      </c>
      <c r="BU30">
        <v>189.14</v>
      </c>
      <c r="BV30">
        <v>193.59</v>
      </c>
      <c r="BW30">
        <v>198.38</v>
      </c>
      <c r="BX30">
        <v>203.59</v>
      </c>
      <c r="BY30">
        <v>209.33</v>
      </c>
      <c r="BZ30">
        <v>215.71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</row>
    <row r="31" spans="1:207">
      <c r="A31" t="s">
        <v>226</v>
      </c>
      <c r="B31" t="s">
        <v>210</v>
      </c>
      <c r="C31" t="s">
        <v>224</v>
      </c>
      <c r="D31" t="s">
        <v>213</v>
      </c>
      <c r="E31" t="s">
        <v>210</v>
      </c>
      <c r="F31" t="s">
        <v>210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157.28</v>
      </c>
      <c r="BG31">
        <v>160.38999999999999</v>
      </c>
      <c r="BH31">
        <v>163.58000000000001</v>
      </c>
      <c r="BI31">
        <v>166.86</v>
      </c>
      <c r="BJ31">
        <v>170.2</v>
      </c>
      <c r="BK31">
        <v>173.58</v>
      </c>
      <c r="BL31">
        <v>177.04</v>
      </c>
      <c r="BM31">
        <v>180.58</v>
      </c>
      <c r="BN31">
        <v>184.2</v>
      </c>
      <c r="BO31">
        <v>187.95</v>
      </c>
      <c r="BP31">
        <v>191.83</v>
      </c>
      <c r="BQ31">
        <v>195.85</v>
      </c>
      <c r="BR31">
        <v>200.01</v>
      </c>
      <c r="BS31">
        <v>204.37</v>
      </c>
      <c r="BT31">
        <v>208.92</v>
      </c>
      <c r="BU31">
        <v>213.74</v>
      </c>
      <c r="BV31">
        <v>218.78</v>
      </c>
      <c r="BW31">
        <v>224.15</v>
      </c>
      <c r="BX31">
        <v>229.89</v>
      </c>
      <c r="BY31">
        <v>236.01</v>
      </c>
      <c r="BZ31">
        <v>242.53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</row>
    <row r="32" spans="1:207">
      <c r="A32" t="s">
        <v>227</v>
      </c>
      <c r="B32" t="s">
        <v>210</v>
      </c>
      <c r="C32" t="s">
        <v>224</v>
      </c>
      <c r="D32" t="s">
        <v>212</v>
      </c>
      <c r="E32" t="s">
        <v>210</v>
      </c>
      <c r="F32" t="s">
        <v>210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138.56</v>
      </c>
      <c r="BG32">
        <v>141.38999999999999</v>
      </c>
      <c r="BH32">
        <v>144.28</v>
      </c>
      <c r="BI32">
        <v>147.25</v>
      </c>
      <c r="BJ32">
        <v>150.29</v>
      </c>
      <c r="BK32">
        <v>153.37</v>
      </c>
      <c r="BL32">
        <v>156.59</v>
      </c>
      <c r="BM32">
        <v>159.80000000000001</v>
      </c>
      <c r="BN32">
        <v>163.06</v>
      </c>
      <c r="BO32">
        <v>166.39</v>
      </c>
      <c r="BP32">
        <v>169.82</v>
      </c>
      <c r="BQ32">
        <v>173.37</v>
      </c>
      <c r="BR32">
        <v>177.04</v>
      </c>
      <c r="BS32">
        <v>180.91</v>
      </c>
      <c r="BT32">
        <v>184.94</v>
      </c>
      <c r="BU32">
        <v>189.14</v>
      </c>
      <c r="BV32">
        <v>193.59</v>
      </c>
      <c r="BW32">
        <v>198.38</v>
      </c>
      <c r="BX32">
        <v>203.59</v>
      </c>
      <c r="BY32">
        <v>209.33</v>
      </c>
      <c r="BZ32">
        <v>215.71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</row>
    <row r="33" spans="1:207">
      <c r="A33" t="s">
        <v>227</v>
      </c>
      <c r="B33" t="s">
        <v>210</v>
      </c>
      <c r="C33" t="s">
        <v>224</v>
      </c>
      <c r="D33" t="s">
        <v>213</v>
      </c>
      <c r="E33" t="s">
        <v>210</v>
      </c>
      <c r="F33" t="s">
        <v>210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157.28</v>
      </c>
      <c r="BG33">
        <v>160.38999999999999</v>
      </c>
      <c r="BH33">
        <v>163.58000000000001</v>
      </c>
      <c r="BI33">
        <v>166.86</v>
      </c>
      <c r="BJ33">
        <v>170.2</v>
      </c>
      <c r="BK33">
        <v>173.58</v>
      </c>
      <c r="BL33">
        <v>177.04</v>
      </c>
      <c r="BM33">
        <v>180.58</v>
      </c>
      <c r="BN33">
        <v>184.2</v>
      </c>
      <c r="BO33">
        <v>187.95</v>
      </c>
      <c r="BP33">
        <v>191.83</v>
      </c>
      <c r="BQ33">
        <v>195.85</v>
      </c>
      <c r="BR33">
        <v>200.01</v>
      </c>
      <c r="BS33">
        <v>204.37</v>
      </c>
      <c r="BT33">
        <v>208.92</v>
      </c>
      <c r="BU33">
        <v>213.74</v>
      </c>
      <c r="BV33">
        <v>218.78</v>
      </c>
      <c r="BW33">
        <v>224.15</v>
      </c>
      <c r="BX33">
        <v>229.89</v>
      </c>
      <c r="BY33">
        <v>236.01</v>
      </c>
      <c r="BZ33">
        <v>242.53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</row>
    <row r="34" spans="1:207">
      <c r="A34" t="s">
        <v>228</v>
      </c>
      <c r="B34" t="s">
        <v>210</v>
      </c>
      <c r="C34" t="s">
        <v>224</v>
      </c>
      <c r="D34" t="s">
        <v>212</v>
      </c>
      <c r="E34" t="s">
        <v>210</v>
      </c>
      <c r="F34" t="s">
        <v>210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138.56</v>
      </c>
      <c r="BG34">
        <v>141.38999999999999</v>
      </c>
      <c r="BH34">
        <v>144.28</v>
      </c>
      <c r="BI34">
        <v>147.25</v>
      </c>
      <c r="BJ34">
        <v>150.29</v>
      </c>
      <c r="BK34">
        <v>153.37</v>
      </c>
      <c r="BL34">
        <v>156.59</v>
      </c>
      <c r="BM34">
        <v>159.80000000000001</v>
      </c>
      <c r="BN34">
        <v>163.06</v>
      </c>
      <c r="BO34">
        <v>166.39</v>
      </c>
      <c r="BP34">
        <v>169.82</v>
      </c>
      <c r="BQ34">
        <v>173.37</v>
      </c>
      <c r="BR34">
        <v>177.04</v>
      </c>
      <c r="BS34">
        <v>180.91</v>
      </c>
      <c r="BT34">
        <v>184.94</v>
      </c>
      <c r="BU34">
        <v>189.14</v>
      </c>
      <c r="BV34">
        <v>193.59</v>
      </c>
      <c r="BW34">
        <v>198.38</v>
      </c>
      <c r="BX34">
        <v>203.59</v>
      </c>
      <c r="BY34">
        <v>209.33</v>
      </c>
      <c r="BZ34">
        <v>215.71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</row>
    <row r="35" spans="1:207">
      <c r="A35" t="s">
        <v>228</v>
      </c>
      <c r="B35" t="s">
        <v>210</v>
      </c>
      <c r="C35" t="s">
        <v>224</v>
      </c>
      <c r="D35" t="s">
        <v>213</v>
      </c>
      <c r="E35" t="s">
        <v>210</v>
      </c>
      <c r="F35" t="s">
        <v>210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157.28</v>
      </c>
      <c r="BG35">
        <v>160.38999999999999</v>
      </c>
      <c r="BH35">
        <v>163.58000000000001</v>
      </c>
      <c r="BI35">
        <v>166.86</v>
      </c>
      <c r="BJ35">
        <v>170.2</v>
      </c>
      <c r="BK35">
        <v>173.58</v>
      </c>
      <c r="BL35">
        <v>177.04</v>
      </c>
      <c r="BM35">
        <v>180.58</v>
      </c>
      <c r="BN35">
        <v>184.2</v>
      </c>
      <c r="BO35">
        <v>187.95</v>
      </c>
      <c r="BP35">
        <v>191.83</v>
      </c>
      <c r="BQ35">
        <v>195.85</v>
      </c>
      <c r="BR35">
        <v>200.01</v>
      </c>
      <c r="BS35">
        <v>204.37</v>
      </c>
      <c r="BT35">
        <v>208.92</v>
      </c>
      <c r="BU35">
        <v>213.74</v>
      </c>
      <c r="BV35">
        <v>218.78</v>
      </c>
      <c r="BW35">
        <v>224.15</v>
      </c>
      <c r="BX35">
        <v>229.89</v>
      </c>
      <c r="BY35">
        <v>236.01</v>
      </c>
      <c r="BZ35">
        <v>242.53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</row>
    <row r="36" spans="1:207">
      <c r="A36" t="s">
        <v>229</v>
      </c>
      <c r="B36" t="s">
        <v>210</v>
      </c>
      <c r="C36" t="s">
        <v>224</v>
      </c>
      <c r="D36" t="s">
        <v>212</v>
      </c>
      <c r="E36" t="s">
        <v>210</v>
      </c>
      <c r="F36" t="s">
        <v>210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138.56</v>
      </c>
      <c r="BG36">
        <v>141.38999999999999</v>
      </c>
      <c r="BH36">
        <v>144.28</v>
      </c>
      <c r="BI36">
        <v>147.25</v>
      </c>
      <c r="BJ36">
        <v>150.29</v>
      </c>
      <c r="BK36">
        <v>153.37</v>
      </c>
      <c r="BL36">
        <v>156.59</v>
      </c>
      <c r="BM36">
        <v>159.80000000000001</v>
      </c>
      <c r="BN36">
        <v>163.06</v>
      </c>
      <c r="BO36">
        <v>166.39</v>
      </c>
      <c r="BP36">
        <v>169.82</v>
      </c>
      <c r="BQ36">
        <v>173.37</v>
      </c>
      <c r="BR36">
        <v>177.04</v>
      </c>
      <c r="BS36">
        <v>180.91</v>
      </c>
      <c r="BT36">
        <v>184.94</v>
      </c>
      <c r="BU36">
        <v>189.14</v>
      </c>
      <c r="BV36">
        <v>193.59</v>
      </c>
      <c r="BW36">
        <v>198.38</v>
      </c>
      <c r="BX36">
        <v>203.59</v>
      </c>
      <c r="BY36">
        <v>209.33</v>
      </c>
      <c r="BZ36">
        <v>215.71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</row>
    <row r="37" spans="1:207">
      <c r="A37" t="s">
        <v>229</v>
      </c>
      <c r="B37" t="s">
        <v>210</v>
      </c>
      <c r="C37" t="s">
        <v>224</v>
      </c>
      <c r="D37" t="s">
        <v>213</v>
      </c>
      <c r="E37" t="s">
        <v>210</v>
      </c>
      <c r="F37" t="s">
        <v>210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157.28</v>
      </c>
      <c r="BG37">
        <v>160.38999999999999</v>
      </c>
      <c r="BH37">
        <v>163.58000000000001</v>
      </c>
      <c r="BI37">
        <v>166.86</v>
      </c>
      <c r="BJ37">
        <v>170.2</v>
      </c>
      <c r="BK37">
        <v>173.58</v>
      </c>
      <c r="BL37">
        <v>177.04</v>
      </c>
      <c r="BM37">
        <v>180.58</v>
      </c>
      <c r="BN37">
        <v>184.2</v>
      </c>
      <c r="BO37">
        <v>187.95</v>
      </c>
      <c r="BP37">
        <v>191.83</v>
      </c>
      <c r="BQ37">
        <v>195.85</v>
      </c>
      <c r="BR37">
        <v>200.01</v>
      </c>
      <c r="BS37">
        <v>204.37</v>
      </c>
      <c r="BT37">
        <v>208.92</v>
      </c>
      <c r="BU37">
        <v>213.74</v>
      </c>
      <c r="BV37">
        <v>218.78</v>
      </c>
      <c r="BW37">
        <v>224.15</v>
      </c>
      <c r="BX37">
        <v>229.89</v>
      </c>
      <c r="BY37">
        <v>236.01</v>
      </c>
      <c r="BZ37">
        <v>242.53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</row>
    <row r="38" spans="1:207">
      <c r="A38" t="s">
        <v>230</v>
      </c>
      <c r="B38" t="s">
        <v>210</v>
      </c>
      <c r="C38" t="s">
        <v>224</v>
      </c>
      <c r="D38" t="s">
        <v>212</v>
      </c>
      <c r="E38" t="s">
        <v>210</v>
      </c>
      <c r="F38" t="s">
        <v>210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138.56</v>
      </c>
      <c r="BG38">
        <v>141.38999999999999</v>
      </c>
      <c r="BH38">
        <v>144.28</v>
      </c>
      <c r="BI38">
        <v>147.25</v>
      </c>
      <c r="BJ38">
        <v>150.29</v>
      </c>
      <c r="BK38">
        <v>153.37</v>
      </c>
      <c r="BL38">
        <v>156.59</v>
      </c>
      <c r="BM38">
        <v>159.80000000000001</v>
      </c>
      <c r="BN38">
        <v>163.06</v>
      </c>
      <c r="BO38">
        <v>166.39</v>
      </c>
      <c r="BP38">
        <v>169.82</v>
      </c>
      <c r="BQ38">
        <v>173.37</v>
      </c>
      <c r="BR38">
        <v>177.04</v>
      </c>
      <c r="BS38">
        <v>180.91</v>
      </c>
      <c r="BT38">
        <v>184.94</v>
      </c>
      <c r="BU38">
        <v>189.14</v>
      </c>
      <c r="BV38">
        <v>193.59</v>
      </c>
      <c r="BW38">
        <v>198.38</v>
      </c>
      <c r="BX38">
        <v>203.59</v>
      </c>
      <c r="BY38">
        <v>209.33</v>
      </c>
      <c r="BZ38">
        <v>215.71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</row>
    <row r="39" spans="1:207">
      <c r="A39" t="s">
        <v>230</v>
      </c>
      <c r="B39" t="s">
        <v>210</v>
      </c>
      <c r="C39" t="s">
        <v>224</v>
      </c>
      <c r="D39" t="s">
        <v>213</v>
      </c>
      <c r="E39" t="s">
        <v>210</v>
      </c>
      <c r="F39" t="s">
        <v>210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157.28</v>
      </c>
      <c r="BG39">
        <v>160.38999999999999</v>
      </c>
      <c r="BH39">
        <v>163.58000000000001</v>
      </c>
      <c r="BI39">
        <v>166.86</v>
      </c>
      <c r="BJ39">
        <v>170.2</v>
      </c>
      <c r="BK39">
        <v>173.58</v>
      </c>
      <c r="BL39">
        <v>177.04</v>
      </c>
      <c r="BM39">
        <v>180.58</v>
      </c>
      <c r="BN39">
        <v>184.2</v>
      </c>
      <c r="BO39">
        <v>187.95</v>
      </c>
      <c r="BP39">
        <v>191.83</v>
      </c>
      <c r="BQ39">
        <v>195.85</v>
      </c>
      <c r="BR39">
        <v>200.01</v>
      </c>
      <c r="BS39">
        <v>204.37</v>
      </c>
      <c r="BT39">
        <v>208.92</v>
      </c>
      <c r="BU39">
        <v>213.74</v>
      </c>
      <c r="BV39">
        <v>218.78</v>
      </c>
      <c r="BW39">
        <v>224.15</v>
      </c>
      <c r="BX39">
        <v>229.89</v>
      </c>
      <c r="BY39">
        <v>236.01</v>
      </c>
      <c r="BZ39">
        <v>242.53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</row>
    <row r="40" spans="1:207">
      <c r="A40" t="s">
        <v>231</v>
      </c>
      <c r="B40" t="s">
        <v>210</v>
      </c>
      <c r="C40" t="s">
        <v>224</v>
      </c>
      <c r="D40" t="s">
        <v>212</v>
      </c>
      <c r="E40" t="s">
        <v>210</v>
      </c>
      <c r="F40" t="s">
        <v>210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138.56</v>
      </c>
      <c r="BG40">
        <v>141.38999999999999</v>
      </c>
      <c r="BH40">
        <v>144.28</v>
      </c>
      <c r="BI40">
        <v>147.25</v>
      </c>
      <c r="BJ40">
        <v>150.29</v>
      </c>
      <c r="BK40">
        <v>153.37</v>
      </c>
      <c r="BL40">
        <v>156.59</v>
      </c>
      <c r="BM40">
        <v>159.80000000000001</v>
      </c>
      <c r="BN40">
        <v>163.06</v>
      </c>
      <c r="BO40">
        <v>166.39</v>
      </c>
      <c r="BP40">
        <v>169.82</v>
      </c>
      <c r="BQ40">
        <v>173.37</v>
      </c>
      <c r="BR40">
        <v>177.04</v>
      </c>
      <c r="BS40">
        <v>180.91</v>
      </c>
      <c r="BT40">
        <v>184.94</v>
      </c>
      <c r="BU40">
        <v>189.14</v>
      </c>
      <c r="BV40">
        <v>193.59</v>
      </c>
      <c r="BW40">
        <v>198.38</v>
      </c>
      <c r="BX40">
        <v>203.59</v>
      </c>
      <c r="BY40">
        <v>209.33</v>
      </c>
      <c r="BZ40">
        <v>215.71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</row>
    <row r="41" spans="1:207">
      <c r="A41" t="s">
        <v>231</v>
      </c>
      <c r="B41" t="s">
        <v>210</v>
      </c>
      <c r="C41" t="s">
        <v>224</v>
      </c>
      <c r="D41" t="s">
        <v>213</v>
      </c>
      <c r="E41" t="s">
        <v>210</v>
      </c>
      <c r="F41" t="s">
        <v>210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157.28</v>
      </c>
      <c r="BG41">
        <v>160.38999999999999</v>
      </c>
      <c r="BH41">
        <v>163.58000000000001</v>
      </c>
      <c r="BI41">
        <v>166.86</v>
      </c>
      <c r="BJ41">
        <v>170.2</v>
      </c>
      <c r="BK41">
        <v>173.58</v>
      </c>
      <c r="BL41">
        <v>177.04</v>
      </c>
      <c r="BM41">
        <v>180.58</v>
      </c>
      <c r="BN41">
        <v>184.2</v>
      </c>
      <c r="BO41">
        <v>187.95</v>
      </c>
      <c r="BP41">
        <v>191.83</v>
      </c>
      <c r="BQ41">
        <v>195.85</v>
      </c>
      <c r="BR41">
        <v>200.01</v>
      </c>
      <c r="BS41">
        <v>204.37</v>
      </c>
      <c r="BT41">
        <v>208.92</v>
      </c>
      <c r="BU41">
        <v>213.74</v>
      </c>
      <c r="BV41">
        <v>218.78</v>
      </c>
      <c r="BW41">
        <v>224.15</v>
      </c>
      <c r="BX41">
        <v>229.89</v>
      </c>
      <c r="BY41">
        <v>236.01</v>
      </c>
      <c r="BZ41">
        <v>242.53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</row>
    <row r="42" spans="1:207">
      <c r="A42" t="s">
        <v>232</v>
      </c>
      <c r="B42" t="s">
        <v>210</v>
      </c>
      <c r="C42" t="s">
        <v>224</v>
      </c>
      <c r="D42" t="s">
        <v>212</v>
      </c>
      <c r="E42" t="s">
        <v>210</v>
      </c>
      <c r="F42" t="s">
        <v>210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277.47000000000003</v>
      </c>
      <c r="BG42">
        <v>282.66000000000003</v>
      </c>
      <c r="BH42">
        <v>287.92</v>
      </c>
      <c r="BI42">
        <v>293.23</v>
      </c>
      <c r="BJ42">
        <v>298.55</v>
      </c>
      <c r="BK42">
        <v>303.87</v>
      </c>
      <c r="BL42">
        <v>309.31</v>
      </c>
      <c r="BM42">
        <v>314.73</v>
      </c>
      <c r="BN42">
        <v>320.2</v>
      </c>
      <c r="BO42">
        <v>325.67</v>
      </c>
      <c r="BP42">
        <v>331.18</v>
      </c>
      <c r="BQ42">
        <v>336.72</v>
      </c>
      <c r="BR42">
        <v>342.27</v>
      </c>
      <c r="BS42">
        <v>347.91</v>
      </c>
      <c r="BT42">
        <v>353.61</v>
      </c>
      <c r="BU42">
        <v>359.43</v>
      </c>
      <c r="BV42">
        <v>365.3</v>
      </c>
      <c r="BW42">
        <v>371.24</v>
      </c>
      <c r="BX42">
        <v>377.24</v>
      </c>
      <c r="BY42">
        <v>383.34</v>
      </c>
      <c r="BZ42">
        <v>389.66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</row>
    <row r="43" spans="1:207">
      <c r="A43" t="s">
        <v>232</v>
      </c>
      <c r="B43" t="s">
        <v>210</v>
      </c>
      <c r="C43" t="s">
        <v>224</v>
      </c>
      <c r="D43" t="s">
        <v>213</v>
      </c>
      <c r="E43" t="s">
        <v>210</v>
      </c>
      <c r="F43" t="s">
        <v>210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310.17</v>
      </c>
      <c r="BG43">
        <v>315.54000000000002</v>
      </c>
      <c r="BH43">
        <v>321</v>
      </c>
      <c r="BI43">
        <v>326.51</v>
      </c>
      <c r="BJ43">
        <v>332.01</v>
      </c>
      <c r="BK43">
        <v>337.51</v>
      </c>
      <c r="BL43">
        <v>343.01</v>
      </c>
      <c r="BM43">
        <v>348.48</v>
      </c>
      <c r="BN43">
        <v>353.97</v>
      </c>
      <c r="BO43">
        <v>359.49</v>
      </c>
      <c r="BP43">
        <v>365.07</v>
      </c>
      <c r="BQ43">
        <v>370.67</v>
      </c>
      <c r="BR43">
        <v>376.27</v>
      </c>
      <c r="BS43">
        <v>381.92</v>
      </c>
      <c r="BT43">
        <v>387.62</v>
      </c>
      <c r="BU43">
        <v>393.38</v>
      </c>
      <c r="BV43">
        <v>399.21</v>
      </c>
      <c r="BW43">
        <v>405.05</v>
      </c>
      <c r="BX43">
        <v>411.06</v>
      </c>
      <c r="BY43">
        <v>417.25</v>
      </c>
      <c r="BZ43">
        <v>423.66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</row>
    <row r="44" spans="1:207">
      <c r="A44" t="s">
        <v>233</v>
      </c>
      <c r="B44" t="s">
        <v>210</v>
      </c>
      <c r="C44" t="s">
        <v>224</v>
      </c>
      <c r="D44" t="s">
        <v>212</v>
      </c>
      <c r="E44" t="s">
        <v>210</v>
      </c>
      <c r="F44" t="s">
        <v>210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277.47000000000003</v>
      </c>
      <c r="BG44">
        <v>282.66000000000003</v>
      </c>
      <c r="BH44">
        <v>287.92</v>
      </c>
      <c r="BI44">
        <v>293.23</v>
      </c>
      <c r="BJ44">
        <v>298.55</v>
      </c>
      <c r="BK44">
        <v>303.87</v>
      </c>
      <c r="BL44">
        <v>309.31</v>
      </c>
      <c r="BM44">
        <v>314.73</v>
      </c>
      <c r="BN44">
        <v>320.2</v>
      </c>
      <c r="BO44">
        <v>325.67</v>
      </c>
      <c r="BP44">
        <v>331.18</v>
      </c>
      <c r="BQ44">
        <v>336.72</v>
      </c>
      <c r="BR44">
        <v>342.27</v>
      </c>
      <c r="BS44">
        <v>347.91</v>
      </c>
      <c r="BT44">
        <v>353.61</v>
      </c>
      <c r="BU44">
        <v>359.43</v>
      </c>
      <c r="BV44">
        <v>365.3</v>
      </c>
      <c r="BW44">
        <v>371.24</v>
      </c>
      <c r="BX44">
        <v>377.24</v>
      </c>
      <c r="BY44">
        <v>383.34</v>
      </c>
      <c r="BZ44">
        <v>389.66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</row>
    <row r="45" spans="1:207">
      <c r="A45" t="s">
        <v>233</v>
      </c>
      <c r="B45" t="s">
        <v>210</v>
      </c>
      <c r="C45" t="s">
        <v>224</v>
      </c>
      <c r="D45" t="s">
        <v>213</v>
      </c>
      <c r="E45" t="s">
        <v>210</v>
      </c>
      <c r="F45" t="s">
        <v>210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310.17</v>
      </c>
      <c r="BG45">
        <v>315.54000000000002</v>
      </c>
      <c r="BH45">
        <v>321</v>
      </c>
      <c r="BI45">
        <v>326.51</v>
      </c>
      <c r="BJ45">
        <v>332.01</v>
      </c>
      <c r="BK45">
        <v>337.51</v>
      </c>
      <c r="BL45">
        <v>343.01</v>
      </c>
      <c r="BM45">
        <v>348.48</v>
      </c>
      <c r="BN45">
        <v>353.97</v>
      </c>
      <c r="BO45">
        <v>359.49</v>
      </c>
      <c r="BP45">
        <v>365.07</v>
      </c>
      <c r="BQ45">
        <v>370.67</v>
      </c>
      <c r="BR45">
        <v>376.27</v>
      </c>
      <c r="BS45">
        <v>381.92</v>
      </c>
      <c r="BT45">
        <v>387.62</v>
      </c>
      <c r="BU45">
        <v>393.38</v>
      </c>
      <c r="BV45">
        <v>399.21</v>
      </c>
      <c r="BW45">
        <v>405.05</v>
      </c>
      <c r="BX45">
        <v>411.06</v>
      </c>
      <c r="BY45">
        <v>417.25</v>
      </c>
      <c r="BZ45">
        <v>423.66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</row>
    <row r="46" spans="1:207">
      <c r="A46" t="s">
        <v>234</v>
      </c>
      <c r="B46" t="s">
        <v>210</v>
      </c>
      <c r="C46" t="s">
        <v>224</v>
      </c>
      <c r="D46" t="s">
        <v>212</v>
      </c>
      <c r="E46" t="s">
        <v>210</v>
      </c>
      <c r="F46" t="s">
        <v>210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277.47000000000003</v>
      </c>
      <c r="BG46">
        <v>282.66000000000003</v>
      </c>
      <c r="BH46">
        <v>287.92</v>
      </c>
      <c r="BI46">
        <v>293.23</v>
      </c>
      <c r="BJ46">
        <v>298.55</v>
      </c>
      <c r="BK46">
        <v>303.87</v>
      </c>
      <c r="BL46">
        <v>309.31</v>
      </c>
      <c r="BM46">
        <v>314.73</v>
      </c>
      <c r="BN46">
        <v>320.2</v>
      </c>
      <c r="BO46">
        <v>325.67</v>
      </c>
      <c r="BP46">
        <v>331.18</v>
      </c>
      <c r="BQ46">
        <v>336.72</v>
      </c>
      <c r="BR46">
        <v>342.27</v>
      </c>
      <c r="BS46">
        <v>347.91</v>
      </c>
      <c r="BT46">
        <v>353.61</v>
      </c>
      <c r="BU46">
        <v>359.43</v>
      </c>
      <c r="BV46">
        <v>365.3</v>
      </c>
      <c r="BW46">
        <v>371.24</v>
      </c>
      <c r="BX46">
        <v>377.24</v>
      </c>
      <c r="BY46">
        <v>383.34</v>
      </c>
      <c r="BZ46">
        <v>389.66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</row>
    <row r="47" spans="1:207">
      <c r="A47" t="s">
        <v>234</v>
      </c>
      <c r="B47" t="s">
        <v>210</v>
      </c>
      <c r="C47" t="s">
        <v>224</v>
      </c>
      <c r="D47" t="s">
        <v>213</v>
      </c>
      <c r="E47" t="s">
        <v>210</v>
      </c>
      <c r="F47" t="s">
        <v>210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310.17</v>
      </c>
      <c r="BG47">
        <v>315.54000000000002</v>
      </c>
      <c r="BH47">
        <v>321</v>
      </c>
      <c r="BI47">
        <v>326.51</v>
      </c>
      <c r="BJ47">
        <v>332.01</v>
      </c>
      <c r="BK47">
        <v>337.51</v>
      </c>
      <c r="BL47">
        <v>343.01</v>
      </c>
      <c r="BM47">
        <v>348.48</v>
      </c>
      <c r="BN47">
        <v>353.97</v>
      </c>
      <c r="BO47">
        <v>359.49</v>
      </c>
      <c r="BP47">
        <v>365.07</v>
      </c>
      <c r="BQ47">
        <v>370.67</v>
      </c>
      <c r="BR47">
        <v>376.27</v>
      </c>
      <c r="BS47">
        <v>381.92</v>
      </c>
      <c r="BT47">
        <v>387.62</v>
      </c>
      <c r="BU47">
        <v>393.38</v>
      </c>
      <c r="BV47">
        <v>399.21</v>
      </c>
      <c r="BW47">
        <v>405.05</v>
      </c>
      <c r="BX47">
        <v>411.06</v>
      </c>
      <c r="BY47">
        <v>417.25</v>
      </c>
      <c r="BZ47">
        <v>423.66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</row>
    <row r="48" spans="1:207">
      <c r="A48" t="s">
        <v>235</v>
      </c>
      <c r="B48" t="s">
        <v>210</v>
      </c>
      <c r="C48" t="s">
        <v>224</v>
      </c>
      <c r="D48" t="s">
        <v>212</v>
      </c>
      <c r="E48" t="s">
        <v>210</v>
      </c>
      <c r="F48" t="s">
        <v>210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277.47000000000003</v>
      </c>
      <c r="BG48">
        <v>282.66000000000003</v>
      </c>
      <c r="BH48">
        <v>287.92</v>
      </c>
      <c r="BI48">
        <v>293.23</v>
      </c>
      <c r="BJ48">
        <v>298.55</v>
      </c>
      <c r="BK48">
        <v>303.87</v>
      </c>
      <c r="BL48">
        <v>309.31</v>
      </c>
      <c r="BM48">
        <v>314.73</v>
      </c>
      <c r="BN48">
        <v>320.2</v>
      </c>
      <c r="BO48">
        <v>325.67</v>
      </c>
      <c r="BP48">
        <v>331.18</v>
      </c>
      <c r="BQ48">
        <v>336.72</v>
      </c>
      <c r="BR48">
        <v>342.27</v>
      </c>
      <c r="BS48">
        <v>347.91</v>
      </c>
      <c r="BT48">
        <v>353.61</v>
      </c>
      <c r="BU48">
        <v>359.43</v>
      </c>
      <c r="BV48">
        <v>365.3</v>
      </c>
      <c r="BW48">
        <v>371.24</v>
      </c>
      <c r="BX48">
        <v>377.24</v>
      </c>
      <c r="BY48">
        <v>383.34</v>
      </c>
      <c r="BZ48">
        <v>389.66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</row>
    <row r="49" spans="1:207">
      <c r="A49" t="s">
        <v>235</v>
      </c>
      <c r="B49" t="s">
        <v>210</v>
      </c>
      <c r="C49" t="s">
        <v>224</v>
      </c>
      <c r="D49" t="s">
        <v>213</v>
      </c>
      <c r="E49" t="s">
        <v>210</v>
      </c>
      <c r="F49" t="s">
        <v>210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310.17</v>
      </c>
      <c r="BG49">
        <v>315.54000000000002</v>
      </c>
      <c r="BH49">
        <v>321</v>
      </c>
      <c r="BI49">
        <v>326.51</v>
      </c>
      <c r="BJ49">
        <v>332.01</v>
      </c>
      <c r="BK49">
        <v>337.51</v>
      </c>
      <c r="BL49">
        <v>343.01</v>
      </c>
      <c r="BM49">
        <v>348.48</v>
      </c>
      <c r="BN49">
        <v>353.97</v>
      </c>
      <c r="BO49">
        <v>359.49</v>
      </c>
      <c r="BP49">
        <v>365.07</v>
      </c>
      <c r="BQ49">
        <v>370.67</v>
      </c>
      <c r="BR49">
        <v>376.27</v>
      </c>
      <c r="BS49">
        <v>381.92</v>
      </c>
      <c r="BT49">
        <v>387.62</v>
      </c>
      <c r="BU49">
        <v>393.38</v>
      </c>
      <c r="BV49">
        <v>399.21</v>
      </c>
      <c r="BW49">
        <v>405.05</v>
      </c>
      <c r="BX49">
        <v>411.06</v>
      </c>
      <c r="BY49">
        <v>417.25</v>
      </c>
      <c r="BZ49">
        <v>423.66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</row>
    <row r="50" spans="1:207">
      <c r="A50" t="s">
        <v>236</v>
      </c>
      <c r="B50" t="s">
        <v>210</v>
      </c>
      <c r="C50" t="s">
        <v>224</v>
      </c>
      <c r="D50" t="s">
        <v>212</v>
      </c>
      <c r="E50" t="s">
        <v>210</v>
      </c>
      <c r="F50" t="s">
        <v>210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277.47000000000003</v>
      </c>
      <c r="BG50">
        <v>282.66000000000003</v>
      </c>
      <c r="BH50">
        <v>287.92</v>
      </c>
      <c r="BI50">
        <v>293.23</v>
      </c>
      <c r="BJ50">
        <v>298.55</v>
      </c>
      <c r="BK50">
        <v>303.87</v>
      </c>
      <c r="BL50">
        <v>309.31</v>
      </c>
      <c r="BM50">
        <v>314.73</v>
      </c>
      <c r="BN50">
        <v>320.2</v>
      </c>
      <c r="BO50">
        <v>325.67</v>
      </c>
      <c r="BP50">
        <v>331.18</v>
      </c>
      <c r="BQ50">
        <v>336.72</v>
      </c>
      <c r="BR50">
        <v>342.27</v>
      </c>
      <c r="BS50">
        <v>347.91</v>
      </c>
      <c r="BT50">
        <v>353.61</v>
      </c>
      <c r="BU50">
        <v>359.43</v>
      </c>
      <c r="BV50">
        <v>365.3</v>
      </c>
      <c r="BW50">
        <v>371.24</v>
      </c>
      <c r="BX50">
        <v>377.24</v>
      </c>
      <c r="BY50">
        <v>383.34</v>
      </c>
      <c r="BZ50">
        <v>389.66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</row>
    <row r="51" spans="1:207">
      <c r="A51" t="s">
        <v>236</v>
      </c>
      <c r="B51" t="s">
        <v>210</v>
      </c>
      <c r="C51" t="s">
        <v>224</v>
      </c>
      <c r="D51" t="s">
        <v>213</v>
      </c>
      <c r="E51" t="s">
        <v>210</v>
      </c>
      <c r="F51" t="s">
        <v>210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310.17</v>
      </c>
      <c r="BG51">
        <v>315.54000000000002</v>
      </c>
      <c r="BH51">
        <v>321</v>
      </c>
      <c r="BI51">
        <v>326.51</v>
      </c>
      <c r="BJ51">
        <v>332.01</v>
      </c>
      <c r="BK51">
        <v>337.51</v>
      </c>
      <c r="BL51">
        <v>343.01</v>
      </c>
      <c r="BM51">
        <v>348.48</v>
      </c>
      <c r="BN51">
        <v>353.97</v>
      </c>
      <c r="BO51">
        <v>359.49</v>
      </c>
      <c r="BP51">
        <v>365.07</v>
      </c>
      <c r="BQ51">
        <v>370.67</v>
      </c>
      <c r="BR51">
        <v>376.27</v>
      </c>
      <c r="BS51">
        <v>381.92</v>
      </c>
      <c r="BT51">
        <v>387.62</v>
      </c>
      <c r="BU51">
        <v>393.38</v>
      </c>
      <c r="BV51">
        <v>399.21</v>
      </c>
      <c r="BW51">
        <v>405.05</v>
      </c>
      <c r="BX51">
        <v>411.06</v>
      </c>
      <c r="BY51">
        <v>417.25</v>
      </c>
      <c r="BZ51">
        <v>423.66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</row>
    <row r="52" spans="1:207">
      <c r="A52" t="s">
        <v>237</v>
      </c>
      <c r="B52" t="s">
        <v>210</v>
      </c>
      <c r="C52" t="s">
        <v>224</v>
      </c>
      <c r="D52" t="s">
        <v>212</v>
      </c>
      <c r="E52" t="s">
        <v>210</v>
      </c>
      <c r="F52" t="s">
        <v>210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277.47000000000003</v>
      </c>
      <c r="BG52">
        <v>282.66000000000003</v>
      </c>
      <c r="BH52">
        <v>287.92</v>
      </c>
      <c r="BI52">
        <v>293.23</v>
      </c>
      <c r="BJ52">
        <v>298.55</v>
      </c>
      <c r="BK52">
        <v>303.87</v>
      </c>
      <c r="BL52">
        <v>309.31</v>
      </c>
      <c r="BM52">
        <v>314.73</v>
      </c>
      <c r="BN52">
        <v>320.2</v>
      </c>
      <c r="BO52">
        <v>325.67</v>
      </c>
      <c r="BP52">
        <v>331.18</v>
      </c>
      <c r="BQ52">
        <v>336.72</v>
      </c>
      <c r="BR52">
        <v>342.27</v>
      </c>
      <c r="BS52">
        <v>347.91</v>
      </c>
      <c r="BT52">
        <v>353.61</v>
      </c>
      <c r="BU52">
        <v>359.43</v>
      </c>
      <c r="BV52">
        <v>365.3</v>
      </c>
      <c r="BW52">
        <v>371.24</v>
      </c>
      <c r="BX52">
        <v>377.24</v>
      </c>
      <c r="BY52">
        <v>383.34</v>
      </c>
      <c r="BZ52">
        <v>389.66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</row>
    <row r="53" spans="1:207">
      <c r="A53" t="s">
        <v>237</v>
      </c>
      <c r="B53" t="s">
        <v>210</v>
      </c>
      <c r="C53" t="s">
        <v>224</v>
      </c>
      <c r="D53" t="s">
        <v>213</v>
      </c>
      <c r="E53" t="s">
        <v>210</v>
      </c>
      <c r="F53" t="s">
        <v>210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310.17</v>
      </c>
      <c r="BG53">
        <v>315.54000000000002</v>
      </c>
      <c r="BH53">
        <v>321</v>
      </c>
      <c r="BI53">
        <v>326.51</v>
      </c>
      <c r="BJ53">
        <v>332.01</v>
      </c>
      <c r="BK53">
        <v>337.51</v>
      </c>
      <c r="BL53">
        <v>343.01</v>
      </c>
      <c r="BM53">
        <v>348.48</v>
      </c>
      <c r="BN53">
        <v>353.97</v>
      </c>
      <c r="BO53">
        <v>359.49</v>
      </c>
      <c r="BP53">
        <v>365.07</v>
      </c>
      <c r="BQ53">
        <v>370.67</v>
      </c>
      <c r="BR53">
        <v>376.27</v>
      </c>
      <c r="BS53">
        <v>381.92</v>
      </c>
      <c r="BT53">
        <v>387.62</v>
      </c>
      <c r="BU53">
        <v>393.38</v>
      </c>
      <c r="BV53">
        <v>399.21</v>
      </c>
      <c r="BW53">
        <v>405.05</v>
      </c>
      <c r="BX53">
        <v>411.06</v>
      </c>
      <c r="BY53">
        <v>417.25</v>
      </c>
      <c r="BZ53">
        <v>423.66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</row>
    <row r="54" spans="1:207">
      <c r="A54" t="s">
        <v>238</v>
      </c>
      <c r="B54" t="s">
        <v>210</v>
      </c>
      <c r="C54" t="s">
        <v>224</v>
      </c>
      <c r="D54" t="s">
        <v>212</v>
      </c>
      <c r="E54" t="s">
        <v>210</v>
      </c>
      <c r="F54" t="s">
        <v>210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277.47000000000003</v>
      </c>
      <c r="BG54">
        <v>282.66000000000003</v>
      </c>
      <c r="BH54">
        <v>287.92</v>
      </c>
      <c r="BI54">
        <v>293.23</v>
      </c>
      <c r="BJ54">
        <v>298.55</v>
      </c>
      <c r="BK54">
        <v>303.87</v>
      </c>
      <c r="BL54">
        <v>309.31</v>
      </c>
      <c r="BM54">
        <v>314.73</v>
      </c>
      <c r="BN54">
        <v>320.2</v>
      </c>
      <c r="BO54">
        <v>325.67</v>
      </c>
      <c r="BP54">
        <v>331.18</v>
      </c>
      <c r="BQ54">
        <v>336.72</v>
      </c>
      <c r="BR54">
        <v>342.27</v>
      </c>
      <c r="BS54">
        <v>347.91</v>
      </c>
      <c r="BT54">
        <v>353.61</v>
      </c>
      <c r="BU54">
        <v>359.43</v>
      </c>
      <c r="BV54">
        <v>365.3</v>
      </c>
      <c r="BW54">
        <v>371.24</v>
      </c>
      <c r="BX54">
        <v>377.24</v>
      </c>
      <c r="BY54">
        <v>383.34</v>
      </c>
      <c r="BZ54">
        <v>389.66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</row>
    <row r="55" spans="1:207">
      <c r="A55" t="s">
        <v>238</v>
      </c>
      <c r="B55" t="s">
        <v>210</v>
      </c>
      <c r="C55" t="s">
        <v>224</v>
      </c>
      <c r="D55" t="s">
        <v>213</v>
      </c>
      <c r="E55" t="s">
        <v>210</v>
      </c>
      <c r="F55" t="s">
        <v>210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310.17</v>
      </c>
      <c r="BG55">
        <v>315.54000000000002</v>
      </c>
      <c r="BH55">
        <v>321</v>
      </c>
      <c r="BI55">
        <v>326.51</v>
      </c>
      <c r="BJ55">
        <v>332.01</v>
      </c>
      <c r="BK55">
        <v>337.51</v>
      </c>
      <c r="BL55">
        <v>343.01</v>
      </c>
      <c r="BM55">
        <v>348.48</v>
      </c>
      <c r="BN55">
        <v>353.97</v>
      </c>
      <c r="BO55">
        <v>359.49</v>
      </c>
      <c r="BP55">
        <v>365.07</v>
      </c>
      <c r="BQ55">
        <v>370.67</v>
      </c>
      <c r="BR55">
        <v>376.27</v>
      </c>
      <c r="BS55">
        <v>381.92</v>
      </c>
      <c r="BT55">
        <v>387.62</v>
      </c>
      <c r="BU55">
        <v>393.38</v>
      </c>
      <c r="BV55">
        <v>399.21</v>
      </c>
      <c r="BW55">
        <v>405.05</v>
      </c>
      <c r="BX55">
        <v>411.06</v>
      </c>
      <c r="BY55">
        <v>417.25</v>
      </c>
      <c r="BZ55">
        <v>423.66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</row>
  </sheetData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baseColWidth="10" defaultColWidth="8.625" defaultRowHeight="15" x14ac:dyDescent="0"/>
  <cols>
    <col min="1" max="1" width="12.125" bestFit="1" customWidth="1"/>
    <col min="2" max="2" width="10.75" customWidth="1"/>
  </cols>
  <sheetData>
    <row r="1" spans="1:3">
      <c r="A1" t="s">
        <v>239</v>
      </c>
      <c r="B1">
        <v>12</v>
      </c>
      <c r="C1">
        <v>0.09</v>
      </c>
    </row>
    <row r="2" spans="1:3">
      <c r="A2" t="s">
        <v>240</v>
      </c>
      <c r="B2">
        <v>4</v>
      </c>
      <c r="C2">
        <v>0.27</v>
      </c>
    </row>
    <row r="3" spans="1:3">
      <c r="A3" t="s">
        <v>241</v>
      </c>
      <c r="B3">
        <v>2</v>
      </c>
      <c r="C3">
        <v>0.52</v>
      </c>
    </row>
    <row r="4" spans="1:3">
      <c r="A4" t="s">
        <v>242</v>
      </c>
      <c r="B4">
        <v>1</v>
      </c>
      <c r="C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43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68" sqref="A68"/>
    </sheetView>
  </sheetViews>
  <sheetFormatPr baseColWidth="10" defaultColWidth="8.625" defaultRowHeight="15" x14ac:dyDescent="0"/>
  <sheetData>
    <row r="1" spans="1:105">
      <c r="A1" t="s">
        <v>245</v>
      </c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260</v>
      </c>
      <c r="Q1" t="s">
        <v>261</v>
      </c>
      <c r="R1" t="s">
        <v>262</v>
      </c>
      <c r="S1" t="s">
        <v>263</v>
      </c>
      <c r="T1" t="s">
        <v>264</v>
      </c>
      <c r="U1" t="s">
        <v>265</v>
      </c>
      <c r="V1" t="s">
        <v>266</v>
      </c>
      <c r="W1" t="s">
        <v>267</v>
      </c>
      <c r="X1" t="s">
        <v>268</v>
      </c>
      <c r="Y1" t="s">
        <v>269</v>
      </c>
      <c r="Z1" t="s">
        <v>270</v>
      </c>
      <c r="AA1" t="s">
        <v>271</v>
      </c>
      <c r="AB1" t="s">
        <v>272</v>
      </c>
      <c r="AC1" t="s">
        <v>273</v>
      </c>
      <c r="AD1" t="s">
        <v>274</v>
      </c>
      <c r="AE1" t="s">
        <v>275</v>
      </c>
      <c r="AF1" t="s">
        <v>276</v>
      </c>
      <c r="AG1" t="s">
        <v>277</v>
      </c>
      <c r="AH1" t="s">
        <v>278</v>
      </c>
      <c r="AI1" t="s">
        <v>279</v>
      </c>
      <c r="AJ1" t="s">
        <v>280</v>
      </c>
      <c r="AK1" t="s">
        <v>281</v>
      </c>
      <c r="AL1" t="s">
        <v>282</v>
      </c>
      <c r="AM1" t="s">
        <v>283</v>
      </c>
      <c r="AN1" t="s">
        <v>284</v>
      </c>
      <c r="AO1" t="s">
        <v>285</v>
      </c>
      <c r="AP1" t="s">
        <v>286</v>
      </c>
      <c r="AQ1" t="s">
        <v>287</v>
      </c>
      <c r="AR1" t="s">
        <v>288</v>
      </c>
      <c r="AS1" t="s">
        <v>289</v>
      </c>
      <c r="AT1" t="s">
        <v>290</v>
      </c>
      <c r="AU1" t="s">
        <v>291</v>
      </c>
      <c r="AV1" t="s">
        <v>292</v>
      </c>
      <c r="AW1" t="s">
        <v>293</v>
      </c>
      <c r="AX1" t="s">
        <v>294</v>
      </c>
      <c r="AY1" t="s">
        <v>295</v>
      </c>
      <c r="AZ1" t="s">
        <v>296</v>
      </c>
      <c r="BA1" t="s">
        <v>297</v>
      </c>
      <c r="BB1" t="s">
        <v>298</v>
      </c>
      <c r="BC1" t="s">
        <v>299</v>
      </c>
      <c r="BD1" t="s">
        <v>300</v>
      </c>
      <c r="BE1" t="s">
        <v>301</v>
      </c>
      <c r="BF1" t="s">
        <v>302</v>
      </c>
      <c r="BG1" t="s">
        <v>303</v>
      </c>
      <c r="BH1" t="s">
        <v>304</v>
      </c>
      <c r="BI1" t="s">
        <v>305</v>
      </c>
      <c r="BJ1" t="s">
        <v>306</v>
      </c>
      <c r="BK1" t="s">
        <v>307</v>
      </c>
      <c r="BL1" t="s">
        <v>308</v>
      </c>
      <c r="BM1" t="s">
        <v>309</v>
      </c>
      <c r="BN1" t="s">
        <v>310</v>
      </c>
      <c r="BO1" t="s">
        <v>311</v>
      </c>
      <c r="BP1" t="s">
        <v>312</v>
      </c>
      <c r="BQ1" t="s">
        <v>313</v>
      </c>
      <c r="BR1" t="s">
        <v>314</v>
      </c>
      <c r="BS1" t="s">
        <v>315</v>
      </c>
      <c r="BT1" t="s">
        <v>316</v>
      </c>
      <c r="BU1" t="s">
        <v>317</v>
      </c>
      <c r="BV1" t="s">
        <v>318</v>
      </c>
      <c r="BW1" t="s">
        <v>319</v>
      </c>
      <c r="BX1" t="s">
        <v>320</v>
      </c>
      <c r="BY1" t="s">
        <v>321</v>
      </c>
      <c r="BZ1" t="s">
        <v>322</v>
      </c>
      <c r="CA1" t="s">
        <v>323</v>
      </c>
      <c r="CB1" t="s">
        <v>324</v>
      </c>
      <c r="CC1" t="s">
        <v>325</v>
      </c>
      <c r="CD1" t="s">
        <v>326</v>
      </c>
      <c r="CE1" t="s">
        <v>327</v>
      </c>
      <c r="CF1" t="s">
        <v>328</v>
      </c>
      <c r="CG1" t="s">
        <v>329</v>
      </c>
      <c r="CH1" t="s">
        <v>330</v>
      </c>
      <c r="CI1" t="s">
        <v>331</v>
      </c>
      <c r="CJ1" t="s">
        <v>332</v>
      </c>
      <c r="CK1" t="s">
        <v>333</v>
      </c>
      <c r="CL1" t="s">
        <v>334</v>
      </c>
      <c r="CM1" t="s">
        <v>335</v>
      </c>
      <c r="CN1" t="s">
        <v>336</v>
      </c>
      <c r="CO1" t="s">
        <v>337</v>
      </c>
      <c r="CP1" t="s">
        <v>338</v>
      </c>
      <c r="CQ1" t="s">
        <v>339</v>
      </c>
      <c r="CR1" t="s">
        <v>340</v>
      </c>
      <c r="CS1" t="s">
        <v>341</v>
      </c>
      <c r="CT1" t="s">
        <v>342</v>
      </c>
      <c r="CU1" t="s">
        <v>343</v>
      </c>
      <c r="CV1" t="s">
        <v>344</v>
      </c>
      <c r="CW1" t="s">
        <v>345</v>
      </c>
      <c r="CX1" t="s">
        <v>346</v>
      </c>
      <c r="CY1" t="s">
        <v>347</v>
      </c>
      <c r="CZ1" t="s">
        <v>348</v>
      </c>
      <c r="DA1" t="s">
        <v>349</v>
      </c>
    </row>
    <row r="2" spans="1:105">
      <c r="A2" t="s">
        <v>209</v>
      </c>
      <c r="B2">
        <v>1</v>
      </c>
      <c r="C2">
        <v>0</v>
      </c>
      <c r="D2" t="s">
        <v>212</v>
      </c>
      <c r="E2">
        <v>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1820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</row>
    <row r="3" spans="1:105">
      <c r="A3" t="s">
        <v>209</v>
      </c>
      <c r="B3">
        <v>1</v>
      </c>
      <c r="C3">
        <v>0</v>
      </c>
      <c r="D3" t="s">
        <v>213</v>
      </c>
      <c r="E3">
        <v>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1820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5">
      <c r="A4" t="s">
        <v>209</v>
      </c>
      <c r="B4">
        <v>1</v>
      </c>
      <c r="C4">
        <v>1</v>
      </c>
      <c r="D4" t="s">
        <v>212</v>
      </c>
      <c r="E4">
        <v>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1820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5">
      <c r="A5" t="s">
        <v>209</v>
      </c>
      <c r="B5">
        <v>1</v>
      </c>
      <c r="C5">
        <v>1</v>
      </c>
      <c r="D5" t="s">
        <v>213</v>
      </c>
      <c r="E5">
        <v>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</v>
      </c>
      <c r="N5">
        <v>20</v>
      </c>
      <c r="O5">
        <v>1820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</row>
    <row r="6" spans="1:105">
      <c r="A6" t="s">
        <v>209</v>
      </c>
      <c r="B6">
        <v>1</v>
      </c>
      <c r="C6">
        <v>2</v>
      </c>
      <c r="D6" t="s">
        <v>212</v>
      </c>
      <c r="E6">
        <v>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>
        <v>1820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5">
      <c r="A7" t="s">
        <v>209</v>
      </c>
      <c r="B7">
        <v>1</v>
      </c>
      <c r="C7">
        <v>2</v>
      </c>
      <c r="D7" t="s">
        <v>213</v>
      </c>
      <c r="E7">
        <v>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1820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</row>
    <row r="8" spans="1:105">
      <c r="A8" t="s">
        <v>209</v>
      </c>
      <c r="B8">
        <v>1</v>
      </c>
      <c r="C8">
        <v>3</v>
      </c>
      <c r="D8" t="s">
        <v>212</v>
      </c>
      <c r="E8">
        <v>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</v>
      </c>
      <c r="N8">
        <v>20</v>
      </c>
      <c r="O8">
        <v>1820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</row>
    <row r="9" spans="1:105">
      <c r="A9" t="s">
        <v>209</v>
      </c>
      <c r="B9">
        <v>1</v>
      </c>
      <c r="C9">
        <v>3</v>
      </c>
      <c r="D9" t="s">
        <v>213</v>
      </c>
      <c r="E9">
        <v>0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1820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</row>
    <row r="10" spans="1:105">
      <c r="A10" t="s">
        <v>209</v>
      </c>
      <c r="B10">
        <v>1</v>
      </c>
      <c r="C10">
        <v>4</v>
      </c>
      <c r="D10" t="s">
        <v>212</v>
      </c>
      <c r="E10">
        <v>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1820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</row>
    <row r="11" spans="1:105">
      <c r="A11" t="s">
        <v>209</v>
      </c>
      <c r="B11">
        <v>1</v>
      </c>
      <c r="C11">
        <v>4</v>
      </c>
      <c r="D11" t="s">
        <v>213</v>
      </c>
      <c r="E11">
        <v>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1820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</row>
    <row r="12" spans="1:105">
      <c r="A12" t="s">
        <v>209</v>
      </c>
      <c r="B12">
        <v>1</v>
      </c>
      <c r="C12">
        <v>5</v>
      </c>
      <c r="D12" t="s">
        <v>212</v>
      </c>
      <c r="E12">
        <v>0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1820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</row>
    <row r="13" spans="1:105">
      <c r="A13" t="s">
        <v>209</v>
      </c>
      <c r="B13">
        <v>1</v>
      </c>
      <c r="C13">
        <v>5</v>
      </c>
      <c r="D13" t="s">
        <v>213</v>
      </c>
      <c r="E13">
        <v>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1820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</row>
    <row r="14" spans="1:105">
      <c r="A14" t="s">
        <v>209</v>
      </c>
      <c r="B14">
        <v>1</v>
      </c>
      <c r="C14">
        <v>6</v>
      </c>
      <c r="D14" t="s">
        <v>212</v>
      </c>
      <c r="E14">
        <v>0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20</v>
      </c>
      <c r="L14">
        <v>20</v>
      </c>
      <c r="M14">
        <v>20</v>
      </c>
      <c r="N14">
        <v>20</v>
      </c>
      <c r="O14">
        <v>1820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</row>
    <row r="15" spans="1:105">
      <c r="A15" t="s">
        <v>209</v>
      </c>
      <c r="B15">
        <v>1</v>
      </c>
      <c r="C15">
        <v>6</v>
      </c>
      <c r="D15" t="s">
        <v>213</v>
      </c>
      <c r="E15">
        <v>0</v>
      </c>
      <c r="F15">
        <v>20</v>
      </c>
      <c r="G15">
        <v>20</v>
      </c>
      <c r="H15">
        <v>20</v>
      </c>
      <c r="I15">
        <v>20</v>
      </c>
      <c r="J15">
        <v>20</v>
      </c>
      <c r="K15">
        <v>20</v>
      </c>
      <c r="L15">
        <v>20</v>
      </c>
      <c r="M15">
        <v>20</v>
      </c>
      <c r="N15">
        <v>20</v>
      </c>
      <c r="O15">
        <v>1820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</row>
    <row r="16" spans="1:105">
      <c r="A16" t="s">
        <v>209</v>
      </c>
      <c r="B16">
        <v>1</v>
      </c>
      <c r="C16">
        <v>7</v>
      </c>
      <c r="D16" t="s">
        <v>212</v>
      </c>
      <c r="E16">
        <v>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1820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105">
      <c r="A17" t="s">
        <v>209</v>
      </c>
      <c r="B17">
        <v>1</v>
      </c>
      <c r="C17">
        <v>7</v>
      </c>
      <c r="D17" t="s">
        <v>213</v>
      </c>
      <c r="E17">
        <v>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1820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</row>
    <row r="18" spans="1:105">
      <c r="A18" t="s">
        <v>209</v>
      </c>
      <c r="B18">
        <v>1</v>
      </c>
      <c r="C18">
        <v>8</v>
      </c>
      <c r="D18" t="s">
        <v>212</v>
      </c>
      <c r="E18">
        <v>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1820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</row>
    <row r="19" spans="1:105">
      <c r="A19" t="s">
        <v>209</v>
      </c>
      <c r="B19">
        <v>1</v>
      </c>
      <c r="C19">
        <v>8</v>
      </c>
      <c r="D19" t="s">
        <v>213</v>
      </c>
      <c r="E19">
        <v>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1820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</row>
    <row r="20" spans="1:105">
      <c r="A20" t="s">
        <v>209</v>
      </c>
      <c r="B20">
        <v>1</v>
      </c>
      <c r="C20">
        <v>9</v>
      </c>
      <c r="D20" t="s">
        <v>212</v>
      </c>
      <c r="E20">
        <v>0</v>
      </c>
      <c r="F20">
        <v>20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>
        <v>1820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</row>
    <row r="21" spans="1:105">
      <c r="A21" t="s">
        <v>209</v>
      </c>
      <c r="B21">
        <v>1</v>
      </c>
      <c r="C21">
        <v>9</v>
      </c>
      <c r="D21" t="s">
        <v>213</v>
      </c>
      <c r="E21">
        <v>0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20</v>
      </c>
      <c r="N21">
        <v>20</v>
      </c>
      <c r="O21">
        <v>1820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</row>
    <row r="22" spans="1:105">
      <c r="A22" t="s">
        <v>209</v>
      </c>
      <c r="B22">
        <v>1</v>
      </c>
      <c r="C22">
        <v>10</v>
      </c>
      <c r="D22" t="s">
        <v>212</v>
      </c>
      <c r="E22">
        <v>0</v>
      </c>
      <c r="F22">
        <v>20</v>
      </c>
      <c r="G22">
        <v>20</v>
      </c>
      <c r="H22">
        <v>20</v>
      </c>
      <c r="I22">
        <v>20</v>
      </c>
      <c r="J22">
        <v>20</v>
      </c>
      <c r="K22">
        <v>20</v>
      </c>
      <c r="L22">
        <v>20</v>
      </c>
      <c r="M22">
        <v>20</v>
      </c>
      <c r="N22">
        <v>20</v>
      </c>
      <c r="O22">
        <v>1820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</row>
    <row r="23" spans="1:105">
      <c r="A23" t="s">
        <v>209</v>
      </c>
      <c r="B23">
        <v>1</v>
      </c>
      <c r="C23">
        <v>10</v>
      </c>
      <c r="D23" t="s">
        <v>213</v>
      </c>
      <c r="E23">
        <v>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20</v>
      </c>
      <c r="L23">
        <v>20</v>
      </c>
      <c r="M23">
        <v>20</v>
      </c>
      <c r="N23">
        <v>20</v>
      </c>
      <c r="O23">
        <v>1820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</row>
    <row r="24" spans="1:105">
      <c r="A24" t="s">
        <v>209</v>
      </c>
      <c r="B24">
        <v>1</v>
      </c>
      <c r="C24">
        <v>11</v>
      </c>
      <c r="D24" t="s">
        <v>212</v>
      </c>
      <c r="E24">
        <v>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20</v>
      </c>
      <c r="M24">
        <v>20</v>
      </c>
      <c r="N24">
        <v>20</v>
      </c>
      <c r="O24">
        <v>1820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</row>
    <row r="25" spans="1:105">
      <c r="A25" t="s">
        <v>209</v>
      </c>
      <c r="B25">
        <v>1</v>
      </c>
      <c r="C25">
        <v>11</v>
      </c>
      <c r="D25" t="s">
        <v>213</v>
      </c>
      <c r="E25">
        <v>0</v>
      </c>
      <c r="F25">
        <v>20</v>
      </c>
      <c r="G25">
        <v>20</v>
      </c>
      <c r="H25">
        <v>20</v>
      </c>
      <c r="I25">
        <v>20</v>
      </c>
      <c r="J25">
        <v>20</v>
      </c>
      <c r="K25">
        <v>20</v>
      </c>
      <c r="L25">
        <v>20</v>
      </c>
      <c r="M25">
        <v>20</v>
      </c>
      <c r="N25">
        <v>20</v>
      </c>
      <c r="O25">
        <v>1820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</row>
    <row r="26" spans="1:105">
      <c r="A26" t="s">
        <v>209</v>
      </c>
      <c r="B26">
        <v>1</v>
      </c>
      <c r="C26">
        <v>12</v>
      </c>
      <c r="D26" t="s">
        <v>212</v>
      </c>
      <c r="E26">
        <v>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20</v>
      </c>
      <c r="M26">
        <v>20</v>
      </c>
      <c r="N26">
        <v>20</v>
      </c>
      <c r="O26">
        <v>1820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</row>
    <row r="27" spans="1:105">
      <c r="A27" t="s">
        <v>209</v>
      </c>
      <c r="B27">
        <v>1</v>
      </c>
      <c r="C27">
        <v>12</v>
      </c>
      <c r="D27" t="s">
        <v>213</v>
      </c>
      <c r="E27">
        <v>0</v>
      </c>
      <c r="F27">
        <v>20</v>
      </c>
      <c r="G27">
        <v>20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1820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</row>
    <row r="28" spans="1:105">
      <c r="A28" t="s">
        <v>209</v>
      </c>
      <c r="B28">
        <v>1</v>
      </c>
      <c r="C28">
        <v>13</v>
      </c>
      <c r="D28" t="s">
        <v>212</v>
      </c>
      <c r="E28">
        <v>0</v>
      </c>
      <c r="F28">
        <v>20</v>
      </c>
      <c r="G28">
        <v>20</v>
      </c>
      <c r="H28">
        <v>20</v>
      </c>
      <c r="I28">
        <v>20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1820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</row>
    <row r="29" spans="1:105">
      <c r="A29" t="s">
        <v>209</v>
      </c>
      <c r="B29">
        <v>1</v>
      </c>
      <c r="C29">
        <v>13</v>
      </c>
      <c r="D29" t="s">
        <v>213</v>
      </c>
      <c r="E29">
        <v>0</v>
      </c>
      <c r="F29">
        <v>20</v>
      </c>
      <c r="G29">
        <v>20</v>
      </c>
      <c r="H29">
        <v>20</v>
      </c>
      <c r="I29">
        <v>20</v>
      </c>
      <c r="J29">
        <v>20</v>
      </c>
      <c r="K29">
        <v>20</v>
      </c>
      <c r="L29">
        <v>20</v>
      </c>
      <c r="M29">
        <v>20</v>
      </c>
      <c r="N29">
        <v>20</v>
      </c>
      <c r="O29">
        <v>1820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</row>
    <row r="30" spans="1:105">
      <c r="A30" t="s">
        <v>209</v>
      </c>
      <c r="B30">
        <v>1</v>
      </c>
      <c r="C30">
        <v>14</v>
      </c>
      <c r="D30" t="s">
        <v>212</v>
      </c>
      <c r="E30">
        <v>0</v>
      </c>
      <c r="F30">
        <v>20</v>
      </c>
      <c r="G30">
        <v>20</v>
      </c>
      <c r="H30">
        <v>20</v>
      </c>
      <c r="I30">
        <v>20</v>
      </c>
      <c r="J30">
        <v>20</v>
      </c>
      <c r="K30">
        <v>20</v>
      </c>
      <c r="L30">
        <v>20</v>
      </c>
      <c r="M30">
        <v>20</v>
      </c>
      <c r="N30">
        <v>20</v>
      </c>
      <c r="O30">
        <v>1820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</row>
    <row r="31" spans="1:105">
      <c r="A31" t="s">
        <v>209</v>
      </c>
      <c r="B31">
        <v>1</v>
      </c>
      <c r="C31">
        <v>14</v>
      </c>
      <c r="D31" t="s">
        <v>213</v>
      </c>
      <c r="E31">
        <v>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20</v>
      </c>
      <c r="M31">
        <v>20</v>
      </c>
      <c r="N31">
        <v>20</v>
      </c>
      <c r="O31">
        <v>1820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</row>
    <row r="32" spans="1:105">
      <c r="A32" t="s">
        <v>209</v>
      </c>
      <c r="B32">
        <v>1</v>
      </c>
      <c r="C32">
        <v>15</v>
      </c>
      <c r="D32" t="s">
        <v>212</v>
      </c>
      <c r="E32">
        <v>0</v>
      </c>
      <c r="F32">
        <v>20</v>
      </c>
      <c r="G32">
        <v>20</v>
      </c>
      <c r="H32">
        <v>20</v>
      </c>
      <c r="I32">
        <v>20</v>
      </c>
      <c r="J32">
        <v>20</v>
      </c>
      <c r="K32">
        <v>20</v>
      </c>
      <c r="L32">
        <v>20</v>
      </c>
      <c r="M32">
        <v>20</v>
      </c>
      <c r="N32">
        <v>20</v>
      </c>
      <c r="O32">
        <v>1820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</row>
    <row r="33" spans="1:105">
      <c r="A33" t="s">
        <v>209</v>
      </c>
      <c r="B33">
        <v>1</v>
      </c>
      <c r="C33">
        <v>15</v>
      </c>
      <c r="D33" t="s">
        <v>213</v>
      </c>
      <c r="E33">
        <v>0</v>
      </c>
      <c r="F33">
        <v>20</v>
      </c>
      <c r="G33">
        <v>20</v>
      </c>
      <c r="H33">
        <v>20</v>
      </c>
      <c r="I33">
        <v>20</v>
      </c>
      <c r="J33">
        <v>20</v>
      </c>
      <c r="K33">
        <v>20</v>
      </c>
      <c r="L33">
        <v>20</v>
      </c>
      <c r="M33">
        <v>20</v>
      </c>
      <c r="N33">
        <v>20</v>
      </c>
      <c r="O33">
        <v>1820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</row>
    <row r="34" spans="1:105">
      <c r="A34" t="s">
        <v>209</v>
      </c>
      <c r="B34">
        <v>1</v>
      </c>
      <c r="C34">
        <v>16</v>
      </c>
      <c r="D34" t="s">
        <v>212</v>
      </c>
      <c r="E34">
        <v>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20</v>
      </c>
      <c r="M34">
        <v>20</v>
      </c>
      <c r="N34">
        <v>20</v>
      </c>
      <c r="O34">
        <v>1820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</row>
    <row r="35" spans="1:105">
      <c r="A35" t="s">
        <v>209</v>
      </c>
      <c r="B35">
        <v>1</v>
      </c>
      <c r="C35">
        <v>16</v>
      </c>
      <c r="D35" t="s">
        <v>213</v>
      </c>
      <c r="E35">
        <v>0</v>
      </c>
      <c r="F35">
        <v>20</v>
      </c>
      <c r="G35">
        <v>20</v>
      </c>
      <c r="H35">
        <v>20</v>
      </c>
      <c r="I35">
        <v>20</v>
      </c>
      <c r="J35">
        <v>20</v>
      </c>
      <c r="K35">
        <v>20</v>
      </c>
      <c r="L35">
        <v>20</v>
      </c>
      <c r="M35">
        <v>20</v>
      </c>
      <c r="N35">
        <v>20</v>
      </c>
      <c r="O35">
        <v>1820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</row>
    <row r="36" spans="1:105">
      <c r="A36" t="s">
        <v>209</v>
      </c>
      <c r="B36">
        <v>1</v>
      </c>
      <c r="C36">
        <v>17</v>
      </c>
      <c r="D36" t="s">
        <v>212</v>
      </c>
      <c r="E36">
        <v>0</v>
      </c>
      <c r="F36">
        <v>20</v>
      </c>
      <c r="G36">
        <v>20</v>
      </c>
      <c r="H36">
        <v>20</v>
      </c>
      <c r="I36">
        <v>20</v>
      </c>
      <c r="J36">
        <v>20</v>
      </c>
      <c r="K36">
        <v>20</v>
      </c>
      <c r="L36">
        <v>20</v>
      </c>
      <c r="M36">
        <v>20</v>
      </c>
      <c r="N36">
        <v>20</v>
      </c>
      <c r="O36">
        <v>1820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</row>
    <row r="37" spans="1:105">
      <c r="A37" t="s">
        <v>209</v>
      </c>
      <c r="B37">
        <v>1</v>
      </c>
      <c r="C37">
        <v>17</v>
      </c>
      <c r="D37" t="s">
        <v>213</v>
      </c>
      <c r="E37">
        <v>0</v>
      </c>
      <c r="F37">
        <v>20</v>
      </c>
      <c r="G37">
        <v>20</v>
      </c>
      <c r="H37">
        <v>20</v>
      </c>
      <c r="I37">
        <v>20</v>
      </c>
      <c r="J37">
        <v>20</v>
      </c>
      <c r="K37">
        <v>20</v>
      </c>
      <c r="L37">
        <v>20</v>
      </c>
      <c r="M37">
        <v>20</v>
      </c>
      <c r="N37">
        <v>20</v>
      </c>
      <c r="O37">
        <v>1820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</row>
    <row r="38" spans="1:105">
      <c r="A38" t="s">
        <v>209</v>
      </c>
      <c r="B38">
        <v>1</v>
      </c>
      <c r="C38">
        <v>18</v>
      </c>
      <c r="D38" t="s">
        <v>212</v>
      </c>
      <c r="E38">
        <v>0</v>
      </c>
      <c r="F38">
        <v>20</v>
      </c>
      <c r="G38">
        <v>20</v>
      </c>
      <c r="H38">
        <v>20</v>
      </c>
      <c r="I38">
        <v>20</v>
      </c>
      <c r="J38">
        <v>20</v>
      </c>
      <c r="K38">
        <v>20</v>
      </c>
      <c r="L38">
        <v>20</v>
      </c>
      <c r="M38">
        <v>20</v>
      </c>
      <c r="N38">
        <v>20</v>
      </c>
      <c r="O38">
        <v>1820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</row>
    <row r="39" spans="1:105">
      <c r="A39" t="s">
        <v>209</v>
      </c>
      <c r="B39">
        <v>1</v>
      </c>
      <c r="C39">
        <v>18</v>
      </c>
      <c r="D39" t="s">
        <v>213</v>
      </c>
      <c r="E39">
        <v>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20</v>
      </c>
      <c r="M39">
        <v>20</v>
      </c>
      <c r="N39">
        <v>20</v>
      </c>
      <c r="O39">
        <v>1820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</row>
    <row r="40" spans="1:105">
      <c r="A40" t="s">
        <v>209</v>
      </c>
      <c r="B40">
        <v>1</v>
      </c>
      <c r="C40">
        <v>19</v>
      </c>
      <c r="D40" t="s">
        <v>212</v>
      </c>
      <c r="E40">
        <v>0</v>
      </c>
      <c r="F40">
        <v>20</v>
      </c>
      <c r="G40">
        <v>20</v>
      </c>
      <c r="H40">
        <v>20</v>
      </c>
      <c r="I40">
        <v>20</v>
      </c>
      <c r="J40">
        <v>20</v>
      </c>
      <c r="K40">
        <v>20</v>
      </c>
      <c r="L40">
        <v>20</v>
      </c>
      <c r="M40">
        <v>20</v>
      </c>
      <c r="N40">
        <v>20</v>
      </c>
      <c r="O40">
        <v>1820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</row>
    <row r="41" spans="1:105">
      <c r="A41" t="s">
        <v>209</v>
      </c>
      <c r="B41">
        <v>1</v>
      </c>
      <c r="C41">
        <v>19</v>
      </c>
      <c r="D41" t="s">
        <v>213</v>
      </c>
      <c r="E41">
        <v>0</v>
      </c>
      <c r="F41">
        <v>20</v>
      </c>
      <c r="G41">
        <v>20</v>
      </c>
      <c r="H41">
        <v>20</v>
      </c>
      <c r="I41">
        <v>20</v>
      </c>
      <c r="J41">
        <v>20</v>
      </c>
      <c r="K41">
        <v>20</v>
      </c>
      <c r="L41">
        <v>20</v>
      </c>
      <c r="M41">
        <v>20</v>
      </c>
      <c r="N41">
        <v>20</v>
      </c>
      <c r="O41">
        <v>1820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</row>
    <row r="42" spans="1:105">
      <c r="A42" t="s">
        <v>209</v>
      </c>
      <c r="B42">
        <v>1</v>
      </c>
      <c r="C42">
        <v>20</v>
      </c>
      <c r="D42" t="s">
        <v>212</v>
      </c>
      <c r="E42">
        <v>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20</v>
      </c>
      <c r="M42">
        <v>20</v>
      </c>
      <c r="N42">
        <v>20</v>
      </c>
      <c r="O42">
        <v>1820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</row>
    <row r="43" spans="1:105">
      <c r="A43" t="s">
        <v>209</v>
      </c>
      <c r="B43">
        <v>1</v>
      </c>
      <c r="C43">
        <v>20</v>
      </c>
      <c r="D43" t="s">
        <v>213</v>
      </c>
      <c r="E43">
        <v>0</v>
      </c>
      <c r="F43">
        <v>20</v>
      </c>
      <c r="G43">
        <v>20</v>
      </c>
      <c r="H43">
        <v>20</v>
      </c>
      <c r="I43">
        <v>20</v>
      </c>
      <c r="J43">
        <v>20</v>
      </c>
      <c r="K43">
        <v>20</v>
      </c>
      <c r="L43">
        <v>20</v>
      </c>
      <c r="M43">
        <v>20</v>
      </c>
      <c r="N43">
        <v>20</v>
      </c>
      <c r="O43">
        <v>1820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</row>
    <row r="44" spans="1:105">
      <c r="A44" t="s">
        <v>209</v>
      </c>
      <c r="B44">
        <v>1</v>
      </c>
      <c r="C44">
        <v>21</v>
      </c>
      <c r="D44" t="s">
        <v>212</v>
      </c>
      <c r="E44">
        <v>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v>20</v>
      </c>
      <c r="M44">
        <v>20</v>
      </c>
      <c r="N44">
        <v>20</v>
      </c>
      <c r="O44">
        <v>1820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</row>
    <row r="45" spans="1:105">
      <c r="A45" t="s">
        <v>209</v>
      </c>
      <c r="B45">
        <v>1</v>
      </c>
      <c r="C45">
        <v>21</v>
      </c>
      <c r="D45" t="s">
        <v>213</v>
      </c>
      <c r="E45">
        <v>0</v>
      </c>
      <c r="F45">
        <v>20</v>
      </c>
      <c r="G45">
        <v>20</v>
      </c>
      <c r="H45">
        <v>20</v>
      </c>
      <c r="I45">
        <v>20</v>
      </c>
      <c r="J45">
        <v>20</v>
      </c>
      <c r="K45">
        <v>20</v>
      </c>
      <c r="L45">
        <v>20</v>
      </c>
      <c r="M45">
        <v>20</v>
      </c>
      <c r="N45">
        <v>20</v>
      </c>
      <c r="O45">
        <v>1820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</row>
    <row r="46" spans="1:105">
      <c r="A46" t="s">
        <v>209</v>
      </c>
      <c r="B46">
        <v>1</v>
      </c>
      <c r="C46">
        <v>22</v>
      </c>
      <c r="D46" t="s">
        <v>212</v>
      </c>
      <c r="E46">
        <v>0</v>
      </c>
      <c r="F46">
        <v>20</v>
      </c>
      <c r="G46">
        <v>20</v>
      </c>
      <c r="H46">
        <v>20</v>
      </c>
      <c r="I46">
        <v>20</v>
      </c>
      <c r="J46">
        <v>20</v>
      </c>
      <c r="K46">
        <v>20</v>
      </c>
      <c r="L46">
        <v>20</v>
      </c>
      <c r="M46">
        <v>20</v>
      </c>
      <c r="N46">
        <v>20</v>
      </c>
      <c r="O46">
        <v>1820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</row>
    <row r="47" spans="1:105">
      <c r="A47" t="s">
        <v>209</v>
      </c>
      <c r="B47">
        <v>1</v>
      </c>
      <c r="C47">
        <v>22</v>
      </c>
      <c r="D47" t="s">
        <v>213</v>
      </c>
      <c r="E47">
        <v>0</v>
      </c>
      <c r="F47">
        <v>20</v>
      </c>
      <c r="G47">
        <v>20</v>
      </c>
      <c r="H47">
        <v>20</v>
      </c>
      <c r="I47">
        <v>20</v>
      </c>
      <c r="J47">
        <v>20</v>
      </c>
      <c r="K47">
        <v>20</v>
      </c>
      <c r="L47">
        <v>20</v>
      </c>
      <c r="M47">
        <v>20</v>
      </c>
      <c r="N47">
        <v>20</v>
      </c>
      <c r="O47">
        <v>1820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</row>
    <row r="48" spans="1:105">
      <c r="A48" t="s">
        <v>209</v>
      </c>
      <c r="B48">
        <v>1</v>
      </c>
      <c r="C48">
        <v>23</v>
      </c>
      <c r="D48" t="s">
        <v>212</v>
      </c>
      <c r="E48">
        <v>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v>20</v>
      </c>
      <c r="M48">
        <v>20</v>
      </c>
      <c r="N48">
        <v>20</v>
      </c>
      <c r="O48">
        <v>1820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</row>
    <row r="49" spans="1:105">
      <c r="A49" t="s">
        <v>209</v>
      </c>
      <c r="B49">
        <v>1</v>
      </c>
      <c r="C49">
        <v>23</v>
      </c>
      <c r="D49" t="s">
        <v>213</v>
      </c>
      <c r="E49">
        <v>0</v>
      </c>
      <c r="F49">
        <v>20</v>
      </c>
      <c r="G49">
        <v>20</v>
      </c>
      <c r="H49">
        <v>20</v>
      </c>
      <c r="I49">
        <v>20</v>
      </c>
      <c r="J49">
        <v>20</v>
      </c>
      <c r="K49">
        <v>20</v>
      </c>
      <c r="L49">
        <v>20</v>
      </c>
      <c r="M49">
        <v>20</v>
      </c>
      <c r="N49">
        <v>20</v>
      </c>
      <c r="O49">
        <v>1820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</row>
    <row r="50" spans="1:105">
      <c r="A50" t="s">
        <v>209</v>
      </c>
      <c r="B50">
        <v>1</v>
      </c>
      <c r="C50">
        <v>24</v>
      </c>
      <c r="D50" t="s">
        <v>212</v>
      </c>
      <c r="E50">
        <v>0</v>
      </c>
      <c r="F50">
        <v>20</v>
      </c>
      <c r="G50">
        <v>20</v>
      </c>
      <c r="H50">
        <v>20</v>
      </c>
      <c r="I50">
        <v>20</v>
      </c>
      <c r="J50">
        <v>20</v>
      </c>
      <c r="K50">
        <v>20</v>
      </c>
      <c r="L50">
        <v>20</v>
      </c>
      <c r="M50">
        <v>20</v>
      </c>
      <c r="N50">
        <v>20</v>
      </c>
      <c r="O50">
        <v>1820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</row>
    <row r="51" spans="1:105">
      <c r="A51" t="s">
        <v>209</v>
      </c>
      <c r="B51">
        <v>1</v>
      </c>
      <c r="C51">
        <v>24</v>
      </c>
      <c r="D51" t="s">
        <v>213</v>
      </c>
      <c r="E51">
        <v>0</v>
      </c>
      <c r="F51">
        <v>20</v>
      </c>
      <c r="G51">
        <v>20</v>
      </c>
      <c r="H51">
        <v>20</v>
      </c>
      <c r="I51">
        <v>20</v>
      </c>
      <c r="J51">
        <v>20</v>
      </c>
      <c r="K51">
        <v>20</v>
      </c>
      <c r="L51">
        <v>20</v>
      </c>
      <c r="M51">
        <v>20</v>
      </c>
      <c r="N51">
        <v>20</v>
      </c>
      <c r="O51">
        <v>1820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</row>
    <row r="52" spans="1:105">
      <c r="A52" t="s">
        <v>209</v>
      </c>
      <c r="B52">
        <v>1</v>
      </c>
      <c r="C52">
        <v>25</v>
      </c>
      <c r="D52" t="s">
        <v>212</v>
      </c>
      <c r="E52">
        <v>0</v>
      </c>
      <c r="F52">
        <v>20</v>
      </c>
      <c r="G52">
        <v>20</v>
      </c>
      <c r="H52">
        <v>20</v>
      </c>
      <c r="I52">
        <v>20</v>
      </c>
      <c r="J52">
        <v>20</v>
      </c>
      <c r="K52">
        <v>20</v>
      </c>
      <c r="L52">
        <v>20</v>
      </c>
      <c r="M52">
        <v>20</v>
      </c>
      <c r="N52">
        <v>20</v>
      </c>
      <c r="O52">
        <v>1820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</row>
    <row r="53" spans="1:105">
      <c r="A53" t="s">
        <v>209</v>
      </c>
      <c r="B53">
        <v>1</v>
      </c>
      <c r="C53">
        <v>25</v>
      </c>
      <c r="D53" t="s">
        <v>213</v>
      </c>
      <c r="E53">
        <v>0</v>
      </c>
      <c r="F53">
        <v>20</v>
      </c>
      <c r="G53">
        <v>20</v>
      </c>
      <c r="H53">
        <v>20</v>
      </c>
      <c r="I53">
        <v>20</v>
      </c>
      <c r="J53">
        <v>20</v>
      </c>
      <c r="K53">
        <v>20</v>
      </c>
      <c r="L53">
        <v>20</v>
      </c>
      <c r="M53">
        <v>20</v>
      </c>
      <c r="N53">
        <v>20</v>
      </c>
      <c r="O53">
        <v>1820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</row>
    <row r="54" spans="1:105">
      <c r="A54" t="s">
        <v>209</v>
      </c>
      <c r="B54">
        <v>1</v>
      </c>
      <c r="C54">
        <v>26</v>
      </c>
      <c r="D54" t="s">
        <v>212</v>
      </c>
      <c r="E54">
        <v>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20</v>
      </c>
      <c r="M54">
        <v>20</v>
      </c>
      <c r="N54">
        <v>20</v>
      </c>
      <c r="O54">
        <v>1820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</row>
    <row r="55" spans="1:105">
      <c r="A55" t="s">
        <v>209</v>
      </c>
      <c r="B55">
        <v>1</v>
      </c>
      <c r="C55">
        <v>26</v>
      </c>
      <c r="D55" t="s">
        <v>213</v>
      </c>
      <c r="E55">
        <v>0</v>
      </c>
      <c r="F55">
        <v>20</v>
      </c>
      <c r="G55">
        <v>20</v>
      </c>
      <c r="H55">
        <v>20</v>
      </c>
      <c r="I55">
        <v>20</v>
      </c>
      <c r="J55">
        <v>20</v>
      </c>
      <c r="K55">
        <v>20</v>
      </c>
      <c r="L55">
        <v>20</v>
      </c>
      <c r="M55">
        <v>20</v>
      </c>
      <c r="N55">
        <v>20</v>
      </c>
      <c r="O55">
        <v>1820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</row>
    <row r="56" spans="1:105">
      <c r="A56" t="s">
        <v>209</v>
      </c>
      <c r="B56">
        <v>1</v>
      </c>
      <c r="C56">
        <v>27</v>
      </c>
      <c r="D56" t="s">
        <v>212</v>
      </c>
      <c r="E56">
        <v>0</v>
      </c>
      <c r="F56">
        <v>20</v>
      </c>
      <c r="G56">
        <v>20</v>
      </c>
      <c r="H56">
        <v>20</v>
      </c>
      <c r="I56">
        <v>20</v>
      </c>
      <c r="J56">
        <v>20</v>
      </c>
      <c r="K56">
        <v>20</v>
      </c>
      <c r="L56">
        <v>20</v>
      </c>
      <c r="M56">
        <v>20</v>
      </c>
      <c r="N56">
        <v>20</v>
      </c>
      <c r="O56">
        <v>1820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</row>
    <row r="57" spans="1:105">
      <c r="A57" t="s">
        <v>209</v>
      </c>
      <c r="B57">
        <v>1</v>
      </c>
      <c r="C57">
        <v>27</v>
      </c>
      <c r="D57" t="s">
        <v>213</v>
      </c>
      <c r="E57">
        <v>0</v>
      </c>
      <c r="F57">
        <v>20</v>
      </c>
      <c r="G57">
        <v>20</v>
      </c>
      <c r="H57">
        <v>20</v>
      </c>
      <c r="I57">
        <v>20</v>
      </c>
      <c r="J57">
        <v>20</v>
      </c>
      <c r="K57">
        <v>20</v>
      </c>
      <c r="L57">
        <v>20</v>
      </c>
      <c r="M57">
        <v>20</v>
      </c>
      <c r="N57">
        <v>20</v>
      </c>
      <c r="O57">
        <v>1820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</row>
    <row r="58" spans="1:105">
      <c r="A58" t="s">
        <v>209</v>
      </c>
      <c r="B58">
        <v>1</v>
      </c>
      <c r="C58">
        <v>28</v>
      </c>
      <c r="D58" t="s">
        <v>212</v>
      </c>
      <c r="E58">
        <v>0</v>
      </c>
      <c r="F58">
        <v>20</v>
      </c>
      <c r="G58">
        <v>20</v>
      </c>
      <c r="H58">
        <v>20</v>
      </c>
      <c r="I58">
        <v>20</v>
      </c>
      <c r="J58">
        <v>20</v>
      </c>
      <c r="K58">
        <v>20</v>
      </c>
      <c r="L58">
        <v>20</v>
      </c>
      <c r="M58">
        <v>20</v>
      </c>
      <c r="N58">
        <v>20</v>
      </c>
      <c r="O58">
        <v>1820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</row>
    <row r="59" spans="1:105">
      <c r="A59" t="s">
        <v>209</v>
      </c>
      <c r="B59">
        <v>1</v>
      </c>
      <c r="C59">
        <v>28</v>
      </c>
      <c r="D59" t="s">
        <v>213</v>
      </c>
      <c r="E59">
        <v>0</v>
      </c>
      <c r="F59">
        <v>20</v>
      </c>
      <c r="G59">
        <v>20</v>
      </c>
      <c r="H59">
        <v>20</v>
      </c>
      <c r="I59">
        <v>20</v>
      </c>
      <c r="J59">
        <v>20</v>
      </c>
      <c r="K59">
        <v>20</v>
      </c>
      <c r="L59">
        <v>20</v>
      </c>
      <c r="M59">
        <v>20</v>
      </c>
      <c r="N59">
        <v>20</v>
      </c>
      <c r="O59">
        <v>1820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</row>
    <row r="60" spans="1:105">
      <c r="A60" t="s">
        <v>209</v>
      </c>
      <c r="B60">
        <v>1</v>
      </c>
      <c r="C60">
        <v>29</v>
      </c>
      <c r="D60" t="s">
        <v>212</v>
      </c>
      <c r="E60">
        <v>0</v>
      </c>
      <c r="F60">
        <v>20</v>
      </c>
      <c r="G60">
        <v>20</v>
      </c>
      <c r="H60">
        <v>20</v>
      </c>
      <c r="I60">
        <v>20</v>
      </c>
      <c r="J60">
        <v>20</v>
      </c>
      <c r="K60">
        <v>20</v>
      </c>
      <c r="L60">
        <v>20</v>
      </c>
      <c r="M60">
        <v>20</v>
      </c>
      <c r="N60">
        <v>20</v>
      </c>
      <c r="O60">
        <v>1820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</row>
    <row r="61" spans="1:105">
      <c r="A61" t="s">
        <v>209</v>
      </c>
      <c r="B61">
        <v>1</v>
      </c>
      <c r="C61">
        <v>29</v>
      </c>
      <c r="D61" t="s">
        <v>213</v>
      </c>
      <c r="E61">
        <v>0</v>
      </c>
      <c r="F61">
        <v>20</v>
      </c>
      <c r="G61">
        <v>20</v>
      </c>
      <c r="H61">
        <v>20</v>
      </c>
      <c r="I61">
        <v>20</v>
      </c>
      <c r="J61">
        <v>20</v>
      </c>
      <c r="K61">
        <v>20</v>
      </c>
      <c r="L61">
        <v>20</v>
      </c>
      <c r="M61">
        <v>20</v>
      </c>
      <c r="N61">
        <v>20</v>
      </c>
      <c r="O61">
        <v>1820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</row>
    <row r="62" spans="1:105">
      <c r="A62" t="s">
        <v>209</v>
      </c>
      <c r="B62">
        <v>1</v>
      </c>
      <c r="C62">
        <v>30</v>
      </c>
      <c r="D62" t="s">
        <v>212</v>
      </c>
      <c r="E62">
        <v>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20</v>
      </c>
      <c r="M62">
        <v>20</v>
      </c>
      <c r="N62">
        <v>20</v>
      </c>
      <c r="O62">
        <v>1820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</row>
    <row r="63" spans="1:105">
      <c r="A63" t="s">
        <v>209</v>
      </c>
      <c r="B63">
        <v>1</v>
      </c>
      <c r="C63">
        <v>30</v>
      </c>
      <c r="D63" t="s">
        <v>213</v>
      </c>
      <c r="E63">
        <v>0</v>
      </c>
      <c r="F63">
        <v>20</v>
      </c>
      <c r="G63">
        <v>20</v>
      </c>
      <c r="H63">
        <v>20</v>
      </c>
      <c r="I63">
        <v>20</v>
      </c>
      <c r="J63">
        <v>20</v>
      </c>
      <c r="K63">
        <v>20</v>
      </c>
      <c r="L63">
        <v>20</v>
      </c>
      <c r="M63">
        <v>20</v>
      </c>
      <c r="N63">
        <v>20</v>
      </c>
      <c r="O63">
        <v>1820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</row>
    <row r="64" spans="1:105">
      <c r="A64" t="s">
        <v>209</v>
      </c>
      <c r="B64">
        <v>1</v>
      </c>
      <c r="C64">
        <v>31</v>
      </c>
      <c r="D64" t="s">
        <v>212</v>
      </c>
      <c r="E64">
        <v>0</v>
      </c>
      <c r="F64">
        <v>20</v>
      </c>
      <c r="G64">
        <v>20</v>
      </c>
      <c r="H64">
        <v>20</v>
      </c>
      <c r="I64">
        <v>20</v>
      </c>
      <c r="J64">
        <v>20</v>
      </c>
      <c r="K64">
        <v>20</v>
      </c>
      <c r="L64">
        <v>20</v>
      </c>
      <c r="M64">
        <v>20</v>
      </c>
      <c r="N64">
        <v>20</v>
      </c>
      <c r="O64">
        <v>1820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</row>
    <row r="65" spans="1:105">
      <c r="A65" t="s">
        <v>209</v>
      </c>
      <c r="B65">
        <v>1</v>
      </c>
      <c r="C65">
        <v>31</v>
      </c>
      <c r="D65" t="s">
        <v>213</v>
      </c>
      <c r="E65">
        <v>0</v>
      </c>
      <c r="F65">
        <v>20</v>
      </c>
      <c r="G65">
        <v>20</v>
      </c>
      <c r="H65">
        <v>20</v>
      </c>
      <c r="I65">
        <v>20</v>
      </c>
      <c r="J65">
        <v>20</v>
      </c>
      <c r="K65">
        <v>20</v>
      </c>
      <c r="L65">
        <v>20</v>
      </c>
      <c r="M65">
        <v>20</v>
      </c>
      <c r="N65">
        <v>20</v>
      </c>
      <c r="O65">
        <v>1820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</row>
    <row r="66" spans="1:105">
      <c r="A66" t="s">
        <v>209</v>
      </c>
      <c r="B66">
        <v>1</v>
      </c>
      <c r="C66">
        <v>32</v>
      </c>
      <c r="D66" t="s">
        <v>212</v>
      </c>
      <c r="E66">
        <v>0</v>
      </c>
      <c r="F66">
        <v>20</v>
      </c>
      <c r="G66">
        <v>20</v>
      </c>
      <c r="H66">
        <v>20</v>
      </c>
      <c r="I66">
        <v>20</v>
      </c>
      <c r="J66">
        <v>20</v>
      </c>
      <c r="K66">
        <v>20</v>
      </c>
      <c r="L66">
        <v>20</v>
      </c>
      <c r="M66">
        <v>20</v>
      </c>
      <c r="N66">
        <v>20</v>
      </c>
      <c r="O66">
        <v>1820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</row>
    <row r="67" spans="1:105">
      <c r="A67" t="s">
        <v>209</v>
      </c>
      <c r="B67">
        <v>1</v>
      </c>
      <c r="C67">
        <v>32</v>
      </c>
      <c r="D67" t="s">
        <v>213</v>
      </c>
      <c r="E67">
        <v>0</v>
      </c>
      <c r="F67">
        <v>20</v>
      </c>
      <c r="G67">
        <v>20</v>
      </c>
      <c r="H67">
        <v>20</v>
      </c>
      <c r="I67">
        <v>20</v>
      </c>
      <c r="J67">
        <v>20</v>
      </c>
      <c r="K67">
        <v>20</v>
      </c>
      <c r="L67">
        <v>20</v>
      </c>
      <c r="M67">
        <v>20</v>
      </c>
      <c r="N67">
        <v>20</v>
      </c>
      <c r="O67">
        <v>1820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</row>
    <row r="68" spans="1:105">
      <c r="A68" t="s">
        <v>209</v>
      </c>
      <c r="B68">
        <v>1</v>
      </c>
      <c r="C68">
        <v>33</v>
      </c>
      <c r="D68" t="s">
        <v>212</v>
      </c>
      <c r="E68">
        <v>0</v>
      </c>
      <c r="F68">
        <v>20</v>
      </c>
      <c r="G68">
        <v>20</v>
      </c>
      <c r="H68">
        <v>20</v>
      </c>
      <c r="I68">
        <v>20</v>
      </c>
      <c r="J68">
        <v>20</v>
      </c>
      <c r="K68">
        <v>20</v>
      </c>
      <c r="L68">
        <v>20</v>
      </c>
      <c r="M68">
        <v>20</v>
      </c>
      <c r="N68">
        <v>20</v>
      </c>
      <c r="O68">
        <v>1820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</row>
    <row r="69" spans="1:105">
      <c r="A69" t="s">
        <v>209</v>
      </c>
      <c r="B69">
        <v>1</v>
      </c>
      <c r="C69">
        <v>33</v>
      </c>
      <c r="D69" t="s">
        <v>213</v>
      </c>
      <c r="E69">
        <v>0</v>
      </c>
      <c r="F69">
        <v>20</v>
      </c>
      <c r="G69">
        <v>20</v>
      </c>
      <c r="H69">
        <v>20</v>
      </c>
      <c r="I69">
        <v>20</v>
      </c>
      <c r="J69">
        <v>20</v>
      </c>
      <c r="K69">
        <v>20</v>
      </c>
      <c r="L69">
        <v>20</v>
      </c>
      <c r="M69">
        <v>20</v>
      </c>
      <c r="N69">
        <v>20</v>
      </c>
      <c r="O69">
        <v>1820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</row>
    <row r="70" spans="1:105">
      <c r="A70" t="s">
        <v>209</v>
      </c>
      <c r="B70">
        <v>1</v>
      </c>
      <c r="C70">
        <v>34</v>
      </c>
      <c r="D70" t="s">
        <v>212</v>
      </c>
      <c r="E70">
        <v>0</v>
      </c>
      <c r="F70">
        <v>20</v>
      </c>
      <c r="G70">
        <v>20</v>
      </c>
      <c r="H70">
        <v>20</v>
      </c>
      <c r="I70">
        <v>20</v>
      </c>
      <c r="J70">
        <v>20</v>
      </c>
      <c r="K70">
        <v>20</v>
      </c>
      <c r="L70">
        <v>20</v>
      </c>
      <c r="M70">
        <v>20</v>
      </c>
      <c r="N70">
        <v>20</v>
      </c>
      <c r="O70">
        <v>1820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</row>
    <row r="71" spans="1:105">
      <c r="A71" t="s">
        <v>209</v>
      </c>
      <c r="B71">
        <v>1</v>
      </c>
      <c r="C71">
        <v>34</v>
      </c>
      <c r="D71" t="s">
        <v>213</v>
      </c>
      <c r="E71">
        <v>0</v>
      </c>
      <c r="F71">
        <v>20</v>
      </c>
      <c r="G71">
        <v>20</v>
      </c>
      <c r="H71">
        <v>20</v>
      </c>
      <c r="I71">
        <v>20</v>
      </c>
      <c r="J71">
        <v>20</v>
      </c>
      <c r="K71">
        <v>20</v>
      </c>
      <c r="L71">
        <v>20</v>
      </c>
      <c r="M71">
        <v>20</v>
      </c>
      <c r="N71">
        <v>20</v>
      </c>
      <c r="O71">
        <v>1820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</row>
    <row r="72" spans="1:105">
      <c r="A72" t="s">
        <v>209</v>
      </c>
      <c r="B72">
        <v>1</v>
      </c>
      <c r="C72">
        <v>35</v>
      </c>
      <c r="D72" t="s">
        <v>212</v>
      </c>
      <c r="E72">
        <v>0</v>
      </c>
      <c r="F72">
        <v>20</v>
      </c>
      <c r="G72">
        <v>20</v>
      </c>
      <c r="H72">
        <v>20</v>
      </c>
      <c r="I72">
        <v>20</v>
      </c>
      <c r="J72">
        <v>20</v>
      </c>
      <c r="K72">
        <v>20</v>
      </c>
      <c r="L72">
        <v>20</v>
      </c>
      <c r="M72">
        <v>20</v>
      </c>
      <c r="N72">
        <v>20</v>
      </c>
      <c r="O72">
        <v>1820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</row>
    <row r="73" spans="1:105" s="1" customFormat="1">
      <c r="A73" s="1" t="s">
        <v>209</v>
      </c>
      <c r="B73" s="1">
        <v>1</v>
      </c>
      <c r="C73" s="1">
        <v>35</v>
      </c>
      <c r="D73" s="1" t="s">
        <v>213</v>
      </c>
      <c r="E73" s="1">
        <v>0</v>
      </c>
      <c r="F73" s="1">
        <v>20</v>
      </c>
      <c r="G73" s="1">
        <v>20</v>
      </c>
      <c r="H73" s="1">
        <v>20</v>
      </c>
      <c r="I73" s="1">
        <v>20</v>
      </c>
      <c r="J73" s="1">
        <v>20</v>
      </c>
      <c r="K73" s="1">
        <v>20</v>
      </c>
      <c r="L73" s="1">
        <v>20</v>
      </c>
      <c r="M73" s="1">
        <v>20</v>
      </c>
      <c r="N73" s="1">
        <v>20</v>
      </c>
      <c r="O73" s="1">
        <v>1820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</row>
    <row r="74" spans="1:105">
      <c r="A74" t="s">
        <v>209</v>
      </c>
      <c r="B74">
        <v>1</v>
      </c>
      <c r="C74">
        <v>36</v>
      </c>
      <c r="D74" t="s">
        <v>212</v>
      </c>
      <c r="E74">
        <v>0</v>
      </c>
      <c r="F74">
        <v>20</v>
      </c>
      <c r="G74">
        <v>20</v>
      </c>
      <c r="H74">
        <v>20</v>
      </c>
      <c r="I74">
        <v>20</v>
      </c>
      <c r="J74">
        <v>20</v>
      </c>
      <c r="K74">
        <v>20</v>
      </c>
      <c r="L74">
        <v>20</v>
      </c>
      <c r="M74">
        <v>20</v>
      </c>
      <c r="N74">
        <v>20</v>
      </c>
      <c r="O74" s="1">
        <v>1820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</row>
    <row r="75" spans="1:105">
      <c r="A75" t="s">
        <v>209</v>
      </c>
      <c r="B75">
        <v>1</v>
      </c>
      <c r="C75">
        <v>36</v>
      </c>
      <c r="D75" t="s">
        <v>213</v>
      </c>
      <c r="E75">
        <v>0</v>
      </c>
      <c r="F75">
        <v>20</v>
      </c>
      <c r="G75">
        <v>20</v>
      </c>
      <c r="H75">
        <v>20</v>
      </c>
      <c r="I75">
        <v>20</v>
      </c>
      <c r="J75">
        <v>20</v>
      </c>
      <c r="K75">
        <v>20</v>
      </c>
      <c r="L75">
        <v>20</v>
      </c>
      <c r="M75">
        <v>20</v>
      </c>
      <c r="N75">
        <v>20</v>
      </c>
      <c r="O75" s="1">
        <v>1820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</row>
    <row r="76" spans="1:105">
      <c r="A76" t="s">
        <v>209</v>
      </c>
      <c r="B76">
        <v>1</v>
      </c>
      <c r="C76">
        <v>37</v>
      </c>
      <c r="D76" t="s">
        <v>212</v>
      </c>
      <c r="E76">
        <v>0</v>
      </c>
      <c r="F76">
        <v>20</v>
      </c>
      <c r="G76">
        <v>20</v>
      </c>
      <c r="H76">
        <v>20</v>
      </c>
      <c r="I76">
        <v>20</v>
      </c>
      <c r="J76">
        <v>20</v>
      </c>
      <c r="K76">
        <v>20</v>
      </c>
      <c r="L76">
        <v>20</v>
      </c>
      <c r="M76">
        <v>20</v>
      </c>
      <c r="N76">
        <v>20</v>
      </c>
      <c r="O76" s="1">
        <v>1820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</row>
    <row r="77" spans="1:105">
      <c r="A77" t="s">
        <v>209</v>
      </c>
      <c r="B77">
        <v>1</v>
      </c>
      <c r="C77">
        <v>37</v>
      </c>
      <c r="D77" t="s">
        <v>213</v>
      </c>
      <c r="E77">
        <v>0</v>
      </c>
      <c r="F77">
        <v>20</v>
      </c>
      <c r="G77">
        <v>20</v>
      </c>
      <c r="H77">
        <v>20</v>
      </c>
      <c r="I77">
        <v>20</v>
      </c>
      <c r="J77">
        <v>20</v>
      </c>
      <c r="K77">
        <v>20</v>
      </c>
      <c r="L77">
        <v>20</v>
      </c>
      <c r="M77">
        <v>20</v>
      </c>
      <c r="N77">
        <v>20</v>
      </c>
      <c r="O77" s="1">
        <v>1820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</row>
    <row r="78" spans="1:105">
      <c r="A78" t="s">
        <v>209</v>
      </c>
      <c r="B78">
        <v>1</v>
      </c>
      <c r="C78">
        <v>38</v>
      </c>
      <c r="D78" t="s">
        <v>212</v>
      </c>
      <c r="E78">
        <v>0</v>
      </c>
      <c r="F78">
        <v>20</v>
      </c>
      <c r="G78">
        <v>20</v>
      </c>
      <c r="H78">
        <v>20</v>
      </c>
      <c r="I78">
        <v>20</v>
      </c>
      <c r="J78">
        <v>20</v>
      </c>
      <c r="K78">
        <v>20</v>
      </c>
      <c r="L78">
        <v>20</v>
      </c>
      <c r="M78">
        <v>20</v>
      </c>
      <c r="N78">
        <v>20</v>
      </c>
      <c r="O78" s="1">
        <v>1820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</row>
    <row r="79" spans="1:105">
      <c r="A79" t="s">
        <v>209</v>
      </c>
      <c r="B79">
        <v>1</v>
      </c>
      <c r="C79">
        <v>38</v>
      </c>
      <c r="D79" t="s">
        <v>213</v>
      </c>
      <c r="E79">
        <v>0</v>
      </c>
      <c r="F79">
        <v>20</v>
      </c>
      <c r="G79">
        <v>20</v>
      </c>
      <c r="H79">
        <v>20</v>
      </c>
      <c r="I79">
        <v>20</v>
      </c>
      <c r="J79">
        <v>20</v>
      </c>
      <c r="K79">
        <v>20</v>
      </c>
      <c r="L79">
        <v>20</v>
      </c>
      <c r="M79">
        <v>20</v>
      </c>
      <c r="N79">
        <v>20</v>
      </c>
      <c r="O79" s="1">
        <v>1820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</row>
    <row r="80" spans="1:105">
      <c r="A80" t="s">
        <v>209</v>
      </c>
      <c r="B80">
        <v>1</v>
      </c>
      <c r="C80">
        <v>39</v>
      </c>
      <c r="D80" t="s">
        <v>212</v>
      </c>
      <c r="E80">
        <v>0</v>
      </c>
      <c r="F80">
        <v>20</v>
      </c>
      <c r="G80">
        <v>20</v>
      </c>
      <c r="H80">
        <v>20</v>
      </c>
      <c r="I80">
        <v>20</v>
      </c>
      <c r="J80">
        <v>20</v>
      </c>
      <c r="K80">
        <v>20</v>
      </c>
      <c r="L80">
        <v>20</v>
      </c>
      <c r="M80">
        <v>20</v>
      </c>
      <c r="N80">
        <v>20</v>
      </c>
      <c r="O80" s="1">
        <v>1820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</row>
    <row r="81" spans="1:105">
      <c r="A81" t="s">
        <v>209</v>
      </c>
      <c r="B81">
        <v>1</v>
      </c>
      <c r="C81">
        <v>39</v>
      </c>
      <c r="D81" t="s">
        <v>213</v>
      </c>
      <c r="E81">
        <v>0</v>
      </c>
      <c r="F81">
        <v>20</v>
      </c>
      <c r="G81">
        <v>20</v>
      </c>
      <c r="H81">
        <v>20</v>
      </c>
      <c r="I81">
        <v>20</v>
      </c>
      <c r="J81">
        <v>20</v>
      </c>
      <c r="K81">
        <v>20</v>
      </c>
      <c r="L81">
        <v>20</v>
      </c>
      <c r="M81">
        <v>20</v>
      </c>
      <c r="N81">
        <v>20</v>
      </c>
      <c r="O81" s="1">
        <v>1820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</row>
    <row r="82" spans="1:105">
      <c r="A82" t="s">
        <v>209</v>
      </c>
      <c r="B82">
        <v>1</v>
      </c>
      <c r="C82">
        <v>40</v>
      </c>
      <c r="D82" t="s">
        <v>212</v>
      </c>
      <c r="E82">
        <v>0</v>
      </c>
      <c r="F82">
        <v>20</v>
      </c>
      <c r="G82">
        <v>20</v>
      </c>
      <c r="H82">
        <v>20</v>
      </c>
      <c r="I82">
        <v>20</v>
      </c>
      <c r="J82">
        <v>20</v>
      </c>
      <c r="K82">
        <v>20</v>
      </c>
      <c r="L82">
        <v>20</v>
      </c>
      <c r="M82">
        <v>20</v>
      </c>
      <c r="N82">
        <v>20</v>
      </c>
      <c r="O82" s="1">
        <v>1820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</row>
    <row r="83" spans="1:105">
      <c r="A83" t="s">
        <v>209</v>
      </c>
      <c r="B83">
        <v>1</v>
      </c>
      <c r="C83">
        <v>40</v>
      </c>
      <c r="D83" t="s">
        <v>213</v>
      </c>
      <c r="E83">
        <v>0</v>
      </c>
      <c r="F83">
        <v>20</v>
      </c>
      <c r="G83">
        <v>20</v>
      </c>
      <c r="H83">
        <v>20</v>
      </c>
      <c r="I83">
        <v>20</v>
      </c>
      <c r="J83">
        <v>20</v>
      </c>
      <c r="K83">
        <v>20</v>
      </c>
      <c r="L83">
        <v>20</v>
      </c>
      <c r="M83">
        <v>20</v>
      </c>
      <c r="N83">
        <v>20</v>
      </c>
      <c r="O83" s="1">
        <v>1820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</row>
    <row r="84" spans="1:105">
      <c r="A84" t="s">
        <v>209</v>
      </c>
      <c r="B84">
        <v>1</v>
      </c>
      <c r="C84">
        <v>41</v>
      </c>
      <c r="D84" t="s">
        <v>212</v>
      </c>
      <c r="E84">
        <v>0</v>
      </c>
      <c r="F84">
        <v>20</v>
      </c>
      <c r="G84">
        <v>20</v>
      </c>
      <c r="H84">
        <v>20</v>
      </c>
      <c r="I84">
        <v>20</v>
      </c>
      <c r="J84">
        <v>20</v>
      </c>
      <c r="K84">
        <v>20</v>
      </c>
      <c r="L84">
        <v>20</v>
      </c>
      <c r="M84">
        <v>20</v>
      </c>
      <c r="N84">
        <v>20</v>
      </c>
      <c r="O84" s="1">
        <v>1820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</row>
    <row r="85" spans="1:105">
      <c r="A85" t="s">
        <v>209</v>
      </c>
      <c r="B85">
        <v>1</v>
      </c>
      <c r="C85">
        <v>41</v>
      </c>
      <c r="D85" t="s">
        <v>213</v>
      </c>
      <c r="E85">
        <v>0</v>
      </c>
      <c r="F85">
        <v>20</v>
      </c>
      <c r="G85">
        <v>20</v>
      </c>
      <c r="H85">
        <v>20</v>
      </c>
      <c r="I85">
        <v>20</v>
      </c>
      <c r="J85">
        <v>20</v>
      </c>
      <c r="K85">
        <v>20</v>
      </c>
      <c r="L85">
        <v>20</v>
      </c>
      <c r="M85">
        <v>20</v>
      </c>
      <c r="N85">
        <v>20</v>
      </c>
      <c r="O85" s="1">
        <v>1820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</row>
    <row r="86" spans="1:105">
      <c r="A86" t="s">
        <v>209</v>
      </c>
      <c r="B86">
        <v>1</v>
      </c>
      <c r="C86">
        <v>42</v>
      </c>
      <c r="D86" t="s">
        <v>212</v>
      </c>
      <c r="E86">
        <v>0</v>
      </c>
      <c r="F86">
        <v>20</v>
      </c>
      <c r="G86">
        <v>20</v>
      </c>
      <c r="H86">
        <v>20</v>
      </c>
      <c r="I86">
        <v>20</v>
      </c>
      <c r="J86">
        <v>20</v>
      </c>
      <c r="K86">
        <v>20</v>
      </c>
      <c r="L86">
        <v>20</v>
      </c>
      <c r="M86">
        <v>20</v>
      </c>
      <c r="N86">
        <v>20</v>
      </c>
      <c r="O86" s="1">
        <v>1820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</row>
    <row r="87" spans="1:105">
      <c r="A87" t="s">
        <v>209</v>
      </c>
      <c r="B87">
        <v>1</v>
      </c>
      <c r="C87">
        <v>42</v>
      </c>
      <c r="D87" t="s">
        <v>213</v>
      </c>
      <c r="E87">
        <v>0</v>
      </c>
      <c r="F87">
        <v>20</v>
      </c>
      <c r="G87">
        <v>20</v>
      </c>
      <c r="H87">
        <v>20</v>
      </c>
      <c r="I87">
        <v>20</v>
      </c>
      <c r="J87">
        <v>20</v>
      </c>
      <c r="K87">
        <v>20</v>
      </c>
      <c r="L87">
        <v>20</v>
      </c>
      <c r="M87">
        <v>20</v>
      </c>
      <c r="N87">
        <v>20</v>
      </c>
      <c r="O87" s="1">
        <v>1820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</row>
    <row r="88" spans="1:105">
      <c r="A88" t="s">
        <v>209</v>
      </c>
      <c r="B88">
        <v>1</v>
      </c>
      <c r="C88">
        <v>43</v>
      </c>
      <c r="D88" t="s">
        <v>212</v>
      </c>
      <c r="E88">
        <v>0</v>
      </c>
      <c r="F88">
        <v>20</v>
      </c>
      <c r="G88">
        <v>20</v>
      </c>
      <c r="H88">
        <v>20</v>
      </c>
      <c r="I88">
        <v>20</v>
      </c>
      <c r="J88">
        <v>20</v>
      </c>
      <c r="K88">
        <v>20</v>
      </c>
      <c r="L88">
        <v>20</v>
      </c>
      <c r="M88">
        <v>20</v>
      </c>
      <c r="N88">
        <v>20</v>
      </c>
      <c r="O88" s="1">
        <v>1820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</row>
    <row r="89" spans="1:105">
      <c r="A89" t="s">
        <v>209</v>
      </c>
      <c r="B89">
        <v>1</v>
      </c>
      <c r="C89">
        <v>43</v>
      </c>
      <c r="D89" t="s">
        <v>213</v>
      </c>
      <c r="E89">
        <v>0</v>
      </c>
      <c r="F89">
        <v>20</v>
      </c>
      <c r="G89">
        <v>20</v>
      </c>
      <c r="H89">
        <v>20</v>
      </c>
      <c r="I89">
        <v>20</v>
      </c>
      <c r="J89">
        <v>20</v>
      </c>
      <c r="K89">
        <v>20</v>
      </c>
      <c r="L89">
        <v>20</v>
      </c>
      <c r="M89">
        <v>20</v>
      </c>
      <c r="N89">
        <v>20</v>
      </c>
      <c r="O89" s="1">
        <v>1820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</row>
    <row r="90" spans="1:105">
      <c r="A90" t="s">
        <v>209</v>
      </c>
      <c r="B90">
        <v>1</v>
      </c>
      <c r="C90">
        <v>44</v>
      </c>
      <c r="D90" t="s">
        <v>212</v>
      </c>
      <c r="E90">
        <v>0</v>
      </c>
      <c r="F90">
        <v>20</v>
      </c>
      <c r="G90">
        <v>20</v>
      </c>
      <c r="H90">
        <v>20</v>
      </c>
      <c r="I90">
        <v>20</v>
      </c>
      <c r="J90">
        <v>20</v>
      </c>
      <c r="K90">
        <v>20</v>
      </c>
      <c r="L90">
        <v>20</v>
      </c>
      <c r="M90">
        <v>20</v>
      </c>
      <c r="N90">
        <v>20</v>
      </c>
      <c r="O90" s="1">
        <v>1820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</row>
    <row r="91" spans="1:105">
      <c r="A91" t="s">
        <v>209</v>
      </c>
      <c r="B91">
        <v>1</v>
      </c>
      <c r="C91">
        <v>44</v>
      </c>
      <c r="D91" t="s">
        <v>213</v>
      </c>
      <c r="E91">
        <v>0</v>
      </c>
      <c r="F91">
        <v>20</v>
      </c>
      <c r="G91">
        <v>20</v>
      </c>
      <c r="H91">
        <v>20</v>
      </c>
      <c r="I91">
        <v>20</v>
      </c>
      <c r="J91">
        <v>20</v>
      </c>
      <c r="K91">
        <v>20</v>
      </c>
      <c r="L91">
        <v>20</v>
      </c>
      <c r="M91">
        <v>20</v>
      </c>
      <c r="N91">
        <v>20</v>
      </c>
      <c r="O91" s="1">
        <v>1820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</row>
    <row r="92" spans="1:105">
      <c r="A92" t="s">
        <v>209</v>
      </c>
      <c r="B92">
        <v>1</v>
      </c>
      <c r="C92">
        <v>45</v>
      </c>
      <c r="D92" t="s">
        <v>212</v>
      </c>
      <c r="E92">
        <v>0</v>
      </c>
      <c r="F92">
        <v>20</v>
      </c>
      <c r="G92">
        <v>20</v>
      </c>
      <c r="H92">
        <v>20</v>
      </c>
      <c r="I92">
        <v>20</v>
      </c>
      <c r="J92">
        <v>20</v>
      </c>
      <c r="K92">
        <v>20</v>
      </c>
      <c r="L92">
        <v>20</v>
      </c>
      <c r="M92">
        <v>20</v>
      </c>
      <c r="N92">
        <v>20</v>
      </c>
      <c r="O92" s="1">
        <v>1820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</row>
    <row r="93" spans="1:105">
      <c r="A93" t="s">
        <v>209</v>
      </c>
      <c r="B93">
        <v>1</v>
      </c>
      <c r="C93">
        <v>45</v>
      </c>
      <c r="D93" t="s">
        <v>213</v>
      </c>
      <c r="E93">
        <v>0</v>
      </c>
      <c r="F93">
        <v>20</v>
      </c>
      <c r="G93">
        <v>20</v>
      </c>
      <c r="H93">
        <v>20</v>
      </c>
      <c r="I93">
        <v>20</v>
      </c>
      <c r="J93">
        <v>20</v>
      </c>
      <c r="K93">
        <v>20</v>
      </c>
      <c r="L93">
        <v>20</v>
      </c>
      <c r="M93">
        <v>20</v>
      </c>
      <c r="N93">
        <v>20</v>
      </c>
      <c r="O93" s="1">
        <v>1820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</row>
    <row r="94" spans="1:105">
      <c r="A94" t="s">
        <v>209</v>
      </c>
      <c r="B94">
        <v>1</v>
      </c>
      <c r="C94">
        <v>46</v>
      </c>
      <c r="D94" t="s">
        <v>212</v>
      </c>
      <c r="E94">
        <v>0</v>
      </c>
      <c r="F94">
        <v>20</v>
      </c>
      <c r="G94">
        <v>20</v>
      </c>
      <c r="H94">
        <v>20</v>
      </c>
      <c r="I94">
        <v>20</v>
      </c>
      <c r="J94">
        <v>20</v>
      </c>
      <c r="K94">
        <v>20</v>
      </c>
      <c r="L94">
        <v>20</v>
      </c>
      <c r="M94">
        <v>20</v>
      </c>
      <c r="N94">
        <v>20</v>
      </c>
      <c r="O94" s="1">
        <v>1820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</row>
    <row r="95" spans="1:105">
      <c r="A95" t="s">
        <v>209</v>
      </c>
      <c r="B95">
        <v>1</v>
      </c>
      <c r="C95">
        <v>46</v>
      </c>
      <c r="D95" t="s">
        <v>213</v>
      </c>
      <c r="E95">
        <v>0</v>
      </c>
      <c r="F95">
        <v>20</v>
      </c>
      <c r="G95">
        <v>20</v>
      </c>
      <c r="H95">
        <v>20</v>
      </c>
      <c r="I95">
        <v>20</v>
      </c>
      <c r="J95">
        <v>20</v>
      </c>
      <c r="K95">
        <v>20</v>
      </c>
      <c r="L95">
        <v>20</v>
      </c>
      <c r="M95">
        <v>20</v>
      </c>
      <c r="N95">
        <v>20</v>
      </c>
      <c r="O95" s="1">
        <v>1820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</row>
    <row r="96" spans="1:105">
      <c r="A96" t="s">
        <v>209</v>
      </c>
      <c r="B96">
        <v>1</v>
      </c>
      <c r="C96">
        <v>47</v>
      </c>
      <c r="D96" t="s">
        <v>212</v>
      </c>
      <c r="E96">
        <v>0</v>
      </c>
      <c r="F96">
        <v>20</v>
      </c>
      <c r="G96">
        <v>20</v>
      </c>
      <c r="H96">
        <v>20</v>
      </c>
      <c r="I96">
        <v>20</v>
      </c>
      <c r="J96">
        <v>20</v>
      </c>
      <c r="K96">
        <v>20</v>
      </c>
      <c r="L96">
        <v>20</v>
      </c>
      <c r="M96">
        <v>20</v>
      </c>
      <c r="N96">
        <v>20</v>
      </c>
      <c r="O96" s="1">
        <v>1820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</row>
    <row r="97" spans="1:105">
      <c r="A97" t="s">
        <v>209</v>
      </c>
      <c r="B97">
        <v>1</v>
      </c>
      <c r="C97">
        <v>47</v>
      </c>
      <c r="D97" t="s">
        <v>213</v>
      </c>
      <c r="E97">
        <v>0</v>
      </c>
      <c r="F97">
        <v>20</v>
      </c>
      <c r="G97">
        <v>20</v>
      </c>
      <c r="H97">
        <v>20</v>
      </c>
      <c r="I97">
        <v>20</v>
      </c>
      <c r="J97">
        <v>20</v>
      </c>
      <c r="K97">
        <v>20</v>
      </c>
      <c r="L97">
        <v>20</v>
      </c>
      <c r="M97">
        <v>20</v>
      </c>
      <c r="N97">
        <v>20</v>
      </c>
      <c r="O97" s="1">
        <v>1820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</row>
    <row r="98" spans="1:105">
      <c r="A98" t="s">
        <v>209</v>
      </c>
      <c r="B98">
        <v>1</v>
      </c>
      <c r="C98">
        <v>48</v>
      </c>
      <c r="D98" t="s">
        <v>212</v>
      </c>
      <c r="E98">
        <v>0</v>
      </c>
      <c r="F98">
        <v>20</v>
      </c>
      <c r="G98">
        <v>20</v>
      </c>
      <c r="H98">
        <v>20</v>
      </c>
      <c r="I98">
        <v>20</v>
      </c>
      <c r="J98">
        <v>20</v>
      </c>
      <c r="K98">
        <v>20</v>
      </c>
      <c r="L98">
        <v>20</v>
      </c>
      <c r="M98">
        <v>20</v>
      </c>
      <c r="N98">
        <v>20</v>
      </c>
      <c r="O98" s="1">
        <v>1820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</row>
    <row r="99" spans="1:105">
      <c r="A99" t="s">
        <v>209</v>
      </c>
      <c r="B99">
        <v>1</v>
      </c>
      <c r="C99">
        <v>48</v>
      </c>
      <c r="D99" t="s">
        <v>213</v>
      </c>
      <c r="E99">
        <v>0</v>
      </c>
      <c r="F99">
        <v>20</v>
      </c>
      <c r="G99">
        <v>20</v>
      </c>
      <c r="H99">
        <v>20</v>
      </c>
      <c r="I99">
        <v>20</v>
      </c>
      <c r="J99">
        <v>20</v>
      </c>
      <c r="K99">
        <v>20</v>
      </c>
      <c r="L99">
        <v>20</v>
      </c>
      <c r="M99">
        <v>20</v>
      </c>
      <c r="N99">
        <v>20</v>
      </c>
      <c r="O99" s="1">
        <v>1820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</row>
    <row r="100" spans="1:105">
      <c r="A100" t="s">
        <v>209</v>
      </c>
      <c r="B100">
        <v>1</v>
      </c>
      <c r="C100">
        <v>49</v>
      </c>
      <c r="D100" t="s">
        <v>212</v>
      </c>
      <c r="E100">
        <v>0</v>
      </c>
      <c r="F100">
        <v>20</v>
      </c>
      <c r="G100">
        <v>20</v>
      </c>
      <c r="H100">
        <v>20</v>
      </c>
      <c r="I100">
        <v>20</v>
      </c>
      <c r="J100">
        <v>20</v>
      </c>
      <c r="K100">
        <v>20</v>
      </c>
      <c r="L100">
        <v>20</v>
      </c>
      <c r="M100">
        <v>20</v>
      </c>
      <c r="N100">
        <v>20</v>
      </c>
      <c r="O100" s="1">
        <v>1820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</row>
    <row r="101" spans="1:105">
      <c r="A101" t="s">
        <v>209</v>
      </c>
      <c r="B101">
        <v>1</v>
      </c>
      <c r="C101">
        <v>49</v>
      </c>
      <c r="D101" t="s">
        <v>213</v>
      </c>
      <c r="E101">
        <v>0</v>
      </c>
      <c r="F101">
        <v>20</v>
      </c>
      <c r="G101">
        <v>20</v>
      </c>
      <c r="H101">
        <v>20</v>
      </c>
      <c r="I101">
        <v>20</v>
      </c>
      <c r="J101">
        <v>20</v>
      </c>
      <c r="K101">
        <v>20</v>
      </c>
      <c r="L101">
        <v>20</v>
      </c>
      <c r="M101">
        <v>20</v>
      </c>
      <c r="N101">
        <v>20</v>
      </c>
      <c r="O101" s="1">
        <v>1820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</row>
    <row r="102" spans="1:105">
      <c r="A102" t="s">
        <v>209</v>
      </c>
      <c r="B102">
        <v>1</v>
      </c>
      <c r="C102">
        <v>50</v>
      </c>
      <c r="D102" t="s">
        <v>212</v>
      </c>
      <c r="E102">
        <v>0</v>
      </c>
      <c r="F102">
        <v>20</v>
      </c>
      <c r="G102">
        <v>20</v>
      </c>
      <c r="H102">
        <v>20</v>
      </c>
      <c r="I102">
        <v>20</v>
      </c>
      <c r="J102">
        <v>20</v>
      </c>
      <c r="K102">
        <v>20</v>
      </c>
      <c r="L102">
        <v>20</v>
      </c>
      <c r="M102">
        <v>20</v>
      </c>
      <c r="N102">
        <v>20</v>
      </c>
      <c r="O102" s="1">
        <v>1820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</row>
    <row r="103" spans="1:105">
      <c r="A103" t="s">
        <v>209</v>
      </c>
      <c r="B103">
        <v>1</v>
      </c>
      <c r="C103">
        <v>50</v>
      </c>
      <c r="D103" t="s">
        <v>213</v>
      </c>
      <c r="E103">
        <v>0</v>
      </c>
      <c r="F103">
        <v>20</v>
      </c>
      <c r="G103">
        <v>20</v>
      </c>
      <c r="H103">
        <v>20</v>
      </c>
      <c r="I103">
        <v>20</v>
      </c>
      <c r="J103">
        <v>20</v>
      </c>
      <c r="K103">
        <v>20</v>
      </c>
      <c r="L103">
        <v>20</v>
      </c>
      <c r="M103">
        <v>20</v>
      </c>
      <c r="N103">
        <v>20</v>
      </c>
      <c r="O103" s="1">
        <v>1820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</row>
    <row r="104" spans="1:105">
      <c r="A104" t="s">
        <v>209</v>
      </c>
      <c r="B104">
        <v>1</v>
      </c>
      <c r="C104">
        <v>51</v>
      </c>
      <c r="D104" t="s">
        <v>212</v>
      </c>
      <c r="E104">
        <v>0</v>
      </c>
      <c r="F104">
        <v>20</v>
      </c>
      <c r="G104">
        <v>20</v>
      </c>
      <c r="H104">
        <v>20</v>
      </c>
      <c r="I104">
        <v>20</v>
      </c>
      <c r="J104">
        <v>20</v>
      </c>
      <c r="K104">
        <v>20</v>
      </c>
      <c r="L104">
        <v>20</v>
      </c>
      <c r="M104">
        <v>20</v>
      </c>
      <c r="N104">
        <v>20</v>
      </c>
      <c r="O104" s="1">
        <v>1820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</row>
    <row r="105" spans="1:105">
      <c r="A105" t="s">
        <v>209</v>
      </c>
      <c r="B105">
        <v>1</v>
      </c>
      <c r="C105">
        <v>51</v>
      </c>
      <c r="D105" t="s">
        <v>213</v>
      </c>
      <c r="E105">
        <v>0</v>
      </c>
      <c r="F105">
        <v>20</v>
      </c>
      <c r="G105">
        <v>20</v>
      </c>
      <c r="H105">
        <v>20</v>
      </c>
      <c r="I105">
        <v>20</v>
      </c>
      <c r="J105">
        <v>20</v>
      </c>
      <c r="K105">
        <v>20</v>
      </c>
      <c r="L105">
        <v>20</v>
      </c>
      <c r="M105">
        <v>20</v>
      </c>
      <c r="N105">
        <v>20</v>
      </c>
      <c r="O105" s="1">
        <v>1820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</row>
    <row r="106" spans="1:105">
      <c r="A106" t="s">
        <v>209</v>
      </c>
      <c r="B106">
        <v>1</v>
      </c>
      <c r="C106">
        <v>52</v>
      </c>
      <c r="D106" t="s">
        <v>212</v>
      </c>
      <c r="E106">
        <v>0</v>
      </c>
      <c r="F106">
        <v>20</v>
      </c>
      <c r="G106">
        <v>20</v>
      </c>
      <c r="H106">
        <v>20</v>
      </c>
      <c r="I106">
        <v>20</v>
      </c>
      <c r="J106">
        <v>20</v>
      </c>
      <c r="K106">
        <v>20</v>
      </c>
      <c r="L106">
        <v>20</v>
      </c>
      <c r="M106">
        <v>20</v>
      </c>
      <c r="N106">
        <v>20</v>
      </c>
      <c r="O106" s="1">
        <v>1820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</row>
    <row r="107" spans="1:105">
      <c r="A107" t="s">
        <v>209</v>
      </c>
      <c r="B107">
        <v>1</v>
      </c>
      <c r="C107">
        <v>52</v>
      </c>
      <c r="D107" t="s">
        <v>213</v>
      </c>
      <c r="E107">
        <v>0</v>
      </c>
      <c r="F107">
        <v>20</v>
      </c>
      <c r="G107">
        <v>20</v>
      </c>
      <c r="H107">
        <v>20</v>
      </c>
      <c r="I107">
        <v>20</v>
      </c>
      <c r="J107">
        <v>20</v>
      </c>
      <c r="K107">
        <v>20</v>
      </c>
      <c r="L107">
        <v>20</v>
      </c>
      <c r="M107">
        <v>20</v>
      </c>
      <c r="N107">
        <v>20</v>
      </c>
      <c r="O107" s="1">
        <v>1820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</row>
    <row r="108" spans="1:105">
      <c r="A108" t="s">
        <v>209</v>
      </c>
      <c r="B108">
        <v>1</v>
      </c>
      <c r="C108">
        <v>53</v>
      </c>
      <c r="D108" t="s">
        <v>212</v>
      </c>
      <c r="E108">
        <v>0</v>
      </c>
      <c r="F108">
        <v>20</v>
      </c>
      <c r="G108">
        <v>20</v>
      </c>
      <c r="H108">
        <v>20</v>
      </c>
      <c r="I108">
        <v>20</v>
      </c>
      <c r="J108">
        <v>20</v>
      </c>
      <c r="K108">
        <v>20</v>
      </c>
      <c r="L108">
        <v>20</v>
      </c>
      <c r="M108">
        <v>20</v>
      </c>
      <c r="N108">
        <v>20</v>
      </c>
      <c r="O108" s="1">
        <v>1820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</row>
    <row r="109" spans="1:105">
      <c r="A109" t="s">
        <v>209</v>
      </c>
      <c r="B109">
        <v>1</v>
      </c>
      <c r="C109">
        <v>53</v>
      </c>
      <c r="D109" t="s">
        <v>213</v>
      </c>
      <c r="E109">
        <v>0</v>
      </c>
      <c r="F109">
        <v>20</v>
      </c>
      <c r="G109">
        <v>20</v>
      </c>
      <c r="H109">
        <v>20</v>
      </c>
      <c r="I109">
        <v>20</v>
      </c>
      <c r="J109">
        <v>20</v>
      </c>
      <c r="K109">
        <v>20</v>
      </c>
      <c r="L109">
        <v>20</v>
      </c>
      <c r="M109">
        <v>20</v>
      </c>
      <c r="N109">
        <v>20</v>
      </c>
      <c r="O109" s="1">
        <v>1820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</row>
    <row r="110" spans="1:105">
      <c r="A110" t="s">
        <v>209</v>
      </c>
      <c r="B110">
        <v>1</v>
      </c>
      <c r="C110">
        <v>54</v>
      </c>
      <c r="D110" t="s">
        <v>212</v>
      </c>
      <c r="E110">
        <v>0</v>
      </c>
      <c r="F110">
        <v>20</v>
      </c>
      <c r="G110">
        <v>20</v>
      </c>
      <c r="H110">
        <v>20</v>
      </c>
      <c r="I110">
        <v>20</v>
      </c>
      <c r="J110">
        <v>20</v>
      </c>
      <c r="K110">
        <v>20</v>
      </c>
      <c r="L110">
        <v>20</v>
      </c>
      <c r="M110">
        <v>20</v>
      </c>
      <c r="N110">
        <v>20</v>
      </c>
      <c r="O110" s="1">
        <v>1820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</row>
    <row r="111" spans="1:105">
      <c r="A111" t="s">
        <v>209</v>
      </c>
      <c r="B111">
        <v>1</v>
      </c>
      <c r="C111">
        <v>54</v>
      </c>
      <c r="D111" t="s">
        <v>213</v>
      </c>
      <c r="E111">
        <v>0</v>
      </c>
      <c r="F111">
        <v>20</v>
      </c>
      <c r="G111">
        <v>20</v>
      </c>
      <c r="H111">
        <v>20</v>
      </c>
      <c r="I111">
        <v>20</v>
      </c>
      <c r="J111">
        <v>20</v>
      </c>
      <c r="K111">
        <v>20</v>
      </c>
      <c r="L111">
        <v>20</v>
      </c>
      <c r="M111">
        <v>20</v>
      </c>
      <c r="N111">
        <v>20</v>
      </c>
      <c r="O111" s="1">
        <v>1820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</row>
    <row r="112" spans="1:105">
      <c r="A112" t="s">
        <v>209</v>
      </c>
      <c r="B112">
        <v>1</v>
      </c>
      <c r="C112">
        <v>55</v>
      </c>
      <c r="D112" t="s">
        <v>212</v>
      </c>
      <c r="E112">
        <v>0</v>
      </c>
      <c r="F112">
        <v>20</v>
      </c>
      <c r="G112">
        <v>20</v>
      </c>
      <c r="H112">
        <v>20</v>
      </c>
      <c r="I112">
        <v>20</v>
      </c>
      <c r="J112">
        <v>20</v>
      </c>
      <c r="K112">
        <v>20</v>
      </c>
      <c r="L112">
        <v>20</v>
      </c>
      <c r="M112">
        <v>20</v>
      </c>
      <c r="N112">
        <v>20</v>
      </c>
      <c r="O112" s="1">
        <v>1820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</row>
    <row r="113" spans="1:105">
      <c r="A113" t="s">
        <v>209</v>
      </c>
      <c r="B113">
        <v>1</v>
      </c>
      <c r="C113">
        <v>55</v>
      </c>
      <c r="D113" t="s">
        <v>213</v>
      </c>
      <c r="E113">
        <v>0</v>
      </c>
      <c r="F113">
        <v>20</v>
      </c>
      <c r="G113">
        <v>20</v>
      </c>
      <c r="H113">
        <v>20</v>
      </c>
      <c r="I113">
        <v>20</v>
      </c>
      <c r="J113">
        <v>20</v>
      </c>
      <c r="K113">
        <v>20</v>
      </c>
      <c r="L113">
        <v>20</v>
      </c>
      <c r="M113">
        <v>20</v>
      </c>
      <c r="N113">
        <v>20</v>
      </c>
      <c r="O113" s="1">
        <v>1820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</row>
    <row r="114" spans="1:105">
      <c r="A114" t="s">
        <v>209</v>
      </c>
      <c r="B114">
        <v>1</v>
      </c>
      <c r="C114">
        <v>56</v>
      </c>
      <c r="D114" t="s">
        <v>212</v>
      </c>
      <c r="E114">
        <v>0</v>
      </c>
      <c r="F114">
        <v>20</v>
      </c>
      <c r="G114">
        <v>20</v>
      </c>
      <c r="H114">
        <v>20</v>
      </c>
      <c r="I114">
        <v>20</v>
      </c>
      <c r="J114">
        <v>20</v>
      </c>
      <c r="K114">
        <v>20</v>
      </c>
      <c r="L114">
        <v>20</v>
      </c>
      <c r="M114">
        <v>20</v>
      </c>
      <c r="N114">
        <v>20</v>
      </c>
      <c r="O114" s="1">
        <v>1820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</row>
    <row r="115" spans="1:105">
      <c r="A115" t="s">
        <v>209</v>
      </c>
      <c r="B115">
        <v>1</v>
      </c>
      <c r="C115">
        <v>56</v>
      </c>
      <c r="D115" t="s">
        <v>213</v>
      </c>
      <c r="E115">
        <v>0</v>
      </c>
      <c r="F115">
        <v>20</v>
      </c>
      <c r="G115">
        <v>20</v>
      </c>
      <c r="H115">
        <v>20</v>
      </c>
      <c r="I115">
        <v>20</v>
      </c>
      <c r="J115">
        <v>20</v>
      </c>
      <c r="K115">
        <v>20</v>
      </c>
      <c r="L115">
        <v>20</v>
      </c>
      <c r="M115">
        <v>20</v>
      </c>
      <c r="N115">
        <v>20</v>
      </c>
      <c r="O115" s="1">
        <v>1820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</row>
    <row r="116" spans="1:105">
      <c r="A116" t="s">
        <v>209</v>
      </c>
      <c r="B116">
        <v>1</v>
      </c>
      <c r="C116">
        <v>57</v>
      </c>
      <c r="D116" t="s">
        <v>212</v>
      </c>
      <c r="E116">
        <v>0</v>
      </c>
      <c r="F116">
        <v>20</v>
      </c>
      <c r="G116">
        <v>20</v>
      </c>
      <c r="H116">
        <v>20</v>
      </c>
      <c r="I116">
        <v>20</v>
      </c>
      <c r="J116">
        <v>20</v>
      </c>
      <c r="K116">
        <v>20</v>
      </c>
      <c r="L116">
        <v>20</v>
      </c>
      <c r="M116">
        <v>20</v>
      </c>
      <c r="N116">
        <v>20</v>
      </c>
      <c r="O116" s="1">
        <v>1820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</row>
    <row r="117" spans="1:105">
      <c r="A117" t="s">
        <v>209</v>
      </c>
      <c r="B117">
        <v>1</v>
      </c>
      <c r="C117">
        <v>57</v>
      </c>
      <c r="D117" t="s">
        <v>213</v>
      </c>
      <c r="E117">
        <v>0</v>
      </c>
      <c r="F117">
        <v>20</v>
      </c>
      <c r="G117">
        <v>20</v>
      </c>
      <c r="H117">
        <v>20</v>
      </c>
      <c r="I117">
        <v>20</v>
      </c>
      <c r="J117">
        <v>20</v>
      </c>
      <c r="K117">
        <v>20</v>
      </c>
      <c r="L117">
        <v>20</v>
      </c>
      <c r="M117">
        <v>20</v>
      </c>
      <c r="N117">
        <v>20</v>
      </c>
      <c r="O117" s="1">
        <v>1820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</row>
    <row r="118" spans="1:105">
      <c r="A118" t="s">
        <v>209</v>
      </c>
      <c r="B118">
        <v>1</v>
      </c>
      <c r="C118">
        <v>58</v>
      </c>
      <c r="D118" t="s">
        <v>212</v>
      </c>
      <c r="E118">
        <v>0</v>
      </c>
      <c r="F118">
        <v>20</v>
      </c>
      <c r="G118">
        <v>20</v>
      </c>
      <c r="H118">
        <v>20</v>
      </c>
      <c r="I118">
        <v>20</v>
      </c>
      <c r="J118">
        <v>20</v>
      </c>
      <c r="K118">
        <v>20</v>
      </c>
      <c r="L118">
        <v>20</v>
      </c>
      <c r="M118">
        <v>20</v>
      </c>
      <c r="N118">
        <v>20</v>
      </c>
      <c r="O118" s="1">
        <v>1820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</row>
    <row r="119" spans="1:105">
      <c r="A119" t="s">
        <v>209</v>
      </c>
      <c r="B119">
        <v>1</v>
      </c>
      <c r="C119">
        <v>58</v>
      </c>
      <c r="D119" t="s">
        <v>213</v>
      </c>
      <c r="E119">
        <v>0</v>
      </c>
      <c r="F119">
        <v>20</v>
      </c>
      <c r="G119">
        <v>20</v>
      </c>
      <c r="H119">
        <v>20</v>
      </c>
      <c r="I119">
        <v>20</v>
      </c>
      <c r="J119">
        <v>20</v>
      </c>
      <c r="K119">
        <v>20</v>
      </c>
      <c r="L119">
        <v>20</v>
      </c>
      <c r="M119">
        <v>20</v>
      </c>
      <c r="N119">
        <v>20</v>
      </c>
      <c r="O119" s="1">
        <v>1820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</row>
    <row r="120" spans="1:105">
      <c r="A120" t="s">
        <v>209</v>
      </c>
      <c r="B120">
        <v>1</v>
      </c>
      <c r="C120">
        <v>59</v>
      </c>
      <c r="D120" t="s">
        <v>212</v>
      </c>
      <c r="E120">
        <v>0</v>
      </c>
      <c r="F120">
        <v>20</v>
      </c>
      <c r="G120">
        <v>20</v>
      </c>
      <c r="H120">
        <v>20</v>
      </c>
      <c r="I120">
        <v>20</v>
      </c>
      <c r="J120">
        <v>20</v>
      </c>
      <c r="K120">
        <v>20</v>
      </c>
      <c r="L120">
        <v>20</v>
      </c>
      <c r="M120">
        <v>20</v>
      </c>
      <c r="N120">
        <v>20</v>
      </c>
      <c r="O120" s="1">
        <v>1820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</row>
    <row r="121" spans="1:105">
      <c r="A121" t="s">
        <v>209</v>
      </c>
      <c r="B121">
        <v>1</v>
      </c>
      <c r="C121">
        <v>59</v>
      </c>
      <c r="D121" t="s">
        <v>213</v>
      </c>
      <c r="E121">
        <v>0</v>
      </c>
      <c r="F121">
        <v>20</v>
      </c>
      <c r="G121">
        <v>20</v>
      </c>
      <c r="H121">
        <v>20</v>
      </c>
      <c r="I121">
        <v>20</v>
      </c>
      <c r="J121">
        <v>20</v>
      </c>
      <c r="K121">
        <v>20</v>
      </c>
      <c r="L121">
        <v>20</v>
      </c>
      <c r="M121">
        <v>20</v>
      </c>
      <c r="N121">
        <v>20</v>
      </c>
      <c r="O121" s="1">
        <v>1820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</row>
    <row r="122" spans="1:105">
      <c r="A122" t="s">
        <v>209</v>
      </c>
      <c r="B122">
        <v>1</v>
      </c>
      <c r="C122">
        <v>60</v>
      </c>
      <c r="D122" t="s">
        <v>212</v>
      </c>
      <c r="E122">
        <v>0</v>
      </c>
      <c r="F122">
        <v>20</v>
      </c>
      <c r="G122">
        <v>20</v>
      </c>
      <c r="H122">
        <v>20</v>
      </c>
      <c r="I122">
        <v>20</v>
      </c>
      <c r="J122">
        <v>20</v>
      </c>
      <c r="K122">
        <v>20</v>
      </c>
      <c r="L122">
        <v>20</v>
      </c>
      <c r="M122">
        <v>20</v>
      </c>
      <c r="N122">
        <v>20</v>
      </c>
      <c r="O122" s="1">
        <v>1820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</row>
    <row r="123" spans="1:105">
      <c r="A123" t="s">
        <v>209</v>
      </c>
      <c r="B123">
        <v>1</v>
      </c>
      <c r="C123">
        <v>60</v>
      </c>
      <c r="D123" t="s">
        <v>213</v>
      </c>
      <c r="E123">
        <v>0</v>
      </c>
      <c r="F123">
        <v>20</v>
      </c>
      <c r="G123">
        <v>20</v>
      </c>
      <c r="H123">
        <v>20</v>
      </c>
      <c r="I123">
        <v>20</v>
      </c>
      <c r="J123">
        <v>20</v>
      </c>
      <c r="K123">
        <v>20</v>
      </c>
      <c r="L123">
        <v>20</v>
      </c>
      <c r="M123">
        <v>20</v>
      </c>
      <c r="N123">
        <v>20</v>
      </c>
      <c r="O123" s="1">
        <v>1820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</row>
    <row r="124" spans="1:105">
      <c r="A124" t="s">
        <v>209</v>
      </c>
      <c r="B124">
        <v>1</v>
      </c>
      <c r="C124">
        <v>61</v>
      </c>
      <c r="D124" t="s">
        <v>212</v>
      </c>
      <c r="E124">
        <v>0</v>
      </c>
      <c r="F124">
        <v>20</v>
      </c>
      <c r="G124">
        <v>20</v>
      </c>
      <c r="H124">
        <v>20</v>
      </c>
      <c r="I124">
        <v>20</v>
      </c>
      <c r="J124">
        <v>20</v>
      </c>
      <c r="K124">
        <v>20</v>
      </c>
      <c r="L124">
        <v>20</v>
      </c>
      <c r="M124">
        <v>20</v>
      </c>
      <c r="N124">
        <v>20</v>
      </c>
      <c r="O124" s="1">
        <v>1820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</row>
    <row r="125" spans="1:105">
      <c r="A125" t="s">
        <v>209</v>
      </c>
      <c r="B125">
        <v>1</v>
      </c>
      <c r="C125">
        <v>61</v>
      </c>
      <c r="D125" t="s">
        <v>213</v>
      </c>
      <c r="E125">
        <v>0</v>
      </c>
      <c r="F125">
        <v>20</v>
      </c>
      <c r="G125">
        <v>20</v>
      </c>
      <c r="H125">
        <v>20</v>
      </c>
      <c r="I125">
        <v>20</v>
      </c>
      <c r="J125">
        <v>20</v>
      </c>
      <c r="K125">
        <v>20</v>
      </c>
      <c r="L125">
        <v>20</v>
      </c>
      <c r="M125">
        <v>20</v>
      </c>
      <c r="N125">
        <v>20</v>
      </c>
      <c r="O125" s="1">
        <v>1820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</row>
    <row r="126" spans="1:105">
      <c r="A126" t="s">
        <v>209</v>
      </c>
      <c r="B126">
        <v>1</v>
      </c>
      <c r="C126">
        <v>62</v>
      </c>
      <c r="D126" t="s">
        <v>212</v>
      </c>
      <c r="E126">
        <v>0</v>
      </c>
      <c r="F126">
        <v>20</v>
      </c>
      <c r="G126">
        <v>20</v>
      </c>
      <c r="H126">
        <v>20</v>
      </c>
      <c r="I126">
        <v>20</v>
      </c>
      <c r="J126">
        <v>20</v>
      </c>
      <c r="K126">
        <v>20</v>
      </c>
      <c r="L126">
        <v>20</v>
      </c>
      <c r="M126">
        <v>20</v>
      </c>
      <c r="N126">
        <v>20</v>
      </c>
      <c r="O126" s="1">
        <v>1820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</row>
    <row r="127" spans="1:105">
      <c r="A127" t="s">
        <v>209</v>
      </c>
      <c r="B127">
        <v>1</v>
      </c>
      <c r="C127">
        <v>62</v>
      </c>
      <c r="D127" t="s">
        <v>213</v>
      </c>
      <c r="E127">
        <v>0</v>
      </c>
      <c r="F127">
        <v>20</v>
      </c>
      <c r="G127">
        <v>20</v>
      </c>
      <c r="H127">
        <v>20</v>
      </c>
      <c r="I127">
        <v>20</v>
      </c>
      <c r="J127">
        <v>20</v>
      </c>
      <c r="K127">
        <v>20</v>
      </c>
      <c r="L127">
        <v>20</v>
      </c>
      <c r="M127">
        <v>20</v>
      </c>
      <c r="N127">
        <v>20</v>
      </c>
      <c r="O127" s="1">
        <v>1820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</row>
    <row r="128" spans="1:105">
      <c r="A128" t="s">
        <v>209</v>
      </c>
      <c r="B128">
        <v>1</v>
      </c>
      <c r="C128">
        <v>63</v>
      </c>
      <c r="D128" t="s">
        <v>212</v>
      </c>
      <c r="E128">
        <v>0</v>
      </c>
      <c r="F128">
        <v>20</v>
      </c>
      <c r="G128">
        <v>20</v>
      </c>
      <c r="H128">
        <v>20</v>
      </c>
      <c r="I128">
        <v>20</v>
      </c>
      <c r="J128">
        <v>20</v>
      </c>
      <c r="K128">
        <v>20</v>
      </c>
      <c r="L128">
        <v>20</v>
      </c>
      <c r="M128">
        <v>20</v>
      </c>
      <c r="N128">
        <v>20</v>
      </c>
      <c r="O128" s="1">
        <v>1820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</row>
    <row r="129" spans="1:105">
      <c r="A129" t="s">
        <v>209</v>
      </c>
      <c r="B129">
        <v>1</v>
      </c>
      <c r="C129">
        <v>63</v>
      </c>
      <c r="D129" t="s">
        <v>213</v>
      </c>
      <c r="E129">
        <v>0</v>
      </c>
      <c r="F129">
        <v>20</v>
      </c>
      <c r="G129">
        <v>20</v>
      </c>
      <c r="H129">
        <v>20</v>
      </c>
      <c r="I129">
        <v>20</v>
      </c>
      <c r="J129">
        <v>20</v>
      </c>
      <c r="K129">
        <v>20</v>
      </c>
      <c r="L129">
        <v>20</v>
      </c>
      <c r="M129">
        <v>20</v>
      </c>
      <c r="N129">
        <v>20</v>
      </c>
      <c r="O129" s="1">
        <v>1820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</row>
    <row r="130" spans="1:105">
      <c r="A130" t="s">
        <v>209</v>
      </c>
      <c r="B130">
        <v>1</v>
      </c>
      <c r="C130">
        <v>64</v>
      </c>
      <c r="D130" t="s">
        <v>212</v>
      </c>
      <c r="E130">
        <v>0</v>
      </c>
      <c r="F130">
        <v>20</v>
      </c>
      <c r="G130">
        <v>20</v>
      </c>
      <c r="H130">
        <v>20</v>
      </c>
      <c r="I130">
        <v>20</v>
      </c>
      <c r="J130">
        <v>20</v>
      </c>
      <c r="K130">
        <v>20</v>
      </c>
      <c r="L130">
        <v>20</v>
      </c>
      <c r="M130">
        <v>20</v>
      </c>
      <c r="N130">
        <v>20</v>
      </c>
      <c r="O130" s="1">
        <v>1820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</row>
    <row r="131" spans="1:105">
      <c r="A131" t="s">
        <v>209</v>
      </c>
      <c r="B131">
        <v>1</v>
      </c>
      <c r="C131">
        <v>64</v>
      </c>
      <c r="D131" t="s">
        <v>213</v>
      </c>
      <c r="E131">
        <v>0</v>
      </c>
      <c r="F131">
        <v>20</v>
      </c>
      <c r="G131">
        <v>20</v>
      </c>
      <c r="H131">
        <v>20</v>
      </c>
      <c r="I131">
        <v>20</v>
      </c>
      <c r="J131">
        <v>20</v>
      </c>
      <c r="K131">
        <v>20</v>
      </c>
      <c r="L131">
        <v>20</v>
      </c>
      <c r="M131">
        <v>20</v>
      </c>
      <c r="N131">
        <v>20</v>
      </c>
      <c r="O131" s="1">
        <v>1820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</row>
    <row r="132" spans="1:105">
      <c r="A132" t="s">
        <v>209</v>
      </c>
      <c r="B132">
        <v>1</v>
      </c>
      <c r="C132">
        <v>65</v>
      </c>
      <c r="D132" t="s">
        <v>212</v>
      </c>
      <c r="E132">
        <v>0</v>
      </c>
      <c r="F132">
        <v>20</v>
      </c>
      <c r="G132">
        <v>20</v>
      </c>
      <c r="H132">
        <v>20</v>
      </c>
      <c r="I132">
        <v>20</v>
      </c>
      <c r="J132">
        <v>20</v>
      </c>
      <c r="K132">
        <v>20</v>
      </c>
      <c r="L132">
        <v>20</v>
      </c>
      <c r="M132">
        <v>20</v>
      </c>
      <c r="N132">
        <v>20</v>
      </c>
      <c r="O132" s="1">
        <v>1820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</row>
    <row r="133" spans="1:105">
      <c r="A133" t="s">
        <v>209</v>
      </c>
      <c r="B133">
        <v>1</v>
      </c>
      <c r="C133">
        <v>65</v>
      </c>
      <c r="D133" t="s">
        <v>213</v>
      </c>
      <c r="E133">
        <v>0</v>
      </c>
      <c r="F133">
        <v>20</v>
      </c>
      <c r="G133">
        <v>20</v>
      </c>
      <c r="H133">
        <v>20</v>
      </c>
      <c r="I133">
        <v>20</v>
      </c>
      <c r="J133">
        <v>20</v>
      </c>
      <c r="K133">
        <v>20</v>
      </c>
      <c r="L133">
        <v>20</v>
      </c>
      <c r="M133">
        <v>20</v>
      </c>
      <c r="N133">
        <v>20</v>
      </c>
      <c r="O133" s="1">
        <v>1820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</row>
    <row r="134" spans="1:105">
      <c r="A134" t="s">
        <v>209</v>
      </c>
      <c r="B134">
        <v>1</v>
      </c>
      <c r="C134">
        <v>66</v>
      </c>
      <c r="D134" t="s">
        <v>212</v>
      </c>
      <c r="E134">
        <v>0</v>
      </c>
      <c r="F134">
        <v>20</v>
      </c>
      <c r="G134">
        <v>20</v>
      </c>
      <c r="H134">
        <v>20</v>
      </c>
      <c r="I134">
        <v>20</v>
      </c>
      <c r="J134">
        <v>20</v>
      </c>
      <c r="K134">
        <v>20</v>
      </c>
      <c r="L134">
        <v>20</v>
      </c>
      <c r="M134">
        <v>20</v>
      </c>
      <c r="N134">
        <v>20</v>
      </c>
      <c r="O134" s="1">
        <v>1820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</row>
    <row r="135" spans="1:105">
      <c r="A135" t="s">
        <v>209</v>
      </c>
      <c r="B135">
        <v>1</v>
      </c>
      <c r="C135">
        <v>66</v>
      </c>
      <c r="D135" t="s">
        <v>213</v>
      </c>
      <c r="E135">
        <v>0</v>
      </c>
      <c r="F135">
        <v>20</v>
      </c>
      <c r="G135">
        <v>20</v>
      </c>
      <c r="H135">
        <v>20</v>
      </c>
      <c r="I135">
        <v>20</v>
      </c>
      <c r="J135">
        <v>20</v>
      </c>
      <c r="K135">
        <v>20</v>
      </c>
      <c r="L135">
        <v>20</v>
      </c>
      <c r="M135">
        <v>20</v>
      </c>
      <c r="N135">
        <v>20</v>
      </c>
      <c r="O135" s="1">
        <v>1820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</row>
    <row r="136" spans="1:105">
      <c r="A136" t="s">
        <v>209</v>
      </c>
      <c r="B136">
        <v>1</v>
      </c>
      <c r="C136">
        <v>67</v>
      </c>
      <c r="D136" t="s">
        <v>212</v>
      </c>
      <c r="E136">
        <v>0</v>
      </c>
      <c r="F136">
        <v>20</v>
      </c>
      <c r="G136">
        <v>20</v>
      </c>
      <c r="H136">
        <v>20</v>
      </c>
      <c r="I136">
        <v>20</v>
      </c>
      <c r="J136">
        <v>20</v>
      </c>
      <c r="K136">
        <v>20</v>
      </c>
      <c r="L136">
        <v>20</v>
      </c>
      <c r="M136">
        <v>20</v>
      </c>
      <c r="N136">
        <v>20</v>
      </c>
      <c r="O136" s="1">
        <v>1820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</row>
    <row r="137" spans="1:105">
      <c r="A137" t="s">
        <v>209</v>
      </c>
      <c r="B137">
        <v>1</v>
      </c>
      <c r="C137">
        <v>67</v>
      </c>
      <c r="D137" t="s">
        <v>213</v>
      </c>
      <c r="E137">
        <v>0</v>
      </c>
      <c r="F137">
        <v>20</v>
      </c>
      <c r="G137">
        <v>20</v>
      </c>
      <c r="H137">
        <v>20</v>
      </c>
      <c r="I137">
        <v>20</v>
      </c>
      <c r="J137">
        <v>20</v>
      </c>
      <c r="K137">
        <v>20</v>
      </c>
      <c r="L137">
        <v>20</v>
      </c>
      <c r="M137">
        <v>20</v>
      </c>
      <c r="N137">
        <v>20</v>
      </c>
      <c r="O137" s="1">
        <v>1820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</row>
    <row r="138" spans="1:105">
      <c r="A138" t="s">
        <v>209</v>
      </c>
      <c r="B138">
        <v>1</v>
      </c>
      <c r="C138">
        <v>68</v>
      </c>
      <c r="D138" t="s">
        <v>212</v>
      </c>
      <c r="E138">
        <v>0</v>
      </c>
      <c r="F138">
        <v>20</v>
      </c>
      <c r="G138">
        <v>20</v>
      </c>
      <c r="H138">
        <v>20</v>
      </c>
      <c r="I138">
        <v>20</v>
      </c>
      <c r="J138">
        <v>20</v>
      </c>
      <c r="K138">
        <v>20</v>
      </c>
      <c r="L138">
        <v>20</v>
      </c>
      <c r="M138">
        <v>20</v>
      </c>
      <c r="N138">
        <v>20</v>
      </c>
      <c r="O138" s="1">
        <v>1820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</row>
    <row r="139" spans="1:105">
      <c r="A139" t="s">
        <v>209</v>
      </c>
      <c r="B139">
        <v>1</v>
      </c>
      <c r="C139">
        <v>68</v>
      </c>
      <c r="D139" t="s">
        <v>213</v>
      </c>
      <c r="E139">
        <v>0</v>
      </c>
      <c r="F139">
        <v>20</v>
      </c>
      <c r="G139">
        <v>20</v>
      </c>
      <c r="H139">
        <v>20</v>
      </c>
      <c r="I139">
        <v>20</v>
      </c>
      <c r="J139">
        <v>20</v>
      </c>
      <c r="K139">
        <v>20</v>
      </c>
      <c r="L139">
        <v>20</v>
      </c>
      <c r="M139">
        <v>20</v>
      </c>
      <c r="N139">
        <v>20</v>
      </c>
      <c r="O139" s="1">
        <v>1820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</row>
    <row r="140" spans="1:105">
      <c r="A140" t="s">
        <v>209</v>
      </c>
      <c r="B140">
        <v>1</v>
      </c>
      <c r="C140">
        <v>69</v>
      </c>
      <c r="D140" t="s">
        <v>212</v>
      </c>
      <c r="E140">
        <v>0</v>
      </c>
      <c r="F140">
        <v>20</v>
      </c>
      <c r="G140">
        <v>20</v>
      </c>
      <c r="H140">
        <v>20</v>
      </c>
      <c r="I140">
        <v>20</v>
      </c>
      <c r="J140">
        <v>20</v>
      </c>
      <c r="K140">
        <v>20</v>
      </c>
      <c r="L140">
        <v>20</v>
      </c>
      <c r="M140">
        <v>20</v>
      </c>
      <c r="N140">
        <v>20</v>
      </c>
      <c r="O140" s="1">
        <v>1820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</row>
    <row r="141" spans="1:105">
      <c r="A141" t="s">
        <v>209</v>
      </c>
      <c r="B141">
        <v>1</v>
      </c>
      <c r="C141">
        <v>69</v>
      </c>
      <c r="D141" t="s">
        <v>213</v>
      </c>
      <c r="E141">
        <v>0</v>
      </c>
      <c r="F141">
        <v>20</v>
      </c>
      <c r="G141">
        <v>20</v>
      </c>
      <c r="H141">
        <v>20</v>
      </c>
      <c r="I141">
        <v>20</v>
      </c>
      <c r="J141">
        <v>20</v>
      </c>
      <c r="K141">
        <v>20</v>
      </c>
      <c r="L141">
        <v>20</v>
      </c>
      <c r="M141">
        <v>20</v>
      </c>
      <c r="N141">
        <v>20</v>
      </c>
      <c r="O141" s="1">
        <v>1820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</row>
    <row r="142" spans="1:105">
      <c r="A142" t="s">
        <v>209</v>
      </c>
      <c r="B142">
        <v>1</v>
      </c>
      <c r="C142">
        <v>70</v>
      </c>
      <c r="D142" t="s">
        <v>212</v>
      </c>
      <c r="E142">
        <v>0</v>
      </c>
      <c r="F142">
        <v>20</v>
      </c>
      <c r="G142">
        <v>20</v>
      </c>
      <c r="H142">
        <v>20</v>
      </c>
      <c r="I142">
        <v>20</v>
      </c>
      <c r="J142">
        <v>20</v>
      </c>
      <c r="K142">
        <v>20</v>
      </c>
      <c r="L142">
        <v>20</v>
      </c>
      <c r="M142">
        <v>20</v>
      </c>
      <c r="N142">
        <v>20</v>
      </c>
      <c r="O142" s="1">
        <v>1820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</row>
    <row r="143" spans="1:105">
      <c r="A143" t="s">
        <v>209</v>
      </c>
      <c r="B143">
        <v>1</v>
      </c>
      <c r="C143">
        <v>70</v>
      </c>
      <c r="D143" t="s">
        <v>213</v>
      </c>
      <c r="E143">
        <v>0</v>
      </c>
      <c r="F143">
        <v>20</v>
      </c>
      <c r="G143">
        <v>20</v>
      </c>
      <c r="H143">
        <v>20</v>
      </c>
      <c r="I143">
        <v>20</v>
      </c>
      <c r="J143">
        <v>20</v>
      </c>
      <c r="K143">
        <v>20</v>
      </c>
      <c r="L143">
        <v>20</v>
      </c>
      <c r="M143">
        <v>20</v>
      </c>
      <c r="N143">
        <v>20</v>
      </c>
      <c r="O143" s="1">
        <v>1820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</row>
  </sheetData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1"/>
  <sheetViews>
    <sheetView zoomScale="85" zoomScaleNormal="85" zoomScalePageLayoutView="85" workbookViewId="0">
      <selection activeCell="B24" sqref="B24"/>
    </sheetView>
  </sheetViews>
  <sheetFormatPr baseColWidth="10" defaultColWidth="8.625" defaultRowHeight="15" x14ac:dyDescent="0"/>
  <cols>
    <col min="1" max="1" width="10.375" bestFit="1" customWidth="1"/>
    <col min="2" max="2" width="47.375" bestFit="1" customWidth="1"/>
    <col min="3" max="3" width="11.625" customWidth="1"/>
    <col min="4" max="7" width="17" bestFit="1" customWidth="1"/>
    <col min="8" max="8" width="3.875" customWidth="1"/>
    <col min="9" max="9" width="3.375" bestFit="1" customWidth="1"/>
    <col min="10" max="13" width="14.875" bestFit="1" customWidth="1"/>
    <col min="14" max="16" width="12.125" bestFit="1" customWidth="1"/>
  </cols>
  <sheetData>
    <row r="1" spans="1:16">
      <c r="A1" t="s">
        <v>390</v>
      </c>
    </row>
    <row r="2" spans="1:16">
      <c r="A2" t="s">
        <v>1</v>
      </c>
      <c r="B2" s="2"/>
      <c r="C2" s="34">
        <v>1000000</v>
      </c>
      <c r="O2">
        <v>12.023</v>
      </c>
      <c r="P2">
        <f>N2+O2</f>
        <v>12.023</v>
      </c>
    </row>
    <row r="3" spans="1:16" ht="30">
      <c r="A3" t="s">
        <v>0</v>
      </c>
      <c r="B3" s="3" t="s">
        <v>380</v>
      </c>
      <c r="C3" s="34">
        <f>((C2*E3)/1000)*G3</f>
        <v>26820</v>
      </c>
      <c r="E3">
        <v>298</v>
      </c>
      <c r="F3">
        <f>((1000000*301)/1000)*0.27</f>
        <v>81270</v>
      </c>
      <c r="G3">
        <v>0.09</v>
      </c>
      <c r="O3">
        <v>12.122999999999999</v>
      </c>
      <c r="P3">
        <f t="shared" ref="P3:P11" si="0">N3+O3</f>
        <v>12.122999999999999</v>
      </c>
    </row>
    <row r="4" spans="1:16">
      <c r="O4">
        <v>12.223000000000001</v>
      </c>
      <c r="P4">
        <f t="shared" si="0"/>
        <v>12.223000000000001</v>
      </c>
    </row>
    <row r="5" spans="1:16">
      <c r="A5" t="s">
        <v>1</v>
      </c>
      <c r="B5" t="s">
        <v>243</v>
      </c>
      <c r="C5" s="2">
        <f>($C$6*1000)/(308*1)</f>
        <v>324675.32467532466</v>
      </c>
      <c r="O5">
        <v>12.323</v>
      </c>
      <c r="P5">
        <f t="shared" si="0"/>
        <v>12.323</v>
      </c>
    </row>
    <row r="6" spans="1:16">
      <c r="A6" t="s">
        <v>0</v>
      </c>
      <c r="C6" s="2">
        <v>100000</v>
      </c>
      <c r="O6">
        <v>12.423</v>
      </c>
      <c r="P6">
        <f t="shared" si="0"/>
        <v>12.423</v>
      </c>
    </row>
    <row r="7" spans="1:16">
      <c r="O7">
        <v>12.523</v>
      </c>
      <c r="P7">
        <f t="shared" si="0"/>
        <v>12.523</v>
      </c>
    </row>
    <row r="8" spans="1:16" ht="14.25" customHeight="1">
      <c r="C8" s="95" t="s">
        <v>350</v>
      </c>
      <c r="D8" s="97" t="s">
        <v>386</v>
      </c>
      <c r="E8" s="98" t="s">
        <v>244</v>
      </c>
      <c r="F8" s="98"/>
      <c r="G8" s="98"/>
      <c r="O8">
        <v>12.622999999999999</v>
      </c>
      <c r="P8">
        <f t="shared" si="0"/>
        <v>12.622999999999999</v>
      </c>
    </row>
    <row r="9" spans="1:16" ht="30">
      <c r="C9" s="96"/>
      <c r="D9" s="97"/>
      <c r="E9" s="11" t="s">
        <v>383</v>
      </c>
      <c r="F9" s="11" t="s">
        <v>384</v>
      </c>
      <c r="G9" s="11" t="s">
        <v>385</v>
      </c>
      <c r="O9">
        <v>12.723000000000001</v>
      </c>
      <c r="P9">
        <f t="shared" si="0"/>
        <v>12.723000000000001</v>
      </c>
    </row>
    <row r="10" spans="1:16">
      <c r="B10" s="90" t="s">
        <v>387</v>
      </c>
      <c r="C10" s="7">
        <v>1</v>
      </c>
      <c r="D10" s="29">
        <f>$C$2*20/1000</f>
        <v>20000</v>
      </c>
      <c r="E10" s="29">
        <f>(D10+0)+((0*20)/1000)</f>
        <v>20000</v>
      </c>
      <c r="F10" s="29">
        <f>(D10+0)+((0*40)/1000)</f>
        <v>20000</v>
      </c>
      <c r="G10" s="29">
        <f>(D10+0)+((0*45)/1000)</f>
        <v>20000</v>
      </c>
      <c r="J10" s="31"/>
      <c r="K10" s="31"/>
      <c r="L10" s="31"/>
      <c r="M10" s="31"/>
      <c r="O10">
        <v>12.823</v>
      </c>
      <c r="P10">
        <f t="shared" si="0"/>
        <v>12.823</v>
      </c>
    </row>
    <row r="11" spans="1:16">
      <c r="B11" s="90"/>
      <c r="C11" s="7">
        <v>2</v>
      </c>
      <c r="D11" s="29">
        <f t="shared" ref="D11:D18" si="1">$C$2*20/1000</f>
        <v>20000</v>
      </c>
      <c r="E11" s="30">
        <f>(D11+E10)+((E10*20)/1000)</f>
        <v>40400</v>
      </c>
      <c r="F11" s="29">
        <f>(D11+F10)+((F10*40)/1000)</f>
        <v>40800</v>
      </c>
      <c r="G11" s="29">
        <f>(D11+G10)+((G10*45)/1000)</f>
        <v>40900</v>
      </c>
      <c r="J11" s="31"/>
      <c r="K11" s="31"/>
      <c r="L11" s="31"/>
      <c r="M11" s="31"/>
      <c r="O11">
        <v>12.923</v>
      </c>
      <c r="P11">
        <f t="shared" si="0"/>
        <v>12.923</v>
      </c>
    </row>
    <row r="12" spans="1:16">
      <c r="B12" s="90"/>
      <c r="C12" s="7">
        <v>3</v>
      </c>
      <c r="D12" s="29">
        <f t="shared" si="1"/>
        <v>20000</v>
      </c>
      <c r="E12" s="30">
        <f t="shared" ref="E12:E18" si="2">(D12+E11)+((E11*20)/1000)</f>
        <v>61208</v>
      </c>
      <c r="F12" s="29">
        <f t="shared" ref="F12:F19" si="3">(D12+F11)+((F11*40)/1000)</f>
        <v>62432</v>
      </c>
      <c r="G12" s="29">
        <f t="shared" ref="G12:G19" si="4">(D12+G11)+((G11*45)/1000)</f>
        <v>62740.5</v>
      </c>
      <c r="J12" s="31"/>
      <c r="K12" s="31"/>
      <c r="L12" s="31"/>
      <c r="M12" s="31"/>
    </row>
    <row r="13" spans="1:16">
      <c r="B13" s="90"/>
      <c r="C13" s="7">
        <v>4</v>
      </c>
      <c r="D13" s="29">
        <f t="shared" si="1"/>
        <v>20000</v>
      </c>
      <c r="E13" s="30">
        <f t="shared" si="2"/>
        <v>82432.160000000003</v>
      </c>
      <c r="F13" s="29">
        <f t="shared" si="3"/>
        <v>84929.279999999999</v>
      </c>
      <c r="G13" s="29">
        <f t="shared" si="4"/>
        <v>85563.822499999995</v>
      </c>
      <c r="J13" s="31"/>
      <c r="K13" s="31"/>
      <c r="L13" s="31"/>
      <c r="M13" s="31"/>
    </row>
    <row r="14" spans="1:16">
      <c r="B14" s="90"/>
      <c r="C14" s="7">
        <v>5</v>
      </c>
      <c r="D14" s="29">
        <f t="shared" si="1"/>
        <v>20000</v>
      </c>
      <c r="E14" s="30">
        <f t="shared" si="2"/>
        <v>104080.80320000001</v>
      </c>
      <c r="F14" s="29">
        <f t="shared" si="3"/>
        <v>108326.4512</v>
      </c>
      <c r="G14" s="29">
        <f t="shared" si="4"/>
        <v>109414.19451249999</v>
      </c>
      <c r="J14" s="31"/>
      <c r="K14" s="31"/>
      <c r="L14" s="31"/>
      <c r="M14" s="31"/>
    </row>
    <row r="15" spans="1:16">
      <c r="B15" s="90"/>
      <c r="C15" s="7">
        <v>6</v>
      </c>
      <c r="D15" s="29">
        <f t="shared" si="1"/>
        <v>20000</v>
      </c>
      <c r="E15" s="30">
        <f t="shared" si="2"/>
        <v>126162.41926400001</v>
      </c>
      <c r="F15" s="29">
        <f t="shared" si="3"/>
        <v>132659.50924799999</v>
      </c>
      <c r="G15" s="29">
        <f t="shared" si="4"/>
        <v>134337.83326556248</v>
      </c>
      <c r="J15" s="31"/>
      <c r="K15" s="31"/>
      <c r="L15" s="31"/>
      <c r="M15" s="31"/>
    </row>
    <row r="16" spans="1:16">
      <c r="B16" s="90"/>
      <c r="C16" s="7">
        <v>7</v>
      </c>
      <c r="D16" s="29">
        <f t="shared" si="1"/>
        <v>20000</v>
      </c>
      <c r="E16" s="30">
        <f t="shared" si="2"/>
        <v>148685.66764928002</v>
      </c>
      <c r="F16" s="29">
        <f t="shared" si="3"/>
        <v>157965.88961791998</v>
      </c>
      <c r="G16" s="29">
        <f t="shared" si="4"/>
        <v>160383.03576251279</v>
      </c>
      <c r="J16" s="31"/>
      <c r="K16" s="31"/>
      <c r="L16" s="31"/>
      <c r="M16" s="31"/>
    </row>
    <row r="17" spans="2:15">
      <c r="B17" s="90"/>
      <c r="C17" s="7">
        <v>8</v>
      </c>
      <c r="D17" s="29">
        <f t="shared" si="1"/>
        <v>20000</v>
      </c>
      <c r="E17" s="30">
        <f t="shared" si="2"/>
        <v>171659.38100226561</v>
      </c>
      <c r="F17" s="29">
        <f t="shared" si="3"/>
        <v>184284.52520263678</v>
      </c>
      <c r="G17" s="29">
        <f t="shared" si="4"/>
        <v>187600.27237182588</v>
      </c>
      <c r="J17" s="31"/>
      <c r="K17" s="31"/>
      <c r="L17" s="31"/>
      <c r="M17" s="31"/>
      <c r="N17" s="28"/>
      <c r="O17" s="28"/>
    </row>
    <row r="18" spans="2:15">
      <c r="B18" s="90"/>
      <c r="C18" s="7">
        <v>9</v>
      </c>
      <c r="D18" s="29">
        <f t="shared" si="1"/>
        <v>20000</v>
      </c>
      <c r="E18" s="30">
        <f t="shared" si="2"/>
        <v>195092.56862231094</v>
      </c>
      <c r="F18" s="29">
        <f t="shared" si="3"/>
        <v>211655.90621074225</v>
      </c>
      <c r="G18" s="29">
        <f t="shared" si="4"/>
        <v>216042.28462855803</v>
      </c>
      <c r="J18" s="31"/>
      <c r="K18" s="31"/>
      <c r="L18" s="31"/>
      <c r="M18" s="31"/>
    </row>
    <row r="19" spans="2:15">
      <c r="B19" s="90"/>
      <c r="C19" s="7">
        <v>10</v>
      </c>
      <c r="D19" s="29">
        <f>$C$2*1820/1000</f>
        <v>1820000</v>
      </c>
      <c r="E19" s="30">
        <f>(D19+E18)+((E189*20)/1000)</f>
        <v>2015092.5686223109</v>
      </c>
      <c r="F19" s="29">
        <f t="shared" si="3"/>
        <v>2040122.1424591718</v>
      </c>
      <c r="G19" s="29">
        <f t="shared" si="4"/>
        <v>2045764.1874368431</v>
      </c>
      <c r="J19" s="31"/>
      <c r="K19" s="31"/>
      <c r="L19" s="31"/>
      <c r="M19" s="31"/>
    </row>
    <row r="20" spans="2:15">
      <c r="B20" s="4" t="s">
        <v>351</v>
      </c>
      <c r="D20" s="19">
        <f>SUM(D10:D19)</f>
        <v>2000000</v>
      </c>
      <c r="E20" s="10">
        <f>SUM(E10:E19)</f>
        <v>2964813.5683601676</v>
      </c>
      <c r="F20" s="10">
        <f>SUM(F10:F19)</f>
        <v>3043175.7039384707</v>
      </c>
      <c r="G20" s="10">
        <f>SUM(G10:G19)</f>
        <v>3062746.1304778019</v>
      </c>
    </row>
    <row r="23" spans="2:15" ht="14.25" customHeight="1">
      <c r="D23" s="98" t="s">
        <v>352</v>
      </c>
      <c r="E23" s="98"/>
      <c r="F23" s="98"/>
      <c r="G23" s="98"/>
      <c r="I23" s="94" t="s">
        <v>389</v>
      </c>
      <c r="J23" s="94"/>
      <c r="K23" s="94"/>
      <c r="L23" s="94"/>
      <c r="M23" s="94"/>
    </row>
    <row r="24" spans="2:15" ht="30">
      <c r="C24" s="5" t="s">
        <v>350</v>
      </c>
      <c r="D24" s="6" t="s">
        <v>354</v>
      </c>
      <c r="E24" s="6" t="s">
        <v>381</v>
      </c>
      <c r="F24" s="6" t="s">
        <v>353</v>
      </c>
      <c r="G24" s="6" t="s">
        <v>382</v>
      </c>
      <c r="I24" s="5" t="s">
        <v>350</v>
      </c>
      <c r="J24" s="6" t="s">
        <v>354</v>
      </c>
      <c r="K24" s="6" t="s">
        <v>381</v>
      </c>
      <c r="L24" s="6" t="s">
        <v>353</v>
      </c>
      <c r="M24" s="6" t="s">
        <v>382</v>
      </c>
    </row>
    <row r="25" spans="2:15">
      <c r="C25" s="7">
        <v>1</v>
      </c>
      <c r="D25" s="9"/>
      <c r="E25" s="9"/>
      <c r="F25" s="9"/>
      <c r="G25" s="9"/>
      <c r="I25" s="7">
        <v>1</v>
      </c>
      <c r="J25" s="8"/>
      <c r="K25" s="8"/>
      <c r="L25" s="8"/>
      <c r="M25" s="8"/>
    </row>
    <row r="26" spans="2:15">
      <c r="C26" s="7">
        <v>2</v>
      </c>
      <c r="D26" s="9"/>
      <c r="E26" s="9"/>
      <c r="F26" s="9"/>
      <c r="G26" s="9"/>
      <c r="I26" s="7">
        <v>2</v>
      </c>
      <c r="J26" s="8"/>
      <c r="K26" s="8"/>
      <c r="L26" s="8"/>
      <c r="M26" s="8"/>
    </row>
    <row r="27" spans="2:15">
      <c r="C27" s="7">
        <v>3</v>
      </c>
      <c r="D27" s="9"/>
      <c r="E27" s="9"/>
      <c r="F27" s="9"/>
      <c r="G27" s="9"/>
      <c r="I27" s="7">
        <v>3</v>
      </c>
      <c r="J27" s="8"/>
      <c r="K27" s="8"/>
      <c r="L27" s="8"/>
      <c r="M27" s="8"/>
    </row>
    <row r="28" spans="2:15">
      <c r="C28" s="7">
        <v>4</v>
      </c>
      <c r="D28" s="9"/>
      <c r="E28" s="9"/>
      <c r="F28" s="9"/>
      <c r="G28" s="9"/>
      <c r="I28" s="7">
        <v>4</v>
      </c>
      <c r="J28" s="8"/>
      <c r="K28" s="8"/>
      <c r="L28" s="8"/>
      <c r="M28" s="8"/>
    </row>
    <row r="29" spans="2:15">
      <c r="C29" s="7">
        <v>5</v>
      </c>
      <c r="D29" s="9"/>
      <c r="E29" s="9"/>
      <c r="F29" s="9"/>
      <c r="G29" s="9"/>
      <c r="I29" s="7">
        <v>5</v>
      </c>
      <c r="J29" s="8"/>
      <c r="K29" s="8"/>
      <c r="L29" s="8"/>
      <c r="M29" s="8"/>
    </row>
    <row r="30" spans="2:15">
      <c r="C30" s="7">
        <v>6</v>
      </c>
      <c r="D30" s="9"/>
      <c r="E30" s="9"/>
      <c r="F30" s="9"/>
      <c r="G30" s="9"/>
      <c r="I30" s="7">
        <v>6</v>
      </c>
      <c r="J30" s="8"/>
      <c r="K30" s="8"/>
      <c r="L30" s="8"/>
      <c r="M30" s="8"/>
    </row>
    <row r="31" spans="2:15" ht="14.25" customHeight="1">
      <c r="B31" s="91" t="s">
        <v>388</v>
      </c>
      <c r="C31" s="7">
        <v>7</v>
      </c>
      <c r="D31" s="9">
        <f>($C$6*1.5)/100</f>
        <v>1500</v>
      </c>
      <c r="E31" s="9">
        <f>(D31+0)+(0*4/100)</f>
        <v>1500</v>
      </c>
      <c r="F31" s="9">
        <f>($C$6*1.8)/100</f>
        <v>1800</v>
      </c>
      <c r="G31" s="9">
        <f>(F31+0)+(0*4.5/100)</f>
        <v>1800</v>
      </c>
      <c r="I31" s="7">
        <v>7</v>
      </c>
      <c r="J31" s="26">
        <v>1.5</v>
      </c>
      <c r="K31" s="26">
        <v>4</v>
      </c>
      <c r="L31" s="26">
        <v>1.8</v>
      </c>
      <c r="M31" s="26">
        <v>4.5</v>
      </c>
    </row>
    <row r="32" spans="2:15">
      <c r="B32" s="92"/>
      <c r="C32" s="7">
        <v>8</v>
      </c>
      <c r="D32" s="9">
        <f t="shared" ref="D32:D33" si="5">($C$6*1.5)/100</f>
        <v>1500</v>
      </c>
      <c r="E32" s="9">
        <f>(D32+E30)+(E30*4/100)</f>
        <v>1500</v>
      </c>
      <c r="F32" s="9">
        <f t="shared" ref="F32:F33" si="6">($C$6*1.8)/100</f>
        <v>1800</v>
      </c>
      <c r="G32" s="9">
        <f>(F32+G31)+(G31*4.5/100)</f>
        <v>3681</v>
      </c>
      <c r="I32" s="7">
        <v>8</v>
      </c>
      <c r="J32" s="26">
        <v>1.5</v>
      </c>
      <c r="K32" s="26">
        <v>4</v>
      </c>
      <c r="L32" s="26">
        <v>1.8</v>
      </c>
      <c r="M32" s="26">
        <v>4.5</v>
      </c>
    </row>
    <row r="33" spans="2:13">
      <c r="B33" s="92"/>
      <c r="C33" s="7">
        <v>9</v>
      </c>
      <c r="D33" s="9">
        <f t="shared" si="5"/>
        <v>1500</v>
      </c>
      <c r="E33" s="9">
        <f t="shared" ref="E33:E34" si="7">(D33+E31)+(E31*4/100)</f>
        <v>3060</v>
      </c>
      <c r="F33" s="9">
        <f t="shared" si="6"/>
        <v>1800</v>
      </c>
      <c r="G33" s="9">
        <f t="shared" ref="G33:G34" si="8">(F33+G32)+(G32*4.5/100)</f>
        <v>5646.6450000000004</v>
      </c>
      <c r="I33" s="7">
        <v>9</v>
      </c>
      <c r="J33" s="26">
        <v>1.5</v>
      </c>
      <c r="K33" s="26">
        <v>4</v>
      </c>
      <c r="L33" s="26">
        <v>1.8</v>
      </c>
      <c r="M33" s="26">
        <v>4.5</v>
      </c>
    </row>
    <row r="34" spans="2:13">
      <c r="B34" s="92"/>
      <c r="C34" s="7">
        <v>10</v>
      </c>
      <c r="D34" s="9">
        <f>($C$6*16.5)/100</f>
        <v>16500</v>
      </c>
      <c r="E34" s="9">
        <f t="shared" si="7"/>
        <v>18060</v>
      </c>
      <c r="F34" s="9">
        <f>($C$6*19.8)/100</f>
        <v>19800</v>
      </c>
      <c r="G34" s="9">
        <f t="shared" si="8"/>
        <v>25700.744025</v>
      </c>
      <c r="I34" s="7">
        <v>10</v>
      </c>
      <c r="J34" s="26">
        <v>16.5</v>
      </c>
      <c r="K34" s="26">
        <v>4</v>
      </c>
      <c r="L34" s="26">
        <v>19.8</v>
      </c>
      <c r="M34" s="26">
        <v>4.5</v>
      </c>
    </row>
    <row r="35" spans="2:13">
      <c r="B35" s="92"/>
      <c r="C35" s="8"/>
      <c r="D35" s="19">
        <f>SUM(D25:D34)</f>
        <v>21000</v>
      </c>
      <c r="E35" s="10">
        <f>SUM(E25:E34)</f>
        <v>24120</v>
      </c>
      <c r="F35" s="19">
        <f>SUM(F25:F34)</f>
        <v>25200</v>
      </c>
      <c r="G35" s="10">
        <f>SUM(G25:G34)</f>
        <v>36828.389024999997</v>
      </c>
    </row>
    <row r="36" spans="2:13">
      <c r="B36" s="92"/>
    </row>
    <row r="38" spans="2:13">
      <c r="C38" s="95" t="s">
        <v>350</v>
      </c>
      <c r="D38" s="97"/>
      <c r="E38" s="99" t="s">
        <v>355</v>
      </c>
      <c r="F38" s="99"/>
      <c r="G38" s="99"/>
    </row>
    <row r="39" spans="2:13" ht="30">
      <c r="C39" s="96"/>
      <c r="D39" s="97"/>
      <c r="E39" s="11" t="s">
        <v>356</v>
      </c>
      <c r="F39" s="11" t="s">
        <v>357</v>
      </c>
      <c r="G39" s="11" t="s">
        <v>358</v>
      </c>
    </row>
    <row r="40" spans="2:13">
      <c r="B40" s="90" t="s">
        <v>359</v>
      </c>
      <c r="C40" s="7">
        <v>1</v>
      </c>
      <c r="D40" s="9"/>
      <c r="E40" s="9">
        <f>E10</f>
        <v>20000</v>
      </c>
      <c r="F40" s="9">
        <f>E10+E25</f>
        <v>20000</v>
      </c>
      <c r="G40" s="9">
        <f>G10+G25</f>
        <v>20000</v>
      </c>
    </row>
    <row r="41" spans="2:13">
      <c r="B41" s="90"/>
      <c r="C41" s="7">
        <v>2</v>
      </c>
      <c r="D41" s="9"/>
      <c r="E41" s="9">
        <f t="shared" ref="E41:E49" si="9">E11</f>
        <v>40400</v>
      </c>
      <c r="F41" s="9">
        <f t="shared" ref="F41:F49" si="10">E11+E26</f>
        <v>40400</v>
      </c>
      <c r="G41" s="9">
        <f t="shared" ref="G41:G49" si="11">G11+G26</f>
        <v>40900</v>
      </c>
    </row>
    <row r="42" spans="2:13">
      <c r="B42" s="90"/>
      <c r="C42" s="7">
        <v>3</v>
      </c>
      <c r="D42" s="9"/>
      <c r="E42" s="9">
        <f t="shared" si="9"/>
        <v>61208</v>
      </c>
      <c r="F42" s="9">
        <f t="shared" si="10"/>
        <v>61208</v>
      </c>
      <c r="G42" s="9">
        <f t="shared" si="11"/>
        <v>62740.5</v>
      </c>
    </row>
    <row r="43" spans="2:13">
      <c r="B43" s="90"/>
      <c r="C43" s="7">
        <v>4</v>
      </c>
      <c r="D43" s="9"/>
      <c r="E43" s="9">
        <f t="shared" si="9"/>
        <v>82432.160000000003</v>
      </c>
      <c r="F43" s="9">
        <f t="shared" si="10"/>
        <v>82432.160000000003</v>
      </c>
      <c r="G43" s="9">
        <f t="shared" si="11"/>
        <v>85563.822499999995</v>
      </c>
    </row>
    <row r="44" spans="2:13">
      <c r="B44" s="90"/>
      <c r="C44" s="7">
        <v>5</v>
      </c>
      <c r="D44" s="9"/>
      <c r="E44" s="9">
        <f t="shared" si="9"/>
        <v>104080.80320000001</v>
      </c>
      <c r="F44" s="9">
        <f t="shared" si="10"/>
        <v>104080.80320000001</v>
      </c>
      <c r="G44" s="9">
        <f t="shared" si="11"/>
        <v>109414.19451249999</v>
      </c>
    </row>
    <row r="45" spans="2:13">
      <c r="B45" s="90"/>
      <c r="C45" s="7">
        <v>6</v>
      </c>
      <c r="D45" s="9"/>
      <c r="E45" s="9">
        <f t="shared" si="9"/>
        <v>126162.41926400001</v>
      </c>
      <c r="F45" s="9">
        <f t="shared" si="10"/>
        <v>126162.41926400001</v>
      </c>
      <c r="G45" s="9">
        <f t="shared" si="11"/>
        <v>134337.83326556248</v>
      </c>
    </row>
    <row r="46" spans="2:13">
      <c r="B46" s="90"/>
      <c r="C46" s="7">
        <v>7</v>
      </c>
      <c r="D46" s="9"/>
      <c r="E46" s="9">
        <f t="shared" si="9"/>
        <v>148685.66764928002</v>
      </c>
      <c r="F46" s="9">
        <f t="shared" si="10"/>
        <v>150185.66764928002</v>
      </c>
      <c r="G46" s="9">
        <f t="shared" si="11"/>
        <v>162183.03576251279</v>
      </c>
    </row>
    <row r="47" spans="2:13">
      <c r="B47" s="90"/>
      <c r="C47" s="7">
        <v>8</v>
      </c>
      <c r="D47" s="9"/>
      <c r="E47" s="9">
        <f t="shared" si="9"/>
        <v>171659.38100226561</v>
      </c>
      <c r="F47" s="9">
        <f t="shared" si="10"/>
        <v>173159.38100226561</v>
      </c>
      <c r="G47" s="9">
        <f t="shared" si="11"/>
        <v>191281.27237182588</v>
      </c>
    </row>
    <row r="48" spans="2:13">
      <c r="B48" s="90"/>
      <c r="C48" s="7">
        <v>9</v>
      </c>
      <c r="D48" s="9"/>
      <c r="E48" s="9">
        <f t="shared" si="9"/>
        <v>195092.56862231094</v>
      </c>
      <c r="F48" s="9">
        <f t="shared" si="10"/>
        <v>198152.56862231094</v>
      </c>
      <c r="G48" s="9">
        <f t="shared" si="11"/>
        <v>221688.92962855802</v>
      </c>
    </row>
    <row r="49" spans="2:7">
      <c r="B49" s="90"/>
      <c r="C49" s="7">
        <v>10</v>
      </c>
      <c r="D49" s="9"/>
      <c r="E49" s="9">
        <f t="shared" si="9"/>
        <v>2015092.5686223109</v>
      </c>
      <c r="F49" s="9">
        <f t="shared" si="10"/>
        <v>2033152.5686223109</v>
      </c>
      <c r="G49" s="9">
        <f t="shared" si="11"/>
        <v>2071464.931461843</v>
      </c>
    </row>
    <row r="50" spans="2:7">
      <c r="E50" s="40">
        <f>SUM(E40:E49)</f>
        <v>2964813.5683601676</v>
      </c>
      <c r="F50" s="40">
        <f>SUM(F40:F49)</f>
        <v>2988933.5683601676</v>
      </c>
      <c r="G50" s="40">
        <f>SUM(G40:G49)</f>
        <v>3099574.5195028018</v>
      </c>
    </row>
    <row r="52" spans="2:7">
      <c r="B52" s="15" t="s">
        <v>360</v>
      </c>
      <c r="C52" s="22">
        <f>C3</f>
        <v>26820</v>
      </c>
    </row>
    <row r="53" spans="2:7">
      <c r="B53" s="16" t="s">
        <v>361</v>
      </c>
      <c r="C53" s="16"/>
    </row>
    <row r="54" spans="2:7">
      <c r="B54" s="12" t="s">
        <v>369</v>
      </c>
      <c r="C54" s="17">
        <f>E50</f>
        <v>2964813.5683601676</v>
      </c>
    </row>
    <row r="55" spans="2:7">
      <c r="B55" s="12" t="s">
        <v>370</v>
      </c>
      <c r="C55" s="17">
        <f>F50</f>
        <v>2988933.5683601676</v>
      </c>
    </row>
    <row r="56" spans="2:7">
      <c r="B56" s="12" t="s">
        <v>371</v>
      </c>
      <c r="C56" s="17">
        <f>G50</f>
        <v>3099574.5195028018</v>
      </c>
    </row>
    <row r="57" spans="2:7">
      <c r="B57" s="18" t="s">
        <v>362</v>
      </c>
      <c r="C57" s="18"/>
    </row>
    <row r="58" spans="2:7">
      <c r="B58" s="12" t="s">
        <v>372</v>
      </c>
      <c r="C58" s="20">
        <f>D20</f>
        <v>2000000</v>
      </c>
    </row>
    <row r="59" spans="2:7">
      <c r="B59" s="12" t="s">
        <v>373</v>
      </c>
      <c r="C59" s="20">
        <f>D20+D35</f>
        <v>2021000</v>
      </c>
    </row>
    <row r="60" spans="2:7">
      <c r="B60" s="12" t="s">
        <v>374</v>
      </c>
      <c r="C60" s="20">
        <f>D20+F35</f>
        <v>2025200</v>
      </c>
    </row>
    <row r="61" spans="2:7">
      <c r="B61" s="14" t="s">
        <v>363</v>
      </c>
      <c r="C61" s="14"/>
    </row>
    <row r="62" spans="2:7">
      <c r="B62" s="12" t="s">
        <v>364</v>
      </c>
      <c r="C62" s="21">
        <f>E11</f>
        <v>40400</v>
      </c>
    </row>
    <row r="63" spans="2:7">
      <c r="B63" s="12" t="s">
        <v>365</v>
      </c>
      <c r="C63" s="21">
        <f>E13</f>
        <v>82432.160000000003</v>
      </c>
    </row>
    <row r="64" spans="2:7">
      <c r="B64" s="12" t="s">
        <v>366</v>
      </c>
      <c r="C64" s="21">
        <f>E16</f>
        <v>148685.66764928002</v>
      </c>
    </row>
    <row r="65" spans="2:3">
      <c r="B65" s="12" t="s">
        <v>367</v>
      </c>
      <c r="C65" s="21">
        <f>E18</f>
        <v>195092.56862231094</v>
      </c>
    </row>
    <row r="66" spans="2:3">
      <c r="B66" s="12" t="s">
        <v>368</v>
      </c>
      <c r="C66" s="21">
        <f>E19</f>
        <v>2015092.5686223109</v>
      </c>
    </row>
    <row r="67" spans="2:3">
      <c r="B67" s="23" t="s">
        <v>376</v>
      </c>
      <c r="C67" s="23"/>
    </row>
    <row r="68" spans="2:3">
      <c r="B68" s="12" t="s">
        <v>377</v>
      </c>
      <c r="C68" s="24">
        <f>100000*35/100</f>
        <v>35000</v>
      </c>
    </row>
    <row r="69" spans="2:3">
      <c r="B69" s="12" t="s">
        <v>378</v>
      </c>
      <c r="C69" s="24">
        <f>(100000*35/100)*6</f>
        <v>210000</v>
      </c>
    </row>
    <row r="70" spans="2:3">
      <c r="B70" s="25" t="s">
        <v>375</v>
      </c>
      <c r="C70" s="13"/>
    </row>
    <row r="71" spans="2:3">
      <c r="B71" s="12" t="s">
        <v>379</v>
      </c>
      <c r="C71" s="2">
        <v>1000000</v>
      </c>
    </row>
  </sheetData>
  <mergeCells count="11">
    <mergeCell ref="C8:C9"/>
    <mergeCell ref="D8:D9"/>
    <mergeCell ref="E8:G8"/>
    <mergeCell ref="B10:B19"/>
    <mergeCell ref="D23:G23"/>
    <mergeCell ref="I23:M23"/>
    <mergeCell ref="D38:D39"/>
    <mergeCell ref="E38:G38"/>
    <mergeCell ref="B40:B49"/>
    <mergeCell ref="C38:C39"/>
    <mergeCell ref="B31:B36"/>
  </mergeCells>
  <pageMargins left="0.23622047244094491" right="0.23622047244094491" top="0.74803149606299213" bottom="0.74803149606299213" header="0.31496062992125984" footer="0.31496062992125984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'Modal Factor'!$C$1:$C$4</xm:f>
          </x14:formula1>
          <xm:sqref>G3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Calculate sheet (PRM)</vt:lpstr>
      <vt:lpstr>Calculate sheet (SA)</vt:lpstr>
      <vt:lpstr>Max-Min</vt:lpstr>
      <vt:lpstr>PremuimRate(10EC, iBegin)</vt:lpstr>
      <vt:lpstr>Modal Factor</vt:lpstr>
      <vt:lpstr>LFPDVDG_10EC</vt:lpstr>
      <vt:lpstr>Calculate sheet (PRM)bk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Wiboonora</dc:creator>
  <cp:lastModifiedBy>Cédric Arnoult</cp:lastModifiedBy>
  <cp:lastPrinted>2015-12-15T08:30:11Z</cp:lastPrinted>
  <dcterms:created xsi:type="dcterms:W3CDTF">2015-12-15T04:13:57Z</dcterms:created>
  <dcterms:modified xsi:type="dcterms:W3CDTF">2016-02-23T08:39:08Z</dcterms:modified>
</cp:coreProperties>
</file>