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rint" sheetId="1" r:id="rId4"/>
    <sheet state="visible" name="Fake BOM" sheetId="2" r:id="rId5"/>
    <sheet state="visible" name="Sheet1" sheetId="3" r:id="rId6"/>
    <sheet state="visible" name="Reference" sheetId="4" r:id="rId7"/>
  </sheets>
  <definedNames/>
  <calcPr/>
  <extLst>
    <ext uri="GoogleSheetsCustomDataVersion2">
      <go:sheetsCustomData xmlns:go="http://customooxmlschemas.google.com/" r:id="rId8" roundtripDataChecksum="Kjk7okAbIPsYhGK3Z71Zvfkl+UxdNELjNyVVgeOd+Y8="/>
    </ext>
  </extLst>
</workbook>
</file>

<file path=xl/sharedStrings.xml><?xml version="1.0" encoding="utf-8"?>
<sst xmlns="http://schemas.openxmlformats.org/spreadsheetml/2006/main" count="149" uniqueCount="64">
  <si>
    <t>Part
Category</t>
  </si>
  <si>
    <t>John</t>
  </si>
  <si>
    <t>Details</t>
  </si>
  <si>
    <t>Manufacturer</t>
  </si>
  <si>
    <t>Price</t>
  </si>
  <si>
    <t>Reported Cost</t>
  </si>
  <si>
    <t>Per Person Totals</t>
  </si>
  <si>
    <t>Who Bought?</t>
  </si>
  <si>
    <t>Part Description</t>
  </si>
  <si>
    <t>Notes</t>
  </si>
  <si>
    <t>Manufacturer Part ID</t>
  </si>
  <si>
    <t>Link</t>
  </si>
  <si>
    <t>Unit Price</t>
  </si>
  <si>
    <t>Shipping</t>
  </si>
  <si>
    <t>Total</t>
  </si>
  <si>
    <t>Owes</t>
  </si>
  <si>
    <t>Nick</t>
  </si>
  <si>
    <t>Brushless DC Motors for ball launching</t>
  </si>
  <si>
    <t>Hobbypower</t>
  </si>
  <si>
    <t>A2212</t>
  </si>
  <si>
    <t>https://www.amazon.com/gp/product/B00E7LG85O/ref=ppx_yo_dt_b_search_asin_title?ie=UTF8&amp;th=1</t>
  </si>
  <si>
    <t>Kyle</t>
  </si>
  <si>
    <t>Chassis, wheels, and motors</t>
  </si>
  <si>
    <t>SmaringRobot</t>
  </si>
  <si>
    <t>Metal Robot Car Chassis Kit</t>
  </si>
  <si>
    <t>https://www.amazon.com/Professional-Chassis-Platform-Eduactional-Experiment/dp/B09VZV35RF/ref=sr_1_57?crid=3N45TM5EW6XOQ&amp;keywords=robot%2Bchassis&amp;qid=1696286497&amp;sprefix=robot%2Bchassis%2Caps%2C127&amp;sr=8-57&amp;th=1</t>
  </si>
  <si>
    <t>Reed</t>
  </si>
  <si>
    <t>Teensy</t>
  </si>
  <si>
    <t>PJRC</t>
  </si>
  <si>
    <t>PJRC Teensy 4.1</t>
  </si>
  <si>
    <t>https://www.amazon.com/PJRC-Cortex-M7-Processor-iMXRT1062-Without/dp/B088JY7P2H/ref=sr_1_2?crid=23MTO14ZQ9TVC&amp;keywords=Teensy+4.1&amp;qid=1700092652&amp;sprefix=teensy+4.1%2Caps%2C97&amp;sr=8-2</t>
  </si>
  <si>
    <t>Santosh</t>
  </si>
  <si>
    <t>Tube Steel</t>
  </si>
  <si>
    <t>Home Depot</t>
  </si>
  <si>
    <t>N/A</t>
  </si>
  <si>
    <t>PCB REV</t>
  </si>
  <si>
    <t>JLC</t>
  </si>
  <si>
    <t>https://jlcpcb.com/</t>
  </si>
  <si>
    <t>Hadi</t>
  </si>
  <si>
    <t>XT Connectors</t>
  </si>
  <si>
    <t>Aliexpress</t>
  </si>
  <si>
    <t>Sarath</t>
  </si>
  <si>
    <t>PCB REV2</t>
  </si>
  <si>
    <t>Digikey Parts (rev2)</t>
  </si>
  <si>
    <t>Digikey</t>
  </si>
  <si>
    <t>Digikey Parts (rev1)</t>
  </si>
  <si>
    <t xml:space="preserve">Reed </t>
  </si>
  <si>
    <t>Amazon</t>
  </si>
  <si>
    <t>Acrylic</t>
  </si>
  <si>
    <t>Mcgucin</t>
  </si>
  <si>
    <t>Total ---------&gt;</t>
  </si>
  <si>
    <t>Adafruit</t>
  </si>
  <si>
    <t>https://www.adafruit.com/product/4622?gad_source=1&amp;gclid=CjwKCAiA1fqrBhA1EiwAMU5m_3IjK3A1c_0LQBvOrK-OAVWdzI74TStDJDd_hwHzYRunVZP2OI7cbxoCYb0QAvD_BwE</t>
  </si>
  <si>
    <t>https://www.homedepot.com/p/1-16-in-x-1-2-in-x-36-in-Plain-Steel-Square-Tube-801267/204225723</t>
  </si>
  <si>
    <t>https://www.digikey.com/en/products/detail/dfrobot/FIT0587/9559256?utm_adgroup=&amp;utm_source=google&amp;utm_medium=cpc&amp;utm_campaign=PMax%20Shopping_Product_Low%20ROAS%20Categories&amp;utm_term=&amp;utm_content=&amp;utm_id=go_cmp-20243063506_adg-_ad-__dev-c_ext-_prd-9559256_sig-CjwKCAiA1fqrBhA1EiwAMU5m_zt4WSyl2eDiVwBLYhyfCj5EvTEyFQiK6duBPyL59Ndh4S0bqLIB7hoCJI0QAvD_BwE&amp;gad_source=1&amp;gclid=CjwKCAiA1fqrBhA1EiwAMU5m_zt4WSyl2eDiVwBLYhyfCj5EvTEyFQiK6duBPyL59Ndh4S0bqLIB7hoCJI0QAvD_BwE</t>
  </si>
  <si>
    <t>https://www.digikey.com/</t>
  </si>
  <si>
    <t>Foam Balls</t>
  </si>
  <si>
    <t>https://www.amazon.com/LemoHome-Replacement-Compatible-Prometheus-Yellow-100/dp/B091CRNG73/ref=asc_df_B091CRNG73/?tag=hyprod-20&amp;linkCode=df0&amp;hvadid=647168001726&amp;hvpos=&amp;hvnetw=g&amp;hvrand=11160963752629594850&amp;hvpone=&amp;hvptwo=&amp;hvqmt=&amp;hvdev=c&amp;hvdvcmdl=&amp;hvlocint=&amp;hvlocphy=9028819&amp;hvtargid=pla-2019323534077&amp;mcid=3122bbf15c7e331391977a6ac48beff3&amp;th=1</t>
  </si>
  <si>
    <t>https://www.mcguckin.com/2840870/product/ApprovedVendor(PLASKOLITE)-1AG1088A</t>
  </si>
  <si>
    <t>Categories</t>
  </si>
  <si>
    <t>Hardware</t>
  </si>
  <si>
    <t>Electronics</t>
  </si>
  <si>
    <t>Cum</t>
  </si>
  <si>
    <t>Dick Cock and Balls Maybe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</si>
</sst>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_(&quot;$&quot;* #,##0.00_);_(&quot;$&quot;* \(#,##0.00\);_(&quot;$&quot;* &quot;-&quot;??_);_(@_)"/>
  </numFmts>
  <fonts count="11">
    <font>
      <sz val="10.0"/>
      <color rgb="FF000000"/>
      <name val="Arial"/>
      <scheme val="minor"/>
    </font>
    <font>
      <b/>
      <color rgb="FF666666"/>
      <name val="Trebuchet MS"/>
    </font>
    <font>
      <b/>
      <sz val="24.0"/>
      <color rgb="FFFFFFFF"/>
      <name val="Trebuchet MS"/>
    </font>
    <font/>
    <font>
      <b/>
      <color rgb="FFFFFFFF"/>
      <name val="Trebuchet MS"/>
    </font>
    <font>
      <color theme="1"/>
      <name val="Arial"/>
      <scheme val="minor"/>
    </font>
    <font>
      <color theme="1"/>
      <name val="Trebuchet MS"/>
    </font>
    <font>
      <u/>
      <color rgb="FF0000FF"/>
      <name val="Trebuchet MS"/>
    </font>
    <font>
      <u/>
      <color rgb="FF0000FF"/>
      <name val="Trebuchet MS"/>
    </font>
    <font>
      <u/>
      <color rgb="FF0000FF"/>
      <name val="Trebuchet MS"/>
    </font>
    <font>
      <b/>
      <color rgb="FFFFFFFF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434343"/>
        <bgColor rgb="FF434343"/>
      </patternFill>
    </fill>
  </fills>
  <borders count="12">
    <border/>
    <border>
      <left style="double">
        <color rgb="FFD9D9D9"/>
      </left>
      <right style="double">
        <color rgb="FFD9D9D9"/>
      </right>
      <top style="double">
        <color rgb="FFD9D9D9"/>
      </top>
    </border>
    <border>
      <left style="double">
        <color rgb="FFD9D9D9"/>
      </left>
      <right style="double">
        <color rgb="FFD9D9D9"/>
      </right>
    </border>
    <border>
      <left style="double">
        <color rgb="FFD9D9D9"/>
      </left>
      <top style="double">
        <color rgb="FFD9D9D9"/>
      </top>
      <bottom style="double">
        <color rgb="FFD9D9D9"/>
      </bottom>
    </border>
    <border>
      <top style="double">
        <color rgb="FFD9D9D9"/>
      </top>
      <bottom style="double">
        <color rgb="FFD9D9D9"/>
      </bottom>
    </border>
    <border>
      <right style="double">
        <color rgb="FFD9D9D9"/>
      </right>
      <top style="double">
        <color rgb="FFD9D9D9"/>
      </top>
      <bottom style="double">
        <color rgb="FFD9D9D9"/>
      </bottom>
    </border>
    <border>
      <left style="double">
        <color rgb="FFD9D9D9"/>
      </left>
      <right style="double">
        <color rgb="FFD9D9D9"/>
      </right>
      <top style="double">
        <color rgb="FFD9D9D9"/>
      </top>
      <bottom style="double">
        <color rgb="FFD9D9D9"/>
      </bottom>
    </border>
    <border>
      <left style="double">
        <color rgb="FFD9D9D9"/>
      </left>
      <right style="double">
        <color rgb="FFD9D9D9"/>
      </right>
      <bottom style="double">
        <color rgb="FFD9D9D9"/>
      </bottom>
    </border>
    <border>
      <left style="double">
        <color rgb="FF434343"/>
      </left>
    </border>
    <border>
      <right style="double">
        <color rgb="FFEFEFEF"/>
      </right>
    </border>
    <border>
      <left style="double">
        <color rgb="FFEFEFEF"/>
      </left>
      <right style="double">
        <color rgb="FFEFEFEF"/>
      </right>
    </border>
    <border>
      <left style="double">
        <color rgb="FFEFEFEF"/>
      </left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0" fillId="3" fontId="2" numFmtId="0" xfId="0" applyAlignment="1" applyFill="1" applyFont="1">
      <alignment horizontal="left" readingOrder="0" shrinkToFit="0" wrapText="0"/>
    </xf>
    <xf borderId="2" fillId="0" fontId="3" numFmtId="0" xfId="0" applyBorder="1" applyFont="1"/>
    <xf borderId="3" fillId="4" fontId="4" numFmtId="0" xfId="0" applyAlignment="1" applyBorder="1" applyFill="1" applyFont="1">
      <alignment horizontal="center" shrinkToFit="0" wrapText="0"/>
    </xf>
    <xf borderId="4" fillId="0" fontId="3" numFmtId="0" xfId="0" applyBorder="1" applyFont="1"/>
    <xf borderId="5" fillId="0" fontId="3" numFmtId="0" xfId="0" applyBorder="1" applyFont="1"/>
    <xf borderId="3" fillId="4" fontId="4" numFmtId="164" xfId="0" applyAlignment="1" applyBorder="1" applyFont="1" applyNumberFormat="1">
      <alignment horizontal="center" shrinkToFit="0" wrapText="0"/>
    </xf>
    <xf borderId="6" fillId="4" fontId="4" numFmtId="0" xfId="0" applyAlignment="1" applyBorder="1" applyFont="1">
      <alignment horizontal="center" readingOrder="0" shrinkToFit="0" wrapText="0"/>
    </xf>
    <xf borderId="7" fillId="0" fontId="3" numFmtId="0" xfId="0" applyBorder="1" applyFont="1"/>
    <xf borderId="6" fillId="4" fontId="4" numFmtId="0" xfId="0" applyAlignment="1" applyBorder="1" applyFont="1">
      <alignment horizontal="left" shrinkToFit="0" wrapText="0"/>
    </xf>
    <xf borderId="6" fillId="4" fontId="4" numFmtId="164" xfId="0" applyAlignment="1" applyBorder="1" applyFont="1" applyNumberFormat="1">
      <alignment horizontal="left" shrinkToFit="0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shrinkToFit="0" wrapText="0"/>
    </xf>
    <xf borderId="8" fillId="0" fontId="6" numFmtId="0" xfId="0" applyAlignment="1" applyBorder="1" applyFont="1">
      <alignment shrinkToFit="0" wrapText="0"/>
    </xf>
    <xf borderId="0" fillId="0" fontId="7" numFmtId="0" xfId="0" applyAlignment="1" applyFont="1">
      <alignment shrinkToFit="0" wrapText="0"/>
    </xf>
    <xf borderId="8" fillId="0" fontId="6" numFmtId="164" xfId="0" applyAlignment="1" applyBorder="1" applyFont="1" applyNumberFormat="1">
      <alignment shrinkToFit="0" wrapText="0"/>
    </xf>
    <xf borderId="0" fillId="0" fontId="6" numFmtId="164" xfId="0" applyAlignment="1" applyFont="1" applyNumberFormat="1">
      <alignment shrinkToFit="0" wrapText="0"/>
    </xf>
    <xf borderId="8" fillId="0" fontId="6" numFmtId="0" xfId="0" applyAlignment="1" applyBorder="1" applyFont="1">
      <alignment readingOrder="0" shrinkToFit="0" wrapText="0"/>
    </xf>
    <xf borderId="0" fillId="0" fontId="5" numFmtId="0" xfId="0" applyFont="1"/>
    <xf borderId="0" fillId="0" fontId="5" numFmtId="164" xfId="0" applyFont="1" applyNumberFormat="1"/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 shrinkToFit="0" wrapText="0"/>
    </xf>
    <xf borderId="8" fillId="0" fontId="6" numFmtId="164" xfId="0" applyAlignment="1" applyBorder="1" applyFont="1" applyNumberFormat="1">
      <alignment readingOrder="0" shrinkToFit="0" wrapText="0"/>
    </xf>
    <xf borderId="0" fillId="0" fontId="8" numFmtId="0" xfId="0" applyAlignment="1" applyFont="1">
      <alignment readingOrder="0" shrinkToFit="0" wrapText="0"/>
    </xf>
    <xf borderId="0" fillId="0" fontId="5" numFmtId="0" xfId="0" applyAlignment="1" applyFont="1">
      <alignment horizontal="center" readingOrder="0"/>
    </xf>
    <xf borderId="0" fillId="0" fontId="6" numFmtId="164" xfId="0" applyAlignment="1" applyFont="1" applyNumberFormat="1">
      <alignment readingOrder="0" shrinkToFit="0" wrapText="0"/>
    </xf>
    <xf borderId="0" fillId="0" fontId="5" numFmtId="165" xfId="0" applyFont="1" applyNumberFormat="1"/>
    <xf borderId="0" fillId="0" fontId="9" numFmtId="0" xfId="0" applyAlignment="1" applyFont="1">
      <alignment readingOrder="0" shrinkToFit="0" wrapText="0"/>
    </xf>
    <xf borderId="0" fillId="0" fontId="6" numFmtId="165" xfId="0" applyAlignment="1" applyFont="1" applyNumberFormat="1">
      <alignment shrinkToFit="0" wrapText="0"/>
    </xf>
    <xf borderId="9" fillId="4" fontId="10" numFmtId="0" xfId="0" applyAlignment="1" applyBorder="1" applyFont="1">
      <alignment horizontal="center"/>
    </xf>
    <xf borderId="10" fillId="4" fontId="10" numFmtId="0" xfId="0" applyAlignment="1" applyBorder="1" applyFont="1">
      <alignment horizontal="center"/>
    </xf>
    <xf borderId="11" fillId="4" fontId="10" numFmtId="0" xfId="0" applyAlignment="1" applyBorder="1" applyFont="1">
      <alignment horizontal="center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12</xdr:row>
      <xdr:rowOff>0</xdr:rowOff>
    </xdr:from>
    <xdr:ext cx="219075" cy="2000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gp/product/B00E7LG85O/ref=ppx_yo_dt_b_search_asin_title?ie=UTF8&amp;th=1" TargetMode="External"/><Relationship Id="rId2" Type="http://schemas.openxmlformats.org/officeDocument/2006/relationships/hyperlink" Target="https://www.amazon.com/Professional-Chassis-Platform-Eduactional-Experiment/dp/B09VZV35RF/ref=sr_1_57?crid=3N45TM5EW6XOQ&amp;keywords=robot%2Bchassis&amp;qid=1696286497&amp;sprefix=robot%2Bchassis%2Caps%2C127&amp;sr=8-57&amp;th=1" TargetMode="External"/><Relationship Id="rId3" Type="http://schemas.openxmlformats.org/officeDocument/2006/relationships/hyperlink" Target="https://www.amazon.com/PJRC-Cortex-M7-Processor-iMXRT1062-Without/dp/B088JY7P2H/ref=sr_1_2?crid=23MTO14ZQ9TVC&amp;keywords=Teensy+4.1&amp;qid=1700092652&amp;sprefix=teensy+4.1%2Caps%2C97&amp;sr=8-2" TargetMode="External"/><Relationship Id="rId4" Type="http://schemas.openxmlformats.org/officeDocument/2006/relationships/hyperlink" Target="https://jlcpcb.com/" TargetMode="External"/><Relationship Id="rId5" Type="http://schemas.openxmlformats.org/officeDocument/2006/relationships/hyperlink" Target="https://jlcpcb.com/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gp/product/B00E7LG85O/ref=ppx_yo_dt_b_search_asin_title?ie=UTF8&amp;th=1" TargetMode="External"/><Relationship Id="rId2" Type="http://schemas.openxmlformats.org/officeDocument/2006/relationships/hyperlink" Target="https://www.amazon.com/Professional-Chassis-Platform-Eduactional-Experiment/dp/B09VZV35RF/ref=sr_1_57?crid=3N45TM5EW6XOQ&amp;keywords=robot%2Bchassis&amp;qid=1696286497&amp;sprefix=robot%2Bchassis%2Caps%2C127&amp;sr=8-57&amp;th=1" TargetMode="External"/><Relationship Id="rId3" Type="http://schemas.openxmlformats.org/officeDocument/2006/relationships/hyperlink" Target="https://www.adafruit.com/product/4622?gad_source=1&amp;gclid=CjwKCAiA1fqrBhA1EiwAMU5m_3IjK3A1c_0LQBvOrK-OAVWdzI74TStDJDd_hwHzYRunVZP2OI7cbxoCYb0QAvD_BwE" TargetMode="External"/><Relationship Id="rId4" Type="http://schemas.openxmlformats.org/officeDocument/2006/relationships/hyperlink" Target="https://www.homedepot.com/p/1-16-in-x-1-2-in-x-36-in-Plain-Steel-Square-Tube-801267/204225723" TargetMode="External"/><Relationship Id="rId10" Type="http://schemas.openxmlformats.org/officeDocument/2006/relationships/drawing" Target="../drawings/drawing2.xml"/><Relationship Id="rId9" Type="http://schemas.openxmlformats.org/officeDocument/2006/relationships/hyperlink" Target="https://www.mcguckin.com/2840870/product/ApprovedVendor(PLASKOLITE)-1AG1088A" TargetMode="External"/><Relationship Id="rId5" Type="http://schemas.openxmlformats.org/officeDocument/2006/relationships/hyperlink" Target="https://jlcpcb.com/" TargetMode="External"/><Relationship Id="rId6" Type="http://schemas.openxmlformats.org/officeDocument/2006/relationships/hyperlink" Target="https://www.digikey.com/en/products/detail/dfrobot/FIT0587/9559256?utm_adgroup=&amp;utm_source=google&amp;utm_medium=cpc&amp;utm_campaign=PMax%20Shopping_Product_Low%20ROAS%20Categories&amp;utm_term=&amp;utm_content=&amp;utm_id=go_cmp-20243063506_adg-_ad-__dev-c_ext-_prd-9559256_sig-CjwKCAiA1fqrBhA1EiwAMU5m_zt4WSyl2eDiVwBLYhyfCj5EvTEyFQiK6duBPyL59Ndh4S0bqLIB7hoCJI0QAvD_BwE&amp;gad_source=1&amp;gclid=CjwKCAiA1fqrBhA1EiwAMU5m_zt4WSyl2eDiVwBLYhyfCj5EvTEyFQiK6duBPyL59Ndh4S0bqLIB7hoCJI0QAvD_BwE" TargetMode="External"/><Relationship Id="rId7" Type="http://schemas.openxmlformats.org/officeDocument/2006/relationships/hyperlink" Target="https://www.digikey.com/" TargetMode="External"/><Relationship Id="rId8" Type="http://schemas.openxmlformats.org/officeDocument/2006/relationships/hyperlink" Target="https://www.amazon.com/LemoHome-Replacement-Compatible-Prometheus-Yellow-100/dp/B091CRNG73/ref=asc_df_B091CRNG73/?tag=hyprod-20&amp;linkCode=df0&amp;hvadid=647168001726&amp;hvpos=&amp;hvnetw=g&amp;hvrand=11160963752629594850&amp;hvpone=&amp;hvptwo=&amp;hvqmt=&amp;hvdev=c&amp;hvdvcmdl=&amp;hvlocint=&amp;hvlocphy=9028819&amp;hvtargid=pla-2019323534077&amp;mcid=3122bbf15c7e331391977a6ac48beff3&amp;th=1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0"/>
  <cols>
    <col customWidth="1" min="1" max="1" width="11.0"/>
    <col customWidth="1" min="2" max="2" width="14.5"/>
    <col customWidth="1" min="3" max="3" width="20.5"/>
    <col customWidth="1" min="4" max="4" width="13.88"/>
    <col customWidth="1" min="5" max="5" width="14.38"/>
    <col customWidth="1" min="6" max="6" width="18.0"/>
    <col customWidth="1" min="7" max="7" width="20.0"/>
    <col customWidth="1" min="8" max="8" width="14.13"/>
    <col customWidth="1" min="9" max="9" width="12.5"/>
    <col customWidth="1" min="10" max="10" width="14.13"/>
    <col customWidth="1" min="11" max="11" width="11.88"/>
    <col customWidth="1" min="12" max="12" width="12.5"/>
    <col customWidth="1" min="13" max="13" width="14.13"/>
    <col customWidth="1" min="14" max="14" width="32.5"/>
  </cols>
  <sheetData>
    <row r="1" ht="26.25" customHeight="1">
      <c r="A1" s="1" t="s">
        <v>0</v>
      </c>
      <c r="B1" s="2" t="s">
        <v>1</v>
      </c>
    </row>
    <row r="2" ht="15.75" customHeight="1">
      <c r="A2" s="3"/>
      <c r="B2" s="4" t="s">
        <v>2</v>
      </c>
      <c r="C2" s="5"/>
      <c r="D2" s="5"/>
      <c r="E2" s="4" t="s">
        <v>3</v>
      </c>
      <c r="F2" s="5"/>
      <c r="G2" s="6"/>
      <c r="H2" s="7" t="s">
        <v>4</v>
      </c>
      <c r="I2" s="5"/>
      <c r="J2" s="6"/>
      <c r="K2" s="4" t="s">
        <v>5</v>
      </c>
      <c r="L2" s="5"/>
      <c r="M2" s="6"/>
      <c r="N2" s="8" t="s">
        <v>6</v>
      </c>
    </row>
    <row r="3" ht="15.75" customHeight="1">
      <c r="A3" s="9"/>
      <c r="B3" s="10" t="s">
        <v>7</v>
      </c>
      <c r="C3" s="10" t="s">
        <v>8</v>
      </c>
      <c r="D3" s="10" t="s">
        <v>9</v>
      </c>
      <c r="E3" s="10" t="s">
        <v>3</v>
      </c>
      <c r="F3" s="10" t="s">
        <v>10</v>
      </c>
      <c r="G3" s="10" t="s">
        <v>11</v>
      </c>
      <c r="H3" s="11" t="s">
        <v>12</v>
      </c>
      <c r="I3" s="11" t="s">
        <v>13</v>
      </c>
      <c r="J3" s="10" t="s">
        <v>14</v>
      </c>
      <c r="K3" s="11" t="s">
        <v>12</v>
      </c>
      <c r="L3" s="11" t="s">
        <v>13</v>
      </c>
      <c r="M3" s="10" t="s">
        <v>14</v>
      </c>
      <c r="N3" s="10"/>
      <c r="Q3" s="12" t="s">
        <v>15</v>
      </c>
    </row>
    <row r="4" ht="15.75" customHeight="1">
      <c r="A4" s="13"/>
      <c r="B4" s="13" t="s">
        <v>16</v>
      </c>
      <c r="C4" s="13" t="s">
        <v>17</v>
      </c>
      <c r="D4" s="13"/>
      <c r="E4" s="14" t="s">
        <v>18</v>
      </c>
      <c r="F4" s="13" t="s">
        <v>19</v>
      </c>
      <c r="G4" s="15" t="s">
        <v>20</v>
      </c>
      <c r="H4" s="16">
        <v>39.52</v>
      </c>
      <c r="I4" s="17">
        <v>0.0</v>
      </c>
      <c r="J4" s="17">
        <f t="shared" ref="J4:J21" si="1">H4+I4</f>
        <v>39.52</v>
      </c>
      <c r="K4" s="14"/>
      <c r="L4" s="13"/>
      <c r="M4" s="13"/>
      <c r="N4" s="18" t="s">
        <v>21</v>
      </c>
      <c r="O4" s="19">
        <f>SUMIF(B4:B22,N4,J4:J22)</f>
        <v>257.28</v>
      </c>
      <c r="Q4" s="19">
        <f t="shared" ref="Q4:Q9" si="2">$J$23-O4</f>
        <v>-180.88</v>
      </c>
      <c r="R4" s="20">
        <f>-Q4/R10</f>
        <v>0.8528857035</v>
      </c>
    </row>
    <row r="5" ht="15.75" customHeight="1">
      <c r="A5" s="13"/>
      <c r="B5" s="13" t="s">
        <v>21</v>
      </c>
      <c r="C5" s="13" t="s">
        <v>22</v>
      </c>
      <c r="D5" s="13"/>
      <c r="E5" s="14" t="s">
        <v>23</v>
      </c>
      <c r="F5" s="13" t="s">
        <v>24</v>
      </c>
      <c r="G5" s="15" t="s">
        <v>25</v>
      </c>
      <c r="H5" s="16">
        <v>91.0</v>
      </c>
      <c r="I5" s="17">
        <v>0.0</v>
      </c>
      <c r="J5" s="17">
        <f t="shared" si="1"/>
        <v>91</v>
      </c>
      <c r="K5" s="16">
        <v>62.99</v>
      </c>
      <c r="L5" s="17">
        <v>0.0</v>
      </c>
      <c r="M5" s="17">
        <f>K5+L5</f>
        <v>62.99</v>
      </c>
      <c r="N5" s="18" t="s">
        <v>26</v>
      </c>
      <c r="O5" s="19">
        <f>SUMIF(B4:B22,N5,J4:J22)</f>
        <v>96.6</v>
      </c>
      <c r="Q5" s="19">
        <f t="shared" si="2"/>
        <v>-20.2</v>
      </c>
      <c r="R5" s="21">
        <f>-Q5/R10</f>
        <v>0.09524707657</v>
      </c>
    </row>
    <row r="6" ht="15.75" customHeight="1">
      <c r="A6" s="13"/>
      <c r="B6" s="13" t="s">
        <v>26</v>
      </c>
      <c r="C6" s="13" t="s">
        <v>27</v>
      </c>
      <c r="D6" s="13"/>
      <c r="E6" s="14" t="s">
        <v>28</v>
      </c>
      <c r="F6" s="13" t="s">
        <v>29</v>
      </c>
      <c r="G6" s="15" t="s">
        <v>30</v>
      </c>
      <c r="H6" s="16">
        <v>34.6</v>
      </c>
      <c r="I6" s="17">
        <v>0.0</v>
      </c>
      <c r="J6" s="17">
        <f t="shared" si="1"/>
        <v>34.6</v>
      </c>
      <c r="K6" s="14"/>
      <c r="L6" s="13"/>
      <c r="M6" s="13"/>
      <c r="N6" s="18" t="s">
        <v>16</v>
      </c>
      <c r="O6" s="19">
        <f>SUMIF(B4:B22,N6,J4:J22)</f>
        <v>39.52</v>
      </c>
      <c r="Q6" s="19">
        <f t="shared" si="2"/>
        <v>36.88</v>
      </c>
      <c r="R6" s="20">
        <f>Q6*R5</f>
        <v>3.512712184</v>
      </c>
      <c r="S6" s="20">
        <f>Q6*R4</f>
        <v>31.45442475</v>
      </c>
    </row>
    <row r="7" ht="15.75" customHeight="1">
      <c r="A7" s="13"/>
      <c r="B7" s="22" t="s">
        <v>31</v>
      </c>
      <c r="C7" s="22" t="s">
        <v>32</v>
      </c>
      <c r="D7" s="13"/>
      <c r="E7" s="18" t="s">
        <v>33</v>
      </c>
      <c r="F7" s="22" t="s">
        <v>34</v>
      </c>
      <c r="G7" s="22" t="s">
        <v>34</v>
      </c>
      <c r="H7" s="23">
        <v>20.0</v>
      </c>
      <c r="I7" s="17"/>
      <c r="J7" s="17">
        <f t="shared" si="1"/>
        <v>20</v>
      </c>
      <c r="K7" s="14"/>
      <c r="L7" s="13"/>
      <c r="M7" s="13"/>
      <c r="N7" s="18" t="s">
        <v>31</v>
      </c>
      <c r="O7" s="19">
        <f>SUMIF(B4:B22,N7,J4:J22)</f>
        <v>54</v>
      </c>
      <c r="Q7" s="19">
        <f t="shared" si="2"/>
        <v>22.4</v>
      </c>
      <c r="R7" s="20">
        <f>Q7*R5</f>
        <v>2.133534515</v>
      </c>
      <c r="S7" s="20">
        <f>Q7*R4</f>
        <v>19.10463976</v>
      </c>
    </row>
    <row r="8" ht="15.75" customHeight="1">
      <c r="A8" s="13"/>
      <c r="B8" s="22" t="s">
        <v>21</v>
      </c>
      <c r="C8" s="22" t="s">
        <v>35</v>
      </c>
      <c r="D8" s="13"/>
      <c r="E8" s="18" t="s">
        <v>36</v>
      </c>
      <c r="F8" s="13"/>
      <c r="G8" s="24" t="s">
        <v>37</v>
      </c>
      <c r="H8" s="23">
        <v>21.0</v>
      </c>
      <c r="I8" s="17"/>
      <c r="J8" s="17">
        <f t="shared" si="1"/>
        <v>21</v>
      </c>
      <c r="K8" s="14"/>
      <c r="L8" s="13"/>
      <c r="M8" s="13"/>
      <c r="N8" s="18" t="s">
        <v>38</v>
      </c>
      <c r="O8" s="19">
        <f>SUMIF(B4:B22,N8,J4:J22)</f>
        <v>0</v>
      </c>
      <c r="Q8" s="19">
        <f t="shared" si="2"/>
        <v>76.4</v>
      </c>
      <c r="R8" s="20">
        <f>Q8*R5</f>
        <v>7.27687665</v>
      </c>
      <c r="S8" s="20">
        <f>Q8*R4</f>
        <v>65.16046775</v>
      </c>
    </row>
    <row r="9" ht="15.75" customHeight="1">
      <c r="A9" s="13"/>
      <c r="B9" s="22" t="s">
        <v>21</v>
      </c>
      <c r="C9" s="22" t="s">
        <v>39</v>
      </c>
      <c r="D9" s="13"/>
      <c r="E9" s="18" t="s">
        <v>40</v>
      </c>
      <c r="F9" s="13"/>
      <c r="G9" s="13"/>
      <c r="H9" s="23">
        <v>29.17</v>
      </c>
      <c r="I9" s="17"/>
      <c r="J9" s="17">
        <f t="shared" si="1"/>
        <v>29.17</v>
      </c>
      <c r="K9" s="14"/>
      <c r="L9" s="13"/>
      <c r="M9" s="13"/>
      <c r="N9" s="18" t="s">
        <v>41</v>
      </c>
      <c r="O9" s="19">
        <f>SUMIF(B4:B22,N9,J4:J22)</f>
        <v>0</v>
      </c>
      <c r="Q9" s="19">
        <f t="shared" si="2"/>
        <v>76.4</v>
      </c>
      <c r="R9" s="20">
        <v>7.276876650320629</v>
      </c>
      <c r="S9" s="20">
        <v>65.16046774801963</v>
      </c>
    </row>
    <row r="10" ht="15.75" customHeight="1">
      <c r="A10" s="13"/>
      <c r="B10" s="22" t="s">
        <v>21</v>
      </c>
      <c r="C10" s="22" t="s">
        <v>42</v>
      </c>
      <c r="D10" s="13"/>
      <c r="E10" s="18" t="s">
        <v>36</v>
      </c>
      <c r="F10" s="13"/>
      <c r="G10" s="24" t="s">
        <v>37</v>
      </c>
      <c r="H10" s="23">
        <v>21.0</v>
      </c>
      <c r="I10" s="17"/>
      <c r="J10" s="17">
        <f t="shared" si="1"/>
        <v>21</v>
      </c>
      <c r="K10" s="14"/>
      <c r="L10" s="13"/>
      <c r="M10" s="13"/>
      <c r="N10" s="14"/>
      <c r="R10" s="20">
        <f>sum(Q6:Q9)</f>
        <v>212.08</v>
      </c>
      <c r="S10" s="20"/>
    </row>
    <row r="11" ht="15.75" customHeight="1">
      <c r="A11" s="13"/>
      <c r="B11" s="22" t="s">
        <v>21</v>
      </c>
      <c r="C11" s="22" t="s">
        <v>43</v>
      </c>
      <c r="D11" s="13"/>
      <c r="E11" s="18" t="s">
        <v>44</v>
      </c>
      <c r="F11" s="13"/>
      <c r="G11" s="13"/>
      <c r="H11" s="23">
        <v>58.17</v>
      </c>
      <c r="I11" s="17"/>
      <c r="J11" s="17">
        <f t="shared" si="1"/>
        <v>58.17</v>
      </c>
      <c r="K11" s="14"/>
      <c r="L11" s="13"/>
      <c r="M11" s="13"/>
      <c r="N11" s="14"/>
    </row>
    <row r="12" ht="15.75" customHeight="1">
      <c r="A12" s="13"/>
      <c r="B12" s="22" t="s">
        <v>21</v>
      </c>
      <c r="C12" s="22" t="s">
        <v>45</v>
      </c>
      <c r="D12" s="13"/>
      <c r="E12" s="18" t="s">
        <v>44</v>
      </c>
      <c r="F12" s="13"/>
      <c r="G12" s="13"/>
      <c r="H12" s="23">
        <v>36.94</v>
      </c>
      <c r="I12" s="17"/>
      <c r="J12" s="17">
        <f t="shared" si="1"/>
        <v>36.94</v>
      </c>
      <c r="K12" s="14"/>
      <c r="L12" s="13"/>
      <c r="M12" s="13"/>
      <c r="N12" s="14"/>
      <c r="R12" s="20">
        <f>SUM(R6:R9)</f>
        <v>20.2</v>
      </c>
      <c r="S12" s="19">
        <f>SUM(S4:S9)</f>
        <v>180.88</v>
      </c>
    </row>
    <row r="13" ht="15.75" customHeight="1">
      <c r="A13" s="13"/>
      <c r="B13" s="22" t="s">
        <v>46</v>
      </c>
      <c r="C13" s="22"/>
      <c r="D13" s="13"/>
      <c r="E13" s="18" t="s">
        <v>47</v>
      </c>
      <c r="F13" s="13"/>
      <c r="G13" s="13"/>
      <c r="H13" s="23">
        <v>11.0</v>
      </c>
      <c r="I13" s="17"/>
      <c r="J13" s="17">
        <f t="shared" si="1"/>
        <v>11</v>
      </c>
      <c r="K13" s="14"/>
      <c r="L13" s="13"/>
      <c r="M13" s="13"/>
      <c r="N13" s="14"/>
      <c r="R13" s="25" t="s">
        <v>26</v>
      </c>
      <c r="S13" s="25" t="s">
        <v>21</v>
      </c>
    </row>
    <row r="14" ht="15.75" customHeight="1">
      <c r="A14" s="13"/>
      <c r="B14" s="22" t="s">
        <v>26</v>
      </c>
      <c r="C14" s="22" t="s">
        <v>48</v>
      </c>
      <c r="D14" s="13"/>
      <c r="E14" s="18" t="s">
        <v>49</v>
      </c>
      <c r="F14" s="13"/>
      <c r="G14" s="13"/>
      <c r="H14" s="23">
        <v>62.0</v>
      </c>
      <c r="I14" s="17"/>
      <c r="J14" s="17">
        <f t="shared" si="1"/>
        <v>62</v>
      </c>
      <c r="K14" s="14"/>
      <c r="L14" s="13"/>
      <c r="M14" s="13"/>
      <c r="N14" s="14"/>
    </row>
    <row r="15" ht="15.75" customHeight="1">
      <c r="A15" s="13"/>
      <c r="B15" s="22" t="s">
        <v>31</v>
      </c>
      <c r="C15" s="22" t="s">
        <v>27</v>
      </c>
      <c r="D15" s="13"/>
      <c r="E15" s="18" t="s">
        <v>47</v>
      </c>
      <c r="F15" s="13"/>
      <c r="G15" s="13"/>
      <c r="H15" s="23">
        <v>34.0</v>
      </c>
      <c r="I15" s="17"/>
      <c r="J15" s="17">
        <f t="shared" si="1"/>
        <v>34</v>
      </c>
      <c r="K15" s="14"/>
      <c r="L15" s="13"/>
      <c r="M15" s="13"/>
      <c r="N15" s="14"/>
    </row>
    <row r="16" ht="15.75" customHeight="1">
      <c r="A16" s="13"/>
      <c r="B16" s="13"/>
      <c r="C16" s="13"/>
      <c r="D16" s="13"/>
      <c r="E16" s="14"/>
      <c r="F16" s="13"/>
      <c r="G16" s="13"/>
      <c r="H16" s="16"/>
      <c r="I16" s="17"/>
      <c r="J16" s="17">
        <f t="shared" si="1"/>
        <v>0</v>
      </c>
      <c r="K16" s="14"/>
      <c r="L16" s="13"/>
      <c r="M16" s="13"/>
      <c r="N16" s="14"/>
    </row>
    <row r="17" ht="15.75" customHeight="1">
      <c r="A17" s="13"/>
      <c r="B17" s="13"/>
      <c r="C17" s="13"/>
      <c r="D17" s="13"/>
      <c r="E17" s="14"/>
      <c r="F17" s="13"/>
      <c r="G17" s="13"/>
      <c r="H17" s="16"/>
      <c r="I17" s="17"/>
      <c r="J17" s="17">
        <f t="shared" si="1"/>
        <v>0</v>
      </c>
      <c r="K17" s="14"/>
      <c r="L17" s="13"/>
      <c r="M17" s="13"/>
      <c r="N17" s="14"/>
    </row>
    <row r="18" ht="15.75" customHeight="1">
      <c r="A18" s="13"/>
      <c r="B18" s="13"/>
      <c r="C18" s="13"/>
      <c r="D18" s="13"/>
      <c r="E18" s="14"/>
      <c r="F18" s="13"/>
      <c r="G18" s="13"/>
      <c r="H18" s="16"/>
      <c r="I18" s="17"/>
      <c r="J18" s="17">
        <f t="shared" si="1"/>
        <v>0</v>
      </c>
      <c r="K18" s="14"/>
      <c r="L18" s="13"/>
      <c r="M18" s="13"/>
      <c r="N18" s="14"/>
    </row>
    <row r="19" ht="15.75" customHeight="1">
      <c r="A19" s="13"/>
      <c r="B19" s="13"/>
      <c r="C19" s="13"/>
      <c r="D19" s="13"/>
      <c r="E19" s="14"/>
      <c r="F19" s="13"/>
      <c r="G19" s="13"/>
      <c r="H19" s="16"/>
      <c r="I19" s="17"/>
      <c r="J19" s="17">
        <f t="shared" si="1"/>
        <v>0</v>
      </c>
      <c r="K19" s="14"/>
      <c r="L19" s="13"/>
      <c r="M19" s="13"/>
      <c r="N19" s="14"/>
    </row>
    <row r="20" ht="15.75" customHeight="1">
      <c r="A20" s="13"/>
      <c r="B20" s="13"/>
      <c r="C20" s="13"/>
      <c r="D20" s="13"/>
      <c r="E20" s="14"/>
      <c r="F20" s="13"/>
      <c r="G20" s="13"/>
      <c r="H20" s="16"/>
      <c r="I20" s="17"/>
      <c r="J20" s="17">
        <f t="shared" si="1"/>
        <v>0</v>
      </c>
      <c r="K20" s="14"/>
      <c r="L20" s="13"/>
      <c r="M20" s="13"/>
      <c r="N20" s="14"/>
    </row>
    <row r="21" ht="15.75" customHeight="1">
      <c r="A21" s="13"/>
      <c r="B21" s="13"/>
      <c r="C21" s="13"/>
      <c r="D21" s="13"/>
      <c r="E21" s="14"/>
      <c r="F21" s="13"/>
      <c r="G21" s="13"/>
      <c r="H21" s="16"/>
      <c r="I21" s="17"/>
      <c r="J21" s="17">
        <f t="shared" si="1"/>
        <v>0</v>
      </c>
      <c r="K21" s="14"/>
      <c r="L21" s="13"/>
      <c r="M21" s="13"/>
      <c r="N21" s="14"/>
    </row>
    <row r="22" ht="15.75" customHeight="1">
      <c r="A22" s="13"/>
      <c r="B22" s="13"/>
      <c r="C22" s="13"/>
      <c r="D22" s="13"/>
      <c r="E22" s="14"/>
      <c r="F22" s="13"/>
      <c r="G22" s="13"/>
      <c r="H22" s="16"/>
      <c r="I22" s="17"/>
      <c r="J22" s="13"/>
      <c r="K22" s="14"/>
      <c r="L22" s="13"/>
      <c r="M22" s="13"/>
      <c r="N22" s="14"/>
    </row>
    <row r="23" ht="15.75" customHeight="1">
      <c r="A23" s="13"/>
      <c r="B23" s="13"/>
      <c r="C23" s="13"/>
      <c r="D23" s="13"/>
      <c r="E23" s="14"/>
      <c r="F23" s="13"/>
      <c r="G23" s="13"/>
      <c r="H23" s="16"/>
      <c r="I23" s="26" t="s">
        <v>50</v>
      </c>
      <c r="J23" s="13">
        <f>SUM(J2:J21)/6</f>
        <v>76.4</v>
      </c>
      <c r="K23" s="14"/>
      <c r="L23" s="13"/>
      <c r="M23" s="13"/>
      <c r="N23" s="14"/>
    </row>
    <row r="24" ht="15.75" customHeight="1">
      <c r="A24" s="13"/>
      <c r="B24" s="13"/>
      <c r="C24" s="13"/>
      <c r="D24" s="13"/>
      <c r="E24" s="14"/>
      <c r="F24" s="13"/>
      <c r="G24" s="13"/>
      <c r="H24" s="16"/>
      <c r="I24" s="17"/>
      <c r="J24" s="13"/>
      <c r="K24" s="14"/>
      <c r="L24" s="13"/>
      <c r="M24" s="13"/>
      <c r="N24" s="14"/>
    </row>
    <row r="25" ht="15.75" customHeight="1">
      <c r="A25" s="13"/>
      <c r="B25" s="13"/>
      <c r="C25" s="13"/>
      <c r="D25" s="13"/>
      <c r="E25" s="14"/>
      <c r="F25" s="13"/>
      <c r="G25" s="13"/>
      <c r="H25" s="16"/>
      <c r="I25" s="17"/>
      <c r="J25" s="13"/>
      <c r="K25" s="14"/>
      <c r="L25" s="13"/>
      <c r="M25" s="13"/>
      <c r="N25" s="14"/>
    </row>
    <row r="26" ht="15.75" customHeight="1">
      <c r="A26" s="13"/>
      <c r="B26" s="13"/>
      <c r="C26" s="13"/>
      <c r="D26" s="13"/>
      <c r="E26" s="14"/>
      <c r="F26" s="13"/>
      <c r="G26" s="13"/>
      <c r="H26" s="16"/>
      <c r="I26" s="17"/>
      <c r="J26" s="13"/>
      <c r="K26" s="14"/>
      <c r="L26" s="13"/>
      <c r="M26" s="13"/>
      <c r="N26" s="14"/>
    </row>
    <row r="27" ht="15.75" customHeight="1">
      <c r="A27" s="13"/>
      <c r="B27" s="13"/>
      <c r="C27" s="13"/>
      <c r="D27" s="13"/>
      <c r="E27" s="14"/>
      <c r="F27" s="13"/>
      <c r="G27" s="13"/>
      <c r="H27" s="16"/>
      <c r="I27" s="17"/>
      <c r="J27" s="13"/>
      <c r="K27" s="14"/>
      <c r="L27" s="13"/>
      <c r="M27" s="13"/>
      <c r="N27" s="14"/>
    </row>
    <row r="28" ht="15.75" customHeight="1">
      <c r="A28" s="13"/>
      <c r="B28" s="13"/>
      <c r="C28" s="13"/>
      <c r="D28" s="13"/>
      <c r="E28" s="14"/>
      <c r="F28" s="13"/>
      <c r="G28" s="13"/>
      <c r="H28" s="16"/>
      <c r="I28" s="17"/>
      <c r="J28" s="13"/>
      <c r="K28" s="14"/>
      <c r="L28" s="13"/>
      <c r="M28" s="13"/>
      <c r="N28" s="14"/>
    </row>
    <row r="29" ht="15.75" customHeight="1">
      <c r="A29" s="13"/>
      <c r="B29" s="13"/>
      <c r="C29" s="13"/>
      <c r="D29" s="13"/>
      <c r="E29" s="14"/>
      <c r="F29" s="13"/>
      <c r="G29" s="13"/>
      <c r="H29" s="16"/>
      <c r="I29" s="17"/>
      <c r="J29" s="13"/>
      <c r="K29" s="14"/>
      <c r="L29" s="13"/>
      <c r="M29" s="13"/>
      <c r="N29" s="14"/>
    </row>
    <row r="30" ht="15.75" customHeight="1">
      <c r="A30" s="13"/>
      <c r="B30" s="13"/>
      <c r="C30" s="13"/>
      <c r="D30" s="13"/>
      <c r="E30" s="14"/>
      <c r="F30" s="13"/>
      <c r="G30" s="13"/>
      <c r="H30" s="16"/>
      <c r="I30" s="17"/>
      <c r="J30" s="13"/>
      <c r="K30" s="14"/>
      <c r="L30" s="13"/>
      <c r="M30" s="13"/>
      <c r="N30" s="14"/>
    </row>
    <row r="31" ht="15.75" customHeight="1">
      <c r="A31" s="13"/>
      <c r="B31" s="13"/>
      <c r="C31" s="13"/>
      <c r="D31" s="13"/>
      <c r="E31" s="14"/>
      <c r="F31" s="13"/>
      <c r="G31" s="13"/>
      <c r="H31" s="16"/>
      <c r="I31" s="17"/>
      <c r="J31" s="13"/>
      <c r="K31" s="14"/>
      <c r="L31" s="13"/>
      <c r="M31" s="13"/>
      <c r="N31" s="14"/>
    </row>
    <row r="32" ht="15.75" customHeight="1">
      <c r="A32" s="13"/>
      <c r="B32" s="13"/>
      <c r="C32" s="13"/>
      <c r="D32" s="13"/>
      <c r="E32" s="14"/>
      <c r="F32" s="13"/>
      <c r="G32" s="13"/>
      <c r="H32" s="16"/>
      <c r="I32" s="17"/>
      <c r="J32" s="13"/>
      <c r="K32" s="14"/>
      <c r="L32" s="13"/>
      <c r="M32" s="13"/>
      <c r="N32" s="14"/>
    </row>
    <row r="33" ht="15.75" customHeight="1">
      <c r="A33" s="13"/>
      <c r="B33" s="13"/>
      <c r="C33" s="13"/>
      <c r="D33" s="13"/>
      <c r="E33" s="14"/>
      <c r="F33" s="13"/>
      <c r="G33" s="13"/>
      <c r="H33" s="16"/>
      <c r="I33" s="17"/>
      <c r="J33" s="13"/>
      <c r="K33" s="14"/>
      <c r="L33" s="13"/>
      <c r="M33" s="13"/>
      <c r="N33" s="14"/>
    </row>
    <row r="34" ht="15.75" customHeight="1">
      <c r="A34" s="13"/>
      <c r="B34" s="13"/>
      <c r="C34" s="13"/>
      <c r="D34" s="13"/>
      <c r="E34" s="14"/>
      <c r="F34" s="13"/>
      <c r="G34" s="13"/>
      <c r="H34" s="16"/>
      <c r="I34" s="17"/>
      <c r="J34" s="13"/>
      <c r="K34" s="14"/>
      <c r="L34" s="13"/>
      <c r="M34" s="13"/>
      <c r="N34" s="14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A3"/>
    <mergeCell ref="B1:N1"/>
    <mergeCell ref="B2:D2"/>
    <mergeCell ref="E2:G2"/>
    <mergeCell ref="H2:J2"/>
    <mergeCell ref="K2:M2"/>
  </mergeCells>
  <dataValidations>
    <dataValidation type="list" allowBlank="1" sqref="A4:A34">
      <formula1>Reference!$A$2:$A$30</formula1>
    </dataValidation>
  </dataValidations>
  <hyperlinks>
    <hyperlink r:id="rId1" ref="G4"/>
    <hyperlink r:id="rId2" ref="G5"/>
    <hyperlink r:id="rId3" ref="G6"/>
    <hyperlink r:id="rId4" ref="G8"/>
    <hyperlink r:id="rId5" ref="G10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0"/>
  <cols>
    <col customWidth="1" min="1" max="1" width="11.0"/>
    <col customWidth="1" min="2" max="2" width="14.5"/>
    <col customWidth="1" min="3" max="3" width="20.5"/>
    <col customWidth="1" min="4" max="4" width="13.88"/>
    <col customWidth="1" min="5" max="5" width="14.38"/>
    <col customWidth="1" min="6" max="6" width="18.0"/>
    <col customWidth="1" min="7" max="7" width="20.0"/>
    <col customWidth="1" min="8" max="8" width="14.13"/>
    <col customWidth="1" min="9" max="9" width="12.5"/>
    <col customWidth="1" min="10" max="10" width="14.13"/>
    <col customWidth="1" min="11" max="11" width="11.88"/>
    <col customWidth="1" min="12" max="12" width="12.5"/>
    <col customWidth="1" min="13" max="13" width="14.13"/>
    <col customWidth="1" min="14" max="14" width="32.5"/>
  </cols>
  <sheetData>
    <row r="1" ht="26.25" customHeight="1">
      <c r="A1" s="1" t="s">
        <v>0</v>
      </c>
      <c r="B1" s="2" t="s">
        <v>1</v>
      </c>
    </row>
    <row r="2" ht="15.75" customHeight="1">
      <c r="A2" s="3"/>
      <c r="B2" s="4" t="s">
        <v>2</v>
      </c>
      <c r="C2" s="5"/>
      <c r="D2" s="5"/>
      <c r="E2" s="4" t="s">
        <v>3</v>
      </c>
      <c r="F2" s="5"/>
      <c r="G2" s="6"/>
      <c r="H2" s="7" t="s">
        <v>4</v>
      </c>
      <c r="I2" s="5"/>
      <c r="J2" s="6"/>
      <c r="K2" s="4" t="s">
        <v>5</v>
      </c>
      <c r="L2" s="5"/>
      <c r="M2" s="6"/>
      <c r="N2" s="8" t="s">
        <v>6</v>
      </c>
    </row>
    <row r="3" ht="15.75" customHeight="1">
      <c r="A3" s="9"/>
      <c r="B3" s="10" t="s">
        <v>7</v>
      </c>
      <c r="C3" s="10" t="s">
        <v>8</v>
      </c>
      <c r="D3" s="10" t="s">
        <v>9</v>
      </c>
      <c r="E3" s="10" t="s">
        <v>3</v>
      </c>
      <c r="F3" s="10" t="s">
        <v>10</v>
      </c>
      <c r="G3" s="10" t="s">
        <v>11</v>
      </c>
      <c r="H3" s="11" t="s">
        <v>12</v>
      </c>
      <c r="I3" s="11" t="s">
        <v>13</v>
      </c>
      <c r="J3" s="10" t="s">
        <v>14</v>
      </c>
      <c r="K3" s="11" t="s">
        <v>12</v>
      </c>
      <c r="L3" s="11" t="s">
        <v>13</v>
      </c>
      <c r="M3" s="10" t="s">
        <v>14</v>
      </c>
      <c r="N3" s="10"/>
      <c r="Q3" s="12" t="s">
        <v>15</v>
      </c>
    </row>
    <row r="4" ht="15.75" customHeight="1">
      <c r="A4" s="13"/>
      <c r="B4" s="13" t="s">
        <v>16</v>
      </c>
      <c r="C4" s="13" t="s">
        <v>17</v>
      </c>
      <c r="D4" s="13"/>
      <c r="E4" s="14" t="s">
        <v>18</v>
      </c>
      <c r="F4" s="13" t="s">
        <v>19</v>
      </c>
      <c r="G4" s="15" t="s">
        <v>20</v>
      </c>
      <c r="H4" s="23">
        <v>18.5</v>
      </c>
      <c r="I4" s="17">
        <v>0.0</v>
      </c>
      <c r="J4" s="17">
        <f t="shared" ref="J4:J12" si="1">H4+I4</f>
        <v>18.5</v>
      </c>
      <c r="K4" s="14"/>
      <c r="L4" s="13"/>
      <c r="M4" s="13"/>
      <c r="N4" s="18" t="s">
        <v>21</v>
      </c>
      <c r="O4" s="19">
        <f>SUMIF(B4:B22,N4,J4:J22)</f>
        <v>114.93</v>
      </c>
      <c r="Q4" s="27">
        <f t="shared" ref="Q4:Q9" si="2">$J$14-O4</f>
        <v>84.35</v>
      </c>
      <c r="R4" s="20">
        <f>-Q4/R10</f>
        <v>-0.1099524213</v>
      </c>
    </row>
    <row r="5" ht="15.75" customHeight="1">
      <c r="A5" s="13"/>
      <c r="B5" s="13" t="s">
        <v>21</v>
      </c>
      <c r="C5" s="13" t="s">
        <v>22</v>
      </c>
      <c r="D5" s="13"/>
      <c r="E5" s="14" t="s">
        <v>23</v>
      </c>
      <c r="F5" s="13" t="s">
        <v>24</v>
      </c>
      <c r="G5" s="15" t="s">
        <v>25</v>
      </c>
      <c r="H5" s="16">
        <v>62.99</v>
      </c>
      <c r="I5" s="17">
        <v>0.0</v>
      </c>
      <c r="J5" s="17">
        <f t="shared" si="1"/>
        <v>62.99</v>
      </c>
      <c r="K5" s="16"/>
      <c r="L5" s="17"/>
      <c r="M5" s="14"/>
      <c r="N5" s="18" t="s">
        <v>26</v>
      </c>
      <c r="O5" s="19">
        <f>SUMIF(B4:B22,N5,J4:J22)</f>
        <v>44.39</v>
      </c>
      <c r="Q5" s="27">
        <f t="shared" si="2"/>
        <v>154.89</v>
      </c>
      <c r="R5" s="21">
        <f>-Q5/R10</f>
        <v>-0.201903148</v>
      </c>
    </row>
    <row r="6" ht="15.75" customHeight="1">
      <c r="A6" s="13"/>
      <c r="B6" s="13" t="s">
        <v>26</v>
      </c>
      <c r="C6" s="13" t="s">
        <v>27</v>
      </c>
      <c r="D6" s="22" t="s">
        <v>51</v>
      </c>
      <c r="E6" s="14" t="s">
        <v>28</v>
      </c>
      <c r="F6" s="13" t="s">
        <v>29</v>
      </c>
      <c r="G6" s="24" t="s">
        <v>52</v>
      </c>
      <c r="H6" s="23">
        <v>31.5</v>
      </c>
      <c r="I6" s="17">
        <v>0.0</v>
      </c>
      <c r="J6" s="17">
        <f t="shared" si="1"/>
        <v>31.5</v>
      </c>
      <c r="L6" s="13"/>
      <c r="M6" s="13"/>
      <c r="N6" s="18" t="s">
        <v>16</v>
      </c>
      <c r="O6" s="19">
        <f>SUMIF(B4:B22,N6,J4:J22)</f>
        <v>18.5</v>
      </c>
      <c r="Q6" s="27">
        <f t="shared" si="2"/>
        <v>180.78</v>
      </c>
      <c r="R6" s="20">
        <f>Q6*R5</f>
        <v>-36.5000511</v>
      </c>
      <c r="S6" s="20">
        <f>Q6*R4</f>
        <v>-19.87719872</v>
      </c>
    </row>
    <row r="7" ht="15.75" customHeight="1">
      <c r="A7" s="13"/>
      <c r="B7" s="22" t="s">
        <v>31</v>
      </c>
      <c r="C7" s="22" t="s">
        <v>32</v>
      </c>
      <c r="D7" s="13"/>
      <c r="E7" s="18" t="s">
        <v>33</v>
      </c>
      <c r="F7" s="22" t="s">
        <v>34</v>
      </c>
      <c r="G7" s="28" t="s">
        <v>53</v>
      </c>
      <c r="H7" s="23">
        <v>11.47</v>
      </c>
      <c r="I7" s="17"/>
      <c r="J7" s="17">
        <f t="shared" si="1"/>
        <v>11.47</v>
      </c>
      <c r="K7" s="14"/>
      <c r="L7" s="13"/>
      <c r="M7" s="13"/>
      <c r="N7" s="18" t="s">
        <v>31</v>
      </c>
      <c r="O7" s="19">
        <f>SUMIF(B4:B22,N7,J4:J22)</f>
        <v>11.47</v>
      </c>
      <c r="Q7" s="27">
        <f t="shared" si="2"/>
        <v>187.81</v>
      </c>
      <c r="R7" s="20">
        <f>Q7*R5</f>
        <v>-37.91943023</v>
      </c>
      <c r="S7" s="20">
        <f>Q7*R4</f>
        <v>-20.65016424</v>
      </c>
    </row>
    <row r="8" ht="15.75" customHeight="1">
      <c r="A8" s="13"/>
      <c r="B8" s="22" t="s">
        <v>21</v>
      </c>
      <c r="C8" s="22" t="s">
        <v>35</v>
      </c>
      <c r="D8" s="13"/>
      <c r="E8" s="18" t="s">
        <v>36</v>
      </c>
      <c r="F8" s="13"/>
      <c r="G8" s="24" t="s">
        <v>37</v>
      </c>
      <c r="H8" s="23">
        <v>21.0</v>
      </c>
      <c r="I8" s="17"/>
      <c r="J8" s="17">
        <f t="shared" si="1"/>
        <v>21</v>
      </c>
      <c r="K8" s="14"/>
      <c r="L8" s="13"/>
      <c r="M8" s="13"/>
      <c r="N8" s="18" t="s">
        <v>38</v>
      </c>
      <c r="O8" s="19">
        <f>SUMIF(B4:B22,N8,J4:J22)</f>
        <v>0</v>
      </c>
      <c r="Q8" s="27">
        <f t="shared" si="2"/>
        <v>199.28</v>
      </c>
      <c r="R8" s="20">
        <f>Q8*R5</f>
        <v>-40.23525934</v>
      </c>
      <c r="S8" s="20">
        <f>Q8*R4</f>
        <v>-21.91131852</v>
      </c>
    </row>
    <row r="9" ht="15.75" customHeight="1">
      <c r="A9" s="13"/>
      <c r="B9" s="22" t="s">
        <v>21</v>
      </c>
      <c r="C9" s="22" t="s">
        <v>39</v>
      </c>
      <c r="D9" s="13"/>
      <c r="E9" s="18" t="s">
        <v>44</v>
      </c>
      <c r="F9" s="13"/>
      <c r="G9" s="24" t="s">
        <v>54</v>
      </c>
      <c r="H9" s="23">
        <v>6.0</v>
      </c>
      <c r="I9" s="17"/>
      <c r="J9" s="17">
        <f t="shared" si="1"/>
        <v>6</v>
      </c>
      <c r="K9" s="14"/>
      <c r="L9" s="13"/>
      <c r="M9" s="13"/>
      <c r="N9" s="18" t="s">
        <v>41</v>
      </c>
      <c r="O9" s="19">
        <f>SUMIF(B4:B22,N9,J4:J22)</f>
        <v>0</v>
      </c>
      <c r="Q9" s="27">
        <f t="shared" si="2"/>
        <v>199.28</v>
      </c>
      <c r="R9" s="20">
        <v>7.276876650320629</v>
      </c>
      <c r="S9" s="20">
        <v>65.16046774801963</v>
      </c>
    </row>
    <row r="10" ht="15.75" customHeight="1">
      <c r="A10" s="13"/>
      <c r="B10" s="22" t="s">
        <v>21</v>
      </c>
      <c r="C10" s="22" t="s">
        <v>45</v>
      </c>
      <c r="D10" s="13"/>
      <c r="E10" s="18" t="s">
        <v>44</v>
      </c>
      <c r="F10" s="13"/>
      <c r="G10" s="24" t="s">
        <v>55</v>
      </c>
      <c r="H10" s="23">
        <v>24.94</v>
      </c>
      <c r="I10" s="17"/>
      <c r="J10" s="17">
        <f t="shared" si="1"/>
        <v>24.94</v>
      </c>
      <c r="K10" s="14"/>
      <c r="L10" s="13"/>
      <c r="M10" s="13"/>
      <c r="N10" s="14"/>
      <c r="R10" s="20">
        <f>sum(Q6:Q9)</f>
        <v>767.15</v>
      </c>
      <c r="S10" s="20"/>
    </row>
    <row r="11" ht="15.75" customHeight="1">
      <c r="A11" s="13"/>
      <c r="B11" s="22" t="s">
        <v>46</v>
      </c>
      <c r="C11" s="22" t="s">
        <v>56</v>
      </c>
      <c r="D11" s="13"/>
      <c r="E11" s="18" t="s">
        <v>47</v>
      </c>
      <c r="F11" s="13"/>
      <c r="G11" s="24" t="s">
        <v>57</v>
      </c>
      <c r="H11" s="23">
        <v>9.99</v>
      </c>
      <c r="I11" s="17"/>
      <c r="J11" s="17">
        <f t="shared" si="1"/>
        <v>9.99</v>
      </c>
      <c r="K11" s="14"/>
      <c r="L11" s="13"/>
      <c r="M11" s="13"/>
      <c r="N11" s="14"/>
    </row>
    <row r="12" ht="15.75" customHeight="1">
      <c r="A12" s="13"/>
      <c r="B12" s="22" t="s">
        <v>26</v>
      </c>
      <c r="C12" s="22" t="s">
        <v>48</v>
      </c>
      <c r="D12" s="13"/>
      <c r="E12" s="18" t="s">
        <v>49</v>
      </c>
      <c r="F12" s="13"/>
      <c r="G12" s="24" t="s">
        <v>58</v>
      </c>
      <c r="H12" s="23">
        <v>12.89</v>
      </c>
      <c r="I12" s="17"/>
      <c r="J12" s="17">
        <f t="shared" si="1"/>
        <v>12.89</v>
      </c>
      <c r="K12" s="14"/>
      <c r="L12" s="13"/>
      <c r="M12" s="13"/>
      <c r="N12" s="14"/>
      <c r="R12" s="20">
        <f>SUM(R6:R9)</f>
        <v>-107.377864</v>
      </c>
      <c r="S12" s="19">
        <f>SUM(S4:S9)</f>
        <v>2.721786265</v>
      </c>
    </row>
    <row r="13" ht="15.75" customHeight="1">
      <c r="A13" s="13"/>
      <c r="K13" s="14"/>
      <c r="L13" s="13"/>
      <c r="M13" s="13"/>
      <c r="N13" s="14"/>
      <c r="R13" s="25" t="s">
        <v>26</v>
      </c>
      <c r="S13" s="25" t="s">
        <v>21</v>
      </c>
    </row>
    <row r="14" ht="15.75" customHeight="1">
      <c r="A14" s="13"/>
      <c r="I14" s="26" t="s">
        <v>50</v>
      </c>
      <c r="J14" s="29">
        <f>SUM(J2:J12)</f>
        <v>199.28</v>
      </c>
      <c r="K14" s="14"/>
      <c r="L14" s="13"/>
      <c r="M14" s="13"/>
      <c r="N14" s="14"/>
    </row>
    <row r="15" ht="15.75" customHeight="1">
      <c r="A15" s="13"/>
      <c r="B15" s="22"/>
      <c r="C15" s="22"/>
      <c r="D15" s="13"/>
      <c r="E15" s="18"/>
      <c r="F15" s="13"/>
      <c r="G15" s="13"/>
      <c r="H15" s="23"/>
      <c r="J15" s="17"/>
      <c r="K15" s="14"/>
      <c r="L15" s="13"/>
      <c r="M15" s="13"/>
      <c r="N15" s="14"/>
    </row>
    <row r="16" ht="15.75" customHeight="1">
      <c r="A16" s="13"/>
      <c r="B16" s="13"/>
      <c r="C16" s="13"/>
      <c r="D16" s="13"/>
      <c r="E16" s="14"/>
      <c r="F16" s="13"/>
      <c r="G16" s="13"/>
      <c r="H16" s="16"/>
      <c r="I16" s="17"/>
      <c r="J16" s="17"/>
      <c r="K16" s="14"/>
      <c r="L16" s="13"/>
      <c r="M16" s="13"/>
      <c r="N16" s="14"/>
    </row>
    <row r="17" ht="15.75" customHeight="1">
      <c r="A17" s="13"/>
      <c r="B17" s="13"/>
      <c r="C17" s="13"/>
      <c r="D17" s="13"/>
      <c r="E17" s="14"/>
      <c r="F17" s="13"/>
      <c r="G17" s="13"/>
      <c r="H17" s="16"/>
      <c r="I17" s="17"/>
      <c r="J17" s="17"/>
      <c r="K17" s="14"/>
      <c r="L17" s="13"/>
      <c r="M17" s="13"/>
      <c r="N17" s="14"/>
    </row>
    <row r="18" ht="15.75" customHeight="1">
      <c r="A18" s="13"/>
      <c r="B18" s="13"/>
      <c r="C18" s="13"/>
      <c r="D18" s="13"/>
      <c r="E18" s="14"/>
      <c r="F18" s="13"/>
      <c r="G18" s="13"/>
      <c r="H18" s="16"/>
      <c r="I18" s="17"/>
      <c r="J18" s="17"/>
      <c r="K18" s="14"/>
      <c r="L18" s="13"/>
      <c r="M18" s="13"/>
      <c r="N18" s="14"/>
    </row>
    <row r="19" ht="15.75" customHeight="1">
      <c r="A19" s="13"/>
      <c r="B19" s="13"/>
      <c r="C19" s="13"/>
      <c r="D19" s="13"/>
      <c r="E19" s="14"/>
      <c r="F19" s="13"/>
      <c r="G19" s="13"/>
      <c r="H19" s="16"/>
      <c r="I19" s="17"/>
      <c r="J19" s="17"/>
      <c r="K19" s="14"/>
      <c r="L19" s="13"/>
      <c r="M19" s="13"/>
      <c r="N19" s="14"/>
    </row>
    <row r="20" ht="15.75" customHeight="1">
      <c r="A20" s="13"/>
      <c r="B20" s="13"/>
      <c r="C20" s="13"/>
      <c r="D20" s="13"/>
      <c r="E20" s="14"/>
      <c r="F20" s="13"/>
      <c r="G20" s="13"/>
      <c r="H20" s="16"/>
      <c r="I20" s="17"/>
      <c r="J20" s="17"/>
      <c r="K20" s="14"/>
      <c r="L20" s="13"/>
      <c r="M20" s="13"/>
      <c r="N20" s="14"/>
    </row>
    <row r="21" ht="15.75" customHeight="1">
      <c r="A21" s="13"/>
      <c r="B21" s="13"/>
      <c r="C21" s="13"/>
      <c r="D21" s="13"/>
      <c r="E21" s="14"/>
      <c r="F21" s="13"/>
      <c r="G21" s="13"/>
      <c r="H21" s="16"/>
      <c r="I21" s="17"/>
      <c r="J21" s="17"/>
      <c r="K21" s="14"/>
      <c r="L21" s="13"/>
      <c r="M21" s="13"/>
      <c r="N21" s="14"/>
    </row>
    <row r="22" ht="15.75" customHeight="1">
      <c r="A22" s="13"/>
      <c r="B22" s="13"/>
      <c r="C22" s="13"/>
      <c r="D22" s="13"/>
      <c r="E22" s="14"/>
      <c r="F22" s="13"/>
      <c r="G22" s="13"/>
      <c r="H22" s="16"/>
      <c r="I22" s="17"/>
      <c r="J22" s="13"/>
      <c r="K22" s="14"/>
      <c r="L22" s="13"/>
      <c r="M22" s="13"/>
      <c r="N22" s="14"/>
    </row>
    <row r="23" ht="15.75" customHeight="1">
      <c r="A23" s="13"/>
      <c r="B23" s="13"/>
      <c r="C23" s="13"/>
      <c r="D23" s="13"/>
      <c r="E23" s="14"/>
      <c r="F23" s="13"/>
      <c r="G23" s="13"/>
      <c r="H23" s="16"/>
      <c r="I23" s="17"/>
      <c r="K23" s="14"/>
      <c r="L23" s="13"/>
      <c r="M23" s="13"/>
      <c r="N23" s="14"/>
    </row>
    <row r="24" ht="15.75" customHeight="1">
      <c r="A24" s="13"/>
      <c r="B24" s="13"/>
      <c r="C24" s="13"/>
      <c r="D24" s="13"/>
      <c r="E24" s="14"/>
      <c r="F24" s="13"/>
      <c r="G24" s="13"/>
      <c r="H24" s="16"/>
      <c r="J24" s="13"/>
      <c r="K24" s="14"/>
      <c r="L24" s="13"/>
      <c r="M24" s="13"/>
      <c r="N24" s="14"/>
    </row>
    <row r="25" ht="15.75" customHeight="1">
      <c r="A25" s="13"/>
      <c r="B25" s="13"/>
      <c r="C25" s="13"/>
      <c r="D25" s="13"/>
      <c r="E25" s="14"/>
      <c r="F25" s="13"/>
      <c r="G25" s="13"/>
      <c r="H25" s="16"/>
      <c r="I25" s="17"/>
      <c r="J25" s="13"/>
      <c r="K25" s="14"/>
      <c r="L25" s="13"/>
      <c r="M25" s="13"/>
      <c r="N25" s="14"/>
    </row>
    <row r="26" ht="15.75" customHeight="1">
      <c r="A26" s="13"/>
      <c r="B26" s="13"/>
      <c r="C26" s="13"/>
      <c r="D26" s="13"/>
      <c r="E26" s="14"/>
      <c r="F26" s="13"/>
      <c r="G26" s="13"/>
      <c r="H26" s="16"/>
      <c r="I26" s="17"/>
      <c r="J26" s="13"/>
      <c r="K26" s="14"/>
      <c r="L26" s="13"/>
      <c r="M26" s="13"/>
      <c r="N26" s="14"/>
    </row>
    <row r="27" ht="15.75" customHeight="1">
      <c r="A27" s="13"/>
      <c r="B27" s="13"/>
      <c r="C27" s="13"/>
      <c r="D27" s="13"/>
      <c r="E27" s="14"/>
      <c r="F27" s="13"/>
      <c r="G27" s="13"/>
      <c r="H27" s="16"/>
      <c r="I27" s="17"/>
      <c r="J27" s="13"/>
      <c r="K27" s="14"/>
      <c r="L27" s="13"/>
      <c r="M27" s="13"/>
      <c r="N27" s="14"/>
    </row>
    <row r="28" ht="15.75" customHeight="1">
      <c r="A28" s="13"/>
      <c r="B28" s="13"/>
      <c r="C28" s="13"/>
      <c r="D28" s="13"/>
      <c r="E28" s="14"/>
      <c r="F28" s="13"/>
      <c r="G28" s="13"/>
      <c r="H28" s="16"/>
      <c r="I28" s="17"/>
      <c r="J28" s="13"/>
      <c r="K28" s="14"/>
      <c r="L28" s="13"/>
      <c r="M28" s="13"/>
      <c r="N28" s="14"/>
    </row>
    <row r="29" ht="15.75" customHeight="1">
      <c r="A29" s="13"/>
      <c r="B29" s="13"/>
      <c r="C29" s="13"/>
      <c r="D29" s="13"/>
      <c r="E29" s="14"/>
      <c r="F29" s="13"/>
      <c r="G29" s="13"/>
      <c r="H29" s="16"/>
      <c r="I29" s="17"/>
      <c r="J29" s="13"/>
      <c r="K29" s="14"/>
      <c r="L29" s="13"/>
      <c r="M29" s="13"/>
      <c r="N29" s="14"/>
    </row>
    <row r="30" ht="15.75" customHeight="1">
      <c r="A30" s="13"/>
      <c r="B30" s="13"/>
      <c r="C30" s="13"/>
      <c r="D30" s="13"/>
      <c r="E30" s="14"/>
      <c r="F30" s="13"/>
      <c r="G30" s="13"/>
      <c r="H30" s="16"/>
      <c r="I30" s="17"/>
      <c r="J30" s="13"/>
      <c r="K30" s="14"/>
      <c r="L30" s="13"/>
      <c r="M30" s="13"/>
      <c r="N30" s="14"/>
    </row>
    <row r="31" ht="15.75" customHeight="1">
      <c r="A31" s="13"/>
      <c r="B31" s="13"/>
      <c r="C31" s="13"/>
      <c r="D31" s="13"/>
      <c r="E31" s="14"/>
      <c r="F31" s="13"/>
      <c r="G31" s="13"/>
      <c r="H31" s="16"/>
      <c r="I31" s="17"/>
      <c r="J31" s="13"/>
      <c r="K31" s="14"/>
      <c r="L31" s="13"/>
      <c r="M31" s="13"/>
      <c r="N31" s="14"/>
    </row>
    <row r="32" ht="15.75" customHeight="1">
      <c r="A32" s="13"/>
      <c r="B32" s="13"/>
      <c r="C32" s="13"/>
      <c r="D32" s="13"/>
      <c r="E32" s="14"/>
      <c r="F32" s="13"/>
      <c r="G32" s="13"/>
      <c r="H32" s="16"/>
      <c r="I32" s="17"/>
      <c r="J32" s="13"/>
      <c r="K32" s="14"/>
      <c r="L32" s="13"/>
      <c r="M32" s="13"/>
      <c r="N32" s="14"/>
    </row>
    <row r="33" ht="15.75" customHeight="1">
      <c r="A33" s="13"/>
      <c r="B33" s="13"/>
      <c r="C33" s="13"/>
      <c r="D33" s="13"/>
      <c r="E33" s="14"/>
      <c r="F33" s="13"/>
      <c r="G33" s="13"/>
      <c r="H33" s="16"/>
      <c r="I33" s="17"/>
      <c r="J33" s="13"/>
      <c r="K33" s="14"/>
      <c r="L33" s="13"/>
      <c r="M33" s="13"/>
      <c r="N33" s="14"/>
    </row>
    <row r="34" ht="15.75" customHeight="1">
      <c r="A34" s="13"/>
      <c r="B34" s="13"/>
      <c r="C34" s="13"/>
      <c r="D34" s="13"/>
      <c r="E34" s="14"/>
      <c r="F34" s="13"/>
      <c r="G34" s="13"/>
      <c r="H34" s="16"/>
      <c r="I34" s="17"/>
      <c r="J34" s="13"/>
      <c r="K34" s="14"/>
      <c r="L34" s="13"/>
      <c r="M34" s="13"/>
      <c r="N34" s="14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A3"/>
    <mergeCell ref="B1:N1"/>
    <mergeCell ref="B2:D2"/>
    <mergeCell ref="E2:G2"/>
    <mergeCell ref="H2:J2"/>
    <mergeCell ref="K2:M2"/>
  </mergeCells>
  <dataValidations>
    <dataValidation type="list" allowBlank="1" sqref="A4:A34">
      <formula1>Reference!$A$2:$A$30</formula1>
    </dataValidation>
  </dataValidations>
  <hyperlinks>
    <hyperlink r:id="rId1" ref="G4"/>
    <hyperlink r:id="rId2" ref="G5"/>
    <hyperlink r:id="rId3" ref="G6"/>
    <hyperlink r:id="rId4" ref="G7"/>
    <hyperlink r:id="rId5" ref="G8"/>
    <hyperlink r:id="rId6" ref="G9"/>
    <hyperlink r:id="rId7" ref="G10"/>
    <hyperlink r:id="rId8" ref="G11"/>
    <hyperlink r:id="rId9" ref="G12"/>
  </hyperlinks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999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4.5"/>
    <col customWidth="1" min="2" max="6" width="12.63"/>
  </cols>
  <sheetData>
    <row r="1" ht="15.75" customHeight="1">
      <c r="A1" s="30" t="s">
        <v>59</v>
      </c>
      <c r="B1" s="31"/>
      <c r="C1" s="31"/>
      <c r="D1" s="32"/>
    </row>
    <row r="2" ht="15.75" customHeight="1">
      <c r="A2" s="33" t="s">
        <v>60</v>
      </c>
    </row>
    <row r="3" ht="15.75" customHeight="1">
      <c r="A3" s="33" t="s">
        <v>61</v>
      </c>
    </row>
    <row r="4" ht="15.75" customHeight="1">
      <c r="A4" s="12" t="s">
        <v>62</v>
      </c>
    </row>
    <row r="5" ht="15.75" customHeight="1">
      <c r="A5" s="12" t="s">
        <v>63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