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5725"/>
</workbook>
</file>

<file path=xl/calcChain.xml><?xml version="1.0" encoding="utf-8"?>
<calcChain xmlns="http://schemas.openxmlformats.org/spreadsheetml/2006/main">
  <c r="S10" i="4"/>
  <c r="R10"/>
  <c r="Q10"/>
  <c r="S9"/>
  <c r="R9"/>
  <c r="Q9"/>
  <c r="T8"/>
  <c r="R8"/>
  <c r="Q8"/>
  <c r="T7"/>
  <c r="R7"/>
  <c r="Q7"/>
  <c r="Q21"/>
  <c r="L21" s="1"/>
  <c r="L22" s="1"/>
  <c r="L23" s="1"/>
  <c r="L24" s="1"/>
  <c r="L25" s="1"/>
  <c r="R21"/>
  <c r="M21" s="1"/>
  <c r="M22" s="1"/>
  <c r="M23" s="1"/>
  <c r="M24" s="1"/>
  <c r="M25" s="1"/>
  <c r="S21"/>
  <c r="N21" s="1"/>
  <c r="N22" s="1"/>
  <c r="N23" s="1"/>
  <c r="N24" s="1"/>
  <c r="N25" s="1"/>
  <c r="P21"/>
  <c r="K21" s="1"/>
  <c r="K22" s="1"/>
  <c r="K23" s="1"/>
  <c r="K24" s="1"/>
  <c r="K25" s="1"/>
  <c r="D1"/>
  <c r="B1"/>
  <c r="M13"/>
  <c r="N14" s="1"/>
  <c r="D12"/>
  <c r="D13"/>
  <c r="D14"/>
  <c r="D15"/>
  <c r="B12"/>
  <c r="B13"/>
  <c r="B14"/>
  <c r="B15"/>
  <c r="D1" i="3"/>
  <c r="B1"/>
  <c r="N10"/>
  <c r="H11"/>
  <c r="F11"/>
  <c r="B2"/>
  <c r="B3" s="1"/>
  <c r="B4" s="1"/>
  <c r="B5" s="1"/>
  <c r="B6" s="1"/>
  <c r="B7" s="1"/>
  <c r="B8" s="1"/>
  <c r="B9" s="1"/>
  <c r="B10" s="1"/>
  <c r="B11" s="1"/>
  <c r="D2"/>
  <c r="M14"/>
  <c r="L13"/>
  <c r="N9"/>
  <c r="Q9"/>
  <c r="L11" s="1"/>
  <c r="L1"/>
  <c r="H1" i="2"/>
  <c r="M14"/>
  <c r="M15" s="1"/>
  <c r="C33"/>
  <c r="M13"/>
  <c r="F22"/>
  <c r="B22"/>
  <c r="B23"/>
  <c r="B24"/>
  <c r="B25"/>
  <c r="B26"/>
  <c r="B27"/>
  <c r="B28"/>
  <c r="B29"/>
  <c r="B30"/>
  <c r="B31"/>
  <c r="B32"/>
  <c r="B33"/>
  <c r="B34"/>
  <c r="B21"/>
  <c r="C34"/>
  <c r="C22"/>
  <c r="C21"/>
  <c r="C23"/>
  <c r="C24"/>
  <c r="C25"/>
  <c r="C26"/>
  <c r="C27"/>
  <c r="C28"/>
  <c r="C29"/>
  <c r="C30"/>
  <c r="C31"/>
  <c r="C32"/>
  <c r="B1"/>
  <c r="N9"/>
  <c r="R1"/>
  <c r="Q1"/>
  <c r="L15"/>
  <c r="N12"/>
  <c r="N11"/>
  <c r="N10"/>
  <c r="L1"/>
  <c r="F1"/>
  <c r="D1"/>
  <c r="N9" i="1"/>
  <c r="B3"/>
  <c r="B4" s="1"/>
  <c r="B5" s="1"/>
  <c r="B6" s="1"/>
  <c r="B7" s="1"/>
  <c r="B8" s="1"/>
  <c r="B9" s="1"/>
  <c r="B10" s="1"/>
  <c r="B11" s="1"/>
  <c r="B12" s="1"/>
  <c r="B13" s="1"/>
  <c r="B14" s="1"/>
  <c r="B15" s="1"/>
  <c r="B2"/>
  <c r="N13"/>
  <c r="N14"/>
  <c r="B16"/>
  <c r="D1"/>
  <c r="N10"/>
  <c r="D2" s="1"/>
  <c r="D3" s="1"/>
  <c r="D4" s="1"/>
  <c r="D5" s="1"/>
  <c r="D6" s="1"/>
  <c r="D7" s="1"/>
  <c r="D8" s="1"/>
  <c r="D9" s="1"/>
  <c r="D10" s="1"/>
  <c r="D11" s="1"/>
  <c r="M15"/>
  <c r="L15"/>
  <c r="J1"/>
  <c r="M14"/>
  <c r="L14"/>
  <c r="J21"/>
  <c r="F1"/>
  <c r="N11"/>
  <c r="F2" s="1"/>
  <c r="B1"/>
  <c r="N12"/>
  <c r="H2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L1"/>
  <c r="F1" i="4" l="1"/>
  <c r="D2"/>
  <c r="D3" s="1"/>
  <c r="D4" s="1"/>
  <c r="D5" s="1"/>
  <c r="D6" s="1"/>
  <c r="D7" s="1"/>
  <c r="D8" s="1"/>
  <c r="D9" s="1"/>
  <c r="D10" s="1"/>
  <c r="D11" s="1"/>
  <c r="L13"/>
  <c r="H1"/>
  <c r="L12" i="3"/>
  <c r="H1" s="1"/>
  <c r="H2" s="1"/>
  <c r="H3" s="1"/>
  <c r="H4" s="1"/>
  <c r="H5" s="1"/>
  <c r="H6" s="1"/>
  <c r="H7" s="1"/>
  <c r="H8" s="1"/>
  <c r="H9" s="1"/>
  <c r="H10" s="1"/>
  <c r="F1"/>
  <c r="F2" s="1"/>
  <c r="F3" s="1"/>
  <c r="F4" s="1"/>
  <c r="F5" s="1"/>
  <c r="F6" s="1"/>
  <c r="F7" s="1"/>
  <c r="F8" s="1"/>
  <c r="F9" s="1"/>
  <c r="F10" s="1"/>
  <c r="D3"/>
  <c r="D4" s="1"/>
  <c r="D5" s="1"/>
  <c r="D6" s="1"/>
  <c r="D7" s="1"/>
  <c r="D8" s="1"/>
  <c r="D9" s="1"/>
  <c r="D10" s="1"/>
  <c r="D11" s="1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F23"/>
  <c r="F28"/>
  <c r="F31"/>
  <c r="F33"/>
  <c r="F35"/>
  <c r="F24"/>
  <c r="F27"/>
  <c r="F29"/>
  <c r="F25"/>
  <c r="S4"/>
  <c r="R4" s="1"/>
  <c r="F32"/>
  <c r="F30"/>
  <c r="F21"/>
  <c r="F34"/>
  <c r="F26"/>
  <c r="S13"/>
  <c r="R13" s="1"/>
  <c r="S5"/>
  <c r="R5" s="1"/>
  <c r="S14"/>
  <c r="R14" s="1"/>
  <c r="S6"/>
  <c r="R6" s="1"/>
  <c r="S15"/>
  <c r="R15" s="1"/>
  <c r="S7"/>
  <c r="R7" s="1"/>
  <c r="S1"/>
  <c r="S8"/>
  <c r="R8" s="1"/>
  <c r="S9"/>
  <c r="R9" s="1"/>
  <c r="S10"/>
  <c r="R10" s="1"/>
  <c r="S2"/>
  <c r="R2" s="1"/>
  <c r="S11"/>
  <c r="R11" s="1"/>
  <c r="S3"/>
  <c r="R3" s="1"/>
  <c r="S12"/>
  <c r="R12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N14"/>
  <c r="B16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D12" i="1"/>
  <c r="D13" s="1"/>
  <c r="D14" s="1"/>
  <c r="D15" s="1"/>
  <c r="F3"/>
  <c r="F4" s="1"/>
  <c r="F5" s="1"/>
  <c r="F6" s="1"/>
  <c r="F7" s="1"/>
  <c r="F8" s="1"/>
  <c r="F9" s="1"/>
  <c r="F10" s="1"/>
  <c r="F11" s="1"/>
  <c r="F12" s="1"/>
  <c r="F13" s="1"/>
  <c r="F14" s="1"/>
  <c r="F15" s="1"/>
  <c r="F2" i="4" l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M14"/>
  <c r="Q2" i="2"/>
  <c r="Q3" s="1"/>
  <c r="Q4" s="1"/>
  <c r="Q5" s="1"/>
  <c r="Q6" s="1"/>
  <c r="Q7" s="1"/>
  <c r="Q8" s="1"/>
  <c r="Q9" s="1"/>
  <c r="Q10" s="1"/>
  <c r="Q11" s="1"/>
  <c r="Q12" s="1"/>
  <c r="Q13" s="1"/>
  <c r="Q14" s="1"/>
  <c r="Q15" s="1"/>
  <c r="J2" i="1"/>
  <c r="J3"/>
  <c r="B2" i="4" l="1"/>
  <c r="B3" s="1"/>
  <c r="B4" s="1"/>
  <c r="B5" s="1"/>
  <c r="B6" s="1"/>
  <c r="B7" s="1"/>
  <c r="B8" s="1"/>
  <c r="B9" s="1"/>
  <c r="B10" s="1"/>
  <c r="B11" s="1"/>
  <c r="J4" i="1"/>
  <c r="J5" l="1"/>
  <c r="J6" l="1"/>
  <c r="J7" l="1"/>
  <c r="J9" l="1"/>
  <c r="J8"/>
  <c r="J10" l="1"/>
  <c r="J11" l="1"/>
  <c r="J12" l="1"/>
  <c r="J15" l="1"/>
  <c r="J13"/>
  <c r="J14"/>
</calcChain>
</file>

<file path=xl/sharedStrings.xml><?xml version="1.0" encoding="utf-8"?>
<sst xmlns="http://schemas.openxmlformats.org/spreadsheetml/2006/main" count="334" uniqueCount="25">
  <si>
    <t>,{ x: </t>
  </si>
  <si>
    <t>, y: </t>
  </si>
  <si>
    <t>, w: </t>
  </si>
  <si>
    <t>, h: </t>
  </si>
  <si>
    <t>}</t>
  </si>
  <si>
    <t xml:space="preserve">верхний ширина </t>
  </si>
  <si>
    <t>верхний высота</t>
  </si>
  <si>
    <t>w</t>
  </si>
  <si>
    <t>x</t>
  </si>
  <si>
    <t>y</t>
  </si>
  <si>
    <t>h</t>
  </si>
  <si>
    <t>первый в ряду</t>
  </si>
  <si>
    <t>последний</t>
  </si>
  <si>
    <t>всего стульев в ряду</t>
  </si>
  <si>
    <t xml:space="preserve">между стульями </t>
  </si>
  <si>
    <t>второй</t>
  </si>
  <si>
    <t>первые места</t>
  </si>
  <si>
    <t>последние</t>
  </si>
  <si>
    <t>вторые</t>
  </si>
  <si>
    <t>xLog</t>
  </si>
  <si>
    <t>yLog</t>
  </si>
  <si>
    <t>wF</t>
  </si>
  <si>
    <t>wL</t>
  </si>
  <si>
    <t>hF</t>
  </si>
  <si>
    <t>hL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</si>
</sst>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3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D4D4D4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1" fillId="0" borderId="9" xfId="0" applyNumberFormat="1" applyFont="1" applyFill="1" applyBorder="1"/>
    <xf numFmtId="2" fontId="0" fillId="0" borderId="10" xfId="0" applyNumberFormat="1" applyFill="1" applyBorder="1"/>
    <xf numFmtId="0" fontId="0" fillId="0" borderId="10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8" sqref="A1:XFD1048576"/>
    </sheetView>
  </sheetViews>
  <sheetFormatPr defaultRowHeight="15"/>
  <cols>
    <col min="1" max="1" width="4" customWidth="1"/>
    <col min="2" max="2" width="11.5703125" style="1" customWidth="1"/>
    <col min="3" max="3" width="3.85546875" customWidth="1"/>
    <col min="4" max="4" width="9.140625" style="1"/>
    <col min="5" max="5" width="4.140625" customWidth="1"/>
    <col min="6" max="6" width="9.140625" style="1"/>
    <col min="7" max="7" width="3.85546875" customWidth="1"/>
    <col min="8" max="8" width="9.140625" style="1"/>
    <col min="9" max="9" width="1.85546875" customWidth="1"/>
    <col min="10" max="10" width="16.85546875" customWidth="1"/>
    <col min="11" max="11" width="19.42578125" customWidth="1"/>
    <col min="12" max="12" width="19.42578125" style="1" customWidth="1"/>
    <col min="13" max="13" width="19.42578125" customWidth="1"/>
  </cols>
  <sheetData>
    <row r="1" spans="1:14">
      <c r="A1" t="s">
        <v>0</v>
      </c>
      <c r="B1" s="1">
        <f>$L$9</f>
        <v>3</v>
      </c>
      <c r="C1" t="s">
        <v>1</v>
      </c>
      <c r="D1" s="1">
        <f>$L$10</f>
        <v>38</v>
      </c>
      <c r="E1" t="s">
        <v>2</v>
      </c>
      <c r="F1" s="1">
        <f>$L$11</f>
        <v>19</v>
      </c>
      <c r="G1" t="s">
        <v>3</v>
      </c>
      <c r="H1" s="1">
        <v>21</v>
      </c>
      <c r="I1" t="s">
        <v>4</v>
      </c>
      <c r="J1" s="1">
        <f>B1+F1</f>
        <v>22</v>
      </c>
      <c r="K1" t="s">
        <v>5</v>
      </c>
      <c r="L1" s="1">
        <f>M1/15</f>
        <v>22</v>
      </c>
      <c r="M1">
        <v>330</v>
      </c>
    </row>
    <row r="2" spans="1:14">
      <c r="A2" t="s">
        <v>0</v>
      </c>
      <c r="B2" s="1">
        <f>B1+F1+$L$13+$N$13*(ROW()-1)</f>
        <v>28.714285714285715</v>
      </c>
      <c r="C2" t="s">
        <v>1</v>
      </c>
      <c r="D2" s="1">
        <f>D1+$N$10</f>
        <v>35.857142857142854</v>
      </c>
      <c r="E2" t="s">
        <v>2</v>
      </c>
      <c r="F2" s="1">
        <f>F1+$N$11</f>
        <v>18.642857142857142</v>
      </c>
      <c r="G2" t="s">
        <v>3</v>
      </c>
      <c r="H2" s="1">
        <f>H1+$N$12</f>
        <v>21</v>
      </c>
      <c r="I2" t="s">
        <v>4</v>
      </c>
      <c r="J2" s="1">
        <f t="shared" ref="J2:J15" si="0">B2+F2</f>
        <v>47.357142857142861</v>
      </c>
      <c r="K2" t="s">
        <v>6</v>
      </c>
      <c r="L2" s="1">
        <v>-1.7</v>
      </c>
    </row>
    <row r="3" spans="1:14">
      <c r="A3" t="s">
        <v>0</v>
      </c>
      <c r="B3" s="1">
        <f t="shared" ref="B3:B15" si="1">B2+F2+$L$13+$N$13*(ROW()-1)</f>
        <v>53.785714285714292</v>
      </c>
      <c r="C3" t="s">
        <v>1</v>
      </c>
      <c r="D3" s="1">
        <f t="shared" ref="D3:D14" si="2">D2+$N$10</f>
        <v>33.714285714285708</v>
      </c>
      <c r="E3" t="s">
        <v>2</v>
      </c>
      <c r="F3" s="1">
        <f t="shared" ref="F3:F15" si="3">F2+$N$11</f>
        <v>18.285714285714285</v>
      </c>
      <c r="G3" t="s">
        <v>3</v>
      </c>
      <c r="H3" s="1">
        <f t="shared" ref="H3:H15" si="4">H2+$N$12</f>
        <v>21</v>
      </c>
      <c r="I3" t="s">
        <v>4</v>
      </c>
      <c r="J3" s="1">
        <f t="shared" si="0"/>
        <v>72.071428571428584</v>
      </c>
    </row>
    <row r="4" spans="1:14">
      <c r="A4" t="s">
        <v>0</v>
      </c>
      <c r="B4" s="1">
        <f t="shared" si="1"/>
        <v>78.214285714285722</v>
      </c>
      <c r="C4" t="s">
        <v>1</v>
      </c>
      <c r="D4" s="1">
        <f t="shared" si="2"/>
        <v>31.571428571428566</v>
      </c>
      <c r="E4" t="s">
        <v>2</v>
      </c>
      <c r="F4" s="1">
        <f t="shared" si="3"/>
        <v>17.928571428571427</v>
      </c>
      <c r="G4" t="s">
        <v>3</v>
      </c>
      <c r="H4" s="1">
        <f t="shared" si="4"/>
        <v>21</v>
      </c>
      <c r="I4" t="s">
        <v>4</v>
      </c>
      <c r="J4" s="1">
        <f t="shared" si="0"/>
        <v>96.142857142857153</v>
      </c>
    </row>
    <row r="5" spans="1:14">
      <c r="A5" t="s">
        <v>0</v>
      </c>
      <c r="B5" s="1">
        <f t="shared" si="1"/>
        <v>102.00000000000001</v>
      </c>
      <c r="C5" t="s">
        <v>1</v>
      </c>
      <c r="D5" s="1">
        <f t="shared" si="2"/>
        <v>29.428571428571423</v>
      </c>
      <c r="E5" t="s">
        <v>2</v>
      </c>
      <c r="F5" s="1">
        <f t="shared" si="3"/>
        <v>17.571428571428569</v>
      </c>
      <c r="G5" t="s">
        <v>3</v>
      </c>
      <c r="H5" s="1">
        <f t="shared" si="4"/>
        <v>21</v>
      </c>
      <c r="I5" t="s">
        <v>4</v>
      </c>
      <c r="J5" s="1">
        <f t="shared" si="0"/>
        <v>119.57142857142858</v>
      </c>
    </row>
    <row r="6" spans="1:14">
      <c r="A6" t="s">
        <v>0</v>
      </c>
      <c r="B6" s="1">
        <f t="shared" si="1"/>
        <v>125.14285714285715</v>
      </c>
      <c r="C6" t="s">
        <v>1</v>
      </c>
      <c r="D6" s="1">
        <f t="shared" si="2"/>
        <v>27.285714285714281</v>
      </c>
      <c r="E6" t="s">
        <v>2</v>
      </c>
      <c r="F6" s="1">
        <f t="shared" si="3"/>
        <v>17.214285714285712</v>
      </c>
      <c r="G6" t="s">
        <v>3</v>
      </c>
      <c r="H6" s="1">
        <f t="shared" si="4"/>
        <v>21</v>
      </c>
      <c r="I6" t="s">
        <v>4</v>
      </c>
      <c r="J6" s="1">
        <f t="shared" si="0"/>
        <v>142.35714285714286</v>
      </c>
    </row>
    <row r="7" spans="1:14">
      <c r="A7" t="s">
        <v>0</v>
      </c>
      <c r="B7" s="1">
        <f t="shared" si="1"/>
        <v>147.64285714285714</v>
      </c>
      <c r="C7" t="s">
        <v>1</v>
      </c>
      <c r="D7" s="1">
        <f t="shared" si="2"/>
        <v>25.142857142857139</v>
      </c>
      <c r="E7" t="s">
        <v>2</v>
      </c>
      <c r="F7" s="1">
        <f t="shared" si="3"/>
        <v>16.857142857142854</v>
      </c>
      <c r="G7" t="s">
        <v>3</v>
      </c>
      <c r="H7" s="1">
        <f t="shared" si="4"/>
        <v>21</v>
      </c>
      <c r="I7" t="s">
        <v>4</v>
      </c>
      <c r="J7" s="1">
        <f t="shared" si="0"/>
        <v>164.5</v>
      </c>
      <c r="N7" t="s">
        <v>13</v>
      </c>
    </row>
    <row r="8" spans="1:14">
      <c r="A8" t="s">
        <v>0</v>
      </c>
      <c r="B8" s="1">
        <f t="shared" si="1"/>
        <v>169.5</v>
      </c>
      <c r="C8" t="s">
        <v>1</v>
      </c>
      <c r="D8" s="1">
        <f t="shared" si="2"/>
        <v>22.999999999999996</v>
      </c>
      <c r="E8" t="s">
        <v>2</v>
      </c>
      <c r="F8" s="1">
        <f t="shared" si="3"/>
        <v>16.499999999999996</v>
      </c>
      <c r="G8" t="s">
        <v>3</v>
      </c>
      <c r="H8" s="1">
        <f t="shared" si="4"/>
        <v>21</v>
      </c>
      <c r="I8" t="s">
        <v>4</v>
      </c>
      <c r="J8" s="1">
        <f t="shared" si="0"/>
        <v>186</v>
      </c>
      <c r="L8" s="1" t="s">
        <v>11</v>
      </c>
      <c r="M8" t="s">
        <v>12</v>
      </c>
      <c r="N8">
        <v>14</v>
      </c>
    </row>
    <row r="9" spans="1:14">
      <c r="A9" t="s">
        <v>0</v>
      </c>
      <c r="B9" s="1">
        <f t="shared" si="1"/>
        <v>190.71428571428572</v>
      </c>
      <c r="C9" t="s">
        <v>1</v>
      </c>
      <c r="D9" s="1">
        <f t="shared" si="2"/>
        <v>20.857142857142854</v>
      </c>
      <c r="E9" t="s">
        <v>2</v>
      </c>
      <c r="F9" s="1">
        <f t="shared" si="3"/>
        <v>16.142857142857139</v>
      </c>
      <c r="G9" t="s">
        <v>3</v>
      </c>
      <c r="H9" s="1">
        <f t="shared" si="4"/>
        <v>21</v>
      </c>
      <c r="I9" t="s">
        <v>4</v>
      </c>
      <c r="J9" s="1">
        <f t="shared" si="0"/>
        <v>206.85714285714286</v>
      </c>
      <c r="K9" t="s">
        <v>8</v>
      </c>
      <c r="L9" s="1">
        <v>3</v>
      </c>
      <c r="M9">
        <v>307</v>
      </c>
      <c r="N9">
        <f>(M9-L9)/$N$8</f>
        <v>21.714285714285715</v>
      </c>
    </row>
    <row r="10" spans="1:14">
      <c r="A10" t="s">
        <v>0</v>
      </c>
      <c r="B10" s="1">
        <f t="shared" si="1"/>
        <v>211.28571428571428</v>
      </c>
      <c r="C10" t="s">
        <v>1</v>
      </c>
      <c r="D10" s="1">
        <f t="shared" si="2"/>
        <v>18.714285714285712</v>
      </c>
      <c r="E10" t="s">
        <v>2</v>
      </c>
      <c r="F10" s="1">
        <f t="shared" si="3"/>
        <v>15.785714285714281</v>
      </c>
      <c r="G10" t="s">
        <v>3</v>
      </c>
      <c r="H10" s="1">
        <f t="shared" si="4"/>
        <v>21</v>
      </c>
      <c r="I10" t="s">
        <v>4</v>
      </c>
      <c r="J10" s="1">
        <f t="shared" si="0"/>
        <v>227.07142857142856</v>
      </c>
      <c r="K10" t="s">
        <v>9</v>
      </c>
      <c r="L10" s="1">
        <v>38</v>
      </c>
      <c r="M10">
        <v>8</v>
      </c>
      <c r="N10">
        <f>(M10-L10)/$N$8</f>
        <v>-2.1428571428571428</v>
      </c>
    </row>
    <row r="11" spans="1:14">
      <c r="A11" t="s">
        <v>0</v>
      </c>
      <c r="B11" s="1">
        <f t="shared" si="1"/>
        <v>231.21428571428569</v>
      </c>
      <c r="C11" t="s">
        <v>1</v>
      </c>
      <c r="D11" s="1">
        <f t="shared" si="2"/>
        <v>16.571428571428569</v>
      </c>
      <c r="E11" t="s">
        <v>2</v>
      </c>
      <c r="F11" s="1">
        <f t="shared" si="3"/>
        <v>15.428571428571423</v>
      </c>
      <c r="G11" t="s">
        <v>3</v>
      </c>
      <c r="H11" s="1">
        <f t="shared" si="4"/>
        <v>21</v>
      </c>
      <c r="I11" t="s">
        <v>4</v>
      </c>
      <c r="J11" s="1">
        <f t="shared" si="0"/>
        <v>246.64285714285711</v>
      </c>
      <c r="K11" t="s">
        <v>7</v>
      </c>
      <c r="L11" s="1">
        <v>19</v>
      </c>
      <c r="M11">
        <v>14</v>
      </c>
      <c r="N11">
        <f>(M11-L11)/$N$8</f>
        <v>-0.35714285714285715</v>
      </c>
    </row>
    <row r="12" spans="1:14">
      <c r="A12" t="s">
        <v>0</v>
      </c>
      <c r="B12" s="1">
        <f t="shared" si="1"/>
        <v>250.49999999999997</v>
      </c>
      <c r="C12" t="s">
        <v>1</v>
      </c>
      <c r="D12" s="1">
        <f>D11+$N$10</f>
        <v>14.428571428571427</v>
      </c>
      <c r="E12" t="s">
        <v>2</v>
      </c>
      <c r="F12" s="1">
        <f t="shared" si="3"/>
        <v>15.071428571428566</v>
      </c>
      <c r="G12" t="s">
        <v>3</v>
      </c>
      <c r="H12" s="1">
        <f t="shared" si="4"/>
        <v>21</v>
      </c>
      <c r="I12" t="s">
        <v>4</v>
      </c>
      <c r="J12" s="1">
        <f t="shared" si="0"/>
        <v>265.57142857142856</v>
      </c>
      <c r="K12" t="s">
        <v>10</v>
      </c>
      <c r="L12" s="1">
        <v>21</v>
      </c>
      <c r="M12">
        <v>21</v>
      </c>
      <c r="N12">
        <f>(M12-L12)/$N$8</f>
        <v>0</v>
      </c>
    </row>
    <row r="13" spans="1:14">
      <c r="A13" t="s">
        <v>0</v>
      </c>
      <c r="B13" s="1">
        <f t="shared" si="1"/>
        <v>269.14285714285711</v>
      </c>
      <c r="C13" t="s">
        <v>1</v>
      </c>
      <c r="D13" s="1">
        <f t="shared" si="2"/>
        <v>12.285714285714285</v>
      </c>
      <c r="E13" t="s">
        <v>2</v>
      </c>
      <c r="F13" s="1">
        <f t="shared" si="3"/>
        <v>14.714285714285708</v>
      </c>
      <c r="G13" t="s">
        <v>3</v>
      </c>
      <c r="H13" s="1">
        <f t="shared" si="4"/>
        <v>21</v>
      </c>
      <c r="I13" t="s">
        <v>4</v>
      </c>
      <c r="J13" s="1">
        <f t="shared" si="0"/>
        <v>283.85714285714283</v>
      </c>
      <c r="K13" t="s">
        <v>14</v>
      </c>
      <c r="L13" s="1">
        <v>7</v>
      </c>
      <c r="M13">
        <v>3</v>
      </c>
      <c r="N13">
        <f>(M13-L13)/$N$8</f>
        <v>-0.2857142857142857</v>
      </c>
    </row>
    <row r="14" spans="1:14">
      <c r="A14" t="s">
        <v>0</v>
      </c>
      <c r="B14" s="1">
        <f t="shared" si="1"/>
        <v>287.14285714285711</v>
      </c>
      <c r="C14" t="s">
        <v>1</v>
      </c>
      <c r="D14" s="1">
        <f t="shared" si="2"/>
        <v>10.142857142857142</v>
      </c>
      <c r="E14" t="s">
        <v>2</v>
      </c>
      <c r="F14" s="1">
        <f t="shared" si="3"/>
        <v>14.357142857142851</v>
      </c>
      <c r="G14" t="s">
        <v>3</v>
      </c>
      <c r="H14" s="1">
        <f t="shared" si="4"/>
        <v>21</v>
      </c>
      <c r="I14" t="s">
        <v>4</v>
      </c>
      <c r="J14" s="1">
        <f t="shared" si="0"/>
        <v>301.49999999999994</v>
      </c>
      <c r="L14" s="1">
        <f>L11+L13</f>
        <v>26</v>
      </c>
      <c r="M14" s="1">
        <f>M11+M13</f>
        <v>17</v>
      </c>
      <c r="N14">
        <f>(M14-L14)/($N$8)</f>
        <v>-0.6428571428571429</v>
      </c>
    </row>
    <row r="15" spans="1:14">
      <c r="A15" t="s">
        <v>0</v>
      </c>
      <c r="B15" s="1">
        <f t="shared" si="1"/>
        <v>304.49999999999994</v>
      </c>
      <c r="C15" t="s">
        <v>1</v>
      </c>
      <c r="D15" s="1">
        <f>D14+$N$10</f>
        <v>8</v>
      </c>
      <c r="E15" t="s">
        <v>2</v>
      </c>
      <c r="F15" s="1">
        <f t="shared" si="3"/>
        <v>13.999999999999993</v>
      </c>
      <c r="G15" t="s">
        <v>3</v>
      </c>
      <c r="H15" s="1">
        <f t="shared" si="4"/>
        <v>21</v>
      </c>
      <c r="I15" t="s">
        <v>4</v>
      </c>
      <c r="J15" s="1">
        <f t="shared" si="0"/>
        <v>318.49999999999994</v>
      </c>
      <c r="L15" s="1">
        <f>L14*N8</f>
        <v>364</v>
      </c>
      <c r="M15" s="1">
        <f>M14*N8</f>
        <v>238</v>
      </c>
    </row>
    <row r="16" spans="1:14">
      <c r="B16" s="1">
        <f>$N$14*ROW()</f>
        <v>-10.285714285714286</v>
      </c>
    </row>
    <row r="17" spans="10:17">
      <c r="M17">
        <v>14</v>
      </c>
      <c r="N17">
        <v>307</v>
      </c>
      <c r="O17">
        <v>14</v>
      </c>
    </row>
    <row r="18" spans="10:17">
      <c r="M18">
        <v>7</v>
      </c>
      <c r="N18">
        <v>172</v>
      </c>
      <c r="O18">
        <v>16</v>
      </c>
      <c r="P18">
        <v>22</v>
      </c>
    </row>
    <row r="19" spans="10:17">
      <c r="J19">
        <v>21</v>
      </c>
      <c r="K19">
        <v>45</v>
      </c>
      <c r="L19" s="1">
        <v>70</v>
      </c>
      <c r="M19">
        <v>95</v>
      </c>
      <c r="N19">
        <v>119</v>
      </c>
      <c r="O19">
        <v>142</v>
      </c>
      <c r="P19">
        <v>23</v>
      </c>
      <c r="Q19">
        <v>23</v>
      </c>
    </row>
    <row r="21" spans="10:17">
      <c r="J21">
        <f>304/14</f>
        <v>21.714285714285715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activeCell="M14" sqref="M14"/>
    </sheetView>
  </sheetViews>
  <sheetFormatPr defaultRowHeight="15"/>
  <cols>
    <col min="1" max="1" width="15.140625" customWidth="1"/>
    <col min="2" max="2" width="11.5703125" style="1" customWidth="1"/>
    <col min="3" max="3" width="7" customWidth="1"/>
    <col min="4" max="4" width="9.140625" style="1"/>
    <col min="5" max="5" width="4.140625" customWidth="1"/>
    <col min="6" max="6" width="9.140625" style="1"/>
    <col min="7" max="7" width="3.85546875" customWidth="1"/>
    <col min="8" max="8" width="9.140625" style="1"/>
    <col min="9" max="9" width="1.85546875" customWidth="1"/>
    <col min="10" max="10" width="16.85546875" style="3" customWidth="1"/>
    <col min="11" max="11" width="19.42578125" customWidth="1"/>
    <col min="12" max="12" width="19.42578125" style="1" customWidth="1"/>
    <col min="13" max="13" width="19.42578125" customWidth="1"/>
  </cols>
  <sheetData>
    <row r="1" spans="1:19">
      <c r="A1" t="s">
        <v>0</v>
      </c>
      <c r="B1" s="1">
        <f>$L$9</f>
        <v>10</v>
      </c>
      <c r="C1" t="s">
        <v>1</v>
      </c>
      <c r="D1" s="1">
        <f>$L$10</f>
        <v>40</v>
      </c>
      <c r="E1" t="s">
        <v>2</v>
      </c>
      <c r="F1" s="1">
        <f>$L$11</f>
        <v>10</v>
      </c>
      <c r="G1" t="s">
        <v>3</v>
      </c>
      <c r="H1" s="1">
        <f>$M$12</f>
        <v>18</v>
      </c>
      <c r="I1" t="s">
        <v>4</v>
      </c>
      <c r="K1" t="s">
        <v>5</v>
      </c>
      <c r="L1" s="1">
        <f>M1/15</f>
        <v>22</v>
      </c>
      <c r="M1">
        <v>330</v>
      </c>
      <c r="Q1" s="1">
        <f>L9</f>
        <v>10</v>
      </c>
      <c r="R1" s="1">
        <f>L13</f>
        <v>26</v>
      </c>
      <c r="S1">
        <f>$N$13*ROW()</f>
        <v>-0.7</v>
      </c>
    </row>
    <row r="2" spans="1:19">
      <c r="A2" t="s">
        <v>0</v>
      </c>
      <c r="B2" s="1">
        <f>B1+$L$13+$M$14*(ROW()-2)</f>
        <v>36</v>
      </c>
      <c r="C2" t="s">
        <v>1</v>
      </c>
      <c r="D2" s="1">
        <f>D1+$N$10</f>
        <v>37.857142857142854</v>
      </c>
      <c r="E2" t="s">
        <v>2</v>
      </c>
      <c r="F2" s="1">
        <f>F1+$N$11</f>
        <v>10</v>
      </c>
      <c r="G2" t="s">
        <v>3</v>
      </c>
      <c r="H2" s="1">
        <f>H1+$N$12</f>
        <v>18</v>
      </c>
      <c r="I2" t="s">
        <v>4</v>
      </c>
      <c r="K2" t="s">
        <v>6</v>
      </c>
      <c r="L2" s="1">
        <v>-1.7</v>
      </c>
      <c r="Q2" s="1">
        <f>Q1+$R$1+S1</f>
        <v>35.299999999999997</v>
      </c>
      <c r="R2" s="1">
        <f>$R$1+S2</f>
        <v>24.6</v>
      </c>
      <c r="S2">
        <f t="shared" ref="S2:S15" si="0">$N$13*ROW()</f>
        <v>-1.4</v>
      </c>
    </row>
    <row r="3" spans="1:19">
      <c r="A3" t="s">
        <v>0</v>
      </c>
      <c r="B3" s="1">
        <f t="shared" ref="B3:B15" si="1">B2+$L$13+$M$14*(ROW()-2)</f>
        <v>61.318681318681321</v>
      </c>
      <c r="C3" t="s">
        <v>1</v>
      </c>
      <c r="D3" s="1">
        <f t="shared" ref="D3:D14" si="2">D2+$N$10</f>
        <v>35.714285714285708</v>
      </c>
      <c r="E3" t="s">
        <v>2</v>
      </c>
      <c r="F3" s="1">
        <f t="shared" ref="F3:F15" si="3">F2+$N$11</f>
        <v>10</v>
      </c>
      <c r="G3" t="s">
        <v>3</v>
      </c>
      <c r="H3" s="1">
        <f t="shared" ref="H3:H15" si="4">H2+$N$12</f>
        <v>18</v>
      </c>
      <c r="I3" t="s">
        <v>4</v>
      </c>
      <c r="Q3" s="1">
        <f t="shared" ref="Q3:Q15" si="5">Q2+$R$1+S2</f>
        <v>59.9</v>
      </c>
      <c r="R3" s="1">
        <f t="shared" ref="R3:R15" si="6">$R$1+S3</f>
        <v>23.9</v>
      </c>
      <c r="S3">
        <f t="shared" si="0"/>
        <v>-2.0999999999999996</v>
      </c>
    </row>
    <row r="4" spans="1:19">
      <c r="A4" t="s">
        <v>0</v>
      </c>
      <c r="B4" s="1">
        <f t="shared" si="1"/>
        <v>85.956043956043956</v>
      </c>
      <c r="C4" t="s">
        <v>1</v>
      </c>
      <c r="D4" s="1">
        <f t="shared" si="2"/>
        <v>33.571428571428562</v>
      </c>
      <c r="E4" t="s">
        <v>2</v>
      </c>
      <c r="F4" s="1">
        <f t="shared" si="3"/>
        <v>10</v>
      </c>
      <c r="G4" t="s">
        <v>3</v>
      </c>
      <c r="H4" s="1">
        <f t="shared" si="4"/>
        <v>18</v>
      </c>
      <c r="I4" t="s">
        <v>4</v>
      </c>
      <c r="Q4" s="1">
        <f t="shared" si="5"/>
        <v>83.800000000000011</v>
      </c>
      <c r="R4" s="1">
        <f t="shared" si="6"/>
        <v>23.2</v>
      </c>
      <c r="S4">
        <f t="shared" si="0"/>
        <v>-2.8</v>
      </c>
    </row>
    <row r="5" spans="1:19">
      <c r="A5" t="s">
        <v>0</v>
      </c>
      <c r="B5" s="1">
        <f t="shared" si="1"/>
        <v>109.91208791208791</v>
      </c>
      <c r="C5" t="s">
        <v>1</v>
      </c>
      <c r="D5" s="1">
        <f t="shared" si="2"/>
        <v>31.42857142857142</v>
      </c>
      <c r="E5" t="s">
        <v>2</v>
      </c>
      <c r="F5" s="1">
        <f t="shared" si="3"/>
        <v>10</v>
      </c>
      <c r="G5" t="s">
        <v>3</v>
      </c>
      <c r="H5" s="1">
        <f t="shared" si="4"/>
        <v>18</v>
      </c>
      <c r="I5" t="s">
        <v>4</v>
      </c>
      <c r="Q5" s="1">
        <f t="shared" si="5"/>
        <v>107.00000000000001</v>
      </c>
      <c r="R5" s="1">
        <f t="shared" si="6"/>
        <v>22.5</v>
      </c>
      <c r="S5">
        <f t="shared" si="0"/>
        <v>-3.5</v>
      </c>
    </row>
    <row r="6" spans="1:19">
      <c r="A6" t="s">
        <v>0</v>
      </c>
      <c r="B6" s="1">
        <f t="shared" si="1"/>
        <v>133.1868131868132</v>
      </c>
      <c r="C6" t="s">
        <v>1</v>
      </c>
      <c r="D6" s="1">
        <f t="shared" si="2"/>
        <v>29.285714285714278</v>
      </c>
      <c r="E6" t="s">
        <v>2</v>
      </c>
      <c r="F6" s="1">
        <f t="shared" si="3"/>
        <v>10</v>
      </c>
      <c r="G6" t="s">
        <v>3</v>
      </c>
      <c r="H6" s="1">
        <f t="shared" si="4"/>
        <v>18</v>
      </c>
      <c r="I6" t="s">
        <v>4</v>
      </c>
      <c r="Q6" s="1">
        <f t="shared" si="5"/>
        <v>129.5</v>
      </c>
      <c r="R6" s="1">
        <f t="shared" si="6"/>
        <v>21.8</v>
      </c>
      <c r="S6">
        <f t="shared" si="0"/>
        <v>-4.1999999999999993</v>
      </c>
    </row>
    <row r="7" spans="1:19">
      <c r="A7" t="s">
        <v>0</v>
      </c>
      <c r="B7" s="1">
        <f t="shared" si="1"/>
        <v>155.7802197802198</v>
      </c>
      <c r="C7" t="s">
        <v>1</v>
      </c>
      <c r="D7" s="1">
        <f t="shared" si="2"/>
        <v>27.142857142857135</v>
      </c>
      <c r="E7" t="s">
        <v>2</v>
      </c>
      <c r="F7" s="1">
        <f t="shared" si="3"/>
        <v>10</v>
      </c>
      <c r="G7" t="s">
        <v>3</v>
      </c>
      <c r="H7" s="1">
        <f t="shared" si="4"/>
        <v>18</v>
      </c>
      <c r="I7" t="s">
        <v>4</v>
      </c>
      <c r="N7" t="s">
        <v>13</v>
      </c>
      <c r="Q7" s="1">
        <f t="shared" si="5"/>
        <v>151.30000000000001</v>
      </c>
      <c r="R7" s="1">
        <f t="shared" si="6"/>
        <v>21.1</v>
      </c>
      <c r="S7">
        <f t="shared" si="0"/>
        <v>-4.8999999999999995</v>
      </c>
    </row>
    <row r="8" spans="1:19">
      <c r="A8" t="s">
        <v>0</v>
      </c>
      <c r="B8" s="1">
        <f t="shared" si="1"/>
        <v>177.69230769230771</v>
      </c>
      <c r="C8" t="s">
        <v>1</v>
      </c>
      <c r="D8" s="1">
        <f t="shared" si="2"/>
        <v>24.999999999999993</v>
      </c>
      <c r="E8" t="s">
        <v>2</v>
      </c>
      <c r="F8" s="1">
        <f t="shared" si="3"/>
        <v>10</v>
      </c>
      <c r="G8" t="s">
        <v>3</v>
      </c>
      <c r="H8" s="1">
        <f t="shared" si="4"/>
        <v>18</v>
      </c>
      <c r="I8" t="s">
        <v>4</v>
      </c>
      <c r="L8" s="1" t="s">
        <v>11</v>
      </c>
      <c r="M8" t="s">
        <v>12</v>
      </c>
      <c r="N8">
        <v>14</v>
      </c>
      <c r="Q8" s="1">
        <f t="shared" si="5"/>
        <v>172.4</v>
      </c>
      <c r="R8" s="1">
        <f t="shared" si="6"/>
        <v>20.399999999999999</v>
      </c>
      <c r="S8">
        <f t="shared" si="0"/>
        <v>-5.6</v>
      </c>
    </row>
    <row r="9" spans="1:19">
      <c r="A9" t="s">
        <v>0</v>
      </c>
      <c r="B9" s="1">
        <f t="shared" si="1"/>
        <v>198.92307692307693</v>
      </c>
      <c r="C9" t="s">
        <v>1</v>
      </c>
      <c r="D9" s="1">
        <f t="shared" si="2"/>
        <v>22.857142857142851</v>
      </c>
      <c r="E9" t="s">
        <v>2</v>
      </c>
      <c r="F9" s="1">
        <f t="shared" si="3"/>
        <v>10</v>
      </c>
      <c r="G9" t="s">
        <v>3</v>
      </c>
      <c r="H9" s="1">
        <f t="shared" si="4"/>
        <v>18</v>
      </c>
      <c r="I9" t="s">
        <v>4</v>
      </c>
      <c r="K9" t="s">
        <v>8</v>
      </c>
      <c r="L9" s="1">
        <v>10</v>
      </c>
      <c r="M9">
        <v>312</v>
      </c>
      <c r="N9">
        <f>(M9-L9)/$N$8</f>
        <v>21.571428571428573</v>
      </c>
      <c r="Q9" s="1">
        <f t="shared" si="5"/>
        <v>192.8</v>
      </c>
      <c r="R9" s="1">
        <f t="shared" si="6"/>
        <v>19.7</v>
      </c>
      <c r="S9">
        <f t="shared" si="0"/>
        <v>-6.3</v>
      </c>
    </row>
    <row r="10" spans="1:19">
      <c r="A10" t="s">
        <v>0</v>
      </c>
      <c r="B10" s="1">
        <f t="shared" si="1"/>
        <v>219.47252747252747</v>
      </c>
      <c r="C10" t="s">
        <v>1</v>
      </c>
      <c r="D10" s="1">
        <f t="shared" si="2"/>
        <v>20.714285714285708</v>
      </c>
      <c r="E10" t="s">
        <v>2</v>
      </c>
      <c r="F10" s="1">
        <f t="shared" si="3"/>
        <v>10</v>
      </c>
      <c r="G10" t="s">
        <v>3</v>
      </c>
      <c r="H10" s="1">
        <f t="shared" si="4"/>
        <v>18</v>
      </c>
      <c r="I10" t="s">
        <v>4</v>
      </c>
      <c r="K10" t="s">
        <v>9</v>
      </c>
      <c r="L10" s="1">
        <v>40</v>
      </c>
      <c r="M10">
        <v>10</v>
      </c>
      <c r="N10">
        <f>(M10-L10)/$N$8</f>
        <v>-2.1428571428571428</v>
      </c>
      <c r="Q10" s="1">
        <f t="shared" si="5"/>
        <v>212.5</v>
      </c>
      <c r="R10" s="1">
        <f t="shared" si="6"/>
        <v>19</v>
      </c>
      <c r="S10">
        <f t="shared" si="0"/>
        <v>-7</v>
      </c>
    </row>
    <row r="11" spans="1:19">
      <c r="A11" t="s">
        <v>0</v>
      </c>
      <c r="B11" s="1">
        <f t="shared" si="1"/>
        <v>239.34065934065936</v>
      </c>
      <c r="C11" t="s">
        <v>1</v>
      </c>
      <c r="D11" s="1">
        <f t="shared" si="2"/>
        <v>18.571428571428566</v>
      </c>
      <c r="E11" t="s">
        <v>2</v>
      </c>
      <c r="F11" s="1">
        <f t="shared" si="3"/>
        <v>10</v>
      </c>
      <c r="G11" t="s">
        <v>3</v>
      </c>
      <c r="H11" s="1">
        <f t="shared" si="4"/>
        <v>18</v>
      </c>
      <c r="I11" t="s">
        <v>4</v>
      </c>
      <c r="K11" t="s">
        <v>7</v>
      </c>
      <c r="L11" s="1">
        <v>10</v>
      </c>
      <c r="M11">
        <v>10</v>
      </c>
      <c r="N11">
        <f>(M11-L11)/$N$8</f>
        <v>0</v>
      </c>
      <c r="Q11" s="1">
        <f t="shared" si="5"/>
        <v>231.5</v>
      </c>
      <c r="R11" s="1">
        <f t="shared" si="6"/>
        <v>18.3</v>
      </c>
      <c r="S11">
        <f t="shared" si="0"/>
        <v>-7.6999999999999993</v>
      </c>
    </row>
    <row r="12" spans="1:19">
      <c r="A12" t="s">
        <v>0</v>
      </c>
      <c r="B12" s="1">
        <f t="shared" si="1"/>
        <v>258.52747252747258</v>
      </c>
      <c r="C12" t="s">
        <v>1</v>
      </c>
      <c r="D12" s="1">
        <f>D11+$N$10</f>
        <v>16.428571428571423</v>
      </c>
      <c r="E12" t="s">
        <v>2</v>
      </c>
      <c r="F12" s="1">
        <f t="shared" si="3"/>
        <v>10</v>
      </c>
      <c r="G12" t="s">
        <v>3</v>
      </c>
      <c r="H12" s="1">
        <f t="shared" si="4"/>
        <v>18</v>
      </c>
      <c r="I12" t="s">
        <v>4</v>
      </c>
      <c r="K12" t="s">
        <v>10</v>
      </c>
      <c r="L12" s="1">
        <v>18</v>
      </c>
      <c r="M12">
        <v>18</v>
      </c>
      <c r="N12">
        <f>(M12-L12)/$N$8</f>
        <v>0</v>
      </c>
      <c r="Q12" s="1">
        <f t="shared" si="5"/>
        <v>249.8</v>
      </c>
      <c r="R12" s="1">
        <f t="shared" si="6"/>
        <v>17.600000000000001</v>
      </c>
      <c r="S12">
        <f t="shared" si="0"/>
        <v>-8.3999999999999986</v>
      </c>
    </row>
    <row r="13" spans="1:19">
      <c r="A13" t="s">
        <v>0</v>
      </c>
      <c r="B13" s="1">
        <f t="shared" si="1"/>
        <v>277.03296703296706</v>
      </c>
      <c r="C13" t="s">
        <v>1</v>
      </c>
      <c r="D13" s="1">
        <f t="shared" si="2"/>
        <v>14.285714285714281</v>
      </c>
      <c r="E13" t="s">
        <v>2</v>
      </c>
      <c r="F13" s="1">
        <f t="shared" si="3"/>
        <v>10</v>
      </c>
      <c r="G13" t="s">
        <v>3</v>
      </c>
      <c r="H13" s="1">
        <f t="shared" si="4"/>
        <v>18</v>
      </c>
      <c r="I13" t="s">
        <v>4</v>
      </c>
      <c r="K13" t="s">
        <v>14</v>
      </c>
      <c r="L13" s="1">
        <v>26</v>
      </c>
      <c r="M13">
        <f>L13+N13*14</f>
        <v>16.200000000000003</v>
      </c>
      <c r="N13">
        <v>-0.7</v>
      </c>
      <c r="Q13" s="1">
        <f t="shared" si="5"/>
        <v>267.40000000000003</v>
      </c>
      <c r="R13" s="1">
        <f t="shared" si="6"/>
        <v>16.899999999999999</v>
      </c>
      <c r="S13">
        <f t="shared" si="0"/>
        <v>-9.1</v>
      </c>
    </row>
    <row r="14" spans="1:19">
      <c r="A14" t="s">
        <v>0</v>
      </c>
      <c r="B14" s="1">
        <f t="shared" si="1"/>
        <v>294.85714285714289</v>
      </c>
      <c r="C14" t="s">
        <v>1</v>
      </c>
      <c r="D14" s="1">
        <f t="shared" si="2"/>
        <v>12.142857142857139</v>
      </c>
      <c r="E14" t="s">
        <v>2</v>
      </c>
      <c r="F14" s="1">
        <f t="shared" si="3"/>
        <v>10</v>
      </c>
      <c r="G14" t="s">
        <v>3</v>
      </c>
      <c r="H14" s="1">
        <f t="shared" si="4"/>
        <v>18</v>
      </c>
      <c r="I14" t="s">
        <v>4</v>
      </c>
      <c r="M14" s="4">
        <f>((M9-L9)/14-26)*2/13</f>
        <v>-0.68131868131868112</v>
      </c>
      <c r="N14">
        <f>(M14-L14)/($N$8)</f>
        <v>-4.8665620094191508E-2</v>
      </c>
      <c r="Q14" s="1">
        <f t="shared" si="5"/>
        <v>284.3</v>
      </c>
      <c r="R14" s="1">
        <f t="shared" si="6"/>
        <v>16.200000000000003</v>
      </c>
      <c r="S14">
        <f t="shared" si="0"/>
        <v>-9.7999999999999989</v>
      </c>
    </row>
    <row r="15" spans="1:19">
      <c r="A15" t="s">
        <v>0</v>
      </c>
      <c r="B15" s="1">
        <f t="shared" si="1"/>
        <v>312.00000000000006</v>
      </c>
      <c r="C15" t="s">
        <v>1</v>
      </c>
      <c r="D15" s="1">
        <f>D14+$N$10</f>
        <v>9.9999999999999964</v>
      </c>
      <c r="E15" t="s">
        <v>2</v>
      </c>
      <c r="F15" s="1">
        <f t="shared" si="3"/>
        <v>10</v>
      </c>
      <c r="G15" t="s">
        <v>3</v>
      </c>
      <c r="H15" s="1">
        <f t="shared" si="4"/>
        <v>18</v>
      </c>
      <c r="I15" t="s">
        <v>4</v>
      </c>
      <c r="L15" s="1">
        <f>L14*N8</f>
        <v>0</v>
      </c>
      <c r="M15" s="1">
        <f>M14*N8</f>
        <v>-9.5384615384615365</v>
      </c>
      <c r="Q15" s="1">
        <f t="shared" si="5"/>
        <v>300.5</v>
      </c>
      <c r="R15" s="1">
        <f t="shared" si="6"/>
        <v>15.5</v>
      </c>
      <c r="S15">
        <f t="shared" si="0"/>
        <v>-10.5</v>
      </c>
    </row>
    <row r="16" spans="1:19">
      <c r="B16" s="1">
        <f>$N$14*ROW()</f>
        <v>-0.77864992150706414</v>
      </c>
    </row>
    <row r="17" spans="1:17">
      <c r="M17">
        <v>14</v>
      </c>
      <c r="N17">
        <v>307</v>
      </c>
      <c r="O17">
        <v>14</v>
      </c>
    </row>
    <row r="18" spans="1:17">
      <c r="M18">
        <v>7</v>
      </c>
      <c r="N18">
        <v>172</v>
      </c>
      <c r="O18">
        <v>16</v>
      </c>
      <c r="P18">
        <v>22</v>
      </c>
    </row>
    <row r="19" spans="1:17">
      <c r="M19">
        <v>95</v>
      </c>
      <c r="N19">
        <v>119</v>
      </c>
      <c r="O19">
        <v>142</v>
      </c>
      <c r="P19">
        <v>23</v>
      </c>
      <c r="Q19">
        <v>23</v>
      </c>
    </row>
    <row r="20" spans="1:17">
      <c r="D20" s="1">
        <v>7</v>
      </c>
    </row>
    <row r="21" spans="1:17">
      <c r="A21">
        <v>0</v>
      </c>
      <c r="B21" s="1">
        <f>D20+26+A21</f>
        <v>33</v>
      </c>
      <c r="C21" s="2">
        <f>D21-D20-26</f>
        <v>0.29999999999999716</v>
      </c>
      <c r="D21" s="1">
        <v>33.299999999999997</v>
      </c>
      <c r="F21" s="2">
        <f t="shared" ref="F21:F35" si="7">D20+$L$13+$N$13*(ROW()-20)</f>
        <v>32.299999999999997</v>
      </c>
    </row>
    <row r="22" spans="1:17">
      <c r="A22">
        <v>-0.7</v>
      </c>
      <c r="B22" s="1">
        <f t="shared" ref="B22:B34" si="8">D21+26+A22</f>
        <v>58.599999999999994</v>
      </c>
      <c r="C22" s="2">
        <f>D22-D21-26</f>
        <v>-0.39999999999999858</v>
      </c>
      <c r="D22" s="1">
        <v>58.9</v>
      </c>
      <c r="F22" s="2">
        <f t="shared" si="7"/>
        <v>57.9</v>
      </c>
    </row>
    <row r="23" spans="1:17">
      <c r="A23">
        <v>-1.4</v>
      </c>
      <c r="B23" s="1">
        <f t="shared" si="8"/>
        <v>83.5</v>
      </c>
      <c r="C23" s="2">
        <f t="shared" ref="C23:C34" si="9">D23-D22-26</f>
        <v>-1.0999999999999872</v>
      </c>
      <c r="D23" s="1">
        <v>83.800000000000011</v>
      </c>
      <c r="F23" s="2">
        <f t="shared" si="7"/>
        <v>82.800000000000011</v>
      </c>
    </row>
    <row r="24" spans="1:17">
      <c r="A24">
        <v>-2.1</v>
      </c>
      <c r="B24" s="1">
        <f t="shared" si="8"/>
        <v>107.70000000000002</v>
      </c>
      <c r="C24" s="2">
        <f t="shared" si="9"/>
        <v>-1.7999999999999972</v>
      </c>
      <c r="D24" s="1">
        <v>108.00000000000001</v>
      </c>
      <c r="F24" s="2">
        <f t="shared" si="7"/>
        <v>107.00000000000001</v>
      </c>
    </row>
    <row r="25" spans="1:17">
      <c r="A25">
        <v>-2.8</v>
      </c>
      <c r="B25" s="1">
        <f t="shared" si="8"/>
        <v>131.19999999999999</v>
      </c>
      <c r="C25" s="2">
        <f t="shared" si="9"/>
        <v>-2.5000000000000142</v>
      </c>
      <c r="D25" s="1">
        <v>131.5</v>
      </c>
      <c r="F25" s="2">
        <f t="shared" si="7"/>
        <v>130.5</v>
      </c>
    </row>
    <row r="26" spans="1:17">
      <c r="A26">
        <v>-3.5</v>
      </c>
      <c r="B26" s="1">
        <f t="shared" si="8"/>
        <v>154</v>
      </c>
      <c r="C26" s="2">
        <f t="shared" si="9"/>
        <v>-3.1999999999999886</v>
      </c>
      <c r="D26" s="1">
        <v>154.30000000000001</v>
      </c>
      <c r="F26" s="2">
        <f t="shared" si="7"/>
        <v>153.30000000000001</v>
      </c>
    </row>
    <row r="27" spans="1:17">
      <c r="A27">
        <v>-4.2</v>
      </c>
      <c r="B27" s="1">
        <f t="shared" si="8"/>
        <v>176.10000000000002</v>
      </c>
      <c r="C27" s="2">
        <f t="shared" si="9"/>
        <v>-3.9000000000000057</v>
      </c>
      <c r="D27" s="1">
        <v>176.4</v>
      </c>
      <c r="F27" s="2">
        <f t="shared" si="7"/>
        <v>175.4</v>
      </c>
    </row>
    <row r="28" spans="1:17">
      <c r="A28">
        <v>-4.9000000000000004</v>
      </c>
      <c r="B28" s="1">
        <f t="shared" si="8"/>
        <v>197.5</v>
      </c>
      <c r="C28" s="2">
        <f t="shared" si="9"/>
        <v>-4.5999999999999943</v>
      </c>
      <c r="D28" s="1">
        <v>197.8</v>
      </c>
      <c r="F28" s="2">
        <f t="shared" si="7"/>
        <v>196.8</v>
      </c>
    </row>
    <row r="29" spans="1:17">
      <c r="A29">
        <v>-5.6</v>
      </c>
      <c r="B29" s="1">
        <f t="shared" si="8"/>
        <v>218.20000000000002</v>
      </c>
      <c r="C29" s="2">
        <f t="shared" si="9"/>
        <v>-5.3000000000000114</v>
      </c>
      <c r="D29" s="1">
        <v>218.5</v>
      </c>
      <c r="F29" s="2">
        <f t="shared" si="7"/>
        <v>217.5</v>
      </c>
    </row>
    <row r="30" spans="1:17">
      <c r="A30">
        <v>-6.3</v>
      </c>
      <c r="B30" s="1">
        <f t="shared" si="8"/>
        <v>238.2</v>
      </c>
      <c r="C30" s="2">
        <f t="shared" si="9"/>
        <v>-6</v>
      </c>
      <c r="D30" s="1">
        <v>238.5</v>
      </c>
      <c r="F30" s="2">
        <f t="shared" si="7"/>
        <v>237.5</v>
      </c>
    </row>
    <row r="31" spans="1:17">
      <c r="A31">
        <v>-7</v>
      </c>
      <c r="B31" s="1">
        <f t="shared" si="8"/>
        <v>257.5</v>
      </c>
      <c r="C31" s="2">
        <f t="shared" si="9"/>
        <v>-6.6999999999999886</v>
      </c>
      <c r="D31" s="1">
        <v>257.8</v>
      </c>
      <c r="F31" s="2">
        <f t="shared" si="7"/>
        <v>256.8</v>
      </c>
    </row>
    <row r="32" spans="1:17">
      <c r="A32">
        <v>-7.7</v>
      </c>
      <c r="B32" s="1">
        <f t="shared" si="8"/>
        <v>276.10000000000002</v>
      </c>
      <c r="C32" s="2">
        <f t="shared" si="9"/>
        <v>-7.3999999999999773</v>
      </c>
      <c r="D32" s="1">
        <v>276.40000000000003</v>
      </c>
      <c r="F32" s="2">
        <f t="shared" si="7"/>
        <v>275.40000000000003</v>
      </c>
    </row>
    <row r="33" spans="1:6">
      <c r="A33">
        <v>-8.4</v>
      </c>
      <c r="B33" s="1">
        <f t="shared" si="8"/>
        <v>294.00000000000006</v>
      </c>
      <c r="C33" s="2">
        <f>D33-D32-26</f>
        <v>-8.1000000000000227</v>
      </c>
      <c r="D33" s="1">
        <v>294.3</v>
      </c>
      <c r="F33" s="2">
        <f t="shared" si="7"/>
        <v>293.3</v>
      </c>
    </row>
    <row r="34" spans="1:6">
      <c r="A34">
        <v>-9.1</v>
      </c>
      <c r="B34" s="1">
        <f t="shared" si="8"/>
        <v>311.2</v>
      </c>
      <c r="C34" s="2">
        <f t="shared" si="9"/>
        <v>-8.8000000000000114</v>
      </c>
      <c r="D34" s="1">
        <v>311.5</v>
      </c>
      <c r="F34" s="2">
        <f t="shared" si="7"/>
        <v>310.5</v>
      </c>
    </row>
    <row r="35" spans="1:6">
      <c r="F35" s="2">
        <f t="shared" si="7"/>
        <v>327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activeCell="F13" sqref="A1:XFD1048576"/>
    </sheetView>
  </sheetViews>
  <sheetFormatPr defaultRowHeight="15"/>
  <cols>
    <col min="1" max="1" width="4.7109375" customWidth="1"/>
    <col min="3" max="3" width="4" customWidth="1"/>
    <col min="5" max="5" width="4.7109375" customWidth="1"/>
    <col min="7" max="7" width="3.7109375" customWidth="1"/>
    <col min="13" max="13" width="9.140625" style="2"/>
    <col min="14" max="14" width="8.5703125" customWidth="1"/>
  </cols>
  <sheetData>
    <row r="1" spans="1:17">
      <c r="A1" t="s">
        <v>0</v>
      </c>
      <c r="B1" s="1">
        <f>$L$9-L11/2</f>
        <v>75.375</v>
      </c>
      <c r="C1" t="s">
        <v>1</v>
      </c>
      <c r="D1" s="1">
        <f>$L$10-L12/2</f>
        <v>65.875</v>
      </c>
      <c r="E1" t="s">
        <v>2</v>
      </c>
      <c r="F1" s="1">
        <f>$L$11</f>
        <v>11.25</v>
      </c>
      <c r="G1" t="s">
        <v>3</v>
      </c>
      <c r="H1" s="1">
        <f>$L$12</f>
        <v>20.25</v>
      </c>
      <c r="I1" t="s">
        <v>4</v>
      </c>
      <c r="J1" s="3"/>
      <c r="K1" t="s">
        <v>5</v>
      </c>
      <c r="L1" s="1">
        <f>M1/15</f>
        <v>22</v>
      </c>
      <c r="M1" s="2">
        <v>330</v>
      </c>
    </row>
    <row r="2" spans="1:17">
      <c r="A2" t="s">
        <v>0</v>
      </c>
      <c r="B2" s="1">
        <f t="shared" ref="B2:B9" si="0">B1+$L$13+$M$14*(ROW()-2)</f>
        <v>102.375</v>
      </c>
      <c r="C2" t="s">
        <v>1</v>
      </c>
      <c r="D2" s="1">
        <f>D1+$N$10</f>
        <v>63.375</v>
      </c>
      <c r="E2" t="s">
        <v>2</v>
      </c>
      <c r="F2" s="1">
        <f>F1+$N$11</f>
        <v>11.25</v>
      </c>
      <c r="G2" t="s">
        <v>3</v>
      </c>
      <c r="H2" s="1">
        <f>H1+$N$12</f>
        <v>20.25</v>
      </c>
      <c r="I2" t="s">
        <v>4</v>
      </c>
      <c r="J2" s="3"/>
      <c r="K2" t="s">
        <v>6</v>
      </c>
      <c r="L2" s="1">
        <v>-1.7</v>
      </c>
    </row>
    <row r="3" spans="1:17">
      <c r="A3" t="s">
        <v>0</v>
      </c>
      <c r="B3" s="1">
        <f t="shared" si="0"/>
        <v>128.375</v>
      </c>
      <c r="C3" t="s">
        <v>1</v>
      </c>
      <c r="D3" s="1">
        <f t="shared" ref="D3:D11" si="1">D2+$N$10</f>
        <v>60.875</v>
      </c>
      <c r="E3" t="s">
        <v>2</v>
      </c>
      <c r="F3" s="1">
        <f t="shared" ref="F3:F11" si="2">F2+$N$11</f>
        <v>11.25</v>
      </c>
      <c r="G3" t="s">
        <v>3</v>
      </c>
      <c r="H3" s="1">
        <f t="shared" ref="H3:H11" si="3">H2+$N$12</f>
        <v>20.25</v>
      </c>
      <c r="I3" t="s">
        <v>4</v>
      </c>
      <c r="J3" s="3"/>
      <c r="L3" s="1"/>
    </row>
    <row r="4" spans="1:17">
      <c r="A4" t="s">
        <v>0</v>
      </c>
      <c r="B4" s="1">
        <f t="shared" si="0"/>
        <v>153.375</v>
      </c>
      <c r="C4" t="s">
        <v>1</v>
      </c>
      <c r="D4" s="1">
        <f t="shared" si="1"/>
        <v>58.375</v>
      </c>
      <c r="E4" t="s">
        <v>2</v>
      </c>
      <c r="F4" s="1">
        <f t="shared" si="2"/>
        <v>11.25</v>
      </c>
      <c r="G4" t="s">
        <v>3</v>
      </c>
      <c r="H4" s="1">
        <f t="shared" si="3"/>
        <v>20.25</v>
      </c>
      <c r="I4" t="s">
        <v>4</v>
      </c>
      <c r="J4" s="3"/>
      <c r="L4" s="1"/>
    </row>
    <row r="5" spans="1:17">
      <c r="A5" t="s">
        <v>0</v>
      </c>
      <c r="B5" s="1">
        <f t="shared" si="0"/>
        <v>177.375</v>
      </c>
      <c r="C5" t="s">
        <v>1</v>
      </c>
      <c r="D5" s="1">
        <f t="shared" si="1"/>
        <v>55.875</v>
      </c>
      <c r="E5" t="s">
        <v>2</v>
      </c>
      <c r="F5" s="1">
        <f t="shared" si="2"/>
        <v>11.25</v>
      </c>
      <c r="G5" t="s">
        <v>3</v>
      </c>
      <c r="H5" s="1">
        <f t="shared" si="3"/>
        <v>20.25</v>
      </c>
      <c r="I5" t="s">
        <v>4</v>
      </c>
      <c r="J5" s="3"/>
      <c r="L5" s="1"/>
    </row>
    <row r="6" spans="1:17">
      <c r="A6" t="s">
        <v>0</v>
      </c>
      <c r="B6" s="1">
        <f t="shared" si="0"/>
        <v>200.375</v>
      </c>
      <c r="C6" t="s">
        <v>1</v>
      </c>
      <c r="D6" s="1">
        <f t="shared" si="1"/>
        <v>53.375</v>
      </c>
      <c r="E6" t="s">
        <v>2</v>
      </c>
      <c r="F6" s="1">
        <f t="shared" si="2"/>
        <v>11.25</v>
      </c>
      <c r="G6" t="s">
        <v>3</v>
      </c>
      <c r="H6" s="1">
        <f t="shared" si="3"/>
        <v>20.25</v>
      </c>
      <c r="I6" t="s">
        <v>4</v>
      </c>
      <c r="J6" s="3"/>
      <c r="L6" s="1"/>
    </row>
    <row r="7" spans="1:17">
      <c r="A7" t="s">
        <v>0</v>
      </c>
      <c r="B7" s="1">
        <f t="shared" si="0"/>
        <v>222.375</v>
      </c>
      <c r="C7" t="s">
        <v>1</v>
      </c>
      <c r="D7" s="1">
        <f t="shared" si="1"/>
        <v>50.875</v>
      </c>
      <c r="E7" t="s">
        <v>2</v>
      </c>
      <c r="F7" s="1">
        <f t="shared" si="2"/>
        <v>11.25</v>
      </c>
      <c r="G7" t="s">
        <v>3</v>
      </c>
      <c r="H7" s="1">
        <f t="shared" si="3"/>
        <v>20.25</v>
      </c>
      <c r="I7" t="s">
        <v>4</v>
      </c>
      <c r="J7" s="3"/>
      <c r="L7" s="1"/>
      <c r="N7" t="s">
        <v>13</v>
      </c>
    </row>
    <row r="8" spans="1:17">
      <c r="A8" t="s">
        <v>0</v>
      </c>
      <c r="B8" s="1">
        <f t="shared" si="0"/>
        <v>243.375</v>
      </c>
      <c r="C8" t="s">
        <v>1</v>
      </c>
      <c r="D8" s="1">
        <f t="shared" si="1"/>
        <v>48.375</v>
      </c>
      <c r="E8" t="s">
        <v>2</v>
      </c>
      <c r="F8" s="1">
        <f t="shared" si="2"/>
        <v>11.25</v>
      </c>
      <c r="G8" t="s">
        <v>3</v>
      </c>
      <c r="H8" s="1">
        <f t="shared" si="3"/>
        <v>20.25</v>
      </c>
      <c r="I8" t="s">
        <v>4</v>
      </c>
      <c r="J8" s="3"/>
      <c r="L8" s="1" t="s">
        <v>11</v>
      </c>
      <c r="M8" s="2" t="s">
        <v>12</v>
      </c>
      <c r="N8">
        <v>10</v>
      </c>
      <c r="O8" t="s">
        <v>15</v>
      </c>
    </row>
    <row r="9" spans="1:17">
      <c r="A9" t="s">
        <v>0</v>
      </c>
      <c r="B9" s="1">
        <f t="shared" si="0"/>
        <v>263.375</v>
      </c>
      <c r="C9" t="s">
        <v>1</v>
      </c>
      <c r="D9" s="1">
        <f t="shared" si="1"/>
        <v>45.875</v>
      </c>
      <c r="E9" t="s">
        <v>2</v>
      </c>
      <c r="F9" s="1">
        <f t="shared" si="2"/>
        <v>11.25</v>
      </c>
      <c r="G9" t="s">
        <v>3</v>
      </c>
      <c r="H9" s="1">
        <f t="shared" si="3"/>
        <v>20.25</v>
      </c>
      <c r="I9" t="s">
        <v>4</v>
      </c>
      <c r="J9" s="3"/>
      <c r="K9" t="s">
        <v>8</v>
      </c>
      <c r="L9" s="1">
        <v>81</v>
      </c>
      <c r="M9" s="2">
        <v>306</v>
      </c>
      <c r="N9">
        <f>(M9-L9)/$N$8</f>
        <v>22.5</v>
      </c>
      <c r="O9">
        <v>108</v>
      </c>
      <c r="Q9">
        <f>(M9-L9)/(2*N8)</f>
        <v>11.25</v>
      </c>
    </row>
    <row r="10" spans="1:17">
      <c r="A10" t="s">
        <v>0</v>
      </c>
      <c r="B10" s="1">
        <f>B9+$L$13+$M$14*(ROW()-2)</f>
        <v>282.375</v>
      </c>
      <c r="C10" t="s">
        <v>1</v>
      </c>
      <c r="D10" s="1">
        <f t="shared" si="1"/>
        <v>43.375</v>
      </c>
      <c r="E10" t="s">
        <v>2</v>
      </c>
      <c r="F10" s="1">
        <f t="shared" si="2"/>
        <v>11.25</v>
      </c>
      <c r="G10" t="s">
        <v>3</v>
      </c>
      <c r="H10" s="1">
        <f t="shared" si="3"/>
        <v>20.25</v>
      </c>
      <c r="I10" t="s">
        <v>4</v>
      </c>
      <c r="J10" s="3"/>
      <c r="K10" t="s">
        <v>9</v>
      </c>
      <c r="L10" s="1">
        <v>76</v>
      </c>
      <c r="M10" s="2">
        <v>51</v>
      </c>
      <c r="N10">
        <f>(M10-L10)/$N$8</f>
        <v>-2.5</v>
      </c>
      <c r="O10">
        <v>75</v>
      </c>
    </row>
    <row r="11" spans="1:17">
      <c r="A11" t="s">
        <v>0</v>
      </c>
      <c r="B11" s="1">
        <f>B10+$L$13+$M$14*(ROW()-2)</f>
        <v>300.375</v>
      </c>
      <c r="C11" t="s">
        <v>1</v>
      </c>
      <c r="D11" s="1">
        <f t="shared" si="1"/>
        <v>40.875</v>
      </c>
      <c r="E11" t="s">
        <v>2</v>
      </c>
      <c r="F11" s="1">
        <f t="shared" si="2"/>
        <v>11.25</v>
      </c>
      <c r="G11" t="s">
        <v>3</v>
      </c>
      <c r="H11" s="1">
        <f t="shared" si="3"/>
        <v>20.25</v>
      </c>
      <c r="I11" t="s">
        <v>4</v>
      </c>
      <c r="J11" s="3"/>
      <c r="K11" t="s">
        <v>7</v>
      </c>
      <c r="L11" s="1">
        <f>Q9</f>
        <v>11.25</v>
      </c>
    </row>
    <row r="12" spans="1:17">
      <c r="B12" s="1"/>
      <c r="D12" s="1"/>
      <c r="F12" s="1"/>
      <c r="H12" s="1"/>
      <c r="J12" s="3"/>
      <c r="K12" t="s">
        <v>10</v>
      </c>
      <c r="L12" s="1">
        <f>Q9*1.8</f>
        <v>20.25</v>
      </c>
    </row>
    <row r="13" spans="1:17">
      <c r="B13" s="1"/>
      <c r="D13" s="1"/>
      <c r="F13" s="1"/>
      <c r="H13" s="1"/>
      <c r="J13" s="3"/>
      <c r="K13" t="s">
        <v>14</v>
      </c>
      <c r="L13" s="1">
        <f>O9-L9</f>
        <v>27</v>
      </c>
    </row>
    <row r="14" spans="1:17">
      <c r="B14" s="1"/>
      <c r="D14" s="1"/>
      <c r="F14" s="1"/>
      <c r="H14" s="1"/>
      <c r="J14" s="3"/>
      <c r="L14" s="1"/>
      <c r="M14" s="2">
        <f>((M9-L9)/$N$8-L13)*2/($N$8-1)</f>
        <v>-1</v>
      </c>
    </row>
    <row r="15" spans="1:17">
      <c r="B15" s="1"/>
      <c r="D15" s="1"/>
      <c r="F15" s="1"/>
      <c r="H15" s="1"/>
      <c r="J15" s="3"/>
      <c r="L15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7"/>
  <sheetViews>
    <sheetView tabSelected="1" topLeftCell="A7" workbookViewId="0">
      <selection sqref="A1:I11"/>
    </sheetView>
  </sheetViews>
  <sheetFormatPr defaultRowHeight="15"/>
  <cols>
    <col min="1" max="1" width="4.7109375" customWidth="1"/>
    <col min="3" max="3" width="4" customWidth="1"/>
    <col min="5" max="5" width="4.7109375" customWidth="1"/>
    <col min="6" max="6" width="7.85546875" customWidth="1"/>
    <col min="7" max="7" width="3.7109375" customWidth="1"/>
    <col min="9" max="9" width="2.140625" customWidth="1"/>
    <col min="11" max="11" width="13.140625" customWidth="1"/>
    <col min="13" max="13" width="11.140625" style="2" customWidth="1"/>
    <col min="14" max="14" width="8.5703125" customWidth="1"/>
  </cols>
  <sheetData>
    <row r="1" spans="1:20">
      <c r="A1" t="s">
        <v>0</v>
      </c>
      <c r="B1" s="1">
        <f>$L$9</f>
        <v>81</v>
      </c>
      <c r="C1" t="s">
        <v>1</v>
      </c>
      <c r="D1" s="1">
        <f>$L$10</f>
        <v>76</v>
      </c>
      <c r="E1" t="s">
        <v>2</v>
      </c>
      <c r="F1" s="1">
        <f>$L$11</f>
        <v>21</v>
      </c>
      <c r="G1" t="s">
        <v>3</v>
      </c>
      <c r="H1" s="1">
        <f>$L$12</f>
        <v>24</v>
      </c>
      <c r="I1" t="s">
        <v>4</v>
      </c>
      <c r="J1" s="3"/>
      <c r="L1" s="1"/>
    </row>
    <row r="2" spans="1:20">
      <c r="A2" t="s">
        <v>0</v>
      </c>
      <c r="B2" s="1">
        <f>IF(ROW()&lt;=$N$8,B1+$L$13+$M$14*(ROW()-2),0)</f>
        <v>107</v>
      </c>
      <c r="C2" t="s">
        <v>1</v>
      </c>
      <c r="D2" s="1">
        <f>IF(ROW()&lt;=$N$8,D1+$M$13+$N$14*(ROW()-2),0)</f>
        <v>73</v>
      </c>
      <c r="E2" t="s">
        <v>2</v>
      </c>
      <c r="F2" s="1">
        <f>F1-$N$11</f>
        <v>20.454545454545453</v>
      </c>
      <c r="G2" t="s">
        <v>3</v>
      </c>
      <c r="H2" s="1">
        <f>H1-$N$12</f>
        <v>23.545454545454547</v>
      </c>
      <c r="I2" t="s">
        <v>4</v>
      </c>
      <c r="J2" s="3"/>
      <c r="L2" s="1"/>
    </row>
    <row r="3" spans="1:20">
      <c r="A3" t="s">
        <v>0</v>
      </c>
      <c r="B3" s="1">
        <f t="shared" ref="B3:B15" si="0">IF(ROW()&lt;=$N$8,B2+$L$13+$M$14*(ROW()-2),0)</f>
        <v>132.22222222222223</v>
      </c>
      <c r="C3" t="s">
        <v>1</v>
      </c>
      <c r="D3" s="1">
        <f t="shared" ref="D3:D15" si="1">IF(ROW()&lt;=$N$8,D2+$M$13+$N$14*(ROW()-2),0)</f>
        <v>70.111111111111114</v>
      </c>
      <c r="E3" t="s">
        <v>2</v>
      </c>
      <c r="F3" s="1">
        <f t="shared" ref="F3:F15" si="2">F2-$N$11</f>
        <v>19.909090909090907</v>
      </c>
      <c r="G3" t="s">
        <v>3</v>
      </c>
      <c r="H3" s="1">
        <f>H2-$N$12</f>
        <v>23.090909090909093</v>
      </c>
      <c r="I3" t="s">
        <v>4</v>
      </c>
      <c r="J3" s="3"/>
      <c r="L3" s="1"/>
    </row>
    <row r="4" spans="1:20">
      <c r="A4" t="s">
        <v>0</v>
      </c>
      <c r="B4" s="1">
        <f t="shared" si="0"/>
        <v>156.66666666666669</v>
      </c>
      <c r="C4" t="s">
        <v>1</v>
      </c>
      <c r="D4" s="1">
        <f t="shared" si="1"/>
        <v>67.333333333333343</v>
      </c>
      <c r="E4" t="s">
        <v>2</v>
      </c>
      <c r="F4" s="1">
        <f t="shared" si="2"/>
        <v>19.36363636363636</v>
      </c>
      <c r="G4" t="s">
        <v>3</v>
      </c>
      <c r="H4" s="1">
        <f t="shared" ref="H4:H15" si="3">H3-$N$12</f>
        <v>22.63636363636364</v>
      </c>
      <c r="I4" t="s">
        <v>4</v>
      </c>
      <c r="J4" s="3"/>
      <c r="L4" s="1"/>
    </row>
    <row r="5" spans="1:20">
      <c r="A5" t="s">
        <v>0</v>
      </c>
      <c r="B5" s="1">
        <f t="shared" si="0"/>
        <v>180.33333333333334</v>
      </c>
      <c r="C5" t="s">
        <v>1</v>
      </c>
      <c r="D5" s="1">
        <f t="shared" si="1"/>
        <v>64.666666666666671</v>
      </c>
      <c r="E5" t="s">
        <v>2</v>
      </c>
      <c r="F5" s="1">
        <f t="shared" si="2"/>
        <v>18.818181818181813</v>
      </c>
      <c r="G5" t="s">
        <v>3</v>
      </c>
      <c r="H5" s="1">
        <f t="shared" si="3"/>
        <v>22.181818181818187</v>
      </c>
      <c r="I5" t="s">
        <v>4</v>
      </c>
      <c r="J5" s="3"/>
      <c r="L5" s="1"/>
    </row>
    <row r="6" spans="1:20">
      <c r="A6" t="s">
        <v>0</v>
      </c>
      <c r="B6" s="1">
        <f t="shared" si="0"/>
        <v>203.22222222222223</v>
      </c>
      <c r="C6" t="s">
        <v>1</v>
      </c>
      <c r="D6" s="1">
        <f t="shared" si="1"/>
        <v>62.111111111111114</v>
      </c>
      <c r="E6" t="s">
        <v>2</v>
      </c>
      <c r="F6" s="1">
        <f t="shared" si="2"/>
        <v>18.272727272727266</v>
      </c>
      <c r="G6" t="s">
        <v>3</v>
      </c>
      <c r="H6" s="1">
        <f t="shared" si="3"/>
        <v>21.727272727272734</v>
      </c>
      <c r="I6" t="s">
        <v>4</v>
      </c>
      <c r="J6" s="3"/>
      <c r="L6" s="1"/>
    </row>
    <row r="7" spans="1:20">
      <c r="A7" t="s">
        <v>0</v>
      </c>
      <c r="B7" s="1">
        <f t="shared" si="0"/>
        <v>225.33333333333334</v>
      </c>
      <c r="C7" t="s">
        <v>1</v>
      </c>
      <c r="D7" s="1">
        <f t="shared" si="1"/>
        <v>59.666666666666671</v>
      </c>
      <c r="E7" t="s">
        <v>2</v>
      </c>
      <c r="F7" s="1">
        <f t="shared" si="2"/>
        <v>17.72727272727272</v>
      </c>
      <c r="G7" t="s">
        <v>3</v>
      </c>
      <c r="H7" s="1">
        <f t="shared" si="3"/>
        <v>21.27272727272728</v>
      </c>
      <c r="I7" t="s">
        <v>4</v>
      </c>
      <c r="J7" s="3"/>
      <c r="L7" s="1"/>
      <c r="N7" t="s">
        <v>13</v>
      </c>
      <c r="Q7">
        <f>$B20</f>
        <v>81</v>
      </c>
      <c r="R7">
        <f>$H20</f>
        <v>306</v>
      </c>
      <c r="T7">
        <f>$E20</f>
        <v>107</v>
      </c>
    </row>
    <row r="8" spans="1:20">
      <c r="A8" t="s">
        <v>0</v>
      </c>
      <c r="B8" s="1">
        <f t="shared" si="0"/>
        <v>246.66666666666669</v>
      </c>
      <c r="C8" t="s">
        <v>1</v>
      </c>
      <c r="D8" s="1">
        <f t="shared" si="1"/>
        <v>57.333333333333336</v>
      </c>
      <c r="E8" t="s">
        <v>2</v>
      </c>
      <c r="F8" s="1">
        <f t="shared" si="2"/>
        <v>17.181818181818173</v>
      </c>
      <c r="G8" t="s">
        <v>3</v>
      </c>
      <c r="H8" s="1">
        <f t="shared" si="3"/>
        <v>20.818181818181827</v>
      </c>
      <c r="I8" t="s">
        <v>4</v>
      </c>
      <c r="J8" s="3"/>
      <c r="L8" s="1" t="s">
        <v>11</v>
      </c>
      <c r="M8" s="2" t="s">
        <v>12</v>
      </c>
      <c r="N8">
        <v>11</v>
      </c>
      <c r="O8" t="s">
        <v>15</v>
      </c>
      <c r="Q8">
        <f>$D20</f>
        <v>76</v>
      </c>
      <c r="R8">
        <f>$J20</f>
        <v>51</v>
      </c>
      <c r="T8">
        <f>$G20</f>
        <v>73</v>
      </c>
    </row>
    <row r="9" spans="1:20">
      <c r="A9" t="s">
        <v>0</v>
      </c>
      <c r="B9" s="1">
        <f t="shared" si="0"/>
        <v>267.22222222222223</v>
      </c>
      <c r="C9" t="s">
        <v>1</v>
      </c>
      <c r="D9" s="1">
        <f t="shared" si="1"/>
        <v>55.111111111111114</v>
      </c>
      <c r="E9" t="s">
        <v>2</v>
      </c>
      <c r="F9" s="1">
        <f t="shared" si="2"/>
        <v>16.636363636363626</v>
      </c>
      <c r="G9" t="s">
        <v>3</v>
      </c>
      <c r="H9" s="1">
        <f t="shared" si="3"/>
        <v>20.363636363636374</v>
      </c>
      <c r="I9" t="s">
        <v>4</v>
      </c>
      <c r="J9" s="3"/>
      <c r="K9" t="s">
        <v>8</v>
      </c>
      <c r="L9">
        <v>81</v>
      </c>
      <c r="M9">
        <v>306</v>
      </c>
      <c r="O9">
        <v>107</v>
      </c>
      <c r="Q9" s="1">
        <f>$K20</f>
        <v>21</v>
      </c>
      <c r="R9" s="1">
        <f>$L20</f>
        <v>15</v>
      </c>
      <c r="S9">
        <f>(Q9-R9)/$N$8</f>
        <v>0.54545454545454541</v>
      </c>
    </row>
    <row r="10" spans="1:20">
      <c r="A10" t="s">
        <v>0</v>
      </c>
      <c r="B10" s="1">
        <f t="shared" si="0"/>
        <v>287</v>
      </c>
      <c r="C10" t="s">
        <v>1</v>
      </c>
      <c r="D10" s="1">
        <f t="shared" si="1"/>
        <v>53</v>
      </c>
      <c r="E10" t="s">
        <v>2</v>
      </c>
      <c r="F10" s="1">
        <f t="shared" si="2"/>
        <v>16.090909090909079</v>
      </c>
      <c r="G10" t="s">
        <v>3</v>
      </c>
      <c r="H10" s="1">
        <f t="shared" si="3"/>
        <v>19.909090909090921</v>
      </c>
      <c r="I10" t="s">
        <v>4</v>
      </c>
      <c r="J10" s="3"/>
      <c r="K10" t="s">
        <v>9</v>
      </c>
      <c r="L10">
        <v>76</v>
      </c>
      <c r="M10">
        <v>51</v>
      </c>
      <c r="O10">
        <v>73</v>
      </c>
      <c r="Q10" s="1">
        <f>$M20</f>
        <v>24</v>
      </c>
      <c r="R10" s="1">
        <f>$N20</f>
        <v>19</v>
      </c>
      <c r="S10">
        <f>(Q10-R10)/$N$8</f>
        <v>0.45454545454545453</v>
      </c>
    </row>
    <row r="11" spans="1:20">
      <c r="A11" t="s">
        <v>0</v>
      </c>
      <c r="B11" s="1">
        <f t="shared" si="0"/>
        <v>306</v>
      </c>
      <c r="C11" t="s">
        <v>1</v>
      </c>
      <c r="D11" s="1">
        <f t="shared" si="1"/>
        <v>51</v>
      </c>
      <c r="E11" t="s">
        <v>2</v>
      </c>
      <c r="F11" s="1">
        <f t="shared" si="2"/>
        <v>15.545454545454534</v>
      </c>
      <c r="G11" t="s">
        <v>3</v>
      </c>
      <c r="H11" s="1">
        <f t="shared" si="3"/>
        <v>19.454545454545467</v>
      </c>
      <c r="I11" t="s">
        <v>4</v>
      </c>
      <c r="J11" s="3"/>
      <c r="K11" t="s">
        <v>7</v>
      </c>
      <c r="L11" s="1">
        <v>21</v>
      </c>
      <c r="M11" s="1">
        <v>15</v>
      </c>
      <c r="N11">
        <v>0.54545454545454541</v>
      </c>
      <c r="Q11" s="1"/>
      <c r="R11" s="1"/>
    </row>
    <row r="12" spans="1:20">
      <c r="A12" t="s">
        <v>0</v>
      </c>
      <c r="B12" s="1">
        <f t="shared" si="0"/>
        <v>0</v>
      </c>
      <c r="D12" s="1">
        <f t="shared" si="1"/>
        <v>0</v>
      </c>
      <c r="F12" s="1">
        <f t="shared" si="2"/>
        <v>14.999999999999989</v>
      </c>
      <c r="H12" s="1">
        <f t="shared" si="3"/>
        <v>19.000000000000014</v>
      </c>
      <c r="J12" s="3"/>
      <c r="K12" t="s">
        <v>10</v>
      </c>
      <c r="L12" s="1">
        <v>24</v>
      </c>
      <c r="M12" s="1">
        <v>19</v>
      </c>
      <c r="N12">
        <v>0.45454545454545453</v>
      </c>
      <c r="P12" s="1"/>
      <c r="Q12" s="1"/>
      <c r="R12" s="1"/>
    </row>
    <row r="13" spans="1:20" ht="15.75" thickBot="1">
      <c r="B13" s="1">
        <f t="shared" si="0"/>
        <v>0</v>
      </c>
      <c r="D13" s="1">
        <f t="shared" si="1"/>
        <v>0</v>
      </c>
      <c r="F13" s="1">
        <f t="shared" si="2"/>
        <v>14.454545454545444</v>
      </c>
      <c r="H13" s="1">
        <f t="shared" si="3"/>
        <v>18.545454545454561</v>
      </c>
      <c r="J13" s="3"/>
      <c r="K13" t="s">
        <v>14</v>
      </c>
      <c r="L13" s="1">
        <f>O9-L9</f>
        <v>26</v>
      </c>
      <c r="M13" s="1">
        <f>O10-L10</f>
        <v>-3</v>
      </c>
      <c r="P13" s="1"/>
      <c r="Q13" s="1"/>
    </row>
    <row r="14" spans="1:20">
      <c r="B14" s="1">
        <f t="shared" si="0"/>
        <v>0</v>
      </c>
      <c r="D14" s="1">
        <f t="shared" si="1"/>
        <v>0</v>
      </c>
      <c r="F14" s="1">
        <f t="shared" si="2"/>
        <v>13.909090909090899</v>
      </c>
      <c r="H14" s="1">
        <f t="shared" si="3"/>
        <v>18.090909090909108</v>
      </c>
      <c r="J14" s="3"/>
      <c r="L14" s="1"/>
      <c r="M14" s="15">
        <f>((M9-L9)/($N$8-1)-L13)*2/($N$8-2)</f>
        <v>-0.77777777777777779</v>
      </c>
      <c r="N14" s="15">
        <f>((M10-L10)/($N$8-1)-M13)*2/($N$8-2)</f>
        <v>0.1111111111111111</v>
      </c>
      <c r="P14" s="1"/>
      <c r="Q14" s="1"/>
    </row>
    <row r="15" spans="1:20" ht="15.75" thickBot="1">
      <c r="B15" s="1">
        <f t="shared" si="0"/>
        <v>0</v>
      </c>
      <c r="D15" s="1">
        <f t="shared" si="1"/>
        <v>0</v>
      </c>
      <c r="F15" s="1">
        <f t="shared" si="2"/>
        <v>13.363636363636354</v>
      </c>
      <c r="H15" s="1">
        <f t="shared" si="3"/>
        <v>17.636363636363654</v>
      </c>
      <c r="J15" s="3"/>
      <c r="L15" s="1"/>
      <c r="M15" s="16" t="s">
        <v>19</v>
      </c>
      <c r="N15" s="17" t="s">
        <v>20</v>
      </c>
      <c r="P15" s="1"/>
      <c r="Q15" s="1"/>
    </row>
    <row r="17" spans="1:19" ht="15.75" thickBot="1"/>
    <row r="18" spans="1:19" ht="15.75" thickBot="1">
      <c r="B18" s="7" t="s">
        <v>16</v>
      </c>
      <c r="L18" s="5"/>
    </row>
    <row r="19" spans="1:19">
      <c r="A19" s="6"/>
      <c r="B19" t="s">
        <v>8</v>
      </c>
      <c r="C19" s="7"/>
      <c r="D19" s="8" t="s">
        <v>9</v>
      </c>
      <c r="E19" s="6" t="s">
        <v>18</v>
      </c>
      <c r="F19" s="7"/>
      <c r="G19" s="8"/>
      <c r="H19" s="6" t="s">
        <v>17</v>
      </c>
      <c r="I19" s="7"/>
      <c r="J19" s="8"/>
      <c r="K19" t="s">
        <v>21</v>
      </c>
      <c r="L19" t="s">
        <v>22</v>
      </c>
      <c r="M19" s="2" t="s">
        <v>23</v>
      </c>
      <c r="N19" t="s">
        <v>24</v>
      </c>
    </row>
    <row r="20" spans="1:19">
      <c r="A20" s="9">
        <v>8</v>
      </c>
      <c r="B20" s="10">
        <v>81</v>
      </c>
      <c r="C20" s="10" t="s">
        <v>1</v>
      </c>
      <c r="D20" s="11">
        <v>76</v>
      </c>
      <c r="E20" s="9">
        <v>107</v>
      </c>
      <c r="F20" s="10" t="s">
        <v>1</v>
      </c>
      <c r="G20" s="11">
        <v>73</v>
      </c>
      <c r="H20" s="9">
        <v>306</v>
      </c>
      <c r="I20" s="10" t="s">
        <v>1</v>
      </c>
      <c r="J20" s="11">
        <v>51</v>
      </c>
      <c r="K20" s="18">
        <v>21</v>
      </c>
      <c r="L20" s="18">
        <v>15</v>
      </c>
      <c r="M20" s="2">
        <v>24</v>
      </c>
      <c r="N20" s="18">
        <v>19</v>
      </c>
    </row>
    <row r="21" spans="1:19">
      <c r="A21" s="9">
        <v>7</v>
      </c>
      <c r="B21" s="10">
        <v>98</v>
      </c>
      <c r="C21" s="10" t="s">
        <v>1</v>
      </c>
      <c r="D21" s="11">
        <v>109</v>
      </c>
      <c r="E21" s="9">
        <v>125</v>
      </c>
      <c r="F21" s="10" t="s">
        <v>1</v>
      </c>
      <c r="G21" s="11">
        <v>106</v>
      </c>
      <c r="H21" s="9">
        <v>331</v>
      </c>
      <c r="I21" s="10" t="s">
        <v>1</v>
      </c>
      <c r="J21" s="11">
        <v>76</v>
      </c>
      <c r="K21">
        <f>K20+P$21</f>
        <v>22.333333333333332</v>
      </c>
      <c r="L21">
        <f t="shared" ref="L21:N21" si="4">L20+Q$21</f>
        <v>15.5</v>
      </c>
      <c r="M21">
        <f t="shared" si="4"/>
        <v>25.166666666666668</v>
      </c>
      <c r="N21">
        <f t="shared" si="4"/>
        <v>20.166666666666668</v>
      </c>
      <c r="P21">
        <f>(K26-K20)/6</f>
        <v>1.3333333333333333</v>
      </c>
      <c r="Q21">
        <f t="shared" ref="Q21:S21" si="5">(L26-L20)/6</f>
        <v>0.5</v>
      </c>
      <c r="R21">
        <f t="shared" si="5"/>
        <v>1.1666666666666667</v>
      </c>
      <c r="S21">
        <f t="shared" si="5"/>
        <v>1.1666666666666667</v>
      </c>
    </row>
    <row r="22" spans="1:19">
      <c r="A22" s="9">
        <v>6</v>
      </c>
      <c r="B22" s="10">
        <v>118.06666666666666</v>
      </c>
      <c r="C22" s="10" t="s">
        <v>1</v>
      </c>
      <c r="D22" s="11">
        <v>146.93333333333334</v>
      </c>
      <c r="E22" s="9">
        <v>146.26666666666668</v>
      </c>
      <c r="F22" s="10" t="s">
        <v>1</v>
      </c>
      <c r="G22" s="11">
        <v>142</v>
      </c>
      <c r="H22" s="9">
        <v>359.28571428571428</v>
      </c>
      <c r="I22" s="10" t="s">
        <v>1</v>
      </c>
      <c r="J22" s="11">
        <v>104</v>
      </c>
      <c r="K22">
        <f t="shared" ref="K22:K25" si="6">K21+P$21</f>
        <v>23.666666666666664</v>
      </c>
      <c r="L22">
        <f t="shared" ref="L22:L25" si="7">L21+Q$21</f>
        <v>16</v>
      </c>
      <c r="M22">
        <f t="shared" ref="M22:M25" si="8">M21+R$21</f>
        <v>26.333333333333336</v>
      </c>
      <c r="N22">
        <f t="shared" ref="N22:N25" si="9">N21+S$21</f>
        <v>21.333333333333336</v>
      </c>
    </row>
    <row r="23" spans="1:19">
      <c r="A23" s="9">
        <v>5</v>
      </c>
      <c r="B23" s="10">
        <v>141.19999999999999</v>
      </c>
      <c r="C23" s="10" t="s">
        <v>1</v>
      </c>
      <c r="D23" s="11">
        <v>189.8</v>
      </c>
      <c r="E23" s="9">
        <v>170.8</v>
      </c>
      <c r="F23" s="10" t="s">
        <v>1</v>
      </c>
      <c r="G23" s="11">
        <v>185</v>
      </c>
      <c r="H23" s="9">
        <v>390.85714285714283</v>
      </c>
      <c r="I23" s="10" t="s">
        <v>1</v>
      </c>
      <c r="J23" s="11">
        <v>135</v>
      </c>
      <c r="K23">
        <f t="shared" si="6"/>
        <v>24.999999999999996</v>
      </c>
      <c r="L23">
        <f t="shared" si="7"/>
        <v>16.5</v>
      </c>
      <c r="M23">
        <f t="shared" si="8"/>
        <v>27.500000000000004</v>
      </c>
      <c r="N23">
        <f t="shared" si="9"/>
        <v>22.500000000000004</v>
      </c>
    </row>
    <row r="24" spans="1:19">
      <c r="A24" s="9">
        <v>4</v>
      </c>
      <c r="B24" s="10">
        <v>167.39999999999998</v>
      </c>
      <c r="C24" s="10" t="s">
        <v>1</v>
      </c>
      <c r="D24" s="11">
        <v>237.60000000000002</v>
      </c>
      <c r="E24" s="9">
        <v>198.60000000000002</v>
      </c>
      <c r="F24" s="10" t="s">
        <v>1</v>
      </c>
      <c r="G24" s="11">
        <v>231</v>
      </c>
      <c r="H24" s="9">
        <v>425.71428571428567</v>
      </c>
      <c r="I24" s="10" t="s">
        <v>1</v>
      </c>
      <c r="J24" s="11">
        <v>169</v>
      </c>
      <c r="K24">
        <f t="shared" si="6"/>
        <v>26.333333333333329</v>
      </c>
      <c r="L24">
        <f t="shared" si="7"/>
        <v>17</v>
      </c>
      <c r="M24">
        <f t="shared" si="8"/>
        <v>28.666666666666671</v>
      </c>
      <c r="N24">
        <f t="shared" si="9"/>
        <v>23.666666666666671</v>
      </c>
    </row>
    <row r="25" spans="1:19">
      <c r="A25" s="9">
        <v>3</v>
      </c>
      <c r="B25" s="10">
        <v>196.66666666666666</v>
      </c>
      <c r="C25" s="10" t="s">
        <v>1</v>
      </c>
      <c r="D25" s="11">
        <v>290.33333333333337</v>
      </c>
      <c r="E25" s="9">
        <v>229.66666666666669</v>
      </c>
      <c r="F25" s="10" t="s">
        <v>1</v>
      </c>
      <c r="G25" s="11">
        <v>281.33333333333331</v>
      </c>
      <c r="H25" s="9">
        <v>463.85714285714278</v>
      </c>
      <c r="I25" s="10" t="s">
        <v>1</v>
      </c>
      <c r="J25" s="11">
        <v>206</v>
      </c>
      <c r="K25">
        <f t="shared" si="6"/>
        <v>27.666666666666661</v>
      </c>
      <c r="L25">
        <f t="shared" si="7"/>
        <v>17.5</v>
      </c>
      <c r="M25">
        <f t="shared" si="8"/>
        <v>29.833333333333339</v>
      </c>
      <c r="N25">
        <f t="shared" si="9"/>
        <v>24.833333333333339</v>
      </c>
    </row>
    <row r="26" spans="1:19">
      <c r="A26" s="9">
        <v>2</v>
      </c>
      <c r="B26" s="10">
        <v>229</v>
      </c>
      <c r="C26" s="10" t="s">
        <v>1</v>
      </c>
      <c r="D26" s="11">
        <v>348.00000000000006</v>
      </c>
      <c r="E26" s="9">
        <v>264</v>
      </c>
      <c r="F26" s="10" t="s">
        <v>1</v>
      </c>
      <c r="G26" s="11">
        <v>336</v>
      </c>
      <c r="H26" s="9">
        <v>505.28571428571422</v>
      </c>
      <c r="I26" s="10" t="s">
        <v>1</v>
      </c>
      <c r="J26" s="11">
        <v>246</v>
      </c>
      <c r="K26" s="1">
        <v>29</v>
      </c>
      <c r="L26" s="2">
        <v>18</v>
      </c>
      <c r="M26" s="1">
        <v>31</v>
      </c>
      <c r="N26" s="2">
        <v>26</v>
      </c>
    </row>
    <row r="27" spans="1:19" ht="15.75" thickBot="1">
      <c r="A27" s="12">
        <v>1</v>
      </c>
      <c r="B27" s="13">
        <v>406</v>
      </c>
      <c r="C27" s="13"/>
      <c r="D27" s="14">
        <v>358</v>
      </c>
      <c r="E27" s="12">
        <v>434</v>
      </c>
      <c r="F27" s="13"/>
      <c r="G27" s="14">
        <v>343</v>
      </c>
      <c r="H27" s="12">
        <v>549.99999999999989</v>
      </c>
      <c r="I27" s="13" t="s">
        <v>1</v>
      </c>
      <c r="J27" s="14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A12" sqref="A12"/>
    </sheetView>
  </sheetViews>
  <sheetFormatPr defaultRowHeight="15"/>
  <sheetData>
    <row r="1" spans="1: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8" spans="1:8">
      <c r="A8">
        <v>14.27</v>
      </c>
    </row>
    <row r="11" spans="1:8">
      <c r="A11">
        <v>13.54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2020-01-14T14:34:33Z</dcterms:modified>
</cp:coreProperties>
</file>