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Sheet1!$A$1:$B$100</definedName>
  </definedNames>
  <calcPr calcId="125725"/>
</workbook>
</file>

<file path=xl/calcChain.xml><?xml version="1.0" encoding="utf-8"?>
<calcChain xmlns="http://schemas.openxmlformats.org/spreadsheetml/2006/main">
  <c r="D69" i="1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Q2"/>
  <c r="D2"/>
</calcChain>
</file>

<file path=xl/sharedStrings.xml><?xml version="1.0" encoding="utf-8"?>
<sst xmlns="http://schemas.openxmlformats.org/spreadsheetml/2006/main" count="554" uniqueCount="303">
  <si>
    <t>Регион</t>
  </si>
  <si>
    <t>Общая площадь</t>
  </si>
  <si>
    <t>id</t>
  </si>
  <si>
    <t>Название</t>
  </si>
  <si>
    <t>Цена за кв.м</t>
  </si>
  <si>
    <t>Цена</t>
  </si>
  <si>
    <t>Адрес</t>
  </si>
  <si>
    <t>Окончания подачи заявок</t>
  </si>
  <si>
    <t>Кадастровый номер</t>
  </si>
  <si>
    <t>Кадастровая стоимость</t>
  </si>
  <si>
    <t>Форма проведения</t>
  </si>
  <si>
    <t>Имущество</t>
  </si>
  <si>
    <t>Координаты</t>
  </si>
  <si>
    <t>77</t>
  </si>
  <si>
    <t>Продажа имущества, находящегося в собственности города Москвы, нежилое помещение по адресу:., Этаж № 1</t>
  </si>
  <si>
    <t>г Москва, ул Нижняя Первомайская, д 53</t>
  </si>
  <si>
    <t>12 09 22 12:00</t>
  </si>
  <si>
    <t xml:space="preserve">77:03:0005014:11807 </t>
  </si>
  <si>
    <t>PP</t>
  </si>
  <si>
    <t>Муниципальное</t>
  </si>
  <si>
    <t>55.79225, 37.812588</t>
  </si>
  <si>
    <t>16035</t>
  </si>
  <si>
    <t>104</t>
  </si>
  <si>
    <t>50</t>
  </si>
  <si>
    <t>Продажа нежилого помещения 64,8 кв.м. в г.о. Пушкинский</t>
  </si>
  <si>
    <t>Московская обл, г Пушкино, г Ивантеевка, Детский проезд, д 24, помещ 001</t>
  </si>
  <si>
    <t>08 09 22 15:00</t>
  </si>
  <si>
    <t>50:43:0030304:1156</t>
  </si>
  <si>
    <t>EA</t>
  </si>
  <si>
    <t>55.97189, 37.9131</t>
  </si>
  <si>
    <t>Продажа нежилого помещения 30,9 кв.м в г.о. Коломна</t>
  </si>
  <si>
    <t>Московская обл, г Коломна, ул Октябрьской революции, д 154, кв 2</t>
  </si>
  <si>
    <t>05 09 22 15:00</t>
  </si>
  <si>
    <t>50:57:0000000:7243</t>
  </si>
  <si>
    <t>55.107061, 38.743359</t>
  </si>
  <si>
    <t>Продажа нежилого помещения 694,3 кв.м. в г.о. Луховицы</t>
  </si>
  <si>
    <t>Московская обл, г Луховицы, поселок Орешково, ул Парковая, д 2</t>
  </si>
  <si>
    <t>07 09 22 15:00</t>
  </si>
  <si>
    <t>50:35:0030405:1682</t>
  </si>
  <si>
    <t>54.849313, 39.305731</t>
  </si>
  <si>
    <t>16</t>
  </si>
  <si>
    <t>помещения 1 этажа по,</t>
  </si>
  <si>
    <t>Ростовская обл, г Волгодонск, ул Главная, д 69б, помещ 1004</t>
  </si>
  <si>
    <t>30 08 22 09:00</t>
  </si>
  <si>
    <t>16:50:000000:10993</t>
  </si>
  <si>
    <t>47.52033, 42.190483</t>
  </si>
  <si>
    <t>помещения мансарды по</t>
  </si>
  <si>
    <t>г Казань, ул Галиаскара Камала, д 20/7, помещ 1201</t>
  </si>
  <si>
    <t>16:50:011816:115</t>
  </si>
  <si>
    <t>55.784577, 49.109118</t>
  </si>
  <si>
    <t>Продажа имущества, находящегося в собственности города Москвы, нежилое помещение по адресу:</t>
  </si>
  <si>
    <t>г Москва, ул Мытная, д 25 к 1</t>
  </si>
  <si>
    <t>08 09 22 12:00</t>
  </si>
  <si>
    <t xml:space="preserve">77:01:0006007:3888 </t>
  </si>
  <si>
    <t>55.716473, 37.620393</t>
  </si>
  <si>
    <t>Продажа имущества, находящегося в собственности города Москвы, нежилое помещение по адресу: , Этаж № 1</t>
  </si>
  <si>
    <t>г Москва, ул Генерала Белобородова, д 18, помещ 1/1</t>
  </si>
  <si>
    <t>06 09 22 12:00</t>
  </si>
  <si>
    <t>77:08:0002022:3598</t>
  </si>
  <si>
    <t>55.834153, 37.356441</t>
  </si>
  <si>
    <t>Продажа имущества, находящегося в собственности города Москвы, нежилое помещение по адресу:., Этаж № 1.</t>
  </si>
  <si>
    <t>г Москва, г Зеленоград, к 146</t>
  </si>
  <si>
    <t>77:10:0000000:2691</t>
  </si>
  <si>
    <t>56.008817, 37.206737</t>
  </si>
  <si>
    <t>Продажа нежилого помещения 165,5 кв.м в г.о. Серпухов</t>
  </si>
  <si>
    <t>Московская обл, г Серпухов, ул Крюкова, д 1, помещ 3</t>
  </si>
  <si>
    <t>02 09 22 15:00</t>
  </si>
  <si>
    <t>50:58:0020101:155</t>
  </si>
  <si>
    <t>54.933, 37.37951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</si>
  <si>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</t>
  </si>
  <si>
    <t>г Москва, ул Нижняя Первомайская, д 13, помещ 2/Н</t>
  </si>
  <si>
    <t>77:03:0005014:11774</t>
  </si>
  <si>
    <t>55.7912776, 37.7954093</t>
  </si>
  <si>
    <t>Продажа нежилого помещения 74,6 кв.м. в г.о. Электрогорск</t>
  </si>
  <si>
    <t>Московская обл, г Электрогорск, ул Советская, д 35, помещ 8</t>
  </si>
  <si>
    <t>50:17:0011505:498</t>
  </si>
  <si>
    <t>55.868945, 38.782292</t>
  </si>
  <si>
    <t>Продажа нежилого помещения 156,6 кв.м в г.о. Серпухов</t>
  </si>
  <si>
    <t>Московская обл, г Серпухов, ул Революции, д 21/67</t>
  </si>
  <si>
    <t>50:58:0100402:377</t>
  </si>
  <si>
    <t>54.915839, 37.421874</t>
  </si>
  <si>
    <t>12</t>
  </si>
  <si>
    <t>Помещение, назначение – нежилое., количество этажей – 1, 2по адресу: (1 этаж (поз. 2;20); 2 этаж (поз. 31-59)</t>
  </si>
  <si>
    <t>Респ Марий Эл, пгт Морки, ул Мира, д 42, помещ 5</t>
  </si>
  <si>
    <t>23 08 22 14:00</t>
  </si>
  <si>
    <t xml:space="preserve">12:13:0990117:580, </t>
  </si>
  <si>
    <t>56.437214, 49.019527</t>
  </si>
  <si>
    <t>Продажа нежилого помещения 95,9 кв.м. в г.о. Лыткарино</t>
  </si>
  <si>
    <t>Московская обл, г Лыткарино, ул Ухтомского, д 25, помещ 3</t>
  </si>
  <si>
    <t>26 08 22 15:00</t>
  </si>
  <si>
    <t>50:53:0020103:2581</t>
  </si>
  <si>
    <t>55.574894, 37.900665</t>
  </si>
  <si>
    <t>Продажа нежилого помещения 35,4 кв.м в г.о. Лыткарино</t>
  </si>
  <si>
    <t>Московская обл, г Лыткарино, ул Октябрьская, д 12, помещ 1</t>
  </si>
  <si>
    <t>50:53:0010107:1524</t>
  </si>
  <si>
    <t>55.576645, 37.908356</t>
  </si>
  <si>
    <t>58</t>
  </si>
  <si>
    <t>Помещениеадрес:</t>
  </si>
  <si>
    <t>Пензенская обл, Бессоновский р-н, село Кижеватово, ул Молодежная, д 28, кв 7</t>
  </si>
  <si>
    <t>24 08 22 14:00</t>
  </si>
  <si>
    <t xml:space="preserve">58:05:0160203:870, </t>
  </si>
  <si>
    <t>Должников</t>
  </si>
  <si>
    <t>53.208954, 45.305813</t>
  </si>
  <si>
    <t>г Москва, ул Бутлерова, д 22, помещ 4/1</t>
  </si>
  <si>
    <t>31 08 22 12:00</t>
  </si>
  <si>
    <t xml:space="preserve">77:06:0008003:1052, </t>
  </si>
  <si>
    <t>55.649144, 37.534918</t>
  </si>
  <si>
    <t>Продажа объекта нежилого фонда, находящегося в хозяйственном ведении Государственного унитарного предприятия города Москвы «Центр управления городским имуществом» (ГУП «ЦУГИ»), по адресу:</t>
  </si>
  <si>
    <t>г Москва, Ленинградское шоссе, д 8 к 1, помещ 3/1</t>
  </si>
  <si>
    <t>29 08 22 12:00</t>
  </si>
  <si>
    <t>77:09:0003018:10762</t>
  </si>
  <si>
    <t>55.816696, 37.50204</t>
  </si>
  <si>
    <t>Помещение 1002, нежилое, Этаж № 1</t>
  </si>
  <si>
    <t>Респ Татарстан, пгт Алексеевское, ул Казакова, д 9Б</t>
  </si>
  <si>
    <t>27 08 22 05:00</t>
  </si>
  <si>
    <t>16:05:010504:438</t>
  </si>
  <si>
    <t>55.30253, 50.10958</t>
  </si>
  <si>
    <t>Нежилое помещение, общ., этаж 1адрес:,41,41а,42,43а</t>
  </si>
  <si>
    <t>Пензенская обл, г Заречный, ул Зеленая, д 10д, помещ 40</t>
  </si>
  <si>
    <t>08 08 22 14:00</t>
  </si>
  <si>
    <t xml:space="preserve">58:34:0010141:710, </t>
  </si>
  <si>
    <t>53.187823, 45.174578</t>
  </si>
  <si>
    <t>21</t>
  </si>
  <si>
    <t>нежилое помещение, расположенное по адресу:</t>
  </si>
  <si>
    <t>Чувашская республика - Чувашия, г Новочебоксарск, ул Промышленная, влд 78Д</t>
  </si>
  <si>
    <t>15 08 22 14:00</t>
  </si>
  <si>
    <t>21:02:000000:32513</t>
  </si>
  <si>
    <t>56.07907, 47.506935</t>
  </si>
  <si>
    <t>21:02:000000:32517</t>
  </si>
  <si>
    <t>нежилое помещение, расположенное по адресу:, 46, 47</t>
  </si>
  <si>
    <t>г Чебоксары, ул Сельская, д 39, помещ 45</t>
  </si>
  <si>
    <t>21:01:010103:544</t>
  </si>
  <si>
    <t>56.15064, 47.183184</t>
  </si>
  <si>
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адресу:.</t>
  </si>
  <si>
    <t>г Москва, ул Старая Басманная, д 5 стр 1, помещ 1/П</t>
  </si>
  <si>
    <t>24 08 22 12:00</t>
  </si>
  <si>
    <t>77:01:0003008:3576</t>
  </si>
  <si>
    <t>55.7645572, 37.6569216</t>
  </si>
  <si>
    <t>Аукцион в электронной форме по продаже нежилого помещения, закреплённого за КП «УГС» на праве оперативного управления, по адресу:, этаж 1</t>
  </si>
  <si>
    <t>г Москва, Бескудниковский б-р, д 52 к 1, помещ 22Н</t>
  </si>
  <si>
    <t>23 08 22 12:00</t>
  </si>
  <si>
    <t>77:09:0002021:6695</t>
  </si>
  <si>
    <t>55.8738384, 37.5390459</t>
  </si>
  <si>
    <t>В соответствии с Извещением.</t>
  </si>
  <si>
    <t>г Москва, ул Введенского, д 3 к 6, помещ 1</t>
  </si>
  <si>
    <t>22 08 22 14:30</t>
  </si>
  <si>
    <t>77:06:0008002:1155</t>
  </si>
  <si>
    <t>55.64669, 37.54651</t>
  </si>
  <si>
    <t>г Москва, Дмитровское шоссе, д 115 к 1</t>
  </si>
  <si>
    <t>19 08 22 12:00</t>
  </si>
  <si>
    <t>77:02:0025016:1512</t>
  </si>
  <si>
    <t>55.884403, 37.541566</t>
  </si>
  <si>
    <t>г Москва, Петровско-Разумовский проезд, д 16, помещ 7П</t>
  </si>
  <si>
    <t xml:space="preserve">77:09:0004011:6556, </t>
  </si>
  <si>
    <t>55.797574, 37.569468</t>
  </si>
  <si>
    <t>г Москва, ул Бутлерова, д 22, помещ 5/1</t>
  </si>
  <si>
    <t xml:space="preserve">77:06:0008003:1053, </t>
  </si>
  <si>
    <t>Нежилые помещения № 1,2,3,4,5, расположенные на 2-м этаже, по адресу 422230, РТ,. Маркса, д.74, расположенные по адресу РТ, г.Агрыз, ул.К.Маркса, д.74</t>
  </si>
  <si>
    <t>Респ Татарстан, г Агрыз, ул Г.Камала</t>
  </si>
  <si>
    <t>14 08 22 05:00</t>
  </si>
  <si>
    <t>16:01:110301:4410</t>
  </si>
  <si>
    <t>56.52616, 52.982402</t>
  </si>
  <si>
    <t>помещение , назначение: нежилое; наименование: нежилое помещение; номер, тип этажа, на котором расположено помещение: этаж № 1; адрес:.</t>
  </si>
  <si>
    <t>г Пенза, ул Пушанина, д 6</t>
  </si>
  <si>
    <t>12 08 22 20:00</t>
  </si>
  <si>
    <t>58:29:3008002:4765</t>
  </si>
  <si>
    <t>53.132946, 45.015263</t>
  </si>
  <si>
    <t>Помещение, назначение: нежилое, этажей: 1, расположенное по адресу:</t>
  </si>
  <si>
    <t>Чувашская республика - Чувашия, г Новочебоксарск, ул Южная, д 6, помещ 165</t>
  </si>
  <si>
    <t>11 08 22 20:59</t>
  </si>
  <si>
    <t>56.1064309, 47.4447934</t>
  </si>
  <si>
    <t>Продажа нежилого помещения 29,6 кв.м в Богородском г.о.</t>
  </si>
  <si>
    <t>Московская обл, г Ногинск, ул Московская, д 3</t>
  </si>
  <si>
    <t>50:16:0402019:595</t>
  </si>
  <si>
    <t>55.83291, 38.478302</t>
  </si>
  <si>
    <t>Продажа нежилого помещения 26,6 кв.м в Богородском г.о.</t>
  </si>
  <si>
    <t>Московская обл, г Ногинск, Рузинский проезд, д 4</t>
  </si>
  <si>
    <t>50:16:0301004:2950</t>
  </si>
  <si>
    <t>55.889523, 38.48255</t>
  </si>
  <si>
    <t>Продажа нежилого помещения 149,9 кв.м в Богородском г.о.</t>
  </si>
  <si>
    <t>Московская обл, г Ногинск, ул Радченко, д 15, помещ 1</t>
  </si>
  <si>
    <t>50:16:0302008:3674</t>
  </si>
  <si>
    <t>55.844337, 38.414143</t>
  </si>
  <si>
    <t>Продажа нежилого помещения 20,5 кв.м в Богородском г.о.</t>
  </si>
  <si>
    <t>Московская обл, г Ногинск, ул Декабристов, д 110</t>
  </si>
  <si>
    <t>50:16:0000000:67459</t>
  </si>
  <si>
    <t>55.878666, 38.43054</t>
  </si>
  <si>
    <t>Продажа нежилого помещения 243,8 кв.м. в Богородском г.о.</t>
  </si>
  <si>
    <t>Московская обл, г Ногинск, г Старая Купавна, проезд Текстильщиков, д 3/4, помещ 2</t>
  </si>
  <si>
    <t>50:16:0602003:7604</t>
  </si>
  <si>
    <t>55.807157, 38.166847</t>
  </si>
  <si>
    <t>Продажа нежилого помещения 74,2 кв.м. в Богородском г.о.</t>
  </si>
  <si>
    <t>Московская обл, г Ногинск, ул Декабристов, д 108</t>
  </si>
  <si>
    <t>50:16:0000000:66901</t>
  </si>
  <si>
    <t>55.877705, 38.431175</t>
  </si>
  <si>
    <t>Продажа нежилого помещения 48,6 кв.м в г.о. Пушкинский</t>
  </si>
  <si>
    <t>Московская обл, г Пушкино, г Ивантеевка, ул Карла Маркса, д 1, помещ 197</t>
  </si>
  <si>
    <t>16 08 22 15:00</t>
  </si>
  <si>
    <t>50:43:0020301:649</t>
  </si>
  <si>
    <t>55.967567, 37.916163</t>
  </si>
  <si>
    <t>г Москва, ул Пулковская, д 3 к 3, помещ 2П</t>
  </si>
  <si>
    <t>16 08 22 12:00</t>
  </si>
  <si>
    <t>77:09:0001020:2318</t>
  </si>
  <si>
    <t>55.84495, 37.481523</t>
  </si>
  <si>
    <t>Продажа нежилых помещений, находящихся в хозяйственном ведении Государственного унитарного предприятия города Москвы «Центр управления городским имуществом» (ГУП «ЦУГИ»), расположенных по адресу:  город Москва, внутригородская территория муниципальный округ Войковский,, площадь 60,40</t>
  </si>
  <si>
    <t>г Москва, Ленинградское шоссе, д 8 к 3, помещ 4П</t>
  </si>
  <si>
    <t>17 08 22 12:00</t>
  </si>
  <si>
    <t>77:09:0003013:2544</t>
  </si>
  <si>
    <t>55.817997, 37.50125</t>
  </si>
  <si>
    <t>Продажа имущества, находящегося в хозяйственном ведении ГУП "ЦУГИ", расположенного по адресу:</t>
  </si>
  <si>
    <t>г Москва, ул 1-я Дубровская, д 5А, помещ 2/П</t>
  </si>
  <si>
    <t>77:04:0001019:9656</t>
  </si>
  <si>
    <t>55.72636, 37.671049</t>
  </si>
  <si>
    <t>г Москва, ул Лётчика Бабушкина, д 38 к 2, помещ 1/П</t>
  </si>
  <si>
    <t>77:02:0010009:3795</t>
  </si>
  <si>
    <t>55.872243, 37.679323</t>
  </si>
  <si>
    <t>Продажа нежилого помещения 335,2 кв.м в г.о. Луховицы</t>
  </si>
  <si>
    <t>Московская обл, г Луховицы, поселок Сельхозтехника, д 24</t>
  </si>
  <si>
    <t>25 08 22 15:00</t>
  </si>
  <si>
    <t>50:35:0000000:20800</t>
  </si>
  <si>
    <t>54.95581, 39.185681</t>
  </si>
  <si>
    <t>Продажа нежилого помещения 138,6  кв.м в Дмитровском г.о.</t>
  </si>
  <si>
    <t>Московская обл, г Дмитров, ул Космонавтов, д 52, помещ 19</t>
  </si>
  <si>
    <t>17 08 22 15:00</t>
  </si>
  <si>
    <t>50:04:0010202:6923</t>
  </si>
  <si>
    <t>56.341003, 37.548286</t>
  </si>
  <si>
    <t>Продажа нежилого помещения 163,7 кв.м в Дмитровском г.о.</t>
  </si>
  <si>
    <t>Московская обл, г Дмитров, ул Космонавтов, д 52, помещ 18</t>
  </si>
  <si>
    <t>50:04:0010202:6922</t>
  </si>
  <si>
    <t>г Москва, Карманицкий пер, д 3А стр 4, помещ 3П</t>
  </si>
  <si>
    <t>77:01:0001060:2215</t>
  </si>
  <si>
    <t>55.748701, 37.5857</t>
  </si>
  <si>
    <t>г Москва, ул Коминтерна, д 8, помещ 1П</t>
  </si>
  <si>
    <t>77:02:0010008:4833</t>
  </si>
  <si>
    <t>55.861974, 37.676825</t>
  </si>
  <si>
    <t>Продажа нежилых помещений, находящихся в хозяйственном ведении Государственного унитарного предприятия города Москвы «Центр управления городским имуществом» (ГУП «ЦУГИ»), расположенных по адресу:.</t>
  </si>
  <si>
    <t>г Москва, ул Якорная, д 9</t>
  </si>
  <si>
    <t>77:05:0004009:13807; 77:05:0004009:13808</t>
  </si>
  <si>
    <t>55.685158, 37.68641</t>
  </si>
  <si>
    <t>Продажа нежилого помещения 171,8 кв.м. в г.о. Коломна</t>
  </si>
  <si>
    <t>50:34:0050113:518</t>
  </si>
  <si>
    <t>None, None</t>
  </si>
  <si>
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адресу:, площадь 218,90</t>
  </si>
  <si>
    <t>г Москва, ул Генерала Тюленева, д 41А</t>
  </si>
  <si>
    <t>11 08 22 12:00</t>
  </si>
  <si>
    <t>77:03:0006014:3030</t>
  </si>
  <si>
    <t>55.613916, 37.494368</t>
  </si>
  <si>
    <t>Продажа нежилого помещения 154,8 кв.м в г.о. Электросталь</t>
  </si>
  <si>
    <t>Московская обл, г Электросталь, ул Первомайская, д 28, помещ 3</t>
  </si>
  <si>
    <t>50:46:0010502:1775</t>
  </si>
  <si>
    <t>55.796005, 38.443806</t>
  </si>
  <si>
    <t>Продажа нежилого помещения 99,2 кв.м в г.о. Электросталь</t>
  </si>
  <si>
    <t>Московская обл, г Электросталь, ул Карла Маркса, д 26, помещ 05</t>
  </si>
  <si>
    <t>50:46:0000000:5133</t>
  </si>
  <si>
    <t>55.79628, 38.466183</t>
  </si>
  <si>
    <t>г Москва, ул 5-я Кожуховская, д 12, помещ 2П</t>
  </si>
  <si>
    <t>09 08 22 12:00</t>
  </si>
  <si>
    <t>77:05:0002006:4951</t>
  </si>
  <si>
    <t>55.705047, 37.669001</t>
  </si>
  <si>
    <t>г Москва, ул Марии Ульяновой, д 3 к 2, помещ 1/Ц</t>
  </si>
  <si>
    <t>77:06:0001006:3792</t>
  </si>
  <si>
    <t>55.67855, 37.526276</t>
  </si>
  <si>
    <t>Продажа имущества, находящегося в собственности города Москвы, нежилое помещение по адресу:, цокольный этаж № 0</t>
  </si>
  <si>
    <t>г Москва, ул Первомайская, д 25/26, помещ 3/Н</t>
  </si>
  <si>
    <t>15 08 22 12:00</t>
  </si>
  <si>
    <t>77:03:0005004:5095</t>
  </si>
  <si>
    <t>55.792716, 37.780194</t>
  </si>
  <si>
    <t>Продажа имущества, находящегося в собственности города Москвы, нежилые помещения по адресу:  (Цокольный этаж № 0)</t>
  </si>
  <si>
    <t>г Москва, ул Первомайская, д 25/26</t>
  </si>
  <si>
    <t>77:03:0005004:5089, 77:03:0005004:5093</t>
  </si>
  <si>
    <t>Продажа нежилого помещения 258 кв.м в г.о. Павловский Посад</t>
  </si>
  <si>
    <t>Московская обл, г Павловский Посад, ул Орджоникидзе, д 3/1, помещ 1</t>
  </si>
  <si>
    <t>18 08 22 15:00</t>
  </si>
  <si>
    <t>50:17:0021502:30</t>
  </si>
  <si>
    <t>55.77192, 38.656456</t>
  </si>
  <si>
    <t>г Москва, ул Верхняя Первомайская, д 59/35 к 3, помещ 1П</t>
  </si>
  <si>
    <t>08 08 22 12:00</t>
  </si>
  <si>
    <t>77:03:0005008:7128</t>
  </si>
  <si>
    <t>55.800013, 37.804844</t>
  </si>
  <si>
    <t>Продажа имущества, находящегося в собственности города Москвы, нежилое помещение по адресу:  (Цокольный этаж № 0)</t>
  </si>
  <si>
    <t>г Москва, Старослободский пер, д 4, помещ 46Ц</t>
  </si>
  <si>
    <t>10 08 22 12:00</t>
  </si>
  <si>
    <t>77:03:0003003:2242</t>
  </si>
  <si>
    <t>55.79057, 37.668148</t>
  </si>
  <si>
    <t>Продажа имущества, находящегося в собственности города Москвы, нежилое помещение по адресу:  (Этаж № 1)</t>
  </si>
  <si>
    <t>г Москва, ул Привольная, д 77, помещ 4/1</t>
  </si>
  <si>
    <t>77:04:0005004:8881</t>
  </si>
  <si>
    <t>55.677854, 37.857</t>
  </si>
  <si>
    <t>г Москва, Старослободский пер, д 4, помещ 47Ц</t>
  </si>
  <si>
    <t>77:03:0003003:2243</t>
  </si>
  <si>
    <t>г Москва, ул Зверинецкая, д 12, помещ 6Ц</t>
  </si>
  <si>
    <t>77:03:0003017:4070</t>
  </si>
  <si>
    <t>55.78359, 37.727894</t>
  </si>
  <si>
    <t>г Москва, ул Новопесчаная, д 19 к 2</t>
  </si>
  <si>
    <t>77:09:0005003:6567</t>
  </si>
  <si>
    <t>55.795406, 37.512543</t>
  </si>
  <si>
    <t>Продажа нежилого помещения 79,4 кв.м в г.о. Кашира</t>
  </si>
  <si>
    <t>50:37:0060613:128</t>
  </si>
  <si>
    <t>Продажа нежилого помещения 82 кв.м в г.о. Кашира</t>
  </si>
  <si>
    <t>50:37:0070116:828</t>
  </si>
  <si>
    <t>Продажа нежилого помещения 101,6 кв.м в г.о. Домодедово</t>
  </si>
  <si>
    <t>08 08 22 15:00</t>
  </si>
  <si>
    <t>50:28:0030241:93</t>
  </si>
</sst>
</file>

<file path=xl/styles.xml><?xml version="1.0" encoding="utf-8"?>
<styleSheet xmlns="http://schemas.openxmlformats.org/spreadsheetml/2006/main">
  <numFmts count="2">
    <numFmt numFmtId="164" formatCode="#\ ##0.0\ \м\2"/>
    <numFmt numFmtId="165" formatCode="#\ ###\ ##0\ \₽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selection activeCell="H21" sqref="H21"/>
    </sheetView>
  </sheetViews>
  <sheetFormatPr defaultRowHeight="15"/>
  <cols>
    <col min="2" max="2" width="3.7109375" customWidth="1"/>
    <col min="3" max="3" width="9.7109375" style="1" customWidth="1"/>
    <col min="4" max="4" width="22.7109375" style="2" customWidth="1"/>
    <col min="5" max="5" width="40.7109375" customWidth="1"/>
    <col min="6" max="7" width="12.7109375" style="3" customWidth="1"/>
    <col min="8" max="8" width="40.7109375" customWidth="1"/>
    <col min="9" max="9" width="12.7109375" customWidth="1"/>
    <col min="10" max="10" width="18.7109375" customWidth="1"/>
    <col min="11" max="11" width="12.7109375" style="3" customWidth="1"/>
  </cols>
  <sheetData>
    <row r="1" spans="1:1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7">
      <c r="A2" s="4">
        <v>0</v>
      </c>
      <c r="B2" t="s">
        <v>13</v>
      </c>
      <c r="C2" s="1">
        <v>60.4</v>
      </c>
      <c r="D2" s="2" t="str">
        <f>HYPERLINK("https://torgi.gov.ru/new/public/lots/lot/21000005000000003130_1/(lotInfo:info)", "21000005000000003130_1")</f>
        <v>21000005000000003130_1</v>
      </c>
      <c r="E2" t="s">
        <v>14</v>
      </c>
      <c r="F2" s="3">
        <v>111076.1589403973</v>
      </c>
      <c r="G2" s="3">
        <v>6709000</v>
      </c>
      <c r="H2" t="s">
        <v>15</v>
      </c>
      <c r="I2" t="s">
        <v>16</v>
      </c>
      <c r="J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tr">
        <f>HYPERLINK("D:\torgi_project\venv_torgi\objs_in_district/55.79225_ 37.812588.json", "55.79225_ 37.812588.json")</f>
        <v>55.79225_ 37.812588.json</v>
      </c>
    </row>
    <row r="3" spans="1:17">
      <c r="A3" s="4">
        <v>1</v>
      </c>
      <c r="B3" t="s">
        <v>23</v>
      </c>
      <c r="C3" s="1">
        <v>64.8</v>
      </c>
      <c r="D3" s="2" t="str">
        <f>HYPERLINK("https://torgi.gov.ru/new/public/lots/lot/21000004710000002063_1/(lotInfo:info)", "21000004710000002063_1")</f>
        <v>21000004710000002063_1</v>
      </c>
      <c r="E3" t="s">
        <v>24</v>
      </c>
      <c r="F3" s="3">
        <v>28425.925925925931</v>
      </c>
      <c r="G3" s="3">
        <v>1842000</v>
      </c>
      <c r="H3" t="s">
        <v>25</v>
      </c>
      <c r="I3" t="s">
        <v>26</v>
      </c>
      <c r="J3" t="s">
        <v>27</v>
      </c>
      <c r="L3" t="s">
        <v>28</v>
      </c>
      <c r="M3" t="s">
        <v>19</v>
      </c>
      <c r="N3" t="s">
        <v>29</v>
      </c>
    </row>
    <row r="4" spans="1:17">
      <c r="A4" s="4">
        <v>2</v>
      </c>
      <c r="B4" t="s">
        <v>23</v>
      </c>
      <c r="C4" s="1">
        <v>30.9</v>
      </c>
      <c r="D4" s="2" t="str">
        <f>HYPERLINK("https://torgi.gov.ru/new/public/lots/lot/21000004710000002100_1/(lotInfo:info)", "21000004710000002100_1")</f>
        <v>21000004710000002100_1</v>
      </c>
      <c r="E4" t="s">
        <v>30</v>
      </c>
      <c r="F4" s="3">
        <v>31542.88025889968</v>
      </c>
      <c r="G4" s="3">
        <v>974675</v>
      </c>
      <c r="H4" t="s">
        <v>31</v>
      </c>
      <c r="I4" t="s">
        <v>32</v>
      </c>
      <c r="J4" t="s">
        <v>33</v>
      </c>
      <c r="L4" t="s">
        <v>28</v>
      </c>
      <c r="M4" t="s">
        <v>19</v>
      </c>
      <c r="N4" t="s">
        <v>34</v>
      </c>
    </row>
    <row r="5" spans="1:17">
      <c r="A5" s="4">
        <v>3</v>
      </c>
      <c r="B5" t="s">
        <v>23</v>
      </c>
      <c r="C5" s="1">
        <v>694.3</v>
      </c>
      <c r="D5" s="2" t="str">
        <f>HYPERLINK("https://torgi.gov.ru/new/public/lots/lot/21000004710000002118_1/(lotInfo:info)", "21000004710000002118_1")</f>
        <v>21000004710000002118_1</v>
      </c>
      <c r="E5" t="s">
        <v>35</v>
      </c>
      <c r="F5" s="3">
        <v>9002.3524845167794</v>
      </c>
      <c r="G5" s="3">
        <v>6250333.3300000001</v>
      </c>
      <c r="H5" t="s">
        <v>36</v>
      </c>
      <c r="I5" t="s">
        <v>37</v>
      </c>
      <c r="J5" t="s">
        <v>38</v>
      </c>
      <c r="L5" t="s">
        <v>28</v>
      </c>
      <c r="M5" t="s">
        <v>19</v>
      </c>
      <c r="N5" t="s">
        <v>39</v>
      </c>
    </row>
    <row r="6" spans="1:17">
      <c r="A6" s="4">
        <v>4</v>
      </c>
      <c r="B6" t="s">
        <v>40</v>
      </c>
      <c r="C6" s="1">
        <v>217.8</v>
      </c>
      <c r="D6" s="2" t="str">
        <f>HYPERLINK("https://torgi.gov.ru/new/public/lots/lot/21000026240000000020_2/(lotInfo:info)", "21000026240000000020_2")</f>
        <v>21000026240000000020_2</v>
      </c>
      <c r="E6" t="s">
        <v>41</v>
      </c>
      <c r="F6" s="3">
        <v>6720</v>
      </c>
      <c r="G6" s="3">
        <v>1463616</v>
      </c>
      <c r="H6" t="s">
        <v>42</v>
      </c>
      <c r="I6" t="s">
        <v>43</v>
      </c>
      <c r="J6" t="s">
        <v>44</v>
      </c>
      <c r="L6" t="s">
        <v>28</v>
      </c>
      <c r="M6" t="s">
        <v>19</v>
      </c>
      <c r="N6" t="s">
        <v>45</v>
      </c>
    </row>
    <row r="7" spans="1:17">
      <c r="A7" s="4">
        <v>5</v>
      </c>
      <c r="B7" t="s">
        <v>40</v>
      </c>
      <c r="C7" s="1">
        <v>160.6</v>
      </c>
      <c r="D7" s="2" t="str">
        <f>HYPERLINK("https://torgi.gov.ru/new/public/lots/lot/21000026240000000020_1/(lotInfo:info)", "21000026240000000020_1")</f>
        <v>21000026240000000020_1</v>
      </c>
      <c r="E7" t="s">
        <v>46</v>
      </c>
      <c r="F7" s="3">
        <v>46031.755915317561</v>
      </c>
      <c r="G7" s="3">
        <v>7392700</v>
      </c>
      <c r="H7" t="s">
        <v>47</v>
      </c>
      <c r="I7" t="s">
        <v>43</v>
      </c>
      <c r="J7" t="s">
        <v>48</v>
      </c>
      <c r="L7" t="s">
        <v>28</v>
      </c>
      <c r="M7" t="s">
        <v>19</v>
      </c>
      <c r="N7" t="s">
        <v>49</v>
      </c>
    </row>
    <row r="8" spans="1:17">
      <c r="A8" s="4">
        <v>6</v>
      </c>
      <c r="B8" t="s">
        <v>13</v>
      </c>
      <c r="C8" s="1">
        <v>152.19999999999999</v>
      </c>
      <c r="D8" s="2" t="str">
        <f>HYPERLINK("https://torgi.gov.ru/new/public/lots/lot/21000005000000003084_1/(lotInfo:info)", "21000005000000003084_1")</f>
        <v>21000005000000003084_1</v>
      </c>
      <c r="E8" t="s">
        <v>50</v>
      </c>
      <c r="F8" s="3">
        <v>48390.473061760837</v>
      </c>
      <c r="G8" s="3">
        <v>7365030</v>
      </c>
      <c r="H8" t="s">
        <v>51</v>
      </c>
      <c r="I8" t="s">
        <v>52</v>
      </c>
      <c r="J8" t="s">
        <v>53</v>
      </c>
      <c r="L8" t="s">
        <v>18</v>
      </c>
      <c r="M8" t="s">
        <v>19</v>
      </c>
      <c r="N8" t="s">
        <v>54</v>
      </c>
    </row>
    <row r="9" spans="1:17">
      <c r="A9" s="4">
        <v>7</v>
      </c>
      <c r="B9" t="s">
        <v>13</v>
      </c>
      <c r="C9" s="1">
        <v>35.9</v>
      </c>
      <c r="D9" s="2" t="str">
        <f>HYPERLINK("https://torgi.gov.ru/new/public/lots/lot/21000005000000003066_1/(lotInfo:info)", "21000005000000003066_1")</f>
        <v>21000005000000003066_1</v>
      </c>
      <c r="E9" t="s">
        <v>55</v>
      </c>
      <c r="F9" s="3">
        <v>148997.21448467969</v>
      </c>
      <c r="G9" s="3">
        <v>5349000</v>
      </c>
      <c r="H9" t="s">
        <v>56</v>
      </c>
      <c r="I9" t="s">
        <v>57</v>
      </c>
      <c r="J9" t="s">
        <v>58</v>
      </c>
      <c r="L9" t="s">
        <v>28</v>
      </c>
      <c r="M9" t="s">
        <v>19</v>
      </c>
      <c r="N9" t="s">
        <v>59</v>
      </c>
    </row>
    <row r="10" spans="1:17">
      <c r="A10" s="4">
        <v>8</v>
      </c>
      <c r="B10" t="s">
        <v>13</v>
      </c>
      <c r="C10" s="1">
        <v>106.1</v>
      </c>
      <c r="D10" s="2" t="str">
        <f>HYPERLINK("https://torgi.gov.ru/new/public/lots/lot/21000005000000003057_1/(lotInfo:info)", "21000005000000003057_1")</f>
        <v>21000005000000003057_1</v>
      </c>
      <c r="E10" t="s">
        <v>60</v>
      </c>
      <c r="F10" s="3">
        <v>92582.469368520266</v>
      </c>
      <c r="G10" s="3">
        <v>9823000</v>
      </c>
      <c r="H10" t="s">
        <v>61</v>
      </c>
      <c r="I10" t="s">
        <v>57</v>
      </c>
      <c r="J10" t="s">
        <v>62</v>
      </c>
      <c r="L10" t="s">
        <v>28</v>
      </c>
      <c r="M10" t="s">
        <v>19</v>
      </c>
      <c r="N10" t="s">
        <v>63</v>
      </c>
    </row>
    <row r="11" spans="1:17">
      <c r="A11" s="4">
        <v>9</v>
      </c>
      <c r="B11" t="s">
        <v>23</v>
      </c>
      <c r="C11" s="1">
        <v>165.5</v>
      </c>
      <c r="D11" s="2" t="str">
        <f>HYPERLINK("https://torgi.gov.ru/new/public/lots/lot/21000004710000000785_1/(lotInfo:info)", "21000004710000000785_1")</f>
        <v>21000004710000000785_1</v>
      </c>
      <c r="E11" t="s">
        <v>64</v>
      </c>
      <c r="F11" s="3">
        <v>21299.09365558912</v>
      </c>
      <c r="G11" s="3">
        <v>3525000</v>
      </c>
      <c r="H11" t="s">
        <v>65</v>
      </c>
      <c r="I11" t="s">
        <v>66</v>
      </c>
      <c r="J11" t="s">
        <v>67</v>
      </c>
      <c r="L11" t="s">
        <v>28</v>
      </c>
      <c r="M11" t="s">
        <v>19</v>
      </c>
      <c r="N11" t="s">
        <v>68</v>
      </c>
    </row>
    <row r="12" spans="1:17">
      <c r="A12" s="4">
        <v>10</v>
      </c>
      <c r="B12" t="s">
        <v>13</v>
      </c>
      <c r="C12" s="1">
        <v>117.4</v>
      </c>
      <c r="D12" s="2" t="str">
        <f>HYPERLINK("https://torgi.gov.ru/new/public/lots/lot/21000005000000003050_1/(lotInfo:info)", "21000005000000003050_1")</f>
        <v>21000005000000003050_1</v>
      </c>
      <c r="E12" t="s">
        <v>69</v>
      </c>
      <c r="F12" s="3">
        <v>69816.277683134584</v>
      </c>
      <c r="G12" s="3">
        <v>8196431</v>
      </c>
      <c r="H12" t="s">
        <v>70</v>
      </c>
      <c r="I12" t="s">
        <v>16</v>
      </c>
      <c r="J12" t="s">
        <v>71</v>
      </c>
      <c r="L12" t="s">
        <v>28</v>
      </c>
      <c r="M12" t="s">
        <v>19</v>
      </c>
      <c r="N12" t="s">
        <v>72</v>
      </c>
    </row>
    <row r="13" spans="1:17">
      <c r="A13" s="4">
        <v>11</v>
      </c>
      <c r="B13" t="s">
        <v>23</v>
      </c>
      <c r="C13" s="1">
        <v>74.599999999999994</v>
      </c>
      <c r="D13" s="2" t="str">
        <f>HYPERLINK("https://torgi.gov.ru/new/public/lots/lot/21000004710000001510_1/(lotInfo:info)", "21000004710000001510_1")</f>
        <v>21000004710000001510_1</v>
      </c>
      <c r="E13" t="s">
        <v>73</v>
      </c>
      <c r="F13" s="3">
        <v>40812.332439678277</v>
      </c>
      <c r="G13" s="3">
        <v>3044600</v>
      </c>
      <c r="H13" t="s">
        <v>74</v>
      </c>
      <c r="I13" t="s">
        <v>66</v>
      </c>
      <c r="J13" t="s">
        <v>75</v>
      </c>
      <c r="L13" t="s">
        <v>28</v>
      </c>
      <c r="M13" t="s">
        <v>19</v>
      </c>
      <c r="N13" t="s">
        <v>76</v>
      </c>
    </row>
    <row r="14" spans="1:17">
      <c r="A14" s="4">
        <v>12</v>
      </c>
      <c r="B14" t="s">
        <v>23</v>
      </c>
      <c r="C14" s="1">
        <v>156.6</v>
      </c>
      <c r="D14" s="2" t="str">
        <f>HYPERLINK("https://torgi.gov.ru/new/public/lots/lot/21000004710000000858_1/(lotInfo:info)", "21000004710000000858_1")</f>
        <v>21000004710000000858_1</v>
      </c>
      <c r="E14" t="s">
        <v>77</v>
      </c>
      <c r="F14" s="3">
        <v>32879.948914431683</v>
      </c>
      <c r="G14" s="3">
        <v>5149000</v>
      </c>
      <c r="H14" t="s">
        <v>78</v>
      </c>
      <c r="I14" t="s">
        <v>66</v>
      </c>
      <c r="J14" t="s">
        <v>79</v>
      </c>
      <c r="L14" t="s">
        <v>28</v>
      </c>
      <c r="M14" t="s">
        <v>19</v>
      </c>
      <c r="N14" t="s">
        <v>80</v>
      </c>
    </row>
    <row r="15" spans="1:17">
      <c r="A15" s="4">
        <v>13</v>
      </c>
      <c r="B15" t="s">
        <v>81</v>
      </c>
      <c r="C15" s="1">
        <v>476.6</v>
      </c>
      <c r="D15" s="2" t="str">
        <f>HYPERLINK("https://torgi.gov.ru/new/public/lots/lot/21000022630000000002_10/(lotInfo:info)", "21000022630000000002_10")</f>
        <v>21000022630000000002_10</v>
      </c>
      <c r="E15" t="s">
        <v>82</v>
      </c>
      <c r="F15" s="3">
        <v>2248.0067142257658</v>
      </c>
      <c r="G15" s="3">
        <v>1071400</v>
      </c>
      <c r="H15" t="s">
        <v>83</v>
      </c>
      <c r="I15" t="s">
        <v>84</v>
      </c>
      <c r="J15" t="s">
        <v>85</v>
      </c>
      <c r="L15" t="s">
        <v>28</v>
      </c>
      <c r="M15" t="s">
        <v>19</v>
      </c>
      <c r="N15" t="s">
        <v>86</v>
      </c>
    </row>
    <row r="16" spans="1:17">
      <c r="A16" s="4">
        <v>14</v>
      </c>
      <c r="B16" t="s">
        <v>23</v>
      </c>
      <c r="C16" s="1">
        <v>95.9</v>
      </c>
      <c r="D16" s="2" t="str">
        <f>HYPERLINK("https://torgi.gov.ru/new/public/lots/lot/21000004710000001306_1/(lotInfo:info)", "21000004710000001306_1")</f>
        <v>21000004710000001306_1</v>
      </c>
      <c r="E16" t="s">
        <v>87</v>
      </c>
      <c r="F16" s="3">
        <v>32368.790406673619</v>
      </c>
      <c r="G16" s="3">
        <v>3104167</v>
      </c>
      <c r="H16" t="s">
        <v>88</v>
      </c>
      <c r="I16" t="s">
        <v>89</v>
      </c>
      <c r="J16" t="s">
        <v>90</v>
      </c>
      <c r="L16" t="s">
        <v>28</v>
      </c>
      <c r="M16" t="s">
        <v>19</v>
      </c>
      <c r="N16" t="s">
        <v>91</v>
      </c>
    </row>
    <row r="17" spans="1:14">
      <c r="A17" s="4">
        <v>15</v>
      </c>
      <c r="B17" t="s">
        <v>23</v>
      </c>
      <c r="C17" s="1">
        <v>35.4</v>
      </c>
      <c r="D17" s="2" t="str">
        <f>HYPERLINK("https://torgi.gov.ru/new/public/lots/lot/21000004710000001895_1/(lotInfo:info)", "21000004710000001895_1")</f>
        <v>21000004710000001895_1</v>
      </c>
      <c r="E17" t="s">
        <v>92</v>
      </c>
      <c r="F17" s="3">
        <v>56497.175141242937</v>
      </c>
      <c r="G17" s="3">
        <v>2000000</v>
      </c>
      <c r="H17" t="s">
        <v>93</v>
      </c>
      <c r="I17" t="s">
        <v>89</v>
      </c>
      <c r="J17" t="s">
        <v>94</v>
      </c>
      <c r="L17" t="s">
        <v>28</v>
      </c>
      <c r="M17" t="s">
        <v>19</v>
      </c>
      <c r="N17" t="s">
        <v>95</v>
      </c>
    </row>
    <row r="18" spans="1:14">
      <c r="A18" s="4">
        <v>16</v>
      </c>
      <c r="B18" t="s">
        <v>96</v>
      </c>
      <c r="C18" s="1">
        <v>60.4</v>
      </c>
      <c r="D18" s="2" t="str">
        <f>HYPERLINK("https://torgi.gov.ru/new/public/lots/lot/21000025550000000050_11/(lotInfo:info)", "21000025550000000050_11")</f>
        <v>21000025550000000050_11</v>
      </c>
      <c r="E18" t="s">
        <v>97</v>
      </c>
      <c r="F18" s="3">
        <v>21688.741721854309</v>
      </c>
      <c r="G18" s="3">
        <v>1310000</v>
      </c>
      <c r="H18" t="s">
        <v>98</v>
      </c>
      <c r="I18" t="s">
        <v>99</v>
      </c>
      <c r="J18" t="s">
        <v>100</v>
      </c>
      <c r="L18" t="s">
        <v>28</v>
      </c>
      <c r="M18" t="s">
        <v>101</v>
      </c>
      <c r="N18" t="s">
        <v>102</v>
      </c>
    </row>
    <row r="19" spans="1:14">
      <c r="A19" s="4">
        <v>17</v>
      </c>
      <c r="B19" t="s">
        <v>13</v>
      </c>
      <c r="C19" s="1">
        <v>36.4</v>
      </c>
      <c r="D19" s="2" t="str">
        <f>HYPERLINK("https://torgi.gov.ru/new/public/lots/lot/21000005000000002958_1/(lotInfo:info)", "21000005000000002958_1")</f>
        <v>21000005000000002958_1</v>
      </c>
      <c r="E19" t="s">
        <v>14</v>
      </c>
      <c r="F19" s="3">
        <v>139835.16483516479</v>
      </c>
      <c r="G19" s="3">
        <v>5090000</v>
      </c>
      <c r="H19" t="s">
        <v>103</v>
      </c>
      <c r="I19" t="s">
        <v>104</v>
      </c>
      <c r="J19" t="s">
        <v>105</v>
      </c>
      <c r="L19" t="s">
        <v>18</v>
      </c>
      <c r="M19" t="s">
        <v>19</v>
      </c>
      <c r="N19" t="s">
        <v>106</v>
      </c>
    </row>
    <row r="20" spans="1:14">
      <c r="A20" s="4">
        <v>18</v>
      </c>
      <c r="B20" t="s">
        <v>13</v>
      </c>
      <c r="C20" s="1">
        <v>13.3</v>
      </c>
      <c r="D20" s="2" t="str">
        <f>HYPERLINK("https://torgi.gov.ru/new/public/lots/lot/21000005000000002938_1/(lotInfo:info)", "21000005000000002938_1")</f>
        <v>21000005000000002938_1</v>
      </c>
      <c r="E20" t="s">
        <v>107</v>
      </c>
      <c r="F20" s="3">
        <v>159924.81203007521</v>
      </c>
      <c r="G20" s="3">
        <v>2127000</v>
      </c>
      <c r="H20" t="s">
        <v>108</v>
      </c>
      <c r="I20" t="s">
        <v>109</v>
      </c>
      <c r="J20" t="s">
        <v>110</v>
      </c>
      <c r="L20" t="s">
        <v>28</v>
      </c>
      <c r="M20" t="s">
        <v>19</v>
      </c>
      <c r="N20" t="s">
        <v>111</v>
      </c>
    </row>
    <row r="21" spans="1:14">
      <c r="A21" s="4">
        <v>19</v>
      </c>
      <c r="B21" t="s">
        <v>40</v>
      </c>
      <c r="C21" s="1">
        <v>26.9</v>
      </c>
      <c r="D21" s="2" t="str">
        <f>HYPERLINK("https://torgi.gov.ru/new/public/lots/lot/21000029570000000011_1/(lotInfo:info)", "21000029570000000011_1")</f>
        <v>21000029570000000011_1</v>
      </c>
      <c r="E21" t="s">
        <v>112</v>
      </c>
      <c r="F21" s="3">
        <v>21521.003717472118</v>
      </c>
      <c r="G21" s="3">
        <v>578915</v>
      </c>
      <c r="H21" t="s">
        <v>113</v>
      </c>
      <c r="I21" t="s">
        <v>114</v>
      </c>
      <c r="J21" t="s">
        <v>115</v>
      </c>
      <c r="K21" s="3">
        <v>668951.35</v>
      </c>
      <c r="L21" t="s">
        <v>28</v>
      </c>
      <c r="M21" t="s">
        <v>19</v>
      </c>
      <c r="N21" t="s">
        <v>116</v>
      </c>
    </row>
    <row r="22" spans="1:14">
      <c r="A22" s="4">
        <v>20</v>
      </c>
      <c r="B22" t="s">
        <v>96</v>
      </c>
      <c r="C22" s="1">
        <v>58.6</v>
      </c>
      <c r="D22" s="2" t="str">
        <f>HYPERLINK("https://torgi.gov.ru/new/public/lots/lot/21000025550000000049_8/(lotInfo:info)", "21000025550000000049_8")</f>
        <v>21000025550000000049_8</v>
      </c>
      <c r="E22" t="s">
        <v>117</v>
      </c>
      <c r="F22" s="3">
        <v>52849.829351535838</v>
      </c>
      <c r="G22" s="3">
        <v>3097000</v>
      </c>
      <c r="H22" t="s">
        <v>118</v>
      </c>
      <c r="I22" t="s">
        <v>119</v>
      </c>
      <c r="J22" t="s">
        <v>120</v>
      </c>
      <c r="L22" t="s">
        <v>28</v>
      </c>
      <c r="M22" t="s">
        <v>101</v>
      </c>
      <c r="N22" t="s">
        <v>121</v>
      </c>
    </row>
    <row r="23" spans="1:14">
      <c r="A23" s="4">
        <v>21</v>
      </c>
      <c r="B23" t="s">
        <v>122</v>
      </c>
      <c r="C23" s="1">
        <v>154.30000000000001</v>
      </c>
      <c r="D23" s="2" t="str">
        <f>HYPERLINK("https://torgi.gov.ru/new/public/lots/lot/21000025550000000046_13/(lotInfo:info)", "21000025550000000046_13")</f>
        <v>21000025550000000046_13</v>
      </c>
      <c r="E23" t="s">
        <v>123</v>
      </c>
      <c r="F23" s="3">
        <v>8758.9112119248202</v>
      </c>
      <c r="G23" s="3">
        <v>1351500</v>
      </c>
      <c r="H23" t="s">
        <v>124</v>
      </c>
      <c r="I23" t="s">
        <v>125</v>
      </c>
      <c r="J23" t="s">
        <v>126</v>
      </c>
      <c r="L23" t="s">
        <v>28</v>
      </c>
      <c r="M23" t="s">
        <v>101</v>
      </c>
      <c r="N23" t="s">
        <v>127</v>
      </c>
    </row>
    <row r="24" spans="1:14">
      <c r="A24" s="4">
        <v>22</v>
      </c>
      <c r="B24" t="s">
        <v>122</v>
      </c>
      <c r="C24" s="1">
        <v>138</v>
      </c>
      <c r="D24" s="2" t="str">
        <f>HYPERLINK("https://torgi.gov.ru/new/public/lots/lot/21000025550000000046_12/(lotInfo:info)", "21000025550000000046_12")</f>
        <v>21000025550000000046_12</v>
      </c>
      <c r="E24" t="s">
        <v>123</v>
      </c>
      <c r="F24" s="3">
        <v>8756.6445652173916</v>
      </c>
      <c r="G24" s="3">
        <v>1208416.95</v>
      </c>
      <c r="H24" t="s">
        <v>124</v>
      </c>
      <c r="I24" t="s">
        <v>125</v>
      </c>
      <c r="J24" t="s">
        <v>128</v>
      </c>
      <c r="L24" t="s">
        <v>28</v>
      </c>
      <c r="M24" t="s">
        <v>101</v>
      </c>
      <c r="N24" t="s">
        <v>127</v>
      </c>
    </row>
    <row r="25" spans="1:14">
      <c r="A25" s="4">
        <v>23</v>
      </c>
      <c r="B25" t="s">
        <v>122</v>
      </c>
      <c r="C25" s="1">
        <v>126.3</v>
      </c>
      <c r="D25" s="2" t="str">
        <f>HYPERLINK("https://torgi.gov.ru/new/public/lots/lot/21000025550000000046_11/(lotInfo:info)", "21000025550000000046_11")</f>
        <v>21000025550000000046_11</v>
      </c>
      <c r="E25" t="s">
        <v>129</v>
      </c>
      <c r="F25" s="3">
        <v>8317.1658749010294</v>
      </c>
      <c r="G25" s="3">
        <v>1050458.05</v>
      </c>
      <c r="H25" t="s">
        <v>130</v>
      </c>
      <c r="I25" t="s">
        <v>125</v>
      </c>
      <c r="J25" t="s">
        <v>131</v>
      </c>
      <c r="L25" t="s">
        <v>28</v>
      </c>
      <c r="M25" t="s">
        <v>101</v>
      </c>
      <c r="N25" t="s">
        <v>132</v>
      </c>
    </row>
    <row r="26" spans="1:14">
      <c r="A26" s="4">
        <v>24</v>
      </c>
      <c r="B26" t="s">
        <v>13</v>
      </c>
      <c r="C26" s="1">
        <v>67.099999999999994</v>
      </c>
      <c r="D26" s="2" t="str">
        <f>HYPERLINK("https://torgi.gov.ru/new/public/lots/lot/21000005000000002809_1/(lotInfo:info)", "21000005000000002809_1")</f>
        <v>21000005000000002809_1</v>
      </c>
      <c r="E26" t="s">
        <v>133</v>
      </c>
      <c r="F26" s="3">
        <v>90372.578241430703</v>
      </c>
      <c r="G26" s="3">
        <v>6064000</v>
      </c>
      <c r="H26" t="s">
        <v>134</v>
      </c>
      <c r="I26" t="s">
        <v>135</v>
      </c>
      <c r="J26" t="s">
        <v>136</v>
      </c>
      <c r="L26" t="s">
        <v>28</v>
      </c>
      <c r="M26" t="s">
        <v>19</v>
      </c>
      <c r="N26" t="s">
        <v>137</v>
      </c>
    </row>
    <row r="27" spans="1:14">
      <c r="A27" s="4">
        <v>25</v>
      </c>
      <c r="B27" t="s">
        <v>13</v>
      </c>
      <c r="C27" s="1">
        <v>53.1</v>
      </c>
      <c r="D27" s="2" t="str">
        <f>HYPERLINK("https://torgi.gov.ru/new/public/lots/lot/21000005000000002756_1/(lotInfo:info)", "21000005000000002756_1")</f>
        <v>21000005000000002756_1</v>
      </c>
      <c r="E27" t="s">
        <v>138</v>
      </c>
      <c r="F27" s="3">
        <v>148176.1581920904</v>
      </c>
      <c r="G27" s="3">
        <v>7868154</v>
      </c>
      <c r="H27" t="s">
        <v>139</v>
      </c>
      <c r="I27" t="s">
        <v>140</v>
      </c>
      <c r="J27" t="s">
        <v>141</v>
      </c>
      <c r="L27" t="s">
        <v>28</v>
      </c>
      <c r="M27" t="s">
        <v>19</v>
      </c>
      <c r="N27" t="s">
        <v>142</v>
      </c>
    </row>
    <row r="28" spans="1:14">
      <c r="A28" s="4">
        <v>26</v>
      </c>
      <c r="B28" t="s">
        <v>13</v>
      </c>
      <c r="C28" s="1">
        <v>378.4</v>
      </c>
      <c r="D28" s="2" t="str">
        <f>HYPERLINK("https://torgi.gov.ru/new/public/lots/lot/22000034760000000167_1/(lotInfo:info)", "22000034760000000167_1")</f>
        <v>22000034760000000167_1</v>
      </c>
      <c r="E28" t="s">
        <v>143</v>
      </c>
      <c r="F28" s="3">
        <v>24146.405919661731</v>
      </c>
      <c r="G28" s="3">
        <v>9137000</v>
      </c>
      <c r="H28" t="s">
        <v>144</v>
      </c>
      <c r="I28" t="s">
        <v>145</v>
      </c>
      <c r="J28" t="s">
        <v>146</v>
      </c>
      <c r="L28" t="s">
        <v>28</v>
      </c>
      <c r="M28" t="s">
        <v>19</v>
      </c>
      <c r="N28" t="s">
        <v>147</v>
      </c>
    </row>
    <row r="29" spans="1:14">
      <c r="A29" s="4">
        <v>27</v>
      </c>
      <c r="B29" t="s">
        <v>13</v>
      </c>
      <c r="C29" s="1">
        <v>128</v>
      </c>
      <c r="D29" s="2" t="str">
        <f>HYPERLINK("https://torgi.gov.ru/new/public/lots/lot/21000005000000002704_1/(lotInfo:info)", "21000005000000002704_1")</f>
        <v>21000005000000002704_1</v>
      </c>
      <c r="E29" t="s">
        <v>133</v>
      </c>
      <c r="F29" s="3">
        <v>39273.4375</v>
      </c>
      <c r="G29" s="3">
        <v>5027000</v>
      </c>
      <c r="H29" t="s">
        <v>148</v>
      </c>
      <c r="I29" t="s">
        <v>149</v>
      </c>
      <c r="J29" t="s">
        <v>150</v>
      </c>
      <c r="L29" t="s">
        <v>28</v>
      </c>
      <c r="M29" t="s">
        <v>19</v>
      </c>
      <c r="N29" t="s">
        <v>151</v>
      </c>
    </row>
    <row r="30" spans="1:14">
      <c r="A30" s="4">
        <v>28</v>
      </c>
      <c r="B30" t="s">
        <v>13</v>
      </c>
      <c r="C30" s="1">
        <v>181.5</v>
      </c>
      <c r="D30" s="2" t="str">
        <f>HYPERLINK("https://torgi.gov.ru/new/public/lots/lot/21000005000000002696_1/(lotInfo:info)", "21000005000000002696_1")</f>
        <v>21000005000000002696_1</v>
      </c>
      <c r="E30" t="s">
        <v>50</v>
      </c>
      <c r="F30" s="3">
        <v>43796.143250688707</v>
      </c>
      <c r="G30" s="3">
        <v>7949000</v>
      </c>
      <c r="H30" t="s">
        <v>152</v>
      </c>
      <c r="I30" t="s">
        <v>140</v>
      </c>
      <c r="J30" t="s">
        <v>153</v>
      </c>
      <c r="L30" t="s">
        <v>18</v>
      </c>
      <c r="M30" t="s">
        <v>19</v>
      </c>
      <c r="N30" t="s">
        <v>154</v>
      </c>
    </row>
    <row r="31" spans="1:14">
      <c r="A31" s="4">
        <v>29</v>
      </c>
      <c r="B31" t="s">
        <v>13</v>
      </c>
      <c r="C31" s="1">
        <v>54.4</v>
      </c>
      <c r="D31" s="2" t="str">
        <f>HYPERLINK("https://torgi.gov.ru/new/public/lots/lot/21000005000000002687_1/(lotInfo:info)", "21000005000000002687_1")</f>
        <v>21000005000000002687_1</v>
      </c>
      <c r="E31" t="s">
        <v>14</v>
      </c>
      <c r="F31" s="3">
        <v>124209.5588235294</v>
      </c>
      <c r="G31" s="3">
        <v>6757000</v>
      </c>
      <c r="H31" t="s">
        <v>155</v>
      </c>
      <c r="I31" t="s">
        <v>135</v>
      </c>
      <c r="J31" t="s">
        <v>156</v>
      </c>
      <c r="L31" t="s">
        <v>18</v>
      </c>
      <c r="M31" t="s">
        <v>19</v>
      </c>
      <c r="N31" t="s">
        <v>106</v>
      </c>
    </row>
    <row r="32" spans="1:14">
      <c r="A32" s="4">
        <v>30</v>
      </c>
      <c r="B32" t="s">
        <v>40</v>
      </c>
      <c r="C32" s="1">
        <v>62.2</v>
      </c>
      <c r="D32" s="2" t="str">
        <f>HYPERLINK("https://torgi.gov.ru/new/public/lots/lot/22000052780000000006_1/(lotInfo:info)", "22000052780000000006_1")</f>
        <v>22000052780000000006_1</v>
      </c>
      <c r="E32" t="s">
        <v>157</v>
      </c>
      <c r="F32" s="3">
        <v>14405.144694533759</v>
      </c>
      <c r="G32" s="3">
        <v>896000</v>
      </c>
      <c r="H32" t="s">
        <v>158</v>
      </c>
      <c r="I32" t="s">
        <v>159</v>
      </c>
      <c r="J32" t="s">
        <v>160</v>
      </c>
      <c r="L32" t="s">
        <v>28</v>
      </c>
      <c r="M32" t="s">
        <v>19</v>
      </c>
      <c r="N32" t="s">
        <v>161</v>
      </c>
    </row>
    <row r="33" spans="1:14">
      <c r="A33" s="4">
        <v>31</v>
      </c>
      <c r="B33" t="s">
        <v>96</v>
      </c>
      <c r="C33" s="1">
        <v>60.1</v>
      </c>
      <c r="D33" s="2" t="str">
        <f>HYPERLINK("https://torgi.gov.ru/new/public/lots/lot/21000016520000000004_1/(lotInfo:info)", "21000016520000000004_1")</f>
        <v>21000016520000000004_1</v>
      </c>
      <c r="E33" t="s">
        <v>162</v>
      </c>
      <c r="F33" s="3">
        <v>31613.976705490852</v>
      </c>
      <c r="G33" s="3">
        <v>1900000</v>
      </c>
      <c r="H33" t="s">
        <v>163</v>
      </c>
      <c r="I33" t="s">
        <v>164</v>
      </c>
      <c r="J33" t="s">
        <v>165</v>
      </c>
      <c r="L33" t="s">
        <v>28</v>
      </c>
      <c r="M33" t="s">
        <v>19</v>
      </c>
      <c r="N33" t="s">
        <v>166</v>
      </c>
    </row>
    <row r="34" spans="1:14">
      <c r="A34" s="4">
        <v>32</v>
      </c>
      <c r="B34" t="s">
        <v>122</v>
      </c>
      <c r="C34" s="1">
        <v>156.5</v>
      </c>
      <c r="D34" s="2" t="str">
        <f>HYPERLINK("https://torgi.gov.ru/new/public/lots/lot/22000089360000000001_1/(lotInfo:info)", "22000089360000000001_1")</f>
        <v>22000089360000000001_1</v>
      </c>
      <c r="E34" t="s">
        <v>167</v>
      </c>
      <c r="F34" s="3">
        <v>26747.603833865811</v>
      </c>
      <c r="G34" s="3">
        <v>4186000</v>
      </c>
      <c r="H34" t="s">
        <v>168</v>
      </c>
      <c r="I34" t="s">
        <v>169</v>
      </c>
      <c r="L34" t="s">
        <v>28</v>
      </c>
      <c r="M34" t="s">
        <v>19</v>
      </c>
      <c r="N34" t="s">
        <v>170</v>
      </c>
    </row>
    <row r="35" spans="1:14">
      <c r="A35" s="4">
        <v>33</v>
      </c>
      <c r="B35" t="s">
        <v>23</v>
      </c>
      <c r="C35" s="1">
        <v>29.6</v>
      </c>
      <c r="D35" s="2" t="str">
        <f>HYPERLINK("https://torgi.gov.ru/new/public/lots/lot/21000004710000001894_1/(lotInfo:info)", "21000004710000001894_1")</f>
        <v>21000004710000001894_1</v>
      </c>
      <c r="E35" t="s">
        <v>171</v>
      </c>
      <c r="F35" s="3">
        <v>54054.054054054053</v>
      </c>
      <c r="G35" s="3">
        <v>1600000</v>
      </c>
      <c r="H35" t="s">
        <v>172</v>
      </c>
      <c r="I35" t="s">
        <v>89</v>
      </c>
      <c r="J35" t="s">
        <v>173</v>
      </c>
      <c r="L35" t="s">
        <v>28</v>
      </c>
      <c r="M35" t="s">
        <v>19</v>
      </c>
      <c r="N35" t="s">
        <v>174</v>
      </c>
    </row>
    <row r="36" spans="1:14">
      <c r="A36" s="4">
        <v>34</v>
      </c>
      <c r="B36" t="s">
        <v>23</v>
      </c>
      <c r="C36" s="1">
        <v>26.6</v>
      </c>
      <c r="D36" s="2" t="str">
        <f>HYPERLINK("https://torgi.gov.ru/new/public/lots/lot/21000004710000001892_1/(lotInfo:info)", "21000004710000001892_1")</f>
        <v>21000004710000001892_1</v>
      </c>
      <c r="E36" t="s">
        <v>175</v>
      </c>
      <c r="F36" s="3">
        <v>55263.15789473684</v>
      </c>
      <c r="G36" s="3">
        <v>1470000</v>
      </c>
      <c r="H36" t="s">
        <v>176</v>
      </c>
      <c r="I36" t="s">
        <v>89</v>
      </c>
      <c r="J36" t="s">
        <v>177</v>
      </c>
      <c r="L36" t="s">
        <v>28</v>
      </c>
      <c r="M36" t="s">
        <v>19</v>
      </c>
      <c r="N36" t="s">
        <v>178</v>
      </c>
    </row>
    <row r="37" spans="1:14">
      <c r="A37" s="4">
        <v>35</v>
      </c>
      <c r="B37" t="s">
        <v>23</v>
      </c>
      <c r="C37" s="1">
        <v>149.9</v>
      </c>
      <c r="D37" s="2" t="str">
        <f>HYPERLINK("https://torgi.gov.ru/new/public/lots/lot/21000004710000001893_1/(lotInfo:info)", "21000004710000001893_1")</f>
        <v>21000004710000001893_1</v>
      </c>
      <c r="E37" t="s">
        <v>179</v>
      </c>
      <c r="F37" s="3">
        <v>32421.614409606402</v>
      </c>
      <c r="G37" s="3">
        <v>4860000</v>
      </c>
      <c r="H37" t="s">
        <v>180</v>
      </c>
      <c r="I37" t="s">
        <v>89</v>
      </c>
      <c r="J37" t="s">
        <v>181</v>
      </c>
      <c r="L37" t="s">
        <v>28</v>
      </c>
      <c r="M37" t="s">
        <v>19</v>
      </c>
      <c r="N37" t="s">
        <v>182</v>
      </c>
    </row>
    <row r="38" spans="1:14">
      <c r="A38" s="4">
        <v>36</v>
      </c>
      <c r="B38" t="s">
        <v>23</v>
      </c>
      <c r="C38" s="1">
        <v>20.5</v>
      </c>
      <c r="D38" s="2" t="str">
        <f>HYPERLINK("https://torgi.gov.ru/new/public/lots/lot/21000004710000001891_1/(lotInfo:info)", "21000004710000001891_1")</f>
        <v>21000004710000001891_1</v>
      </c>
      <c r="E38" t="s">
        <v>183</v>
      </c>
      <c r="F38" s="3">
        <v>56585.365853658543</v>
      </c>
      <c r="G38" s="3">
        <v>1160000</v>
      </c>
      <c r="H38" t="s">
        <v>184</v>
      </c>
      <c r="I38" t="s">
        <v>89</v>
      </c>
      <c r="J38" t="s">
        <v>185</v>
      </c>
      <c r="L38" t="s">
        <v>28</v>
      </c>
      <c r="M38" t="s">
        <v>19</v>
      </c>
      <c r="N38" t="s">
        <v>186</v>
      </c>
    </row>
    <row r="39" spans="1:14">
      <c r="A39" s="4">
        <v>37</v>
      </c>
      <c r="B39" t="s">
        <v>23</v>
      </c>
      <c r="C39" s="1">
        <v>243.8</v>
      </c>
      <c r="D39" s="2" t="str">
        <f>HYPERLINK("https://torgi.gov.ru/new/public/lots/lot/21000004710000001886_1/(lotInfo:info)", "21000004710000001886_1")</f>
        <v>21000004710000001886_1</v>
      </c>
      <c r="E39" t="s">
        <v>187</v>
      </c>
      <c r="F39" s="3">
        <v>30844.954881050038</v>
      </c>
      <c r="G39" s="3">
        <v>7520000</v>
      </c>
      <c r="H39" t="s">
        <v>188</v>
      </c>
      <c r="I39" t="s">
        <v>89</v>
      </c>
      <c r="J39" t="s">
        <v>189</v>
      </c>
      <c r="L39" t="s">
        <v>28</v>
      </c>
      <c r="M39" t="s">
        <v>19</v>
      </c>
      <c r="N39" t="s">
        <v>190</v>
      </c>
    </row>
    <row r="40" spans="1:14">
      <c r="A40" s="4">
        <v>38</v>
      </c>
      <c r="B40" t="s">
        <v>23</v>
      </c>
      <c r="C40" s="1">
        <v>74.2</v>
      </c>
      <c r="D40" s="2" t="str">
        <f>HYPERLINK("https://torgi.gov.ru/new/public/lots/lot/21000004710000001885_1/(lotInfo:info)", "21000004710000001885_1")</f>
        <v>21000004710000001885_1</v>
      </c>
      <c r="E40" t="s">
        <v>191</v>
      </c>
      <c r="F40" s="3">
        <v>35579.514824797843</v>
      </c>
      <c r="G40" s="3">
        <v>2640000</v>
      </c>
      <c r="H40" t="s">
        <v>192</v>
      </c>
      <c r="I40" t="s">
        <v>89</v>
      </c>
      <c r="J40" t="s">
        <v>193</v>
      </c>
      <c r="L40" t="s">
        <v>28</v>
      </c>
      <c r="M40" t="s">
        <v>19</v>
      </c>
      <c r="N40" t="s">
        <v>194</v>
      </c>
    </row>
    <row r="41" spans="1:14">
      <c r="A41" s="4">
        <v>39</v>
      </c>
      <c r="B41" t="s">
        <v>23</v>
      </c>
      <c r="C41" s="1">
        <v>48.6</v>
      </c>
      <c r="D41" s="2" t="str">
        <f>HYPERLINK("https://torgi.gov.ru/new/public/lots/lot/21000004710000002219_1/(lotInfo:info)", "21000004710000002219_1")</f>
        <v>21000004710000002219_1</v>
      </c>
      <c r="E41" t="s">
        <v>195</v>
      </c>
      <c r="F41" s="3">
        <v>38796.296296296292</v>
      </c>
      <c r="G41" s="3">
        <v>1885500</v>
      </c>
      <c r="H41" t="s">
        <v>196</v>
      </c>
      <c r="I41" t="s">
        <v>197</v>
      </c>
      <c r="J41" t="s">
        <v>198</v>
      </c>
      <c r="L41" t="s">
        <v>28</v>
      </c>
      <c r="M41" t="s">
        <v>19</v>
      </c>
      <c r="N41" t="s">
        <v>199</v>
      </c>
    </row>
    <row r="42" spans="1:14">
      <c r="A42" s="4">
        <v>40</v>
      </c>
      <c r="B42" t="s">
        <v>13</v>
      </c>
      <c r="C42" s="1">
        <v>169.8</v>
      </c>
      <c r="D42" s="2" t="str">
        <f>HYPERLINK("https://torgi.gov.ru/new/public/lots/lot/21000005000000002598_1/(lotInfo:info)", "21000005000000002598_1")</f>
        <v>21000005000000002598_1</v>
      </c>
      <c r="E42" t="s">
        <v>69</v>
      </c>
      <c r="F42" s="3">
        <v>37267.373380447592</v>
      </c>
      <c r="G42" s="3">
        <v>6328000</v>
      </c>
      <c r="H42" t="s">
        <v>200</v>
      </c>
      <c r="I42" t="s">
        <v>201</v>
      </c>
      <c r="J42" t="s">
        <v>202</v>
      </c>
      <c r="L42" t="s">
        <v>28</v>
      </c>
      <c r="M42" t="s">
        <v>19</v>
      </c>
      <c r="N42" t="s">
        <v>203</v>
      </c>
    </row>
    <row r="43" spans="1:14">
      <c r="A43" s="4">
        <v>41</v>
      </c>
      <c r="B43" t="s">
        <v>13</v>
      </c>
      <c r="C43" s="1">
        <v>60.4</v>
      </c>
      <c r="D43" s="2" t="str">
        <f>HYPERLINK("https://torgi.gov.ru/new/public/lots/lot/21000005000000002588_1/(lotInfo:info)", "21000005000000002588_1")</f>
        <v>21000005000000002588_1</v>
      </c>
      <c r="E43" t="s">
        <v>204</v>
      </c>
      <c r="F43" s="3">
        <v>61688.741721854312</v>
      </c>
      <c r="G43" s="3">
        <v>3726000</v>
      </c>
      <c r="H43" t="s">
        <v>205</v>
      </c>
      <c r="I43" t="s">
        <v>206</v>
      </c>
      <c r="J43" t="s">
        <v>207</v>
      </c>
      <c r="L43" t="s">
        <v>28</v>
      </c>
      <c r="M43" t="s">
        <v>19</v>
      </c>
      <c r="N43" t="s">
        <v>208</v>
      </c>
    </row>
    <row r="44" spans="1:14">
      <c r="A44" s="4">
        <v>42</v>
      </c>
      <c r="B44" t="s">
        <v>13</v>
      </c>
      <c r="C44" s="1">
        <v>91.3</v>
      </c>
      <c r="D44" s="2" t="str">
        <f>HYPERLINK("https://torgi.gov.ru/new/public/lots/lot/21000005000000002593_1/(lotInfo:info)", "21000005000000002593_1")</f>
        <v>21000005000000002593_1</v>
      </c>
      <c r="E44" t="s">
        <v>209</v>
      </c>
      <c r="F44" s="3">
        <v>49331.872946330783</v>
      </c>
      <c r="G44" s="3">
        <v>4504000</v>
      </c>
      <c r="H44" t="s">
        <v>210</v>
      </c>
      <c r="I44" t="s">
        <v>206</v>
      </c>
      <c r="J44" t="s">
        <v>211</v>
      </c>
      <c r="L44" t="s">
        <v>28</v>
      </c>
      <c r="M44" t="s">
        <v>19</v>
      </c>
      <c r="N44" t="s">
        <v>212</v>
      </c>
    </row>
    <row r="45" spans="1:14">
      <c r="A45" s="4">
        <v>43</v>
      </c>
      <c r="B45" t="s">
        <v>13</v>
      </c>
      <c r="C45" s="1">
        <v>206.8</v>
      </c>
      <c r="D45" s="2" t="str">
        <f>HYPERLINK("https://torgi.gov.ru/new/public/lots/lot/21000005000000002591_1/(lotInfo:info)", "21000005000000002591_1")</f>
        <v>21000005000000002591_1</v>
      </c>
      <c r="E45" t="s">
        <v>209</v>
      </c>
      <c r="F45" s="3">
        <v>34264.990328820117</v>
      </c>
      <c r="G45" s="3">
        <v>7086000</v>
      </c>
      <c r="H45" t="s">
        <v>213</v>
      </c>
      <c r="I45" t="s">
        <v>201</v>
      </c>
      <c r="J45" t="s">
        <v>214</v>
      </c>
      <c r="L45" t="s">
        <v>28</v>
      </c>
      <c r="M45" t="s">
        <v>19</v>
      </c>
      <c r="N45" t="s">
        <v>215</v>
      </c>
    </row>
    <row r="46" spans="1:14">
      <c r="A46" s="4">
        <v>44</v>
      </c>
      <c r="B46" t="s">
        <v>23</v>
      </c>
      <c r="C46" s="1">
        <v>335.2</v>
      </c>
      <c r="D46" s="2" t="str">
        <f>HYPERLINK("https://torgi.gov.ru/new/public/lots/lot/21000004710000001850_1/(lotInfo:info)", "21000004710000001850_1")</f>
        <v>21000004710000001850_1</v>
      </c>
      <c r="E46" t="s">
        <v>216</v>
      </c>
      <c r="F46" s="3">
        <v>9869.7295047732696</v>
      </c>
      <c r="G46" s="3">
        <v>3308333.33</v>
      </c>
      <c r="H46" t="s">
        <v>217</v>
      </c>
      <c r="I46" t="s">
        <v>218</v>
      </c>
      <c r="J46" t="s">
        <v>219</v>
      </c>
      <c r="L46" t="s">
        <v>28</v>
      </c>
      <c r="M46" t="s">
        <v>19</v>
      </c>
      <c r="N46" t="s">
        <v>220</v>
      </c>
    </row>
    <row r="47" spans="1:14">
      <c r="A47" s="4">
        <v>45</v>
      </c>
      <c r="B47" t="s">
        <v>23</v>
      </c>
      <c r="C47" s="1">
        <v>138.6</v>
      </c>
      <c r="D47" s="2" t="str">
        <f>HYPERLINK("https://torgi.gov.ru/new/public/lots/lot/21000004710000002203_1/(lotInfo:info)", "21000004710000002203_1")</f>
        <v>21000004710000002203_1</v>
      </c>
      <c r="E47" t="s">
        <v>221</v>
      </c>
      <c r="F47" s="3">
        <v>32292.871572871569</v>
      </c>
      <c r="G47" s="3">
        <v>4475792</v>
      </c>
      <c r="H47" t="s">
        <v>222</v>
      </c>
      <c r="I47" t="s">
        <v>223</v>
      </c>
      <c r="J47" t="s">
        <v>224</v>
      </c>
      <c r="L47" t="s">
        <v>28</v>
      </c>
      <c r="M47" t="s">
        <v>19</v>
      </c>
      <c r="N47" t="s">
        <v>225</v>
      </c>
    </row>
    <row r="48" spans="1:14">
      <c r="A48" s="4">
        <v>46</v>
      </c>
      <c r="B48" t="s">
        <v>23</v>
      </c>
      <c r="C48" s="1">
        <v>163.69999999999999</v>
      </c>
      <c r="D48" s="2" t="str">
        <f>HYPERLINK("https://torgi.gov.ru/new/public/lots/lot/21000004710000002201_1/(lotInfo:info)", "21000004710000002201_1")</f>
        <v>21000004710000002201_1</v>
      </c>
      <c r="E48" t="s">
        <v>226</v>
      </c>
      <c r="F48" s="3">
        <v>31729.535736102629</v>
      </c>
      <c r="G48" s="3">
        <v>5194125</v>
      </c>
      <c r="H48" t="s">
        <v>227</v>
      </c>
      <c r="I48" t="s">
        <v>223</v>
      </c>
      <c r="J48" t="s">
        <v>228</v>
      </c>
      <c r="L48" t="s">
        <v>28</v>
      </c>
      <c r="M48" t="s">
        <v>19</v>
      </c>
      <c r="N48" t="s">
        <v>225</v>
      </c>
    </row>
    <row r="49" spans="1:14">
      <c r="A49" s="4">
        <v>47</v>
      </c>
      <c r="B49" t="s">
        <v>13</v>
      </c>
      <c r="C49" s="1">
        <v>47.2</v>
      </c>
      <c r="D49" s="2" t="str">
        <f>HYPERLINK("https://torgi.gov.ru/new/public/lots/lot/21000005000000002573_1/(lotInfo:info)", "21000005000000002573_1")</f>
        <v>21000005000000002573_1</v>
      </c>
      <c r="E49" t="s">
        <v>133</v>
      </c>
      <c r="F49" s="3">
        <v>108156.7796610169</v>
      </c>
      <c r="G49" s="3">
        <v>5105000</v>
      </c>
      <c r="H49" t="s">
        <v>229</v>
      </c>
      <c r="I49" t="s">
        <v>206</v>
      </c>
      <c r="J49" t="s">
        <v>230</v>
      </c>
      <c r="L49" t="s">
        <v>28</v>
      </c>
      <c r="M49" t="s">
        <v>19</v>
      </c>
      <c r="N49" t="s">
        <v>231</v>
      </c>
    </row>
    <row r="50" spans="1:14">
      <c r="A50" s="4">
        <v>48</v>
      </c>
      <c r="B50" t="s">
        <v>13</v>
      </c>
      <c r="C50" s="1">
        <v>214.4</v>
      </c>
      <c r="D50" s="2" t="str">
        <f>HYPERLINK("https://torgi.gov.ru/new/public/lots/lot/21000005000000002571_1/(lotInfo:info)", "21000005000000002571_1")</f>
        <v>21000005000000002571_1</v>
      </c>
      <c r="E50" t="s">
        <v>133</v>
      </c>
      <c r="F50" s="3">
        <v>45527.052238805969</v>
      </c>
      <c r="G50" s="3">
        <v>9761000</v>
      </c>
      <c r="H50" t="s">
        <v>232</v>
      </c>
      <c r="I50" t="s">
        <v>206</v>
      </c>
      <c r="J50" t="s">
        <v>233</v>
      </c>
      <c r="L50" t="s">
        <v>28</v>
      </c>
      <c r="M50" t="s">
        <v>19</v>
      </c>
      <c r="N50" t="s">
        <v>234</v>
      </c>
    </row>
    <row r="51" spans="1:14">
      <c r="A51" s="4">
        <v>49</v>
      </c>
      <c r="B51" t="s">
        <v>13</v>
      </c>
      <c r="C51" s="1">
        <v>38.9</v>
      </c>
      <c r="D51" s="2" t="str">
        <f>HYPERLINK("https://torgi.gov.ru/new/public/lots/lot/21000005000000002507_1/(lotInfo:info)", "21000005000000002507_1")</f>
        <v>21000005000000002507_1</v>
      </c>
      <c r="E51" t="s">
        <v>235</v>
      </c>
      <c r="F51" s="3">
        <v>84010.282776349617</v>
      </c>
      <c r="G51" s="3">
        <v>3268000</v>
      </c>
      <c r="H51" t="s">
        <v>236</v>
      </c>
      <c r="I51" t="s">
        <v>201</v>
      </c>
      <c r="J51" t="s">
        <v>237</v>
      </c>
      <c r="L51" t="s">
        <v>28</v>
      </c>
      <c r="M51" t="s">
        <v>19</v>
      </c>
      <c r="N51" t="s">
        <v>238</v>
      </c>
    </row>
    <row r="52" spans="1:14">
      <c r="A52" s="4">
        <v>50</v>
      </c>
      <c r="B52" t="s">
        <v>23</v>
      </c>
      <c r="C52" s="1">
        <v>171.8</v>
      </c>
      <c r="D52" s="2" t="str">
        <f>HYPERLINK("https://torgi.gov.ru/new/public/lots/lot/21000004710000002151_1/(lotInfo:info)", "21000004710000002151_1")</f>
        <v>21000004710000002151_1</v>
      </c>
      <c r="E52" t="s">
        <v>239</v>
      </c>
      <c r="F52" s="3">
        <v>23140.686845168799</v>
      </c>
      <c r="G52" s="3">
        <v>3975570</v>
      </c>
      <c r="I52" t="s">
        <v>223</v>
      </c>
      <c r="J52" t="s">
        <v>240</v>
      </c>
      <c r="L52" t="s">
        <v>28</v>
      </c>
      <c r="M52" t="s">
        <v>19</v>
      </c>
      <c r="N52" t="s">
        <v>241</v>
      </c>
    </row>
    <row r="53" spans="1:14">
      <c r="A53" s="4">
        <v>51</v>
      </c>
      <c r="B53" t="s">
        <v>13</v>
      </c>
      <c r="C53" s="1">
        <v>218.9</v>
      </c>
      <c r="D53" s="2" t="str">
        <f>HYPERLINK("https://torgi.gov.ru/new/public/lots/lot/21000005000000002500_1/(lotInfo:info)", "21000005000000002500_1")</f>
        <v>21000005000000002500_1</v>
      </c>
      <c r="E53" t="s">
        <v>242</v>
      </c>
      <c r="F53" s="3">
        <v>42530.835998172683</v>
      </c>
      <c r="G53" s="3">
        <v>9310000</v>
      </c>
      <c r="H53" t="s">
        <v>243</v>
      </c>
      <c r="I53" t="s">
        <v>244</v>
      </c>
      <c r="J53" t="s">
        <v>245</v>
      </c>
      <c r="L53" t="s">
        <v>28</v>
      </c>
      <c r="M53" t="s">
        <v>19</v>
      </c>
      <c r="N53" t="s">
        <v>246</v>
      </c>
    </row>
    <row r="54" spans="1:14">
      <c r="A54" s="4">
        <v>52</v>
      </c>
      <c r="B54" t="s">
        <v>23</v>
      </c>
      <c r="C54" s="1">
        <v>154.80000000000001</v>
      </c>
      <c r="D54" s="2" t="str">
        <f>HYPERLINK("https://torgi.gov.ru/new/public/lots/lot/21000004710000001786_1/(lotInfo:info)", "21000004710000001786_1")</f>
        <v>21000004710000001786_1</v>
      </c>
      <c r="E54" t="s">
        <v>247</v>
      </c>
      <c r="F54" s="3">
        <v>26718.346253229971</v>
      </c>
      <c r="G54" s="3">
        <v>4136000</v>
      </c>
      <c r="H54" t="s">
        <v>248</v>
      </c>
      <c r="I54" t="s">
        <v>218</v>
      </c>
      <c r="J54" t="s">
        <v>249</v>
      </c>
      <c r="L54" t="s">
        <v>18</v>
      </c>
      <c r="M54" t="s">
        <v>19</v>
      </c>
      <c r="N54" t="s">
        <v>250</v>
      </c>
    </row>
    <row r="55" spans="1:14">
      <c r="A55" s="4">
        <v>53</v>
      </c>
      <c r="B55" t="s">
        <v>23</v>
      </c>
      <c r="C55" s="1">
        <v>99.2</v>
      </c>
      <c r="D55" s="2" t="str">
        <f>HYPERLINK("https://torgi.gov.ru/new/public/lots/lot/21000004710000001785_1/(lotInfo:info)", "21000004710000001785_1")</f>
        <v>21000004710000001785_1</v>
      </c>
      <c r="E55" t="s">
        <v>251</v>
      </c>
      <c r="F55" s="3">
        <v>24697.580645161292</v>
      </c>
      <c r="G55" s="3">
        <v>2450000</v>
      </c>
      <c r="H55" t="s">
        <v>252</v>
      </c>
      <c r="I55" t="s">
        <v>218</v>
      </c>
      <c r="J55" t="s">
        <v>253</v>
      </c>
      <c r="L55" t="s">
        <v>18</v>
      </c>
      <c r="M55" t="s">
        <v>19</v>
      </c>
      <c r="N55" t="s">
        <v>254</v>
      </c>
    </row>
    <row r="56" spans="1:14">
      <c r="A56" s="4">
        <v>54</v>
      </c>
      <c r="B56" t="s">
        <v>13</v>
      </c>
      <c r="C56" s="1">
        <v>192</v>
      </c>
      <c r="D56" s="2" t="str">
        <f>HYPERLINK("https://torgi.gov.ru/new/public/lots/lot/21000005000000002494_1/(lotInfo:info)", "21000005000000002494_1")</f>
        <v>21000005000000002494_1</v>
      </c>
      <c r="E56" t="s">
        <v>209</v>
      </c>
      <c r="F56" s="3">
        <v>50018.75</v>
      </c>
      <c r="G56" s="3">
        <v>9603600</v>
      </c>
      <c r="H56" t="s">
        <v>255</v>
      </c>
      <c r="I56" t="s">
        <v>256</v>
      </c>
      <c r="J56" t="s">
        <v>257</v>
      </c>
      <c r="L56" t="s">
        <v>28</v>
      </c>
      <c r="M56" t="s">
        <v>19</v>
      </c>
      <c r="N56" t="s">
        <v>258</v>
      </c>
    </row>
    <row r="57" spans="1:14">
      <c r="A57" s="4">
        <v>55</v>
      </c>
      <c r="B57" t="s">
        <v>13</v>
      </c>
      <c r="C57" s="1">
        <v>224.4</v>
      </c>
      <c r="D57" s="2" t="str">
        <f>HYPERLINK("https://torgi.gov.ru/new/public/lots/lot/21000005000000002483_1/(lotInfo:info)", "21000005000000002483_1")</f>
        <v>21000005000000002483_1</v>
      </c>
      <c r="E57" t="s">
        <v>69</v>
      </c>
      <c r="F57" s="3">
        <v>39616.755793226381</v>
      </c>
      <c r="G57" s="3">
        <v>8890000</v>
      </c>
      <c r="H57" t="s">
        <v>259</v>
      </c>
      <c r="I57" t="s">
        <v>256</v>
      </c>
      <c r="J57" t="s">
        <v>260</v>
      </c>
      <c r="L57" t="s">
        <v>28</v>
      </c>
      <c r="M57" t="s">
        <v>19</v>
      </c>
      <c r="N57" t="s">
        <v>261</v>
      </c>
    </row>
    <row r="58" spans="1:14">
      <c r="A58" s="4">
        <v>56</v>
      </c>
      <c r="B58" t="s">
        <v>13</v>
      </c>
      <c r="C58" s="1">
        <v>80.5</v>
      </c>
      <c r="D58" s="2" t="str">
        <f>HYPERLINK("https://torgi.gov.ru/new/public/lots/lot/21000005000000002457_1/(lotInfo:info)", "21000005000000002457_1")</f>
        <v>21000005000000002457_1</v>
      </c>
      <c r="E58" t="s">
        <v>262</v>
      </c>
      <c r="F58" s="3">
        <v>69602.484472049691</v>
      </c>
      <c r="G58" s="3">
        <v>5603000</v>
      </c>
      <c r="H58" t="s">
        <v>263</v>
      </c>
      <c r="I58" t="s">
        <v>264</v>
      </c>
      <c r="J58" t="s">
        <v>265</v>
      </c>
      <c r="L58" t="s">
        <v>28</v>
      </c>
      <c r="M58" t="s">
        <v>19</v>
      </c>
      <c r="N58" t="s">
        <v>266</v>
      </c>
    </row>
    <row r="59" spans="1:14">
      <c r="A59" s="4">
        <v>57</v>
      </c>
      <c r="B59" t="s">
        <v>13</v>
      </c>
      <c r="C59" s="1">
        <v>164.3</v>
      </c>
      <c r="D59" s="2" t="str">
        <f>HYPERLINK("https://torgi.gov.ru/new/public/lots/lot/21000005000000002473_1/(lotInfo:info)", "21000005000000002473_1")</f>
        <v>21000005000000002473_1</v>
      </c>
      <c r="E59" t="s">
        <v>267</v>
      </c>
      <c r="F59" s="3">
        <v>59506.999391357269</v>
      </c>
      <c r="G59" s="3">
        <v>9777000</v>
      </c>
      <c r="H59" t="s">
        <v>268</v>
      </c>
      <c r="I59" t="s">
        <v>244</v>
      </c>
      <c r="J59" t="s">
        <v>269</v>
      </c>
      <c r="L59" t="s">
        <v>28</v>
      </c>
      <c r="M59" t="s">
        <v>19</v>
      </c>
      <c r="N59" t="s">
        <v>266</v>
      </c>
    </row>
    <row r="60" spans="1:14">
      <c r="A60" s="4">
        <v>58</v>
      </c>
      <c r="B60" t="s">
        <v>23</v>
      </c>
      <c r="C60" s="1">
        <v>258</v>
      </c>
      <c r="D60" s="2" t="str">
        <f>HYPERLINK("https://torgi.gov.ru/new/public/lots/lot/21000004710000001768_1/(lotInfo:info)", "21000004710000001768_1")</f>
        <v>21000004710000001768_1</v>
      </c>
      <c r="E60" t="s">
        <v>270</v>
      </c>
      <c r="F60" s="3">
        <v>13872.093023255809</v>
      </c>
      <c r="G60" s="3">
        <v>3579000</v>
      </c>
      <c r="H60" t="s">
        <v>271</v>
      </c>
      <c r="I60" t="s">
        <v>272</v>
      </c>
      <c r="J60" t="s">
        <v>273</v>
      </c>
      <c r="L60" t="s">
        <v>28</v>
      </c>
      <c r="M60" t="s">
        <v>19</v>
      </c>
      <c r="N60" t="s">
        <v>274</v>
      </c>
    </row>
    <row r="61" spans="1:14">
      <c r="A61" s="4">
        <v>59</v>
      </c>
      <c r="B61" t="s">
        <v>13</v>
      </c>
      <c r="C61" s="1">
        <v>153.69999999999999</v>
      </c>
      <c r="D61" s="2" t="str">
        <f>HYPERLINK("https://torgi.gov.ru/new/public/lots/lot/21000005000000002445_1/(lotInfo:info)", "21000005000000002445_1")</f>
        <v>21000005000000002445_1</v>
      </c>
      <c r="E61" t="s">
        <v>69</v>
      </c>
      <c r="F61" s="3">
        <v>41379.310344827587</v>
      </c>
      <c r="G61" s="3">
        <v>6360000</v>
      </c>
      <c r="H61" t="s">
        <v>275</v>
      </c>
      <c r="I61" t="s">
        <v>276</v>
      </c>
      <c r="J61" t="s">
        <v>277</v>
      </c>
      <c r="L61" t="s">
        <v>28</v>
      </c>
      <c r="M61" t="s">
        <v>19</v>
      </c>
      <c r="N61" t="s">
        <v>278</v>
      </c>
    </row>
    <row r="62" spans="1:14">
      <c r="A62" s="4">
        <v>60</v>
      </c>
      <c r="B62" t="s">
        <v>13</v>
      </c>
      <c r="C62" s="1">
        <v>44.4</v>
      </c>
      <c r="D62" s="2" t="str">
        <f>HYPERLINK("https://torgi.gov.ru/new/public/lots/lot/21000005000000002443_1/(lotInfo:info)", "21000005000000002443_1")</f>
        <v>21000005000000002443_1</v>
      </c>
      <c r="E62" t="s">
        <v>279</v>
      </c>
      <c r="F62" s="3">
        <v>80382.882882882885</v>
      </c>
      <c r="G62" s="3">
        <v>3569000</v>
      </c>
      <c r="H62" t="s">
        <v>280</v>
      </c>
      <c r="I62" t="s">
        <v>281</v>
      </c>
      <c r="J62" t="s">
        <v>282</v>
      </c>
      <c r="L62" t="s">
        <v>28</v>
      </c>
      <c r="M62" t="s">
        <v>19</v>
      </c>
      <c r="N62" t="s">
        <v>283</v>
      </c>
    </row>
    <row r="63" spans="1:14">
      <c r="A63" s="4">
        <v>61</v>
      </c>
      <c r="B63" t="s">
        <v>13</v>
      </c>
      <c r="C63" s="1">
        <v>30.9</v>
      </c>
      <c r="D63" s="2" t="str">
        <f>HYPERLINK("https://torgi.gov.ru/new/public/lots/lot/21000005000000002441_1/(lotInfo:info)", "21000005000000002441_1")</f>
        <v>21000005000000002441_1</v>
      </c>
      <c r="E63" t="s">
        <v>284</v>
      </c>
      <c r="F63" s="3">
        <v>143915.857605178</v>
      </c>
      <c r="G63" s="3">
        <v>4447000</v>
      </c>
      <c r="H63" t="s">
        <v>285</v>
      </c>
      <c r="I63" t="s">
        <v>281</v>
      </c>
      <c r="J63" t="s">
        <v>286</v>
      </c>
      <c r="L63" t="s">
        <v>28</v>
      </c>
      <c r="M63" t="s">
        <v>19</v>
      </c>
      <c r="N63" t="s">
        <v>287</v>
      </c>
    </row>
    <row r="64" spans="1:14">
      <c r="A64" s="4">
        <v>62</v>
      </c>
      <c r="B64" t="s">
        <v>13</v>
      </c>
      <c r="C64" s="1">
        <v>46</v>
      </c>
      <c r="D64" s="2" t="str">
        <f>HYPERLINK("https://torgi.gov.ru/new/public/lots/lot/21000005000000002442_1/(lotInfo:info)", "21000005000000002442_1")</f>
        <v>21000005000000002442_1</v>
      </c>
      <c r="E64" t="s">
        <v>262</v>
      </c>
      <c r="F64" s="3">
        <v>80239.130434782608</v>
      </c>
      <c r="G64" s="3">
        <v>3691000</v>
      </c>
      <c r="H64" t="s">
        <v>288</v>
      </c>
      <c r="I64" t="s">
        <v>281</v>
      </c>
      <c r="J64" t="s">
        <v>289</v>
      </c>
      <c r="L64" t="s">
        <v>28</v>
      </c>
      <c r="M64" t="s">
        <v>19</v>
      </c>
      <c r="N64" t="s">
        <v>283</v>
      </c>
    </row>
    <row r="65" spans="1:14">
      <c r="A65" s="4">
        <v>63</v>
      </c>
      <c r="B65" t="s">
        <v>13</v>
      </c>
      <c r="C65" s="1">
        <v>39.200000000000003</v>
      </c>
      <c r="D65" s="2" t="str">
        <f>HYPERLINK("https://torgi.gov.ru/new/public/lots/lot/21000005000000002416_1/(lotInfo:info)", "21000005000000002416_1")</f>
        <v>21000005000000002416_1</v>
      </c>
      <c r="E65" t="s">
        <v>279</v>
      </c>
      <c r="F65" s="3">
        <v>109209.18367346939</v>
      </c>
      <c r="G65" s="3">
        <v>4281000</v>
      </c>
      <c r="H65" t="s">
        <v>290</v>
      </c>
      <c r="I65" t="s">
        <v>281</v>
      </c>
      <c r="J65" t="s">
        <v>291</v>
      </c>
      <c r="L65" t="s">
        <v>28</v>
      </c>
      <c r="M65" t="s">
        <v>19</v>
      </c>
      <c r="N65" t="s">
        <v>292</v>
      </c>
    </row>
    <row r="66" spans="1:14">
      <c r="A66" s="4">
        <v>64</v>
      </c>
      <c r="B66" t="s">
        <v>13</v>
      </c>
      <c r="C66" s="1">
        <v>42.8</v>
      </c>
      <c r="D66" s="2" t="str">
        <f>HYPERLINK("https://torgi.gov.ru/new/public/lots/lot/21000005000000002419_1/(lotInfo:info)", "21000005000000002419_1")</f>
        <v>21000005000000002419_1</v>
      </c>
      <c r="E66" t="s">
        <v>133</v>
      </c>
      <c r="F66" s="3">
        <v>79462.616822429918</v>
      </c>
      <c r="G66" s="3">
        <v>3401000</v>
      </c>
      <c r="H66" t="s">
        <v>293</v>
      </c>
      <c r="I66" t="s">
        <v>276</v>
      </c>
      <c r="J66" t="s">
        <v>294</v>
      </c>
      <c r="L66" t="s">
        <v>28</v>
      </c>
      <c r="M66" t="s">
        <v>19</v>
      </c>
      <c r="N66" t="s">
        <v>295</v>
      </c>
    </row>
    <row r="67" spans="1:14">
      <c r="A67" s="4">
        <v>65</v>
      </c>
      <c r="B67" t="s">
        <v>23</v>
      </c>
      <c r="C67" s="1">
        <v>79.400000000000006</v>
      </c>
      <c r="D67" s="2" t="str">
        <f>HYPERLINK("https://torgi.gov.ru/new/public/lots/lot/21000004710000001722_1/(lotInfo:info)", "21000004710000001722_1")</f>
        <v>21000004710000001722_1</v>
      </c>
      <c r="E67" t="s">
        <v>296</v>
      </c>
      <c r="F67" s="3">
        <v>14564.86146095718</v>
      </c>
      <c r="G67" s="3">
        <v>1156450</v>
      </c>
      <c r="I67" t="s">
        <v>197</v>
      </c>
      <c r="J67" t="s">
        <v>297</v>
      </c>
      <c r="L67" t="s">
        <v>28</v>
      </c>
      <c r="M67" t="s">
        <v>19</v>
      </c>
      <c r="N67" t="s">
        <v>241</v>
      </c>
    </row>
    <row r="68" spans="1:14">
      <c r="A68" s="4">
        <v>66</v>
      </c>
      <c r="B68" t="s">
        <v>23</v>
      </c>
      <c r="C68" s="1">
        <v>82</v>
      </c>
      <c r="D68" s="2" t="str">
        <f>HYPERLINK("https://torgi.gov.ru/new/public/lots/lot/21000004710000001724_1/(lotInfo:info)", "21000004710000001724_1")</f>
        <v>21000004710000001724_1</v>
      </c>
      <c r="E68" t="s">
        <v>298</v>
      </c>
      <c r="F68" s="3">
        <v>15487.195121951219</v>
      </c>
      <c r="G68" s="3">
        <v>1269950</v>
      </c>
      <c r="I68" t="s">
        <v>197</v>
      </c>
      <c r="J68" t="s">
        <v>299</v>
      </c>
      <c r="L68" t="s">
        <v>28</v>
      </c>
      <c r="M68" t="s">
        <v>19</v>
      </c>
      <c r="N68" t="s">
        <v>241</v>
      </c>
    </row>
    <row r="69" spans="1:14">
      <c r="A69" s="4">
        <v>67</v>
      </c>
      <c r="B69" t="s">
        <v>23</v>
      </c>
      <c r="C69" s="1">
        <v>101.6</v>
      </c>
      <c r="D69" s="2" t="str">
        <f>HYPERLINK("https://torgi.gov.ru/new/public/lots/lot/21000004710000000632_1/(lotInfo:info)", "21000004710000000632_1")</f>
        <v>21000004710000000632_1</v>
      </c>
      <c r="E69" t="s">
        <v>300</v>
      </c>
      <c r="F69" s="3">
        <v>28417.322834645671</v>
      </c>
      <c r="G69" s="3">
        <v>2887200</v>
      </c>
      <c r="I69" t="s">
        <v>301</v>
      </c>
      <c r="J69" t="s">
        <v>302</v>
      </c>
      <c r="L69" t="s">
        <v>28</v>
      </c>
      <c r="M69" t="s">
        <v>19</v>
      </c>
      <c r="N69" t="s">
        <v>241</v>
      </c>
    </row>
  </sheetData>
  <autoFilter ref="A1:B100"/>
  <conditionalFormatting sqref="L1:L1000">
    <cfRule type="containsText" dxfId="0" priority="1" operator="containsText" text="PP">
      <formula>NOT(ISERROR(SEARCH("PP",L1)))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2022-08-07T13:38:21Z</dcterms:created>
  <dcterms:modified xsi:type="dcterms:W3CDTF">2022-08-07T13:45:28Z</dcterms:modified>
</cp:coreProperties>
</file>