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Sheet1!$A$1:$B$144</definedName>
  </definedNames>
  <calcPr calcId="125725"/>
</workbook>
</file>

<file path=xl/calcChain.xml><?xml version="1.0" encoding="utf-8"?>
<calcChain xmlns="http://schemas.openxmlformats.org/spreadsheetml/2006/main">
  <c r="D144" i="1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</calcChain>
</file>

<file path=xl/sharedStrings.xml><?xml version="1.0" encoding="utf-8"?>
<sst xmlns="http://schemas.openxmlformats.org/spreadsheetml/2006/main" count="1004" uniqueCount="326">
  <si>
    <t>Регион</t>
  </si>
  <si>
    <t>Общая площадь</t>
  </si>
  <si>
    <t>id</t>
  </si>
  <si>
    <t>Название</t>
  </si>
  <si>
    <t>Цена за кв.м</t>
  </si>
  <si>
    <t>Цена</t>
  </si>
  <si>
    <t>Адрес</t>
  </si>
  <si>
    <t>Окончания подачи заявок</t>
  </si>
  <si>
    <t>Кадастровый номер</t>
  </si>
  <si>
    <t>Кадастровая стоимость</t>
  </si>
  <si>
    <t>Форма проведения</t>
  </si>
  <si>
    <t>Имущество</t>
  </si>
  <si>
    <t>77</t>
  </si>
  <si>
    <t>12</t>
  </si>
  <si>
    <t>21</t>
  </si>
  <si>
    <t>16</t>
  </si>
  <si>
    <t>58</t>
  </si>
  <si>
    <t>91</t>
  </si>
  <si>
    <t>Продажа находящегося в федеральной собственности объекта недвижимого имущества (нежилого помещения)</t>
  </si>
  <si>
    <t>Продажа имущества, находящегося в собственности города Москвы, нежилое помещение</t>
  </si>
  <si>
    <t>Продажа имущества, находящегося в хозяйственном ведении ГУП "ЦУГИ"</t>
  </si>
  <si>
    <t>Продажа нежилого помещения - ОБЪЕКТ КУЛЬТУРНОГО НАСЛЕДИЯ РЕГИОНАЛЬНОГО ЗНАЧЕНИЯ «Центральные («Китайские») бани, 1891-1892 гг., архитектор С.С. Эйбушиц: - Восточный корпус, 1891-1892 гг., архитектор С.С. Эйбушиц», находящегося в хозяйственном ведении Государственного унитарного предприятия города Москвы "Центр управления городским имуществом"</t>
  </si>
  <si>
    <t>Продажа имущества, находящегося в хозяйственном ведении ГУП "ЦУГИ", нежилое помещение</t>
  </si>
  <si>
    <t>Помещение, назначение: нежилое, этаж 1, номера на поэтажном плане поз. 1 - 13, 15 - 22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</si>
  <si>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</t>
  </si>
  <si>
    <t>Нежилое помещение .с земельным участком (для размещения хозяйственного магазина) .</t>
  </si>
  <si>
    <t>Нежилое помещение .</t>
  </si>
  <si>
    <t>Продажа имущества. находящегося в хозяйственном ведении ГУП «ЦУГИ»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</si>
  <si>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</si>
  <si>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</t>
  </si>
  <si>
    <t xml:space="preserve">Нежилое помещение </t>
  </si>
  <si>
    <t>Продажа имущества, находящегося в собственности города Москвы, нежилые помещения</t>
  </si>
  <si>
    <t>Конкурс по продаже объекта культурного наследия регионального значения «Жилой массив (планировка квартала), 1927-1930 гг., арх. Травин Н.Н., Блохин Б.Н. и др.: – Жилой дом, нач. 1930-х гг., надстройка 1990-е гг.»  и находящегося в собственности города Москвы</t>
  </si>
  <si>
    <t>Конкурс по продаже объекта культурного наследия регионального значения (памятника) «Доходный дом 1915-1916 гг., архитектор В.Е.Дубовской, 1930-е гг. архитектор А.М.Калмыков. В 1934-1946гг. здесь жил и работал художник, академик Е.Е.Лансере» и находящегося в собственности города Москвы</t>
  </si>
  <si>
    <t>Конкурс по продаже ОКН регионального значения (памятника) «Доходный дом 1915-1916 гг., архитектор В.Е.Дубовской, 1930-е гг. архитектор А.М.Калмыков. В 1934-1946гг. здесь жил и работал художник, академик Е.Е.Лансере» и находящегося в собственности города Москвы</t>
  </si>
  <si>
    <t>Продажа нежилых помещений, находящихся в хозяйственном ведении Государственного унитарного предприятия города Москвы «Центр управления городским имуществом» (ГУП «ЦУГИ»)</t>
  </si>
  <si>
    <t>Нежилое помещение</t>
  </si>
  <si>
    <t xml:space="preserve">помещения 1 этажа </t>
  </si>
  <si>
    <t xml:space="preserve">Помещение , назначение: нежилое; наименование: нежилое помещение; номер, тип этажа, на котором расположено помещение: этаж № 2; адрес: Пензенская область, </t>
  </si>
  <si>
    <t>АУКЦИОН В ЭЛЕКТРОННОЙ ФОРМЕ ПО ПРОДАЖЕ ИМУЩЕСТВА, НАХОДЯЩЕГОСЯ В ХОЗЯЙСТВЕННОМ ВЕДЕНИИ ГОСУДАРСТВЕННОГО УНИТАРНОГО ПРЕДПРИЯТИЯ ГОРОДА МОСКВЫ «ЦЕНТРАКТИВ» (ГУП «ЦЕНТРАКТИВ»): нежилые помещения</t>
  </si>
  <si>
    <t xml:space="preserve">помещения 2 этажа </t>
  </si>
  <si>
    <t>Нежилое помещение, назначение: нежилое, количество этажей - 1, инвентарный N Р19/450-3-н</t>
  </si>
  <si>
    <t>Нежилое помещение, помещение 2б, расположенное на первом этаже двухэтажного кир-пичного нежилого здания.Нежилое помещение, помещение 2в, расположенное на первом и втором этажах двухэтажного кирпичного нежилого здания.Нежилое помещение, помещение 2г, расположенное на втором этаже двухэтажного кирпичного нежилого здания.</t>
  </si>
  <si>
    <t xml:space="preserve">Муниципальное имущество города Шумерля Чувашской Республики: нежилое помещение в многоквартирном доме </t>
  </si>
  <si>
    <t xml:space="preserve">АУКЦИОН В ЭЛЕКТРОННОЙ ФОРМЕ ПО ПРОДАЖЕ ИМУЩЕСТВА, НАХОДЯЩЕГОСЯ В ХОЗЯЙСТВЕННОМ ВЕДЕНИИ ГОСУДАРСТВЕННОГО УНИТАРНОГО ПРЕДПРИЯТИЯ ГОРОДА МОСКВЫ «ЦЕНТРАКТИВ» (ГУП «ЦЕНТРАКТИВ»):    НЕЖИЛОЕ ПОМЕЩЕНИЕ </t>
  </si>
  <si>
    <t>нежилое помещение .</t>
  </si>
  <si>
    <t>нежилое здание .</t>
  </si>
  <si>
    <t>Конкурс в электронной форме по продаже объекта культурного наследия федерального значения (памятника) «Жилой дом, конец XVIII в.» и находящегося в собственности города Москвы</t>
  </si>
  <si>
    <t>г. Москва, ул. Василевского Маршала, д. 17.</t>
  </si>
  <si>
    <t xml:space="preserve">г. Москва, ул. Каховка, д. 11, корп. 2 </t>
  </si>
  <si>
    <t>г.  Москва, ул. Ратная, д. 8А</t>
  </si>
  <si>
    <t>г. Москва, р-он Мещанский, пр. Театральный, д. 3, строен. 4</t>
  </si>
  <si>
    <t>г. Москва, ул. Максимова, д. 14</t>
  </si>
  <si>
    <t>Республика Марий Эл, г. Йошкар-Ола, ул. Красноармейская, д. 103а</t>
  </si>
  <si>
    <t>г. Москва, ул. Первомайская Нижняя, д. 53., Этаж № 1</t>
  </si>
  <si>
    <t>г. Москва, ул. Мартеновская, д. 3.</t>
  </si>
  <si>
    <t>РМЭ, Медведевский район, с. Азаново, ул. Советская, д.13А, принадлежащие ПК «Медведевское райпо»</t>
  </si>
  <si>
    <t>РМЭ, Медведевский район, п. Сурок, ул. Мира, д.4, принадлежащее ПК «Медведевское райпо».</t>
  </si>
  <si>
    <t>г. Москва, ул. Вавилова, д. 56</t>
  </si>
  <si>
    <t>г. Москва, ул. Беловежская, д. 37, корп. 1, пом. IV</t>
  </si>
  <si>
    <t>г. Москва, ул. Главмосстроя, д. 7, соор. 1</t>
  </si>
  <si>
    <t>г. Москва, ул. Дундича Олеко, д. 5</t>
  </si>
  <si>
    <t>г. Москва, ул. Сущёвский Вал, д.71.</t>
  </si>
  <si>
    <t>г. Москва, ул. Садовническая, д. 77, стр. 2., Цокольный этаж № 0</t>
  </si>
  <si>
    <t>г. Москва, ул. Дубнинская, д. 22, корп. 6, пом. I</t>
  </si>
  <si>
    <t>г. Москва, бульв. Чистопрудный, д. 11, стр. 1., Цокольный этаж № 0</t>
  </si>
  <si>
    <t>г. Москва, ул. Усачёва, д. 29, корп. 2</t>
  </si>
  <si>
    <t>г. Москва, ул. Студенческая, д. 39</t>
  </si>
  <si>
    <t>г.  Москва, ул. Мосфильмовская, д. 55</t>
  </si>
  <si>
    <t>г. Москва, Ленинградский пр-кт, д. 77, к. 1</t>
  </si>
  <si>
    <t>г. Москва, ул. Вучетича, д. 15, к. 1</t>
  </si>
  <si>
    <t>г. Москва, ул. Кедрова, д. 20  (Этаж № 1)</t>
  </si>
  <si>
    <t>город Москва, 15-я Парковая улица, дом 36/63, корпус 2, этаж № 1</t>
  </si>
  <si>
    <t>г.Москва, пр.Рижский, д.11</t>
  </si>
  <si>
    <t>город Москва, Тенистый проезд, дом 2, корпус 1, этаж № 1</t>
  </si>
  <si>
    <t>Российская Федерация, город Москва, внутригородская территория муниципальный округ Таганский, Воронцовская улица, дом 19Б</t>
  </si>
  <si>
    <t>г. Москва, ул. Профсоюзная, д. 104</t>
  </si>
  <si>
    <t>г. Москва, ул. Молодцова, д.21</t>
  </si>
  <si>
    <t>г. Москва, пр-кт. Нахимовский, Дом 52/27</t>
  </si>
  <si>
    <t>г. Москва, ул. Первомайская, д. 25/26  (Цокольный этаж № 0)</t>
  </si>
  <si>
    <t>город Москва, Рождественская улица, дом 4, этаж № 1</t>
  </si>
  <si>
    <t>г. Москва, ш. Щелковское, д. 94</t>
  </si>
  <si>
    <t>г. Москва, ул. Лестева, д. 21/61, корп. 1</t>
  </si>
  <si>
    <t>г. Москва, пер. Милютинский, д. 20/2, стр. 1</t>
  </si>
  <si>
    <t>г. Москва, пр-д Хорошевский 1-й, д. 12, к. 2</t>
  </si>
  <si>
    <t>г. Москва, пр. Краснокурсантский 1-Й, д.5/7, площадь 240,50</t>
  </si>
  <si>
    <t>г. Москва, р-н Соколиная Гора, пер. Кирпичный 1-й, д. 2, стр. 5</t>
  </si>
  <si>
    <t>Чувашская Республика, г. Чебоксары, ул. Ленинского Комсомола, д. 25, корп. 1, пом. 10.4</t>
  </si>
  <si>
    <t>Чувашская Республика, г. Чебоксары, ул. Ленинского Комсомола, д. 25, корп. 2, пом. 9</t>
  </si>
  <si>
    <t>Чувашская Республика, г. Чебоксары, ул. Ленинского Комсомола, д. 25, корп. 2, пом. 1</t>
  </si>
  <si>
    <t>Чувашская Республика, г. Чебоксары, ул. Ленинского Комсомола, д. 25, корп. 1, пом. 10.12</t>
  </si>
  <si>
    <t>Чувашская Республика, г. Чебоксары, ул. Ленинского Комсомола, д. 25, корп. 1, пом. 10.11</t>
  </si>
  <si>
    <t>г. Москва, ул. Тверская-Ямская 1-Я, д. 11., Цокольный этаж № 0.</t>
  </si>
  <si>
    <t>г. Москва, ул. Никитская Б., д. 24/1, стр. 6  (Этаж № 1)</t>
  </si>
  <si>
    <t>г. Москва, р-н Лианозово, ш. Алтуфьевское, д. 87</t>
  </si>
  <si>
    <t>город Москва, Денисовский переулок, дом 8/14, стр. 1, цокольный этаж № 0</t>
  </si>
  <si>
    <t>город Москва, Пролетарский проспект, дом 6, корпус 2, строение 2, этаж № 1</t>
  </si>
  <si>
    <t>по ул.Центральная, д.40а, кв.1001, (ж.м.Отары)</t>
  </si>
  <si>
    <t>г. Москва, ул. Нижняя Первомайская, д. 13</t>
  </si>
  <si>
    <t>г. Москва, пр-кт. Новоясеневский, д. 9</t>
  </si>
  <si>
    <t>г. Москва, р-н Перово, ул. Мастеровая, д. 17/1, корп. 2</t>
  </si>
  <si>
    <t>г. Пенза, Октябрьский район, Пятый Виноградный проезд, д. 18; .</t>
  </si>
  <si>
    <t xml:space="preserve">г. Москва, ш. Ленинградское, Дом 52 </t>
  </si>
  <si>
    <t>г. Москва, ул. Матвеевская, д. 42, корп. 2</t>
  </si>
  <si>
    <t>г. Москва, ул. Кузнецова Генерала, д. 12  (Этаж № 1)</t>
  </si>
  <si>
    <t>г. Москва, ул. Полярная, д. 10, строен. 1</t>
  </si>
  <si>
    <t>г. Москва, пер. Палашёвский Большой, д. 12, стр. 2  (Этаж № 1)</t>
  </si>
  <si>
    <t>г. Москва, ул. Садовая-Каретная, д. 24/7 (этаж № 1)</t>
  </si>
  <si>
    <t>г. Москва, ул. 2-я Мелитопольская, д. 21, корп. 3  (Этаж № 1)</t>
  </si>
  <si>
    <t>г. Москва, ул. Мелитопольская 2-Я, д. 21, корп. 3  (Этаж № 1)</t>
  </si>
  <si>
    <t>г. Москва, просп. Университетский, д. 4  (Этаж № 1)</t>
  </si>
  <si>
    <t>г. Москва, ул. Иркутская, д. 12/14, пом. I</t>
  </si>
  <si>
    <t>г. Москва, ул. Скаковая, Дом 34 Корпус 2</t>
  </si>
  <si>
    <t xml:space="preserve">г.Москва, пер. Головин Большой, д.22, эт. № 3 , эт. № 4  и эт. № 1, Цокольный этаж № 0 </t>
  </si>
  <si>
    <t>г. Москва, ул. Зверинецкая, д. 12  (Цокольный этаж № 0)</t>
  </si>
  <si>
    <t>город Москва, Старослободский переулок, дом 4, цокольный этаж № 0</t>
  </si>
  <si>
    <t>город Москва, Николоямский переулок, дом 4-6, строение 3, этаж № 2</t>
  </si>
  <si>
    <t xml:space="preserve">г. Москва, ул. Верхняя Первомайская, д. 59/35, корп. 3 </t>
  </si>
  <si>
    <t>г. Москва, ул. Привольная, д. 77  (Этаж № 1)</t>
  </si>
  <si>
    <t>г. Москва, пер. Старослободский, д. 4  (Цокольный этаж № 0)</t>
  </si>
  <si>
    <t>город Москва,  улица Казакова, дом 29, строение 1</t>
  </si>
  <si>
    <t>г. Москва, ул. Михайлова, д. 41</t>
  </si>
  <si>
    <t>г. Москва, ул. Мартеновская, д.6, корп.1</t>
  </si>
  <si>
    <t>Чувашская Республика, г. Чебоксары, ул. Ленинского Комсомола, д. 27, пом. 8</t>
  </si>
  <si>
    <t>по ул.Габдуллы Тукая, д.92, пом.1000</t>
  </si>
  <si>
    <t>по ул.Центральная, д.40а, кв.1002, (ж.м.Отары)</t>
  </si>
  <si>
    <t>по ул.Центральная, д.40а, пом.1003, (ж.м.Отары)</t>
  </si>
  <si>
    <t>г. Москва, ул. Бедного Демьяна, д. 2, корп. 3</t>
  </si>
  <si>
    <t>г. Москва, ул. Подмосковная, д. 1/6</t>
  </si>
  <si>
    <t>Чувашская Республика - Чувашия, р-н Урмарский, д. Саруй, ул. Молодежная, д. 2а, пом. 2</t>
  </si>
  <si>
    <t>г. Москва, ул. Ярцевская, д. 34, корп. 2</t>
  </si>
  <si>
    <t>г. Москва, ул. Краснобогатырская, д. 27.</t>
  </si>
  <si>
    <t>г. Москва, ул. Комарова Академика, д.11А (нежилое помещение )</t>
  </si>
  <si>
    <t>г. Москва, ул. Мытная, д. 25, корп. 1</t>
  </si>
  <si>
    <t>г. Москва, ш. Ленинградское, д. 8 корп. 2</t>
  </si>
  <si>
    <t>г. Москва, ул. Беловежская, д. 37, корп. 1, пом. II</t>
  </si>
  <si>
    <t>г. Москва, ул. Беловежская, д. 37, корп. 1, пом. VII</t>
  </si>
  <si>
    <t>г. Москва, г. Зеленоград, корп. 448., Этаж № 1.</t>
  </si>
  <si>
    <t xml:space="preserve">г. Москва, ул. Усачёва, д. 29, корп. 9 </t>
  </si>
  <si>
    <t>город Москва, Ленинский проспект, дом 95, цокольный этаж № 0</t>
  </si>
  <si>
    <t>город Москва, Мирской переулок, дом 8, корпус 3, цокольный этаж № 0</t>
  </si>
  <si>
    <t>г. Москва, ш. Рублёвское, д. 79  (Этаж № 1)</t>
  </si>
  <si>
    <t>г. Москва, ул. Батюнинская, д. 13, этаж № 1</t>
  </si>
  <si>
    <t>город Москва, улица Марьинский Парк, дом 45, этаж № 1</t>
  </si>
  <si>
    <t>г. Москва, ул. Марии Ульяновой, д. 3, корп. 3  (Цокольный этаж № 0)</t>
  </si>
  <si>
    <t>город Москва, Тихорецкий бульвар, дом 14, корпус 2, этаж № 1</t>
  </si>
  <si>
    <t>г. Москва, пр. Рижский, д. 7  (Этаж № 1, Этаж № 2)</t>
  </si>
  <si>
    <t>г. Москва, ул. Садовая-Каретная, д. 24/7 (этаж № 1, 2).</t>
  </si>
  <si>
    <t>г. Москва, ул. Садовая-Каретная, д. 24/7 (этаж № 3)</t>
  </si>
  <si>
    <t>Чувашская Республика, город Шумерля, улица Карла Маркса, дом 21.</t>
  </si>
  <si>
    <t>Г. МОСКВА, УЛ. РУСТАВЕЛИ, Д. 9А, КОРП. 1 (ЭТАЖ № 1)</t>
  </si>
  <si>
    <t>г. Пенза, ул. Ново - Тамбовская, 29</t>
  </si>
  <si>
    <t>Российская Федерация, г. Москва, ул. Новопесчаная, д. 19, корп. 2.</t>
  </si>
  <si>
    <t xml:space="preserve">г. Москва, ул. Коминтерна, д.4  </t>
  </si>
  <si>
    <t>г. Москва, ул. Писцовая, Дом 16 Корпус 3. )</t>
  </si>
  <si>
    <t>Чувашская Республика, г. Чебоксары, пр-кт Тракторостроителей, д.78, пом. 48В</t>
  </si>
  <si>
    <t>город Москва, Первомайская улица, дом 25/26, цокольный этаж № 0</t>
  </si>
  <si>
    <t>г. Москва, ул. Ульяновой Марии, д.3, корп.2</t>
  </si>
  <si>
    <t>г. Москва, ул. Кожуховская 5-я, д. 12</t>
  </si>
  <si>
    <t>Чувашская Республика, г. Чебоксары, ул. А. Королева, д.5, кладовая №66</t>
  </si>
  <si>
    <t>г. Москва, ул. Маросейка, д. 2/15, стр. 1</t>
  </si>
  <si>
    <t>г. Москва, ул. Генерала Тюленева, Дом 41А, площадь 218,90</t>
  </si>
  <si>
    <t>г. Москва, ул. Садовая-Кудринская, д. 21, стр. 1, площадь 124,20</t>
  </si>
  <si>
    <t>Чувашская Республика, Чебоксарский район, Синьяльское сельское поселение, д. Аркасы, ул. Садовая, д. 35 А, пом. 7</t>
  </si>
  <si>
    <t>01 08 22 14:30</t>
  </si>
  <si>
    <t>11 07 22 12:00</t>
  </si>
  <si>
    <t>13 07 22 12:00</t>
  </si>
  <si>
    <t>28 07 22 12:00</t>
  </si>
  <si>
    <t>11 07 22 14:30</t>
  </si>
  <si>
    <t>11 07 22 14:00</t>
  </si>
  <si>
    <t>02 08 22 12:00</t>
  </si>
  <si>
    <t>03 08 22 12:00</t>
  </si>
  <si>
    <t>18 07 22 12:00</t>
  </si>
  <si>
    <t>19 07 22 12:00</t>
  </si>
  <si>
    <t>20 07 22 12:00</t>
  </si>
  <si>
    <t>26 07 22 12:00</t>
  </si>
  <si>
    <t>25 07 22 12:00</t>
  </si>
  <si>
    <t>16 08 22 12:00</t>
  </si>
  <si>
    <t>01 08 22 20:59</t>
  </si>
  <si>
    <t>08 08 22 12:00</t>
  </si>
  <si>
    <t>11 08 22 12:00</t>
  </si>
  <si>
    <t>15 08 22 12:00</t>
  </si>
  <si>
    <t>09 08 22 12:00</t>
  </si>
  <si>
    <t>04 08 22 12:00</t>
  </si>
  <si>
    <t>01 08 22 14:00</t>
  </si>
  <si>
    <t>12 07 22 09:00</t>
  </si>
  <si>
    <t>21 07 22 12:00</t>
  </si>
  <si>
    <t>18 07 22 20:00</t>
  </si>
  <si>
    <t>27 07 22 12:00</t>
  </si>
  <si>
    <t>01 08 22 12:00</t>
  </si>
  <si>
    <t>26 07 22 13:00</t>
  </si>
  <si>
    <t>14 07 22 12:00</t>
  </si>
  <si>
    <t>05 08 22 12:00</t>
  </si>
  <si>
    <t>10 08 22 12:00</t>
  </si>
  <si>
    <t>17 07 22 17:00</t>
  </si>
  <si>
    <t>25 07 22 14:00</t>
  </si>
  <si>
    <t>25 07 22 13:00</t>
  </si>
  <si>
    <t>01 08 22 06:00</t>
  </si>
  <si>
    <t>10 08 22 15:00</t>
  </si>
  <si>
    <t>77:08:0009011:5259</t>
  </si>
  <si>
    <t>77:06:0004008:12052</t>
  </si>
  <si>
    <t>77:06:0011001:8564</t>
  </si>
  <si>
    <t>77:01:0001040:2257</t>
  </si>
  <si>
    <t>77:08:0011001:4870</t>
  </si>
  <si>
    <t xml:space="preserve">12:05:0000000:12935, </t>
  </si>
  <si>
    <t>77:03:0005014:11807</t>
  </si>
  <si>
    <t>77:03:0006019:8195</t>
  </si>
  <si>
    <t xml:space="preserve">12:04:0270104:71 </t>
  </si>
  <si>
    <t xml:space="preserve">12:04:0261801:11, </t>
  </si>
  <si>
    <t>77:06:0002019:1161</t>
  </si>
  <si>
    <t>77:07:0008004:5472</t>
  </si>
  <si>
    <t>77:07:0015003:23768; 77:07:0015003:23769</t>
  </si>
  <si>
    <t>77:07:0005006:4756</t>
  </si>
  <si>
    <t>77:01:0003058:1194</t>
  </si>
  <si>
    <t xml:space="preserve">77:01:0002014:4783, </t>
  </si>
  <si>
    <t>77:09:0002028:15161</t>
  </si>
  <si>
    <t xml:space="preserve">77:01:0001031:2338, </t>
  </si>
  <si>
    <t>77:01:0005008:5311</t>
  </si>
  <si>
    <t>77:07:0007002:10802</t>
  </si>
  <si>
    <t>77:07:0013003:21556</t>
  </si>
  <si>
    <t>77:09:0004021:5572</t>
  </si>
  <si>
    <t>77:09:0003009:1310</t>
  </si>
  <si>
    <t>77:06:0004001:10379</t>
  </si>
  <si>
    <t>77:03:0005019:3403</t>
  </si>
  <si>
    <t>77:02:0023019:2023</t>
  </si>
  <si>
    <t>77:02:0014002:2925</t>
  </si>
  <si>
    <t>77:01:0006023:6815,77:01:0006023:6814</t>
  </si>
  <si>
    <t xml:space="preserve">77:06:0009001:1857, </t>
  </si>
  <si>
    <t xml:space="preserve">77:06:0009001:1856, </t>
  </si>
  <si>
    <t>77:02:0005005:1685</t>
  </si>
  <si>
    <t>77:05:0003003:6239</t>
  </si>
  <si>
    <t>77:03:0005004:5089, 77:03:0005004:5093</t>
  </si>
  <si>
    <t>77:00:0000000:14051</t>
  </si>
  <si>
    <t>77:03:0002007:2007</t>
  </si>
  <si>
    <t>77:05:0001007:4610, 77:05:0001007:4608</t>
  </si>
  <si>
    <t>77:01:0001037:1300, 77:01:0001037:1311, 77:01:0001037:1312, 77:01:0001037:1314</t>
  </si>
  <si>
    <t>77:01:0001036:2070, 77:01:0001037:1299, 77:01:0001037:1306, 77:01:0001037:1307, 77:01:0001036:2069, 77:01:0001037:1319, 77:01:0001037:1310</t>
  </si>
  <si>
    <t>77:09:0005013:9597</t>
  </si>
  <si>
    <t>77:04:0001003:3431</t>
  </si>
  <si>
    <t>77:03:0004004:5780; 77:03:0004004:5257; 77:03:0004004:5258; 77:03:0004004:5256; 77:03:0004004:5259</t>
  </si>
  <si>
    <t>21:01:030310:2531</t>
  </si>
  <si>
    <t>21:01:030310:2749</t>
  </si>
  <si>
    <t>21:01:030310:2741</t>
  </si>
  <si>
    <t>21:01:030310:2539</t>
  </si>
  <si>
    <t>21:01:030310:2538</t>
  </si>
  <si>
    <t>77:01:0004012:5402</t>
  </si>
  <si>
    <t xml:space="preserve">77:01:0002014:4981 </t>
  </si>
  <si>
    <t>77:01:0001069:5226</t>
  </si>
  <si>
    <t>77:02:0001017:6322</t>
  </si>
  <si>
    <t>77:01:0003007:3328</t>
  </si>
  <si>
    <t>77:05:0005004:5994</t>
  </si>
  <si>
    <t>16:50:170532:88</t>
  </si>
  <si>
    <t>77:03:0005014:11774</t>
  </si>
  <si>
    <t>77:06:0008011:4321</t>
  </si>
  <si>
    <t>77:03:0006002:5055</t>
  </si>
  <si>
    <t>58:29:1007005:5650</t>
  </si>
  <si>
    <t>77:09:0003013:2498</t>
  </si>
  <si>
    <t>77:07:0012010:14856</t>
  </si>
  <si>
    <t>77:04:0005009:9697</t>
  </si>
  <si>
    <t>77:02:0006003:7176; 77:02:0006003:7179; 77:02:0006003:7177; 77:02:0006003:7178</t>
  </si>
  <si>
    <t>77:01:0001076:2428</t>
  </si>
  <si>
    <t>77:01:0001094:2718</t>
  </si>
  <si>
    <t>77:06:0012015:7510</t>
  </si>
  <si>
    <t>77:06:0012017:1697</t>
  </si>
  <si>
    <t>77:06:0001002:9794</t>
  </si>
  <si>
    <t>77:03:0002012:2020</t>
  </si>
  <si>
    <t>77:09:0005015:9352</t>
  </si>
  <si>
    <t>77:01:0001090:3130</t>
  </si>
  <si>
    <t>77:03:0003017:4070</t>
  </si>
  <si>
    <t>77:03:0003003:2243</t>
  </si>
  <si>
    <t>77:01:0006028:2801</t>
  </si>
  <si>
    <t>77:03:0005008:7128</t>
  </si>
  <si>
    <t>77:04:0005004:8881</t>
  </si>
  <si>
    <t>77:03:0003003:2242</t>
  </si>
  <si>
    <t>77:01:0003007:3380</t>
  </si>
  <si>
    <t>77:04:0002007:13441</t>
  </si>
  <si>
    <t>77:03:0006014:3030</t>
  </si>
  <si>
    <t>77:01:0001037:1303</t>
  </si>
  <si>
    <t>77:01:0001037:1349</t>
  </si>
  <si>
    <t>21:01:030310:2041</t>
  </si>
  <si>
    <t>16:50:011716:165</t>
  </si>
  <si>
    <t>16:50:170532:89</t>
  </si>
  <si>
    <t>16:50:170532:90</t>
  </si>
  <si>
    <t>77:08:0010013:3853</t>
  </si>
  <si>
    <t>77:08:0006002:4064</t>
  </si>
  <si>
    <t>21:19:110301:628</t>
  </si>
  <si>
    <t>21:19:170103:2962,</t>
  </si>
  <si>
    <t>77:07:0004005:14137</t>
  </si>
  <si>
    <t>77:03:0001005:4256; 77:03:0001005:4257</t>
  </si>
  <si>
    <t>77:02:0017002:4154</t>
  </si>
  <si>
    <t>77:01:0006007:3888</t>
  </si>
  <si>
    <t>77:09:0003013:2533</t>
  </si>
  <si>
    <t>77:07:0008004:5470</t>
  </si>
  <si>
    <t>77:07:0008004:5475</t>
  </si>
  <si>
    <t>77:10:0000000:3341</t>
  </si>
  <si>
    <t>77:01:0005008:5337</t>
  </si>
  <si>
    <t>77:05:0001009:7426</t>
  </si>
  <si>
    <t>77:09:0004014:6794</t>
  </si>
  <si>
    <t>77:07:0004005:11509</t>
  </si>
  <si>
    <t>77:04:0003013:4022</t>
  </si>
  <si>
    <t>77:04:0004029:6332</t>
  </si>
  <si>
    <t xml:space="preserve">77:06:0001006:3729 </t>
  </si>
  <si>
    <t>77:04:0004014:1955</t>
  </si>
  <si>
    <t>77:02:0023019:2046</t>
  </si>
  <si>
    <t>77:05:0001012:7454</t>
  </si>
  <si>
    <t>77:03:0003005:6360</t>
  </si>
  <si>
    <t>77:01:0001094:2716, 77:01:0001094:2717</t>
  </si>
  <si>
    <t>77:01:0001094:2714</t>
  </si>
  <si>
    <t xml:space="preserve">21:05:010119:220, </t>
  </si>
  <si>
    <t xml:space="preserve">77:02:0021005:3094 </t>
  </si>
  <si>
    <t>77:09:0005003:6567</t>
  </si>
  <si>
    <t>77:02:0010008:4817; 77:02:0010008:4818</t>
  </si>
  <si>
    <t>77:09:0004015:6204</t>
  </si>
  <si>
    <t>21:01:030312:4088</t>
  </si>
  <si>
    <t>77:03:0005004:5095</t>
  </si>
  <si>
    <t>77:06:0001006:3792</t>
  </si>
  <si>
    <t>77:05:0002006:4951</t>
  </si>
  <si>
    <t>21:01:010901:2649</t>
  </si>
  <si>
    <t>77:01:0001034:2996, 77:01:0001034:2997, 77:01:0001034:2999, 77:01:0001034:2998</t>
  </si>
  <si>
    <t>77:01:0004013:3642</t>
  </si>
  <si>
    <t>21:02:010510:988</t>
  </si>
  <si>
    <t>EA</t>
  </si>
  <si>
    <t>PP</t>
  </si>
  <si>
    <t>EK</t>
  </si>
  <si>
    <t>Муниципальное</t>
  </si>
  <si>
    <t>Должников</t>
  </si>
</sst>
</file>

<file path=xl/styles.xml><?xml version="1.0" encoding="utf-8"?>
<styleSheet xmlns="http://schemas.openxmlformats.org/spreadsheetml/2006/main">
  <numFmts count="2">
    <numFmt numFmtId="164" formatCode="#\ #,#00\ \м\2"/>
    <numFmt numFmtId="165" formatCode="#\ ###\ ##0\ \₽"/>
  </numFmts>
  <fonts count="3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M144"/>
  <sheetViews>
    <sheetView tabSelected="1" workbookViewId="0">
      <selection activeCell="H58" sqref="H58"/>
    </sheetView>
  </sheetViews>
  <sheetFormatPr defaultRowHeight="15"/>
  <cols>
    <col min="2" max="2" width="8.5703125" customWidth="1"/>
    <col min="3" max="3" width="9.7109375" style="1" customWidth="1"/>
    <col min="4" max="4" width="20.7109375" style="2" customWidth="1"/>
    <col min="5" max="5" width="40.7109375" customWidth="1"/>
    <col min="6" max="7" width="12.7109375" style="3" customWidth="1"/>
    <col min="8" max="8" width="88.42578125" customWidth="1"/>
    <col min="9" max="9" width="12.7109375" customWidth="1"/>
    <col min="10" max="10" width="18.7109375" customWidth="1"/>
    <col min="11" max="11" width="12.7109375" style="3" customWidth="1"/>
  </cols>
  <sheetData>
    <row r="1" spans="1:1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hidden="1">
      <c r="A2" s="4">
        <v>0</v>
      </c>
      <c r="B2" t="s">
        <v>12</v>
      </c>
      <c r="C2" s="1">
        <v>2559.4</v>
      </c>
      <c r="D2" s="2" t="str">
        <f>HYPERLINK("https://torgi.gov.ru/new/public/lots/lot/22000034760000000076_1/(lotInfo:info)", "22000034760000000076_1")</f>
        <v>22000034760000000076_1</v>
      </c>
      <c r="E2" t="s">
        <v>18</v>
      </c>
      <c r="F2" s="3">
        <v>37856.528873954827</v>
      </c>
      <c r="G2" s="3">
        <v>96890000</v>
      </c>
      <c r="H2" t="s">
        <v>48</v>
      </c>
      <c r="I2" t="s">
        <v>164</v>
      </c>
      <c r="J2" t="s">
        <v>199</v>
      </c>
      <c r="L2" t="s">
        <v>321</v>
      </c>
      <c r="M2" t="s">
        <v>324</v>
      </c>
    </row>
    <row r="3" spans="1:13" hidden="1">
      <c r="A3" s="4">
        <v>1</v>
      </c>
      <c r="B3" t="s">
        <v>12</v>
      </c>
      <c r="C3" s="1">
        <v>290.39999999999998</v>
      </c>
      <c r="D3" s="2" t="str">
        <f>HYPERLINK("https://torgi.gov.ru/new/public/lots/lot/21000005000000001713_1/(lotInfo:info)", "21000005000000001713_1")</f>
        <v>21000005000000001713_1</v>
      </c>
      <c r="E3" t="s">
        <v>19</v>
      </c>
      <c r="F3" s="3">
        <v>119962.1212121212</v>
      </c>
      <c r="G3" s="3">
        <v>34837000</v>
      </c>
      <c r="H3" t="s">
        <v>49</v>
      </c>
      <c r="I3" t="s">
        <v>165</v>
      </c>
      <c r="J3" t="s">
        <v>200</v>
      </c>
      <c r="L3" t="s">
        <v>321</v>
      </c>
      <c r="M3" t="s">
        <v>324</v>
      </c>
    </row>
    <row r="4" spans="1:13" hidden="1">
      <c r="A4" s="4">
        <v>2</v>
      </c>
      <c r="B4" t="s">
        <v>12</v>
      </c>
      <c r="C4" s="1">
        <v>201</v>
      </c>
      <c r="D4" s="2" t="str">
        <f>HYPERLINK("https://torgi.gov.ru/new/public/lots/lot/21000005000000001998_1/(lotInfo:info)", "21000005000000001998_1")</f>
        <v>21000005000000001998_1</v>
      </c>
      <c r="E4" t="s">
        <v>20</v>
      </c>
      <c r="F4" s="3">
        <v>74014.925373134334</v>
      </c>
      <c r="G4" s="3">
        <v>14877000</v>
      </c>
      <c r="H4" t="s">
        <v>50</v>
      </c>
      <c r="I4" t="s">
        <v>166</v>
      </c>
      <c r="J4" t="s">
        <v>201</v>
      </c>
      <c r="L4" t="s">
        <v>321</v>
      </c>
      <c r="M4" t="s">
        <v>324</v>
      </c>
    </row>
    <row r="5" spans="1:13" hidden="1">
      <c r="A5" s="4">
        <v>3</v>
      </c>
      <c r="B5" t="s">
        <v>12</v>
      </c>
      <c r="C5" s="1">
        <v>120.2</v>
      </c>
      <c r="D5" s="2" t="str">
        <f>HYPERLINK("https://torgi.gov.ru/new/public/lots/lot/21000005000000000979_1/(lotInfo:info)", "21000005000000000979_1")</f>
        <v>21000005000000000979_1</v>
      </c>
      <c r="E5" t="s">
        <v>21</v>
      </c>
      <c r="F5" s="3">
        <v>218926.78868552411</v>
      </c>
      <c r="G5" s="3">
        <v>26315000</v>
      </c>
      <c r="H5" t="s">
        <v>51</v>
      </c>
      <c r="I5" t="s">
        <v>167</v>
      </c>
      <c r="J5" t="s">
        <v>202</v>
      </c>
      <c r="L5" t="s">
        <v>321</v>
      </c>
      <c r="M5" t="s">
        <v>324</v>
      </c>
    </row>
    <row r="6" spans="1:13" hidden="1">
      <c r="A6" s="4">
        <v>4</v>
      </c>
      <c r="B6" t="s">
        <v>12</v>
      </c>
      <c r="C6" s="1">
        <v>457.1</v>
      </c>
      <c r="D6" s="2" t="str">
        <f>HYPERLINK("https://torgi.gov.ru/new/public/lots/lot/21000005000000001994_1/(lotInfo:info)", "21000005000000001994_1")</f>
        <v>21000005000000001994_1</v>
      </c>
      <c r="E6" t="s">
        <v>22</v>
      </c>
      <c r="F6" s="3">
        <v>43906.147451323559</v>
      </c>
      <c r="G6" s="3">
        <v>20069500</v>
      </c>
      <c r="H6" t="s">
        <v>52</v>
      </c>
      <c r="I6" t="s">
        <v>165</v>
      </c>
      <c r="J6" t="s">
        <v>203</v>
      </c>
      <c r="L6" t="s">
        <v>321</v>
      </c>
      <c r="M6" t="s">
        <v>324</v>
      </c>
    </row>
    <row r="7" spans="1:13">
      <c r="A7" s="4">
        <v>5</v>
      </c>
      <c r="B7" t="s">
        <v>13</v>
      </c>
      <c r="C7" s="1">
        <v>676.4</v>
      </c>
      <c r="D7" s="2" t="str">
        <f>HYPERLINK("https://torgi.gov.ru/new/public/lots/lot/21000004300000000002_1/(lotInfo:info)", "21000004300000000002_1")</f>
        <v>21000004300000000002_1</v>
      </c>
      <c r="E7" t="s">
        <v>23</v>
      </c>
      <c r="F7" s="3">
        <v>16030.01182732111</v>
      </c>
      <c r="G7" s="3">
        <v>10842700</v>
      </c>
      <c r="H7" t="s">
        <v>53</v>
      </c>
      <c r="I7" t="s">
        <v>168</v>
      </c>
      <c r="J7" t="s">
        <v>204</v>
      </c>
      <c r="L7" t="s">
        <v>322</v>
      </c>
      <c r="M7" t="s">
        <v>324</v>
      </c>
    </row>
    <row r="8" spans="1:13" hidden="1">
      <c r="A8" s="4">
        <v>6</v>
      </c>
      <c r="B8" t="s">
        <v>12</v>
      </c>
      <c r="C8" s="1">
        <v>60.4</v>
      </c>
      <c r="D8" s="2" t="str">
        <f>HYPERLINK("https://torgi.gov.ru/new/public/lots/lot/21000005000000002013_1/(lotInfo:info)", "21000005000000002013_1")</f>
        <v>21000005000000002013_1</v>
      </c>
      <c r="E8" t="s">
        <v>19</v>
      </c>
      <c r="F8" s="3">
        <v>111076.1589403973</v>
      </c>
      <c r="G8" s="3">
        <v>6709000</v>
      </c>
      <c r="H8" t="s">
        <v>54</v>
      </c>
      <c r="I8" t="s">
        <v>166</v>
      </c>
      <c r="J8" t="s">
        <v>205</v>
      </c>
      <c r="L8" t="s">
        <v>321</v>
      </c>
      <c r="M8" t="s">
        <v>324</v>
      </c>
    </row>
    <row r="9" spans="1:13" hidden="1">
      <c r="A9" s="4">
        <v>7</v>
      </c>
      <c r="B9" t="s">
        <v>12</v>
      </c>
      <c r="C9" s="1">
        <v>389.5</v>
      </c>
      <c r="D9" s="2" t="str">
        <f>HYPERLINK("https://torgi.gov.ru/new/public/lots/lot/21000005000000002000_1/(lotInfo:info)", "21000005000000002000_1")</f>
        <v>21000005000000002000_1</v>
      </c>
      <c r="E9" t="s">
        <v>24</v>
      </c>
      <c r="F9" s="3">
        <v>46772.228498074452</v>
      </c>
      <c r="G9" s="3">
        <v>18217783</v>
      </c>
      <c r="H9" t="s">
        <v>55</v>
      </c>
      <c r="I9" t="s">
        <v>166</v>
      </c>
      <c r="J9" t="s">
        <v>206</v>
      </c>
      <c r="L9" t="s">
        <v>321</v>
      </c>
      <c r="M9" t="s">
        <v>324</v>
      </c>
    </row>
    <row r="10" spans="1:13">
      <c r="A10" s="4">
        <v>8</v>
      </c>
      <c r="B10" t="s">
        <v>13</v>
      </c>
      <c r="C10" s="1">
        <v>76.599999999999994</v>
      </c>
      <c r="D10" s="2" t="str">
        <f>HYPERLINK("https://torgi.gov.ru/new/public/lots/lot/21000025550000000030_4/(lotInfo:info)", "21000025550000000030_4")</f>
        <v>21000025550000000030_4</v>
      </c>
      <c r="E10" t="s">
        <v>25</v>
      </c>
      <c r="F10" s="3">
        <v>28002.284595300262</v>
      </c>
      <c r="G10" s="3">
        <v>2144975</v>
      </c>
      <c r="H10" t="s">
        <v>56</v>
      </c>
      <c r="I10" t="s">
        <v>169</v>
      </c>
      <c r="J10" t="s">
        <v>207</v>
      </c>
      <c r="L10" t="s">
        <v>321</v>
      </c>
      <c r="M10" t="s">
        <v>325</v>
      </c>
    </row>
    <row r="11" spans="1:13">
      <c r="A11" s="4">
        <v>9</v>
      </c>
      <c r="B11" t="s">
        <v>13</v>
      </c>
      <c r="C11" s="1">
        <v>81.099999999999994</v>
      </c>
      <c r="D11" s="2" t="str">
        <f>HYPERLINK("https://torgi.gov.ru/new/public/lots/lot/21000025550000000030_3/(lotInfo:info)", "21000025550000000030_3")</f>
        <v>21000025550000000030_3</v>
      </c>
      <c r="E11" t="s">
        <v>26</v>
      </c>
      <c r="F11" s="3">
        <v>15843.612207151669</v>
      </c>
      <c r="G11" s="3">
        <v>1284916.95</v>
      </c>
      <c r="H11" t="s">
        <v>57</v>
      </c>
      <c r="I11" t="s">
        <v>169</v>
      </c>
      <c r="J11" t="s">
        <v>208</v>
      </c>
      <c r="L11" t="s">
        <v>321</v>
      </c>
      <c r="M11" t="s">
        <v>325</v>
      </c>
    </row>
    <row r="12" spans="1:13" hidden="1">
      <c r="A12" s="4">
        <v>10</v>
      </c>
      <c r="B12" t="s">
        <v>12</v>
      </c>
      <c r="C12" s="1">
        <v>27.3</v>
      </c>
      <c r="D12" s="2" t="str">
        <f>HYPERLINK("https://torgi.gov.ru/new/public/lots/lot/21000005000000002058_1/(lotInfo:info)", "21000005000000002058_1")</f>
        <v>21000005000000002058_1</v>
      </c>
      <c r="E12" t="s">
        <v>24</v>
      </c>
      <c r="F12" s="3">
        <v>102271.0622710623</v>
      </c>
      <c r="G12" s="3">
        <v>2792000</v>
      </c>
      <c r="H12" t="s">
        <v>58</v>
      </c>
      <c r="I12" t="s">
        <v>167</v>
      </c>
      <c r="J12" t="s">
        <v>209</v>
      </c>
      <c r="L12" t="s">
        <v>321</v>
      </c>
      <c r="M12" t="s">
        <v>324</v>
      </c>
    </row>
    <row r="13" spans="1:13" hidden="1">
      <c r="A13" s="4">
        <v>11</v>
      </c>
      <c r="B13" t="s">
        <v>12</v>
      </c>
      <c r="C13" s="1">
        <v>150.30000000000001</v>
      </c>
      <c r="D13" s="2" t="str">
        <f>HYPERLINK("https://torgi.gov.ru/new/public/lots/lot/21000005000000002052_1/(lotInfo:info)", "21000005000000002052_1")</f>
        <v>21000005000000002052_1</v>
      </c>
      <c r="E13" t="s">
        <v>27</v>
      </c>
      <c r="F13" s="3">
        <v>109294.74384564201</v>
      </c>
      <c r="G13" s="3">
        <v>16427000</v>
      </c>
      <c r="H13" t="s">
        <v>59</v>
      </c>
      <c r="I13" t="s">
        <v>167</v>
      </c>
      <c r="J13" t="s">
        <v>210</v>
      </c>
      <c r="L13" t="s">
        <v>321</v>
      </c>
      <c r="M13" t="s">
        <v>324</v>
      </c>
    </row>
    <row r="14" spans="1:13" hidden="1">
      <c r="A14" s="4">
        <v>12</v>
      </c>
      <c r="B14" t="s">
        <v>12</v>
      </c>
      <c r="C14" s="1">
        <v>21</v>
      </c>
      <c r="D14" s="2" t="str">
        <f>HYPERLINK("https://torgi.gov.ru/new/public/lots/lot/21000005000000002071_1/(lotInfo:info)", "21000005000000002071_1")</f>
        <v>21000005000000002071_1</v>
      </c>
      <c r="E14" t="s">
        <v>20</v>
      </c>
      <c r="F14" s="3">
        <v>76761.904761904763</v>
      </c>
      <c r="G14" s="3">
        <v>1612000</v>
      </c>
      <c r="H14" t="s">
        <v>60</v>
      </c>
      <c r="I14" t="s">
        <v>170</v>
      </c>
      <c r="J14" t="s">
        <v>211</v>
      </c>
      <c r="L14" t="s">
        <v>321</v>
      </c>
      <c r="M14" t="s">
        <v>324</v>
      </c>
    </row>
    <row r="15" spans="1:13" hidden="1">
      <c r="A15" s="4">
        <v>13</v>
      </c>
      <c r="B15" t="s">
        <v>12</v>
      </c>
      <c r="C15" s="1">
        <v>98.2</v>
      </c>
      <c r="D15" s="2" t="str">
        <f>HYPERLINK("https://torgi.gov.ru/new/public/lots/lot/21000005000000002072_1/(lotInfo:info)", "21000005000000002072_1")</f>
        <v>21000005000000002072_1</v>
      </c>
      <c r="E15" t="s">
        <v>24</v>
      </c>
      <c r="F15" s="3">
        <v>120845.2138492872</v>
      </c>
      <c r="G15" s="3">
        <v>11867000</v>
      </c>
      <c r="H15" t="s">
        <v>61</v>
      </c>
      <c r="I15" t="s">
        <v>171</v>
      </c>
      <c r="J15" t="s">
        <v>212</v>
      </c>
      <c r="L15" t="s">
        <v>321</v>
      </c>
      <c r="M15" t="s">
        <v>324</v>
      </c>
    </row>
    <row r="16" spans="1:13" hidden="1">
      <c r="A16" s="4">
        <v>14</v>
      </c>
      <c r="B16" t="s">
        <v>12</v>
      </c>
      <c r="C16" s="1">
        <v>607</v>
      </c>
      <c r="D16" s="2" t="str">
        <f>HYPERLINK("https://torgi.gov.ru/new/public/lots/lot/21000005000000002068_1/(lotInfo:info)", "21000005000000002068_1")</f>
        <v>21000005000000002068_1</v>
      </c>
      <c r="E16" t="s">
        <v>28</v>
      </c>
      <c r="F16" s="3">
        <v>42560.131795716639</v>
      </c>
      <c r="G16" s="3">
        <v>25834000</v>
      </c>
      <c r="H16" t="s">
        <v>62</v>
      </c>
      <c r="I16" t="s">
        <v>170</v>
      </c>
      <c r="J16" t="s">
        <v>213</v>
      </c>
      <c r="L16" t="s">
        <v>321</v>
      </c>
      <c r="M16" t="s">
        <v>324</v>
      </c>
    </row>
    <row r="17" spans="1:13" hidden="1">
      <c r="A17" s="4">
        <v>15</v>
      </c>
      <c r="B17" t="s">
        <v>12</v>
      </c>
      <c r="C17" s="1">
        <v>234</v>
      </c>
      <c r="D17" s="2" t="str">
        <f>HYPERLINK("https://torgi.gov.ru/new/public/lots/lot/21000005000000002084_1/(lotInfo:info)", "21000005000000002084_1")</f>
        <v>21000005000000002084_1</v>
      </c>
      <c r="E17" t="s">
        <v>19</v>
      </c>
      <c r="F17" s="3">
        <v>144867.5213675214</v>
      </c>
      <c r="G17" s="3">
        <v>33899000</v>
      </c>
      <c r="H17" t="s">
        <v>63</v>
      </c>
      <c r="I17" t="s">
        <v>172</v>
      </c>
      <c r="J17" t="s">
        <v>214</v>
      </c>
      <c r="L17" t="s">
        <v>322</v>
      </c>
      <c r="M17" t="s">
        <v>324</v>
      </c>
    </row>
    <row r="18" spans="1:13" hidden="1">
      <c r="A18" s="4">
        <v>16</v>
      </c>
      <c r="B18" t="s">
        <v>12</v>
      </c>
      <c r="C18" s="1">
        <v>140.69999999999999</v>
      </c>
      <c r="D18" s="2" t="str">
        <f>HYPERLINK("https://torgi.gov.ru/new/public/lots/lot/21000005000000002111_1/(lotInfo:info)", "21000005000000002111_1")</f>
        <v>21000005000000002111_1</v>
      </c>
      <c r="E18" t="s">
        <v>24</v>
      </c>
      <c r="F18" s="3">
        <v>104051.1727078891</v>
      </c>
      <c r="G18" s="3">
        <v>14640000</v>
      </c>
      <c r="H18" t="s">
        <v>64</v>
      </c>
      <c r="I18" t="s">
        <v>173</v>
      </c>
      <c r="J18" t="s">
        <v>215</v>
      </c>
      <c r="L18" t="s">
        <v>321</v>
      </c>
      <c r="M18" t="s">
        <v>324</v>
      </c>
    </row>
    <row r="19" spans="1:13" hidden="1">
      <c r="A19" s="4">
        <v>17</v>
      </c>
      <c r="B19" t="s">
        <v>12</v>
      </c>
      <c r="C19" s="1">
        <v>197.2</v>
      </c>
      <c r="D19" s="2" t="str">
        <f>HYPERLINK("https://torgi.gov.ru/new/public/lots/lot/21000005000000002150_1/(lotInfo:info)", "21000005000000002150_1")</f>
        <v>21000005000000002150_1</v>
      </c>
      <c r="E19" t="s">
        <v>19</v>
      </c>
      <c r="F19" s="3">
        <v>130780.9330628803</v>
      </c>
      <c r="G19" s="3">
        <v>25790000</v>
      </c>
      <c r="H19" t="s">
        <v>65</v>
      </c>
      <c r="I19" t="s">
        <v>174</v>
      </c>
      <c r="J19" t="s">
        <v>216</v>
      </c>
      <c r="L19" t="s">
        <v>322</v>
      </c>
      <c r="M19" t="s">
        <v>324</v>
      </c>
    </row>
    <row r="20" spans="1:13" hidden="1">
      <c r="A20" s="4">
        <v>18</v>
      </c>
      <c r="B20" t="s">
        <v>12</v>
      </c>
      <c r="C20" s="1">
        <v>365</v>
      </c>
      <c r="D20" s="2" t="str">
        <f>HYPERLINK("https://torgi.gov.ru/new/public/lots/lot/21000005000000002120_1/(lotInfo:info)", "21000005000000002120_1")</f>
        <v>21000005000000002120_1</v>
      </c>
      <c r="E20" t="s">
        <v>24</v>
      </c>
      <c r="F20" s="3">
        <v>122942.46575342469</v>
      </c>
      <c r="G20" s="3">
        <v>44874000</v>
      </c>
      <c r="H20" t="s">
        <v>66</v>
      </c>
      <c r="I20" t="s">
        <v>173</v>
      </c>
      <c r="J20" t="s">
        <v>217</v>
      </c>
      <c r="L20" t="s">
        <v>321</v>
      </c>
      <c r="M20" t="s">
        <v>324</v>
      </c>
    </row>
    <row r="21" spans="1:13" hidden="1">
      <c r="A21" s="4">
        <v>19</v>
      </c>
      <c r="B21" t="s">
        <v>12</v>
      </c>
      <c r="C21" s="1">
        <v>163.5</v>
      </c>
      <c r="D21" s="2" t="str">
        <f>HYPERLINK("https://torgi.gov.ru/new/public/lots/lot/21000005000000002195_1/(lotInfo:info)", "21000005000000002195_1")</f>
        <v>21000005000000002195_1</v>
      </c>
      <c r="E21" t="s">
        <v>20</v>
      </c>
      <c r="F21" s="3">
        <v>57088.685015290517</v>
      </c>
      <c r="G21" s="3">
        <v>9334000</v>
      </c>
      <c r="H21" t="s">
        <v>67</v>
      </c>
      <c r="I21" t="s">
        <v>171</v>
      </c>
      <c r="J21" t="s">
        <v>218</v>
      </c>
      <c r="L21" t="s">
        <v>321</v>
      </c>
      <c r="M21" t="s">
        <v>324</v>
      </c>
    </row>
    <row r="22" spans="1:13" hidden="1">
      <c r="A22" s="4">
        <v>20</v>
      </c>
      <c r="B22" t="s">
        <v>12</v>
      </c>
      <c r="C22" s="1">
        <v>24.8</v>
      </c>
      <c r="D22" s="2" t="str">
        <f>HYPERLINK("https://torgi.gov.ru/new/public/lots/lot/21000005000000002224_1/(lotInfo:info)", "21000005000000002224_1")</f>
        <v>21000005000000002224_1</v>
      </c>
      <c r="E22" t="s">
        <v>29</v>
      </c>
      <c r="F22" s="3">
        <v>165665.36290322579</v>
      </c>
      <c r="G22" s="3">
        <v>4108501</v>
      </c>
      <c r="H22" t="s">
        <v>68</v>
      </c>
      <c r="I22" t="s">
        <v>175</v>
      </c>
      <c r="J22" t="s">
        <v>219</v>
      </c>
      <c r="L22" t="s">
        <v>321</v>
      </c>
      <c r="M22" t="s">
        <v>324</v>
      </c>
    </row>
    <row r="23" spans="1:13" hidden="1">
      <c r="A23" s="4">
        <v>21</v>
      </c>
      <c r="B23" t="s">
        <v>12</v>
      </c>
      <c r="C23" s="1">
        <v>84.6</v>
      </c>
      <c r="D23" s="2" t="str">
        <f>HYPERLINK("https://torgi.gov.ru/new/public/lots/lot/21000005000000002229_1/(lotInfo:info)", "21000005000000002229_1")</f>
        <v>21000005000000002229_1</v>
      </c>
      <c r="E23" t="s">
        <v>29</v>
      </c>
      <c r="F23" s="3">
        <v>50886.524822695043</v>
      </c>
      <c r="G23" s="3">
        <v>4305000</v>
      </c>
      <c r="H23" t="s">
        <v>69</v>
      </c>
      <c r="I23" t="s">
        <v>175</v>
      </c>
      <c r="J23" t="s">
        <v>220</v>
      </c>
      <c r="L23" t="s">
        <v>321</v>
      </c>
      <c r="M23" t="s">
        <v>324</v>
      </c>
    </row>
    <row r="24" spans="1:13" hidden="1">
      <c r="A24" s="4">
        <v>22</v>
      </c>
      <c r="B24" t="s">
        <v>12</v>
      </c>
      <c r="C24" s="1">
        <v>132.69999999999999</v>
      </c>
      <c r="D24" s="2" t="str">
        <f>HYPERLINK("https://torgi.gov.ru/new/public/lots/lot/21000005000000002242_1/(lotInfo:info)", "21000005000000002242_1")</f>
        <v>21000005000000002242_1</v>
      </c>
      <c r="E24" t="s">
        <v>29</v>
      </c>
      <c r="F24" s="3">
        <v>112961.56744536549</v>
      </c>
      <c r="G24" s="3">
        <v>14990000</v>
      </c>
      <c r="H24" t="s">
        <v>70</v>
      </c>
      <c r="I24" t="s">
        <v>176</v>
      </c>
      <c r="J24" t="s">
        <v>221</v>
      </c>
      <c r="L24" t="s">
        <v>321</v>
      </c>
      <c r="M24" t="s">
        <v>324</v>
      </c>
    </row>
    <row r="25" spans="1:13" hidden="1">
      <c r="A25" s="4">
        <v>23</v>
      </c>
      <c r="B25" t="s">
        <v>12</v>
      </c>
      <c r="C25" s="1">
        <v>68.8</v>
      </c>
      <c r="D25" s="2" t="str">
        <f>HYPERLINK("https://torgi.gov.ru/new/public/lots/lot/21000005000000002268_1/(lotInfo:info)", "21000005000000002268_1")</f>
        <v>21000005000000002268_1</v>
      </c>
      <c r="E25" t="s">
        <v>19</v>
      </c>
      <c r="F25" s="3">
        <v>120508.72093023259</v>
      </c>
      <c r="G25" s="3">
        <v>8291000</v>
      </c>
      <c r="H25" t="s">
        <v>71</v>
      </c>
      <c r="I25" t="s">
        <v>167</v>
      </c>
      <c r="J25" t="s">
        <v>222</v>
      </c>
      <c r="L25" t="s">
        <v>321</v>
      </c>
      <c r="M25" t="s">
        <v>324</v>
      </c>
    </row>
    <row r="26" spans="1:13" hidden="1">
      <c r="A26" s="4">
        <v>24</v>
      </c>
      <c r="B26" t="s">
        <v>12</v>
      </c>
      <c r="C26" s="1">
        <v>103</v>
      </c>
      <c r="D26" s="2" t="str">
        <f>HYPERLINK("https://torgi.gov.ru/new/public/lots/lot/21000005000000002270_1/(lotInfo:info)", "21000005000000002270_1")</f>
        <v>21000005000000002270_1</v>
      </c>
      <c r="E26" t="s">
        <v>19</v>
      </c>
      <c r="F26" s="3">
        <v>112135.92233009711</v>
      </c>
      <c r="G26" s="3">
        <v>11550000</v>
      </c>
      <c r="H26" t="s">
        <v>72</v>
      </c>
      <c r="I26" t="s">
        <v>167</v>
      </c>
      <c r="J26" t="s">
        <v>223</v>
      </c>
      <c r="L26" t="s">
        <v>321</v>
      </c>
      <c r="M26" t="s">
        <v>324</v>
      </c>
    </row>
    <row r="27" spans="1:13" hidden="1">
      <c r="A27" s="4">
        <v>25</v>
      </c>
      <c r="B27" t="s">
        <v>12</v>
      </c>
      <c r="C27" s="1">
        <v>99.3</v>
      </c>
      <c r="D27" s="2" t="str">
        <f>HYPERLINK("https://torgi.gov.ru/new/public/lots/lot/21000005000000002256_1/(lotInfo:info)", "21000005000000002256_1")</f>
        <v>21000005000000002256_1</v>
      </c>
      <c r="E27" t="s">
        <v>24</v>
      </c>
      <c r="F27" s="3">
        <v>52366.565961732129</v>
      </c>
      <c r="G27" s="3">
        <v>5200000</v>
      </c>
      <c r="H27" t="s">
        <v>73</v>
      </c>
      <c r="I27" t="s">
        <v>175</v>
      </c>
      <c r="J27" t="s">
        <v>224</v>
      </c>
      <c r="L27" t="s">
        <v>321</v>
      </c>
      <c r="M27" t="s">
        <v>324</v>
      </c>
    </row>
    <row r="28" spans="1:13" hidden="1">
      <c r="A28" s="4">
        <v>26</v>
      </c>
      <c r="B28" t="s">
        <v>12</v>
      </c>
      <c r="C28" s="1">
        <v>81.599999999999994</v>
      </c>
      <c r="D28" s="2" t="str">
        <f>HYPERLINK("https://torgi.gov.ru/new/public/lots/lot/21000005000000002312_1/(lotInfo:info)", "21000005000000002312_1")</f>
        <v>21000005000000002312_1</v>
      </c>
      <c r="E28" t="s">
        <v>19</v>
      </c>
      <c r="F28" s="3">
        <v>135931.37254901961</v>
      </c>
      <c r="G28" s="3">
        <v>11092000</v>
      </c>
      <c r="H28" t="s">
        <v>74</v>
      </c>
      <c r="I28" t="s">
        <v>171</v>
      </c>
      <c r="J28" t="s">
        <v>225</v>
      </c>
      <c r="L28" t="s">
        <v>321</v>
      </c>
      <c r="M28" t="s">
        <v>324</v>
      </c>
    </row>
    <row r="29" spans="1:13" hidden="1">
      <c r="A29" s="4">
        <v>27</v>
      </c>
      <c r="B29" t="s">
        <v>12</v>
      </c>
      <c r="C29" s="1">
        <v>274.60000000000002</v>
      </c>
      <c r="D29" s="2" t="str">
        <f>HYPERLINK("https://torgi.gov.ru/new/public/lots/lot/21000005000000002394_1/(lotInfo:info)", "21000005000000002394_1")</f>
        <v>21000005000000002394_1</v>
      </c>
      <c r="E29" t="s">
        <v>19</v>
      </c>
      <c r="F29" s="3">
        <v>144213.40131099781</v>
      </c>
      <c r="G29" s="3">
        <v>39601000</v>
      </c>
      <c r="H29" t="s">
        <v>75</v>
      </c>
      <c r="I29" t="s">
        <v>177</v>
      </c>
      <c r="J29" t="s">
        <v>226</v>
      </c>
      <c r="L29" t="s">
        <v>321</v>
      </c>
      <c r="M29" t="s">
        <v>324</v>
      </c>
    </row>
    <row r="30" spans="1:13" hidden="1">
      <c r="A30" s="4">
        <v>28</v>
      </c>
      <c r="B30" t="s">
        <v>12</v>
      </c>
      <c r="C30" s="1">
        <v>134.4</v>
      </c>
      <c r="D30" s="2" t="str">
        <f>HYPERLINK("https://torgi.gov.ru/new/public/lots/lot/21000008330000000003_3/(lotInfo:info)", "21000008330000000003_3")</f>
        <v>21000008330000000003_3</v>
      </c>
      <c r="E30" t="s">
        <v>30</v>
      </c>
      <c r="F30" s="3">
        <v>225799.85119047621</v>
      </c>
      <c r="G30" s="3">
        <v>30347500</v>
      </c>
      <c r="H30" t="s">
        <v>76</v>
      </c>
      <c r="I30" t="s">
        <v>178</v>
      </c>
      <c r="J30" t="s">
        <v>227</v>
      </c>
      <c r="L30" t="s">
        <v>321</v>
      </c>
      <c r="M30" t="s">
        <v>324</v>
      </c>
    </row>
    <row r="31" spans="1:13" hidden="1">
      <c r="A31" s="4">
        <v>29</v>
      </c>
      <c r="B31" t="s">
        <v>12</v>
      </c>
      <c r="C31" s="1">
        <v>104.5</v>
      </c>
      <c r="D31" s="2" t="str">
        <f>HYPERLINK("https://torgi.gov.ru/new/public/lots/lot/21000008330000000003_2/(lotInfo:info)", "21000008330000000003_2")</f>
        <v>21000008330000000003_2</v>
      </c>
      <c r="E31" t="s">
        <v>30</v>
      </c>
      <c r="F31" s="3">
        <v>252900.4784688995</v>
      </c>
      <c r="G31" s="3">
        <v>26428100</v>
      </c>
      <c r="H31" t="s">
        <v>76</v>
      </c>
      <c r="I31" t="s">
        <v>178</v>
      </c>
      <c r="J31" t="s">
        <v>228</v>
      </c>
      <c r="L31" t="s">
        <v>321</v>
      </c>
      <c r="M31" t="s">
        <v>324</v>
      </c>
    </row>
    <row r="32" spans="1:13" hidden="1">
      <c r="A32" s="4">
        <v>30</v>
      </c>
      <c r="B32" t="s">
        <v>12</v>
      </c>
      <c r="C32" s="1">
        <v>365.6</v>
      </c>
      <c r="D32" s="2" t="str">
        <f>HYPERLINK("https://torgi.gov.ru/new/public/lots/lot/21000005000000002420_1/(lotInfo:info)", "21000005000000002420_1")</f>
        <v>21000005000000002420_1</v>
      </c>
      <c r="E32" t="s">
        <v>24</v>
      </c>
      <c r="F32" s="3">
        <v>92171.772428884025</v>
      </c>
      <c r="G32" s="3">
        <v>33698000</v>
      </c>
      <c r="H32" t="s">
        <v>77</v>
      </c>
      <c r="I32" t="s">
        <v>179</v>
      </c>
      <c r="J32" t="s">
        <v>229</v>
      </c>
      <c r="L32" t="s">
        <v>321</v>
      </c>
      <c r="M32" t="s">
        <v>324</v>
      </c>
    </row>
    <row r="33" spans="1:13" hidden="1">
      <c r="A33" s="4">
        <v>31</v>
      </c>
      <c r="B33" t="s">
        <v>12</v>
      </c>
      <c r="C33" s="1">
        <v>393.5</v>
      </c>
      <c r="D33" s="2" t="str">
        <f>HYPERLINK("https://torgi.gov.ru/new/public/lots/lot/21000005000000002452_1/(lotInfo:info)", "21000005000000002452_1")</f>
        <v>21000005000000002452_1</v>
      </c>
      <c r="E33" t="s">
        <v>20</v>
      </c>
      <c r="F33" s="3">
        <v>53235.069885641678</v>
      </c>
      <c r="G33" s="3">
        <v>20948000</v>
      </c>
      <c r="H33" t="s">
        <v>78</v>
      </c>
      <c r="I33" t="s">
        <v>179</v>
      </c>
      <c r="J33" t="s">
        <v>230</v>
      </c>
      <c r="L33" t="s">
        <v>321</v>
      </c>
      <c r="M33" t="s">
        <v>324</v>
      </c>
    </row>
    <row r="34" spans="1:13" hidden="1">
      <c r="A34" s="4">
        <v>32</v>
      </c>
      <c r="B34" t="s">
        <v>12</v>
      </c>
      <c r="C34" s="1">
        <v>164.3</v>
      </c>
      <c r="D34" s="2" t="str">
        <f>HYPERLINK("https://torgi.gov.ru/new/public/lots/lot/21000005000000002473_1/(lotInfo:info)", "21000005000000002473_1")</f>
        <v>21000005000000002473_1</v>
      </c>
      <c r="E34" t="s">
        <v>31</v>
      </c>
      <c r="F34" s="3">
        <v>59506.999391357269</v>
      </c>
      <c r="G34" s="3">
        <v>9777000</v>
      </c>
      <c r="H34" t="s">
        <v>79</v>
      </c>
      <c r="I34" t="s">
        <v>180</v>
      </c>
      <c r="J34" t="s">
        <v>231</v>
      </c>
      <c r="L34" t="s">
        <v>321</v>
      </c>
      <c r="M34" t="s">
        <v>324</v>
      </c>
    </row>
    <row r="35" spans="1:13" hidden="1">
      <c r="A35" s="4">
        <v>33</v>
      </c>
      <c r="B35" t="s">
        <v>12</v>
      </c>
      <c r="C35" s="1">
        <v>109.1</v>
      </c>
      <c r="D35" s="2" t="str">
        <f>HYPERLINK("https://torgi.gov.ru/new/public/lots/lot/21000005000000002458_1/(lotInfo:info)", "21000005000000002458_1")</f>
        <v>21000005000000002458_1</v>
      </c>
      <c r="E35" t="s">
        <v>19</v>
      </c>
      <c r="F35" s="3">
        <v>97616.865261228231</v>
      </c>
      <c r="G35" s="3">
        <v>10650000</v>
      </c>
      <c r="H35" t="s">
        <v>80</v>
      </c>
      <c r="I35" t="s">
        <v>181</v>
      </c>
      <c r="J35" t="s">
        <v>232</v>
      </c>
      <c r="L35" t="s">
        <v>321</v>
      </c>
      <c r="M35" t="s">
        <v>324</v>
      </c>
    </row>
    <row r="36" spans="1:13" hidden="1">
      <c r="A36" s="4">
        <v>34</v>
      </c>
      <c r="B36" t="s">
        <v>12</v>
      </c>
      <c r="C36" s="1">
        <v>617.4</v>
      </c>
      <c r="D36" s="2" t="str">
        <f>HYPERLINK("https://torgi.gov.ru/new/public/lots/lot/21000005000000002485_1/(lotInfo:info)", "21000005000000002485_1")</f>
        <v>21000005000000002485_1</v>
      </c>
      <c r="E36" t="s">
        <v>24</v>
      </c>
      <c r="F36" s="3">
        <v>52035.957240038872</v>
      </c>
      <c r="G36" s="3">
        <v>32127000</v>
      </c>
      <c r="H36" t="s">
        <v>81</v>
      </c>
      <c r="I36" t="s">
        <v>182</v>
      </c>
      <c r="J36" t="s">
        <v>233</v>
      </c>
      <c r="L36" t="s">
        <v>321</v>
      </c>
      <c r="M36" t="s">
        <v>324</v>
      </c>
    </row>
    <row r="37" spans="1:13" hidden="1">
      <c r="A37" s="4">
        <v>35</v>
      </c>
      <c r="B37" t="s">
        <v>12</v>
      </c>
      <c r="C37" s="1">
        <v>558.5</v>
      </c>
      <c r="D37" s="2" t="str">
        <f>HYPERLINK("https://torgi.gov.ru/new/public/lots/lot/21000005000000002014_1/(lotInfo:info)", "21000005000000002014_1")</f>
        <v>21000005000000002014_1</v>
      </c>
      <c r="E37" t="s">
        <v>32</v>
      </c>
      <c r="F37" s="3">
        <v>52676.812891674133</v>
      </c>
      <c r="G37" s="3">
        <v>29420000</v>
      </c>
      <c r="H37" t="s">
        <v>82</v>
      </c>
      <c r="I37" t="s">
        <v>183</v>
      </c>
      <c r="J37" t="s">
        <v>234</v>
      </c>
      <c r="L37" t="s">
        <v>323</v>
      </c>
      <c r="M37" t="s">
        <v>324</v>
      </c>
    </row>
    <row r="38" spans="1:13" hidden="1">
      <c r="A38" s="4">
        <v>36</v>
      </c>
      <c r="B38" t="s">
        <v>12</v>
      </c>
      <c r="C38" s="1">
        <v>331.3</v>
      </c>
      <c r="D38" s="2" t="str">
        <f>HYPERLINK("https://torgi.gov.ru/new/public/lots/lot/21000005000000001972_1/(lotInfo:info)", "21000005000000001972_1")</f>
        <v>21000005000000001972_1</v>
      </c>
      <c r="E38" t="s">
        <v>33</v>
      </c>
      <c r="F38" s="3">
        <v>131146.99667974649</v>
      </c>
      <c r="G38" s="3">
        <v>43449000</v>
      </c>
      <c r="H38" t="s">
        <v>83</v>
      </c>
      <c r="I38" t="s">
        <v>167</v>
      </c>
      <c r="J38" t="s">
        <v>235</v>
      </c>
      <c r="L38" t="s">
        <v>323</v>
      </c>
      <c r="M38" t="s">
        <v>324</v>
      </c>
    </row>
    <row r="39" spans="1:13" hidden="1">
      <c r="A39" s="4">
        <v>37</v>
      </c>
      <c r="B39" t="s">
        <v>12</v>
      </c>
      <c r="C39" s="1">
        <v>2408.5</v>
      </c>
      <c r="D39" s="2" t="str">
        <f>HYPERLINK("https://torgi.gov.ru/new/public/lots/lot/21000005000000001971_1/(lotInfo:info)", "21000005000000001971_1")</f>
        <v>21000005000000001971_1</v>
      </c>
      <c r="E39" t="s">
        <v>34</v>
      </c>
      <c r="F39" s="3">
        <v>90903.466888104624</v>
      </c>
      <c r="G39" s="3">
        <v>218941000</v>
      </c>
      <c r="H39" t="s">
        <v>83</v>
      </c>
      <c r="I39" t="s">
        <v>167</v>
      </c>
      <c r="J39" t="s">
        <v>236</v>
      </c>
      <c r="L39" t="s">
        <v>323</v>
      </c>
      <c r="M39" t="s">
        <v>324</v>
      </c>
    </row>
    <row r="40" spans="1:13" hidden="1">
      <c r="A40" s="4">
        <v>38</v>
      </c>
      <c r="B40" t="s">
        <v>12</v>
      </c>
      <c r="C40" s="1">
        <v>185.6</v>
      </c>
      <c r="D40" s="2" t="str">
        <f>HYPERLINK("https://torgi.gov.ru/new/public/lots/lot/21000005000000002497_1/(lotInfo:info)", "21000005000000002497_1")</f>
        <v>21000005000000002497_1</v>
      </c>
      <c r="E40" t="s">
        <v>20</v>
      </c>
      <c r="F40" s="3">
        <v>58736.918103448283</v>
      </c>
      <c r="G40" s="3">
        <v>10901572</v>
      </c>
      <c r="H40" t="s">
        <v>84</v>
      </c>
      <c r="I40" t="s">
        <v>182</v>
      </c>
      <c r="J40" t="s">
        <v>237</v>
      </c>
      <c r="L40" t="s">
        <v>321</v>
      </c>
      <c r="M40" t="s">
        <v>324</v>
      </c>
    </row>
    <row r="41" spans="1:13" hidden="1">
      <c r="A41" s="4">
        <v>39</v>
      </c>
      <c r="B41" t="s">
        <v>12</v>
      </c>
      <c r="C41" s="1">
        <v>240.5</v>
      </c>
      <c r="D41" s="2" t="str">
        <f>HYPERLINK("https://torgi.gov.ru/new/public/lots/lot/21000005000000002498_1/(lotInfo:info)", "21000005000000002498_1")</f>
        <v>21000005000000002498_1</v>
      </c>
      <c r="E41" t="s">
        <v>35</v>
      </c>
      <c r="F41" s="3">
        <v>54681.912681912683</v>
      </c>
      <c r="G41" s="3">
        <v>13151000</v>
      </c>
      <c r="H41" t="s">
        <v>85</v>
      </c>
      <c r="I41" t="s">
        <v>180</v>
      </c>
      <c r="J41" t="s">
        <v>238</v>
      </c>
      <c r="L41" t="s">
        <v>321</v>
      </c>
      <c r="M41" t="s">
        <v>324</v>
      </c>
    </row>
    <row r="42" spans="1:13" hidden="1">
      <c r="A42" s="4">
        <v>40</v>
      </c>
      <c r="B42" t="s">
        <v>12</v>
      </c>
      <c r="C42" s="1">
        <v>649.5</v>
      </c>
      <c r="D42" s="2" t="str">
        <f>HYPERLINK("https://torgi.gov.ru/new/public/lots/lot/21000005000000002501_1/(lotInfo:info)", "21000005000000002501_1")</f>
        <v>21000005000000002501_1</v>
      </c>
      <c r="E42" t="s">
        <v>35</v>
      </c>
      <c r="F42" s="3">
        <v>54843.725943033103</v>
      </c>
      <c r="G42" s="3">
        <v>35621000</v>
      </c>
      <c r="H42" t="s">
        <v>86</v>
      </c>
      <c r="I42" t="s">
        <v>180</v>
      </c>
      <c r="J42" t="s">
        <v>239</v>
      </c>
      <c r="L42" t="s">
        <v>321</v>
      </c>
      <c r="M42" t="s">
        <v>324</v>
      </c>
    </row>
    <row r="43" spans="1:13">
      <c r="A43" s="4">
        <v>41</v>
      </c>
      <c r="B43" t="s">
        <v>14</v>
      </c>
      <c r="C43" s="1">
        <v>186</v>
      </c>
      <c r="D43" s="2" t="str">
        <f>HYPERLINK("https://torgi.gov.ru/new/public/lots/lot/21000025550000000040_8/(lotInfo:info)", "21000025550000000040_8")</f>
        <v>21000025550000000040_8</v>
      </c>
      <c r="E43" t="s">
        <v>36</v>
      </c>
      <c r="F43" s="3">
        <v>44708.779569892467</v>
      </c>
      <c r="G43" s="3">
        <v>8315833</v>
      </c>
      <c r="H43" t="s">
        <v>87</v>
      </c>
      <c r="I43" t="s">
        <v>184</v>
      </c>
      <c r="J43" t="s">
        <v>240</v>
      </c>
      <c r="L43" t="s">
        <v>321</v>
      </c>
      <c r="M43" t="s">
        <v>325</v>
      </c>
    </row>
    <row r="44" spans="1:13">
      <c r="A44" s="4">
        <v>42</v>
      </c>
      <c r="B44" t="s">
        <v>14</v>
      </c>
      <c r="C44" s="1">
        <v>154.6</v>
      </c>
      <c r="D44" s="2" t="str">
        <f>HYPERLINK("https://torgi.gov.ru/new/public/lots/lot/21000025550000000040_6/(lotInfo:info)", "21000025550000000040_6")</f>
        <v>21000025550000000040_6</v>
      </c>
      <c r="E44" t="s">
        <v>36</v>
      </c>
      <c r="F44" s="3">
        <v>37106.513583441141</v>
      </c>
      <c r="G44" s="3">
        <v>5736667</v>
      </c>
      <c r="H44" t="s">
        <v>88</v>
      </c>
      <c r="I44" t="s">
        <v>184</v>
      </c>
      <c r="J44" t="s">
        <v>241</v>
      </c>
      <c r="L44" t="s">
        <v>321</v>
      </c>
      <c r="M44" t="s">
        <v>325</v>
      </c>
    </row>
    <row r="45" spans="1:13">
      <c r="A45" s="4">
        <v>43</v>
      </c>
      <c r="B45" t="s">
        <v>14</v>
      </c>
      <c r="C45" s="1">
        <v>194</v>
      </c>
      <c r="D45" s="2" t="str">
        <f>HYPERLINK("https://torgi.gov.ru/new/public/lots/lot/21000025550000000040_5/(lotInfo:info)", "21000025550000000040_5")</f>
        <v>21000025550000000040_5</v>
      </c>
      <c r="E45" t="s">
        <v>36</v>
      </c>
      <c r="F45" s="3">
        <v>44707.902061855668</v>
      </c>
      <c r="G45" s="3">
        <v>8673333</v>
      </c>
      <c r="H45" t="s">
        <v>89</v>
      </c>
      <c r="I45" t="s">
        <v>184</v>
      </c>
      <c r="J45" t="s">
        <v>242</v>
      </c>
      <c r="L45" t="s">
        <v>321</v>
      </c>
      <c r="M45" t="s">
        <v>325</v>
      </c>
    </row>
    <row r="46" spans="1:13">
      <c r="A46" s="4">
        <v>44</v>
      </c>
      <c r="B46" t="s">
        <v>14</v>
      </c>
      <c r="C46" s="1">
        <v>143.6</v>
      </c>
      <c r="D46" s="2" t="str">
        <f>HYPERLINK("https://torgi.gov.ru/new/public/lots/lot/21000025550000000040_7/(lotInfo:info)", "21000025550000000040_7")</f>
        <v>21000025550000000040_7</v>
      </c>
      <c r="E46" t="s">
        <v>36</v>
      </c>
      <c r="F46" s="3">
        <v>37523.210306406683</v>
      </c>
      <c r="G46" s="3">
        <v>5388333</v>
      </c>
      <c r="H46" t="s">
        <v>90</v>
      </c>
      <c r="I46" t="s">
        <v>184</v>
      </c>
      <c r="J46" t="s">
        <v>243</v>
      </c>
      <c r="L46" t="s">
        <v>321</v>
      </c>
      <c r="M46" t="s">
        <v>325</v>
      </c>
    </row>
    <row r="47" spans="1:13">
      <c r="A47" s="4">
        <v>45</v>
      </c>
      <c r="B47" t="s">
        <v>14</v>
      </c>
      <c r="C47" s="1">
        <v>126.2</v>
      </c>
      <c r="D47" s="2" t="str">
        <f>HYPERLINK("https://torgi.gov.ru/new/public/lots/lot/21000025550000000040_9/(lotInfo:info)", "21000025550000000040_9")</f>
        <v>21000025550000000040_9</v>
      </c>
      <c r="E47" t="s">
        <v>36</v>
      </c>
      <c r="F47" s="3">
        <v>37731.117274167977</v>
      </c>
      <c r="G47" s="3">
        <v>4761667</v>
      </c>
      <c r="H47" t="s">
        <v>91</v>
      </c>
      <c r="I47" t="s">
        <v>184</v>
      </c>
      <c r="J47" t="s">
        <v>244</v>
      </c>
      <c r="L47" t="s">
        <v>321</v>
      </c>
      <c r="M47" t="s">
        <v>325</v>
      </c>
    </row>
    <row r="48" spans="1:13" hidden="1">
      <c r="A48" s="4">
        <v>46</v>
      </c>
      <c r="B48" t="s">
        <v>12</v>
      </c>
      <c r="C48" s="1">
        <v>44.3</v>
      </c>
      <c r="D48" s="2" t="str">
        <f>HYPERLINK("https://torgi.gov.ru/new/public/lots/lot/21000005000000001935_1/(lotInfo:info)", "21000005000000001935_1")</f>
        <v>21000005000000001935_1</v>
      </c>
      <c r="E48" t="s">
        <v>19</v>
      </c>
      <c r="F48" s="3">
        <v>124446.9525959368</v>
      </c>
      <c r="G48" s="3">
        <v>5513000</v>
      </c>
      <c r="H48" t="s">
        <v>92</v>
      </c>
      <c r="I48" t="s">
        <v>166</v>
      </c>
      <c r="J48" t="s">
        <v>245</v>
      </c>
      <c r="L48" t="s">
        <v>321</v>
      </c>
      <c r="M48" t="s">
        <v>324</v>
      </c>
    </row>
    <row r="49" spans="1:13" hidden="1">
      <c r="A49" s="4">
        <v>47</v>
      </c>
      <c r="B49" t="s">
        <v>12</v>
      </c>
      <c r="C49" s="1">
        <v>240.8</v>
      </c>
      <c r="D49" s="2" t="str">
        <f>HYPERLINK("https://torgi.gov.ru/new/public/lots/lot/21000005000000002026_1/(lotInfo:info)", "21000005000000002026_1")</f>
        <v>21000005000000002026_1</v>
      </c>
      <c r="E49" t="s">
        <v>19</v>
      </c>
      <c r="F49" s="3">
        <v>122583.0564784053</v>
      </c>
      <c r="G49" s="3">
        <v>29518000</v>
      </c>
      <c r="H49" t="s">
        <v>63</v>
      </c>
      <c r="I49" t="s">
        <v>166</v>
      </c>
      <c r="J49" t="s">
        <v>246</v>
      </c>
      <c r="L49" t="s">
        <v>322</v>
      </c>
      <c r="M49" t="s">
        <v>324</v>
      </c>
    </row>
    <row r="50" spans="1:13" hidden="1">
      <c r="A50" s="4">
        <v>48</v>
      </c>
      <c r="B50" t="s">
        <v>12</v>
      </c>
      <c r="C50" s="1">
        <v>11.1</v>
      </c>
      <c r="D50" s="2" t="str">
        <f>HYPERLINK("https://torgi.gov.ru/new/public/lots/lot/21000005000000002045_1/(lotInfo:info)", "21000005000000002045_1")</f>
        <v>21000005000000002045_1</v>
      </c>
      <c r="E50" t="s">
        <v>19</v>
      </c>
      <c r="F50" s="3">
        <v>224504.5045045045</v>
      </c>
      <c r="G50" s="3">
        <v>2492000</v>
      </c>
      <c r="H50" t="s">
        <v>93</v>
      </c>
      <c r="I50" t="s">
        <v>167</v>
      </c>
      <c r="J50" t="s">
        <v>247</v>
      </c>
      <c r="L50" t="s">
        <v>321</v>
      </c>
      <c r="M50" t="s">
        <v>324</v>
      </c>
    </row>
    <row r="51" spans="1:13" hidden="1">
      <c r="A51" s="4">
        <v>49</v>
      </c>
      <c r="B51" t="s">
        <v>12</v>
      </c>
      <c r="C51" s="1">
        <v>99.9</v>
      </c>
      <c r="D51" s="2" t="str">
        <f>HYPERLINK("https://torgi.gov.ru/new/public/lots/lot/21000005000000002054_1/(lotInfo:info)", "21000005000000002054_1")</f>
        <v>21000005000000002054_1</v>
      </c>
      <c r="E51" t="s">
        <v>24</v>
      </c>
      <c r="F51" s="3">
        <v>73523.523523523516</v>
      </c>
      <c r="G51" s="3">
        <v>7345000</v>
      </c>
      <c r="H51" t="s">
        <v>94</v>
      </c>
      <c r="I51" t="s">
        <v>167</v>
      </c>
      <c r="J51" t="s">
        <v>248</v>
      </c>
      <c r="L51" t="s">
        <v>321</v>
      </c>
      <c r="M51" t="s">
        <v>324</v>
      </c>
    </row>
    <row r="52" spans="1:13" hidden="1">
      <c r="A52" s="4">
        <v>50</v>
      </c>
      <c r="B52" t="s">
        <v>12</v>
      </c>
      <c r="C52" s="1">
        <v>425.1</v>
      </c>
      <c r="D52" s="2" t="str">
        <f>HYPERLINK("https://torgi.gov.ru/new/public/lots/lot/21000005000000001769_1/(lotInfo:info)", "21000005000000001769_1")</f>
        <v>21000005000000001769_1</v>
      </c>
      <c r="E52" t="s">
        <v>19</v>
      </c>
      <c r="F52" s="3">
        <v>86480.82804046107</v>
      </c>
      <c r="G52" s="3">
        <v>36763000</v>
      </c>
      <c r="H52" t="s">
        <v>95</v>
      </c>
      <c r="I52" t="s">
        <v>165</v>
      </c>
      <c r="J52" t="s">
        <v>249</v>
      </c>
      <c r="L52" t="s">
        <v>321</v>
      </c>
      <c r="M52" t="s">
        <v>324</v>
      </c>
    </row>
    <row r="53" spans="1:13" hidden="1">
      <c r="A53" s="4">
        <v>51</v>
      </c>
      <c r="B53" t="s">
        <v>12</v>
      </c>
      <c r="C53" s="1">
        <v>101.7</v>
      </c>
      <c r="D53" s="2" t="str">
        <f>HYPERLINK("https://torgi.gov.ru/new/public/lots/lot/21000005000000002023_1/(lotInfo:info)", "21000005000000002023_1")</f>
        <v>21000005000000002023_1</v>
      </c>
      <c r="E53" t="s">
        <v>19</v>
      </c>
      <c r="F53" s="3">
        <v>101651.9174041298</v>
      </c>
      <c r="G53" s="3">
        <v>10338000</v>
      </c>
      <c r="H53" t="s">
        <v>96</v>
      </c>
      <c r="I53" t="s">
        <v>166</v>
      </c>
      <c r="J53" t="s">
        <v>250</v>
      </c>
      <c r="L53" t="s">
        <v>321</v>
      </c>
      <c r="M53" t="s">
        <v>324</v>
      </c>
    </row>
    <row r="54" spans="1:13">
      <c r="A54" s="4">
        <v>52</v>
      </c>
      <c r="B54" t="s">
        <v>15</v>
      </c>
      <c r="C54" s="1">
        <v>46.7</v>
      </c>
      <c r="D54" s="2" t="str">
        <f>HYPERLINK("https://torgi.gov.ru/new/public/lots/lot/21000026240000000018_4/(lotInfo:info)", "21000026240000000018_4")</f>
        <v>21000026240000000018_4</v>
      </c>
      <c r="E54" t="s">
        <v>37</v>
      </c>
      <c r="F54" s="3">
        <v>37284.796573875799</v>
      </c>
      <c r="G54" s="3">
        <v>1741200</v>
      </c>
      <c r="H54" t="s">
        <v>97</v>
      </c>
      <c r="I54" t="s">
        <v>185</v>
      </c>
      <c r="J54" t="s">
        <v>251</v>
      </c>
      <c r="L54" t="s">
        <v>322</v>
      </c>
      <c r="M54" t="s">
        <v>324</v>
      </c>
    </row>
    <row r="55" spans="1:13" hidden="1">
      <c r="A55" s="4">
        <v>53</v>
      </c>
      <c r="B55" t="s">
        <v>12</v>
      </c>
      <c r="C55" s="1">
        <v>117.4</v>
      </c>
      <c r="D55" s="2" t="str">
        <f>HYPERLINK("https://torgi.gov.ru/new/public/lots/lot/21000005000000002117_1/(lotInfo:info)", "21000005000000002117_1")</f>
        <v>21000005000000002117_1</v>
      </c>
      <c r="E55" t="s">
        <v>24</v>
      </c>
      <c r="F55" s="3">
        <v>69816.277683134584</v>
      </c>
      <c r="G55" s="3">
        <v>8196431</v>
      </c>
      <c r="H55" t="s">
        <v>98</v>
      </c>
      <c r="I55" t="s">
        <v>173</v>
      </c>
      <c r="J55" t="s">
        <v>252</v>
      </c>
      <c r="L55" t="s">
        <v>321</v>
      </c>
      <c r="M55" t="s">
        <v>324</v>
      </c>
    </row>
    <row r="56" spans="1:13" hidden="1">
      <c r="A56" s="4">
        <v>54</v>
      </c>
      <c r="B56" t="s">
        <v>12</v>
      </c>
      <c r="C56" s="1">
        <v>2941.4</v>
      </c>
      <c r="D56" s="2" t="str">
        <f>HYPERLINK("https://torgi.gov.ru/new/public/lots/lot/21000005000000002121_1/(lotInfo:info)", "21000005000000002121_1")</f>
        <v>21000005000000002121_1</v>
      </c>
      <c r="E56" t="s">
        <v>24</v>
      </c>
      <c r="F56" s="3">
        <v>33861.086557421637</v>
      </c>
      <c r="G56" s="3">
        <v>99599000</v>
      </c>
      <c r="H56" t="s">
        <v>99</v>
      </c>
      <c r="I56" t="s">
        <v>173</v>
      </c>
      <c r="J56" t="s">
        <v>253</v>
      </c>
      <c r="L56" t="s">
        <v>321</v>
      </c>
      <c r="M56" t="s">
        <v>324</v>
      </c>
    </row>
    <row r="57" spans="1:13" hidden="1">
      <c r="A57" s="4">
        <v>55</v>
      </c>
      <c r="B57" t="s">
        <v>12</v>
      </c>
      <c r="C57" s="1">
        <v>488.5</v>
      </c>
      <c r="D57" s="2" t="str">
        <f>HYPERLINK("https://torgi.gov.ru/new/public/lots/lot/21000005000000002166_1/(lotInfo:info)", "21000005000000002166_1")</f>
        <v>21000005000000002166_1</v>
      </c>
      <c r="E57" t="s">
        <v>24</v>
      </c>
      <c r="F57" s="3">
        <v>84595.701125895604</v>
      </c>
      <c r="G57" s="3">
        <v>41325000</v>
      </c>
      <c r="H57" t="s">
        <v>100</v>
      </c>
      <c r="I57" t="s">
        <v>186</v>
      </c>
      <c r="J57" t="s">
        <v>254</v>
      </c>
      <c r="L57" t="s">
        <v>321</v>
      </c>
      <c r="M57" t="s">
        <v>324</v>
      </c>
    </row>
    <row r="58" spans="1:13">
      <c r="A58" s="4">
        <v>56</v>
      </c>
      <c r="B58" t="s">
        <v>16</v>
      </c>
      <c r="C58" s="1">
        <v>397.8</v>
      </c>
      <c r="D58" s="2" t="str">
        <f>HYPERLINK("https://torgi.gov.ru/new/public/lots/lot/21000016520000000003_1/(lotInfo:info)", "21000016520000000003_1")</f>
        <v>21000016520000000003_1</v>
      </c>
      <c r="E58" t="s">
        <v>38</v>
      </c>
      <c r="F58" s="3">
        <v>22536.048265460031</v>
      </c>
      <c r="G58" s="3">
        <v>8964840</v>
      </c>
      <c r="H58" t="s">
        <v>101</v>
      </c>
      <c r="I58" t="s">
        <v>187</v>
      </c>
      <c r="J58" t="s">
        <v>255</v>
      </c>
      <c r="K58" s="3">
        <v>5481314.0499999998</v>
      </c>
      <c r="L58" t="s">
        <v>321</v>
      </c>
      <c r="M58" t="s">
        <v>324</v>
      </c>
    </row>
    <row r="59" spans="1:13" hidden="1">
      <c r="A59" s="4">
        <v>57</v>
      </c>
      <c r="B59" t="s">
        <v>12</v>
      </c>
      <c r="C59" s="1">
        <v>373.5</v>
      </c>
      <c r="D59" s="2" t="str">
        <f>HYPERLINK("https://torgi.gov.ru/new/public/lots/lot/21000005000000002167_1/(lotInfo:info)", "21000005000000002167_1")</f>
        <v>21000005000000002167_1</v>
      </c>
      <c r="E59" t="s">
        <v>35</v>
      </c>
      <c r="F59" s="3">
        <v>36329.317269076302</v>
      </c>
      <c r="G59" s="3">
        <v>13569000</v>
      </c>
      <c r="H59" t="s">
        <v>102</v>
      </c>
      <c r="I59" t="s">
        <v>171</v>
      </c>
      <c r="J59" t="s">
        <v>256</v>
      </c>
      <c r="L59" t="s">
        <v>321</v>
      </c>
      <c r="M59" t="s">
        <v>324</v>
      </c>
    </row>
    <row r="60" spans="1:13" hidden="1">
      <c r="A60" s="4">
        <v>58</v>
      </c>
      <c r="B60" t="s">
        <v>12</v>
      </c>
      <c r="C60" s="1">
        <v>186.8</v>
      </c>
      <c r="D60" s="2" t="str">
        <f>HYPERLINK("https://torgi.gov.ru/new/public/lots/lot/21000005000000002168_1/(lotInfo:info)", "21000005000000002168_1")</f>
        <v>21000005000000002168_1</v>
      </c>
      <c r="E60" t="s">
        <v>24</v>
      </c>
      <c r="F60" s="3">
        <v>133511.77730192721</v>
      </c>
      <c r="G60" s="3">
        <v>24940000</v>
      </c>
      <c r="H60" t="s">
        <v>103</v>
      </c>
      <c r="I60" t="s">
        <v>171</v>
      </c>
      <c r="J60" t="s">
        <v>257</v>
      </c>
      <c r="L60" t="s">
        <v>321</v>
      </c>
      <c r="M60" t="s">
        <v>324</v>
      </c>
    </row>
    <row r="61" spans="1:13" hidden="1">
      <c r="A61" s="4">
        <v>59</v>
      </c>
      <c r="B61" t="s">
        <v>12</v>
      </c>
      <c r="C61" s="1">
        <v>31.2</v>
      </c>
      <c r="D61" s="2" t="str">
        <f>HYPERLINK("https://torgi.gov.ru/new/public/lots/lot/21000005000000002218_1/(lotInfo:info)", "21000005000000002218_1")</f>
        <v>21000005000000002218_1</v>
      </c>
      <c r="E61" t="s">
        <v>19</v>
      </c>
      <c r="F61" s="3">
        <v>133974.358974359</v>
      </c>
      <c r="G61" s="3">
        <v>4180000</v>
      </c>
      <c r="H61" t="s">
        <v>104</v>
      </c>
      <c r="I61" t="s">
        <v>188</v>
      </c>
      <c r="J61" t="s">
        <v>258</v>
      </c>
      <c r="L61" t="s">
        <v>321</v>
      </c>
      <c r="M61" t="s">
        <v>324</v>
      </c>
    </row>
    <row r="62" spans="1:13" hidden="1">
      <c r="A62" s="4">
        <v>60</v>
      </c>
      <c r="B62" t="s">
        <v>12</v>
      </c>
      <c r="C62" s="1">
        <v>20.3</v>
      </c>
      <c r="D62" s="2" t="str">
        <f>HYPERLINK("https://torgi.gov.ru/new/public/lots/lot/21000005000000002228_1/(lotInfo:info)", "21000005000000002228_1")</f>
        <v>21000005000000002228_1</v>
      </c>
      <c r="E62" t="s">
        <v>35</v>
      </c>
      <c r="F62" s="3">
        <v>48977.339901477833</v>
      </c>
      <c r="G62" s="3">
        <v>994240</v>
      </c>
      <c r="H62" t="s">
        <v>105</v>
      </c>
      <c r="I62" t="s">
        <v>175</v>
      </c>
      <c r="J62" t="s">
        <v>259</v>
      </c>
      <c r="L62" t="s">
        <v>321</v>
      </c>
      <c r="M62" t="s">
        <v>324</v>
      </c>
    </row>
    <row r="63" spans="1:13" hidden="1">
      <c r="A63" s="4">
        <v>61</v>
      </c>
      <c r="B63" t="s">
        <v>12</v>
      </c>
      <c r="C63" s="1">
        <v>488.5</v>
      </c>
      <c r="D63" s="2" t="str">
        <f>HYPERLINK("https://torgi.gov.ru/new/public/lots/lot/21000005000000002166_1/(lotInfo:info)", "21000005000000002166_1")</f>
        <v>21000005000000002166_1</v>
      </c>
      <c r="E63" t="s">
        <v>24</v>
      </c>
      <c r="F63" s="3">
        <v>84595.701125895604</v>
      </c>
      <c r="G63" s="3">
        <v>41325000</v>
      </c>
      <c r="H63" t="s">
        <v>100</v>
      </c>
      <c r="I63" t="s">
        <v>186</v>
      </c>
      <c r="J63" t="s">
        <v>254</v>
      </c>
      <c r="L63" t="s">
        <v>321</v>
      </c>
      <c r="M63" t="s">
        <v>324</v>
      </c>
    </row>
    <row r="64" spans="1:13">
      <c r="A64" s="4">
        <v>62</v>
      </c>
      <c r="B64" t="s">
        <v>16</v>
      </c>
      <c r="C64" s="1">
        <v>397.8</v>
      </c>
      <c r="D64" s="2" t="str">
        <f>HYPERLINK("https://torgi.gov.ru/new/public/lots/lot/21000016520000000003_1/(lotInfo:info)", "21000016520000000003_1")</f>
        <v>21000016520000000003_1</v>
      </c>
      <c r="E64" t="s">
        <v>38</v>
      </c>
      <c r="F64" s="3">
        <v>22536.048265460031</v>
      </c>
      <c r="G64" s="3">
        <v>8964840</v>
      </c>
      <c r="H64" t="s">
        <v>101</v>
      </c>
      <c r="I64" t="s">
        <v>187</v>
      </c>
      <c r="J64" t="s">
        <v>255</v>
      </c>
      <c r="K64" s="3">
        <v>5481314.0499999998</v>
      </c>
      <c r="L64" t="s">
        <v>321</v>
      </c>
      <c r="M64" t="s">
        <v>324</v>
      </c>
    </row>
    <row r="65" spans="1:13" hidden="1">
      <c r="A65" s="4">
        <v>63</v>
      </c>
      <c r="B65" t="s">
        <v>12</v>
      </c>
      <c r="C65" s="1">
        <v>373.5</v>
      </c>
      <c r="D65" s="2" t="str">
        <f>HYPERLINK("https://torgi.gov.ru/new/public/lots/lot/21000005000000002167_1/(lotInfo:info)", "21000005000000002167_1")</f>
        <v>21000005000000002167_1</v>
      </c>
      <c r="E65" t="s">
        <v>35</v>
      </c>
      <c r="F65" s="3">
        <v>36329.317269076302</v>
      </c>
      <c r="G65" s="3">
        <v>13569000</v>
      </c>
      <c r="H65" t="s">
        <v>102</v>
      </c>
      <c r="I65" t="s">
        <v>171</v>
      </c>
      <c r="J65" t="s">
        <v>256</v>
      </c>
      <c r="L65" t="s">
        <v>321</v>
      </c>
      <c r="M65" t="s">
        <v>324</v>
      </c>
    </row>
    <row r="66" spans="1:13" hidden="1">
      <c r="A66" s="4">
        <v>64</v>
      </c>
      <c r="B66" t="s">
        <v>12</v>
      </c>
      <c r="C66" s="1">
        <v>186.8</v>
      </c>
      <c r="D66" s="2" t="str">
        <f>HYPERLINK("https://torgi.gov.ru/new/public/lots/lot/21000005000000002168_1/(lotInfo:info)", "21000005000000002168_1")</f>
        <v>21000005000000002168_1</v>
      </c>
      <c r="E66" t="s">
        <v>24</v>
      </c>
      <c r="F66" s="3">
        <v>133511.77730192721</v>
      </c>
      <c r="G66" s="3">
        <v>24940000</v>
      </c>
      <c r="H66" t="s">
        <v>103</v>
      </c>
      <c r="I66" t="s">
        <v>171</v>
      </c>
      <c r="J66" t="s">
        <v>257</v>
      </c>
      <c r="L66" t="s">
        <v>321</v>
      </c>
      <c r="M66" t="s">
        <v>324</v>
      </c>
    </row>
    <row r="67" spans="1:13" hidden="1">
      <c r="A67" s="4">
        <v>65</v>
      </c>
      <c r="B67" t="s">
        <v>12</v>
      </c>
      <c r="C67" s="1">
        <v>31.2</v>
      </c>
      <c r="D67" s="2" t="str">
        <f>HYPERLINK("https://torgi.gov.ru/new/public/lots/lot/21000005000000002218_1/(lotInfo:info)", "21000005000000002218_1")</f>
        <v>21000005000000002218_1</v>
      </c>
      <c r="E67" t="s">
        <v>19</v>
      </c>
      <c r="F67" s="3">
        <v>133974.358974359</v>
      </c>
      <c r="G67" s="3">
        <v>4180000</v>
      </c>
      <c r="H67" t="s">
        <v>104</v>
      </c>
      <c r="I67" t="s">
        <v>188</v>
      </c>
      <c r="J67" t="s">
        <v>258</v>
      </c>
      <c r="L67" t="s">
        <v>321</v>
      </c>
      <c r="M67" t="s">
        <v>324</v>
      </c>
    </row>
    <row r="68" spans="1:13" hidden="1">
      <c r="A68" s="4">
        <v>66</v>
      </c>
      <c r="B68" t="s">
        <v>12</v>
      </c>
      <c r="C68" s="1">
        <v>20.6</v>
      </c>
      <c r="D68" s="2" t="str">
        <f>HYPERLINK("https://torgi.gov.ru/new/public/lots/lot/21000005000000002304_1/(lotInfo:info)", "21000005000000002304_1")</f>
        <v>21000005000000002304_1</v>
      </c>
      <c r="E68" t="s">
        <v>19</v>
      </c>
      <c r="F68" s="3">
        <v>250825.24271844659</v>
      </c>
      <c r="G68" s="3">
        <v>5167000</v>
      </c>
      <c r="H68" t="s">
        <v>106</v>
      </c>
      <c r="I68" t="s">
        <v>170</v>
      </c>
      <c r="J68" t="s">
        <v>260</v>
      </c>
      <c r="L68" t="s">
        <v>321</v>
      </c>
      <c r="M68" t="s">
        <v>324</v>
      </c>
    </row>
    <row r="69" spans="1:13" hidden="1">
      <c r="A69" s="4">
        <v>67</v>
      </c>
      <c r="B69" t="s">
        <v>12</v>
      </c>
      <c r="C69" s="1">
        <v>92.3</v>
      </c>
      <c r="D69" s="2" t="str">
        <f>HYPERLINK("https://torgi.gov.ru/new/public/lots/lot/21000005000000002342_1/(lotInfo:info)", "21000005000000002342_1")</f>
        <v>21000005000000002342_1</v>
      </c>
      <c r="E69" t="s">
        <v>29</v>
      </c>
      <c r="F69" s="3">
        <v>205341.27843986999</v>
      </c>
      <c r="G69" s="3">
        <v>18953000</v>
      </c>
      <c r="H69" t="s">
        <v>107</v>
      </c>
      <c r="I69" t="s">
        <v>189</v>
      </c>
      <c r="J69" t="s">
        <v>261</v>
      </c>
      <c r="L69" t="s">
        <v>321</v>
      </c>
      <c r="M69" t="s">
        <v>324</v>
      </c>
    </row>
    <row r="70" spans="1:13" hidden="1">
      <c r="A70" s="4">
        <v>68</v>
      </c>
      <c r="B70" t="s">
        <v>12</v>
      </c>
      <c r="C70" s="1">
        <v>60.9</v>
      </c>
      <c r="D70" s="2" t="str">
        <f>HYPERLINK("https://torgi.gov.ru/new/public/lots/lot/21000005000000002347_1/(lotInfo:info)", "21000005000000002347_1")</f>
        <v>21000005000000002347_1</v>
      </c>
      <c r="E70" t="s">
        <v>19</v>
      </c>
      <c r="F70" s="3">
        <v>106124.7947454844</v>
      </c>
      <c r="G70" s="3">
        <v>6463000</v>
      </c>
      <c r="H70" t="s">
        <v>108</v>
      </c>
      <c r="I70" t="s">
        <v>183</v>
      </c>
      <c r="J70" t="s">
        <v>262</v>
      </c>
      <c r="L70" t="s">
        <v>321</v>
      </c>
      <c r="M70" t="s">
        <v>324</v>
      </c>
    </row>
    <row r="71" spans="1:13" hidden="1">
      <c r="A71" s="4">
        <v>69</v>
      </c>
      <c r="B71" t="s">
        <v>12</v>
      </c>
      <c r="C71" s="1">
        <v>188.4</v>
      </c>
      <c r="D71" s="2" t="str">
        <f>HYPERLINK("https://torgi.gov.ru/new/public/lots/lot/21000005000000002348_1/(lotInfo:info)", "21000005000000002348_1")</f>
        <v>21000005000000002348_1</v>
      </c>
      <c r="E71" t="s">
        <v>19</v>
      </c>
      <c r="F71" s="3">
        <v>93391.71974522293</v>
      </c>
      <c r="G71" s="3">
        <v>17595000</v>
      </c>
      <c r="H71" t="s">
        <v>109</v>
      </c>
      <c r="I71" t="s">
        <v>183</v>
      </c>
      <c r="J71" t="s">
        <v>263</v>
      </c>
      <c r="L71" t="s">
        <v>321</v>
      </c>
      <c r="M71" t="s">
        <v>324</v>
      </c>
    </row>
    <row r="72" spans="1:13">
      <c r="A72" s="4">
        <v>70</v>
      </c>
      <c r="B72" t="s">
        <v>17</v>
      </c>
      <c r="C72" s="1">
        <v>4787</v>
      </c>
      <c r="D72" s="2" t="str">
        <f>HYPERLINK("https://torgi.gov.ru/new/public/lots/lot/22000027070000000001_1/(lotInfo:info)", "22000027070000000001_1")</f>
        <v>22000027070000000001_1</v>
      </c>
      <c r="E72" t="s">
        <v>30</v>
      </c>
      <c r="F72" s="3">
        <v>1301.900981825778</v>
      </c>
      <c r="G72" s="3">
        <v>6232200</v>
      </c>
      <c r="I72" t="s">
        <v>190</v>
      </c>
      <c r="L72" t="s">
        <v>321</v>
      </c>
      <c r="M72" t="s">
        <v>324</v>
      </c>
    </row>
    <row r="73" spans="1:13" hidden="1">
      <c r="A73" s="4">
        <v>71</v>
      </c>
      <c r="B73" t="s">
        <v>12</v>
      </c>
      <c r="C73" s="1">
        <v>218.1</v>
      </c>
      <c r="D73" s="2" t="str">
        <f>HYPERLINK("https://torgi.gov.ru/new/public/lots/lot/21000005000000002301_1/(lotInfo:info)", "21000005000000002301_1")</f>
        <v>21000005000000002301_1</v>
      </c>
      <c r="E73" t="s">
        <v>19</v>
      </c>
      <c r="F73" s="3">
        <v>67849.610270518111</v>
      </c>
      <c r="G73" s="3">
        <v>14798000</v>
      </c>
      <c r="H73" t="s">
        <v>110</v>
      </c>
      <c r="I73" t="s">
        <v>170</v>
      </c>
      <c r="J73" t="s">
        <v>264</v>
      </c>
      <c r="L73" t="s">
        <v>321</v>
      </c>
      <c r="M73" t="s">
        <v>324</v>
      </c>
    </row>
    <row r="74" spans="1:13" hidden="1">
      <c r="A74" s="4">
        <v>72</v>
      </c>
      <c r="B74" t="s">
        <v>12</v>
      </c>
      <c r="C74" s="1">
        <v>20.6</v>
      </c>
      <c r="D74" s="2" t="str">
        <f>HYPERLINK("https://torgi.gov.ru/new/public/lots/lot/21000005000000002304_1/(lotInfo:info)", "21000005000000002304_1")</f>
        <v>21000005000000002304_1</v>
      </c>
      <c r="E74" t="s">
        <v>19</v>
      </c>
      <c r="F74" s="3">
        <v>250825.24271844659</v>
      </c>
      <c r="G74" s="3">
        <v>5167000</v>
      </c>
      <c r="H74" t="s">
        <v>106</v>
      </c>
      <c r="I74" t="s">
        <v>170</v>
      </c>
      <c r="J74" t="s">
        <v>260</v>
      </c>
      <c r="L74" t="s">
        <v>321</v>
      </c>
      <c r="M74" t="s">
        <v>324</v>
      </c>
    </row>
    <row r="75" spans="1:13" hidden="1">
      <c r="A75" s="4">
        <v>73</v>
      </c>
      <c r="B75" t="s">
        <v>12</v>
      </c>
      <c r="C75" s="1">
        <v>92.3</v>
      </c>
      <c r="D75" s="2" t="str">
        <f>HYPERLINK("https://torgi.gov.ru/new/public/lots/lot/21000005000000002342_1/(lotInfo:info)", "21000005000000002342_1")</f>
        <v>21000005000000002342_1</v>
      </c>
      <c r="E75" t="s">
        <v>29</v>
      </c>
      <c r="F75" s="3">
        <v>205341.27843986999</v>
      </c>
      <c r="G75" s="3">
        <v>18953000</v>
      </c>
      <c r="H75" t="s">
        <v>107</v>
      </c>
      <c r="I75" t="s">
        <v>189</v>
      </c>
      <c r="J75" t="s">
        <v>261</v>
      </c>
      <c r="L75" t="s">
        <v>321</v>
      </c>
      <c r="M75" t="s">
        <v>324</v>
      </c>
    </row>
    <row r="76" spans="1:13" hidden="1">
      <c r="A76" s="4">
        <v>74</v>
      </c>
      <c r="B76" t="s">
        <v>12</v>
      </c>
      <c r="C76" s="1">
        <v>546.5</v>
      </c>
      <c r="D76" s="2" t="str">
        <f>HYPERLINK("https://torgi.gov.ru/new/public/lots/lot/21000005000000001847_1/(lotInfo:info)", "21000005000000001847_1")</f>
        <v>21000005000000001847_1</v>
      </c>
      <c r="E76" t="s">
        <v>22</v>
      </c>
      <c r="F76" s="3">
        <v>24848.17566331198</v>
      </c>
      <c r="G76" s="3">
        <v>13579528</v>
      </c>
      <c r="H76" t="s">
        <v>111</v>
      </c>
      <c r="I76" t="s">
        <v>191</v>
      </c>
      <c r="J76" t="s">
        <v>265</v>
      </c>
      <c r="L76" t="s">
        <v>321</v>
      </c>
      <c r="M76" t="s">
        <v>324</v>
      </c>
    </row>
    <row r="77" spans="1:13" hidden="1">
      <c r="A77" s="4">
        <v>75</v>
      </c>
      <c r="B77" t="s">
        <v>12</v>
      </c>
      <c r="C77" s="1">
        <v>186</v>
      </c>
      <c r="D77" s="2" t="str">
        <f>HYPERLINK("https://torgi.gov.ru/new/public/lots/lot/21000005000000001849_1/(lotInfo:info)", "21000005000000001849_1")</f>
        <v>21000005000000001849_1</v>
      </c>
      <c r="E77" t="s">
        <v>29</v>
      </c>
      <c r="F77" s="3">
        <v>86865.591397849465</v>
      </c>
      <c r="G77" s="3">
        <v>16157000</v>
      </c>
      <c r="H77" t="s">
        <v>112</v>
      </c>
      <c r="I77" t="s">
        <v>191</v>
      </c>
      <c r="J77" t="s">
        <v>266</v>
      </c>
      <c r="L77" t="s">
        <v>321</v>
      </c>
      <c r="M77" t="s">
        <v>324</v>
      </c>
    </row>
    <row r="78" spans="1:13" hidden="1">
      <c r="A78" s="4">
        <v>76</v>
      </c>
      <c r="B78" t="s">
        <v>12</v>
      </c>
      <c r="C78" s="1">
        <v>675</v>
      </c>
      <c r="D78" s="2" t="str">
        <f>HYPERLINK("https://torgi.gov.ru/new/public/lots/lot/21000005000000002400_1/(lotInfo:info)", "21000005000000002400_1")</f>
        <v>21000005000000002400_1</v>
      </c>
      <c r="E78" t="s">
        <v>39</v>
      </c>
      <c r="F78" s="3">
        <v>84343.291851851856</v>
      </c>
      <c r="G78" s="3">
        <v>56931722</v>
      </c>
      <c r="H78" t="s">
        <v>113</v>
      </c>
      <c r="I78" t="s">
        <v>192</v>
      </c>
      <c r="J78" t="s">
        <v>267</v>
      </c>
      <c r="L78" t="s">
        <v>321</v>
      </c>
      <c r="M78" t="s">
        <v>324</v>
      </c>
    </row>
    <row r="79" spans="1:13" hidden="1">
      <c r="A79" s="4">
        <v>77</v>
      </c>
      <c r="B79" t="s">
        <v>12</v>
      </c>
      <c r="C79" s="1">
        <v>39.200000000000003</v>
      </c>
      <c r="D79" s="2" t="str">
        <f>HYPERLINK("https://torgi.gov.ru/new/public/lots/lot/21000005000000002416_1/(lotInfo:info)", "21000005000000002416_1")</f>
        <v>21000005000000002416_1</v>
      </c>
      <c r="E79" t="s">
        <v>19</v>
      </c>
      <c r="F79" s="3">
        <v>109209.18367346939</v>
      </c>
      <c r="G79" s="3">
        <v>4281000</v>
      </c>
      <c r="H79" t="s">
        <v>114</v>
      </c>
      <c r="I79" t="s">
        <v>193</v>
      </c>
      <c r="J79" t="s">
        <v>268</v>
      </c>
      <c r="L79" t="s">
        <v>321</v>
      </c>
      <c r="M79" t="s">
        <v>324</v>
      </c>
    </row>
    <row r="80" spans="1:13" hidden="1">
      <c r="A80" s="4">
        <v>78</v>
      </c>
      <c r="B80" t="s">
        <v>12</v>
      </c>
      <c r="C80" s="1">
        <v>46</v>
      </c>
      <c r="D80" s="2" t="str">
        <f>HYPERLINK("https://torgi.gov.ru/new/public/lots/lot/21000005000000002442_1/(lotInfo:info)", "21000005000000002442_1")</f>
        <v>21000005000000002442_1</v>
      </c>
      <c r="E80" t="s">
        <v>19</v>
      </c>
      <c r="F80" s="3">
        <v>80239.130434782608</v>
      </c>
      <c r="G80" s="3">
        <v>3691000</v>
      </c>
      <c r="H80" t="s">
        <v>115</v>
      </c>
      <c r="I80" t="s">
        <v>193</v>
      </c>
      <c r="J80" t="s">
        <v>269</v>
      </c>
      <c r="L80" t="s">
        <v>321</v>
      </c>
      <c r="M80" t="s">
        <v>324</v>
      </c>
    </row>
    <row r="81" spans="1:13" hidden="1">
      <c r="A81" s="4">
        <v>79</v>
      </c>
      <c r="B81" t="s">
        <v>12</v>
      </c>
      <c r="C81" s="1">
        <v>96.9</v>
      </c>
      <c r="D81" s="2" t="str">
        <f>HYPERLINK("https://torgi.gov.ru/new/public/lots/lot/21000005000000002402_1/(lotInfo:info)", "21000005000000002402_1")</f>
        <v>21000005000000002402_1</v>
      </c>
      <c r="E81" t="s">
        <v>19</v>
      </c>
      <c r="F81" s="3">
        <v>153931.88854489161</v>
      </c>
      <c r="G81" s="3">
        <v>14916000</v>
      </c>
      <c r="H81" t="s">
        <v>116</v>
      </c>
      <c r="I81" t="s">
        <v>179</v>
      </c>
      <c r="J81" t="s">
        <v>270</v>
      </c>
      <c r="L81" t="s">
        <v>321</v>
      </c>
      <c r="M81" t="s">
        <v>324</v>
      </c>
    </row>
    <row r="82" spans="1:13" hidden="1">
      <c r="A82" s="4">
        <v>80</v>
      </c>
      <c r="B82" t="s">
        <v>12</v>
      </c>
      <c r="C82" s="1">
        <v>153.69999999999999</v>
      </c>
      <c r="D82" s="2" t="str">
        <f>HYPERLINK("https://torgi.gov.ru/new/public/lots/lot/21000005000000002445_1/(lotInfo:info)", "21000005000000002445_1")</f>
        <v>21000005000000002445_1</v>
      </c>
      <c r="E82" t="s">
        <v>24</v>
      </c>
      <c r="F82" s="3">
        <v>41379.310344827587</v>
      </c>
      <c r="G82" s="3">
        <v>6360000</v>
      </c>
      <c r="H82" t="s">
        <v>117</v>
      </c>
      <c r="I82" t="s">
        <v>179</v>
      </c>
      <c r="J82" t="s">
        <v>271</v>
      </c>
      <c r="L82" t="s">
        <v>321</v>
      </c>
      <c r="M82" t="s">
        <v>324</v>
      </c>
    </row>
    <row r="83" spans="1:13" hidden="1">
      <c r="A83" s="4">
        <v>81</v>
      </c>
      <c r="B83" t="s">
        <v>12</v>
      </c>
      <c r="C83" s="1">
        <v>30.9</v>
      </c>
      <c r="D83" s="2" t="str">
        <f>HYPERLINK("https://torgi.gov.ru/new/public/lots/lot/21000005000000002441_1/(lotInfo:info)", "21000005000000002441_1")</f>
        <v>21000005000000002441_1</v>
      </c>
      <c r="E83" t="s">
        <v>19</v>
      </c>
      <c r="F83" s="3">
        <v>143915.857605178</v>
      </c>
      <c r="G83" s="3">
        <v>4447000</v>
      </c>
      <c r="H83" t="s">
        <v>118</v>
      </c>
      <c r="I83" t="s">
        <v>193</v>
      </c>
      <c r="J83" t="s">
        <v>272</v>
      </c>
      <c r="L83" t="s">
        <v>321</v>
      </c>
      <c r="M83" t="s">
        <v>324</v>
      </c>
    </row>
    <row r="84" spans="1:13" hidden="1">
      <c r="A84" s="4">
        <v>82</v>
      </c>
      <c r="B84" t="s">
        <v>12</v>
      </c>
      <c r="C84" s="1">
        <v>44.4</v>
      </c>
      <c r="D84" s="2" t="str">
        <f>HYPERLINK("https://torgi.gov.ru/new/public/lots/lot/21000005000000002443_1/(lotInfo:info)", "21000005000000002443_1")</f>
        <v>21000005000000002443_1</v>
      </c>
      <c r="E84" t="s">
        <v>19</v>
      </c>
      <c r="F84" s="3">
        <v>80382.882882882885</v>
      </c>
      <c r="G84" s="3">
        <v>3569000</v>
      </c>
      <c r="H84" t="s">
        <v>119</v>
      </c>
      <c r="I84" t="s">
        <v>193</v>
      </c>
      <c r="J84" t="s">
        <v>273</v>
      </c>
      <c r="L84" t="s">
        <v>321</v>
      </c>
      <c r="M84" t="s">
        <v>324</v>
      </c>
    </row>
    <row r="85" spans="1:13" hidden="1">
      <c r="A85" s="4">
        <v>83</v>
      </c>
      <c r="B85" t="s">
        <v>12</v>
      </c>
      <c r="C85" s="1">
        <v>85.8</v>
      </c>
      <c r="D85" s="2" t="str">
        <f>HYPERLINK("https://torgi.gov.ru/new/public/lots/lot/21000005000000002456_1/(lotInfo:info)", "21000005000000002456_1")</f>
        <v>21000005000000002456_1</v>
      </c>
      <c r="E85" t="s">
        <v>19</v>
      </c>
      <c r="F85" s="3">
        <v>186538.4615384615</v>
      </c>
      <c r="G85" s="3">
        <v>16005000</v>
      </c>
      <c r="H85" t="s">
        <v>120</v>
      </c>
      <c r="I85" t="s">
        <v>177</v>
      </c>
      <c r="J85" t="s">
        <v>274</v>
      </c>
      <c r="L85" t="s">
        <v>321</v>
      </c>
      <c r="M85" t="s">
        <v>324</v>
      </c>
    </row>
    <row r="86" spans="1:13" hidden="1">
      <c r="A86" s="4">
        <v>84</v>
      </c>
      <c r="B86" t="s">
        <v>12</v>
      </c>
      <c r="C86" s="1">
        <v>173</v>
      </c>
      <c r="D86" s="2" t="str">
        <f>HYPERLINK("https://torgi.gov.ru/new/public/lots/lot/21000005000000002486_1/(lotInfo:info)", "21000005000000002486_1")</f>
        <v>21000005000000002486_1</v>
      </c>
      <c r="E86" t="s">
        <v>20</v>
      </c>
      <c r="F86" s="3">
        <v>108052.0231213873</v>
      </c>
      <c r="G86" s="3">
        <v>18693000</v>
      </c>
      <c r="H86" t="s">
        <v>121</v>
      </c>
      <c r="I86" t="s">
        <v>182</v>
      </c>
      <c r="J86" t="s">
        <v>275</v>
      </c>
      <c r="L86" t="s">
        <v>321</v>
      </c>
      <c r="M86" t="s">
        <v>324</v>
      </c>
    </row>
    <row r="87" spans="1:13" hidden="1">
      <c r="A87" s="4">
        <v>85</v>
      </c>
      <c r="B87" t="s">
        <v>12</v>
      </c>
      <c r="C87" s="1">
        <v>372.1</v>
      </c>
      <c r="D87" s="2" t="str">
        <f>HYPERLINK("https://torgi.gov.ru/new/public/lots/lot/21000005000000002487_1/(lotInfo:info)", "21000005000000002487_1")</f>
        <v>21000005000000002487_1</v>
      </c>
      <c r="E87" t="s">
        <v>24</v>
      </c>
      <c r="F87" s="3">
        <v>76014.512227895728</v>
      </c>
      <c r="G87" s="3">
        <v>28285000</v>
      </c>
      <c r="H87" t="s">
        <v>122</v>
      </c>
      <c r="I87" t="s">
        <v>182</v>
      </c>
      <c r="J87" t="s">
        <v>276</v>
      </c>
      <c r="L87" t="s">
        <v>321</v>
      </c>
      <c r="M87" t="s">
        <v>324</v>
      </c>
    </row>
    <row r="88" spans="1:13" hidden="1">
      <c r="A88" s="4">
        <v>86</v>
      </c>
      <c r="B88" t="s">
        <v>12</v>
      </c>
      <c r="C88" s="1">
        <v>67.099999999999994</v>
      </c>
      <c r="D88" s="2" t="str">
        <f>HYPERLINK("https://torgi.gov.ru/new/public/lots/lot/21000005000000001974_1/(lotInfo:info)", "21000005000000001974_1")</f>
        <v>21000005000000001974_1</v>
      </c>
      <c r="E88" t="s">
        <v>33</v>
      </c>
      <c r="F88" s="3">
        <v>308345.75260804768</v>
      </c>
      <c r="G88" s="3">
        <v>20690000</v>
      </c>
      <c r="H88" t="s">
        <v>83</v>
      </c>
      <c r="I88" t="s">
        <v>167</v>
      </c>
      <c r="J88" t="s">
        <v>277</v>
      </c>
      <c r="L88" t="s">
        <v>323</v>
      </c>
      <c r="M88" t="s">
        <v>324</v>
      </c>
    </row>
    <row r="89" spans="1:13" hidden="1">
      <c r="A89" s="4">
        <v>87</v>
      </c>
      <c r="B89" t="s">
        <v>12</v>
      </c>
      <c r="C89" s="1">
        <v>67.099999999999994</v>
      </c>
      <c r="D89" s="2" t="str">
        <f>HYPERLINK("https://torgi.gov.ru/new/public/lots/lot/21000005000000001974_1/(lotInfo:info)", "21000005000000001974_1")</f>
        <v>21000005000000001974_1</v>
      </c>
      <c r="E89" t="s">
        <v>33</v>
      </c>
      <c r="F89" s="3">
        <v>308345.75260804768</v>
      </c>
      <c r="G89" s="3">
        <v>20690000</v>
      </c>
      <c r="H89" t="s">
        <v>83</v>
      </c>
      <c r="I89" t="s">
        <v>167</v>
      </c>
      <c r="J89" t="s">
        <v>277</v>
      </c>
      <c r="L89" t="s">
        <v>323</v>
      </c>
      <c r="M89" t="s">
        <v>324</v>
      </c>
    </row>
    <row r="90" spans="1:13" hidden="1">
      <c r="A90" s="4">
        <v>88</v>
      </c>
      <c r="B90" t="s">
        <v>12</v>
      </c>
      <c r="C90" s="1">
        <v>177.9</v>
      </c>
      <c r="D90" s="2" t="str">
        <f>HYPERLINK("https://torgi.gov.ru/new/public/lots/lot/21000005000000001975_1/(lotInfo:info)", "21000005000000001975_1")</f>
        <v>21000005000000001975_1</v>
      </c>
      <c r="E90" t="s">
        <v>33</v>
      </c>
      <c r="F90" s="3">
        <v>217133.2209106239</v>
      </c>
      <c r="G90" s="3">
        <v>38628000</v>
      </c>
      <c r="H90" t="s">
        <v>83</v>
      </c>
      <c r="I90" t="s">
        <v>167</v>
      </c>
      <c r="J90" t="s">
        <v>278</v>
      </c>
      <c r="L90" t="s">
        <v>323</v>
      </c>
      <c r="M90" t="s">
        <v>324</v>
      </c>
    </row>
    <row r="91" spans="1:13">
      <c r="A91" s="4">
        <v>89</v>
      </c>
      <c r="B91" t="s">
        <v>14</v>
      </c>
      <c r="C91" s="1">
        <v>8.6999999999999993</v>
      </c>
      <c r="D91" s="2" t="str">
        <f>HYPERLINK("https://torgi.gov.ru/new/public/lots/lot/21000025550000000040_10/(lotInfo:info)", "21000025550000000040_10")</f>
        <v>21000025550000000040_10</v>
      </c>
      <c r="E91" t="s">
        <v>36</v>
      </c>
      <c r="F91" s="3">
        <v>20881.264367816089</v>
      </c>
      <c r="G91" s="3">
        <v>181667</v>
      </c>
      <c r="H91" t="s">
        <v>123</v>
      </c>
      <c r="I91" t="s">
        <v>184</v>
      </c>
      <c r="J91" t="s">
        <v>279</v>
      </c>
      <c r="L91" t="s">
        <v>321</v>
      </c>
      <c r="M91" t="s">
        <v>325</v>
      </c>
    </row>
    <row r="92" spans="1:13">
      <c r="A92" s="4">
        <v>90</v>
      </c>
      <c r="B92" t="s">
        <v>15</v>
      </c>
      <c r="C92" s="1">
        <v>53.5</v>
      </c>
      <c r="D92" s="2" t="str">
        <f>HYPERLINK("https://torgi.gov.ru/new/public/lots/lot/21000026240000000018_2/(lotInfo:info)", "21000026240000000018_2")</f>
        <v>21000026240000000018_2</v>
      </c>
      <c r="E92" t="s">
        <v>40</v>
      </c>
      <c r="F92" s="3">
        <v>38949.532710280371</v>
      </c>
      <c r="G92" s="3">
        <v>2083800</v>
      </c>
      <c r="H92" t="s">
        <v>124</v>
      </c>
      <c r="I92" t="s">
        <v>185</v>
      </c>
      <c r="J92" t="s">
        <v>280</v>
      </c>
      <c r="L92" t="s">
        <v>322</v>
      </c>
      <c r="M92" t="s">
        <v>324</v>
      </c>
    </row>
    <row r="93" spans="1:13">
      <c r="A93" s="4">
        <v>91</v>
      </c>
      <c r="B93" t="s">
        <v>15</v>
      </c>
      <c r="C93" s="1">
        <v>30.7</v>
      </c>
      <c r="D93" s="2" t="str">
        <f>HYPERLINK("https://torgi.gov.ru/new/public/lots/lot/21000026240000000018_3/(lotInfo:info)", "21000026240000000018_3")</f>
        <v>21000026240000000018_3</v>
      </c>
      <c r="E93" t="s">
        <v>37</v>
      </c>
      <c r="F93" s="3">
        <v>37309.446254071663</v>
      </c>
      <c r="G93" s="3">
        <v>1145400</v>
      </c>
      <c r="H93" t="s">
        <v>125</v>
      </c>
      <c r="I93" t="s">
        <v>185</v>
      </c>
      <c r="J93" t="s">
        <v>281</v>
      </c>
      <c r="L93" t="s">
        <v>322</v>
      </c>
      <c r="M93" t="s">
        <v>324</v>
      </c>
    </row>
    <row r="94" spans="1:13">
      <c r="A94" s="4">
        <v>92</v>
      </c>
      <c r="B94" t="s">
        <v>15</v>
      </c>
      <c r="C94" s="1">
        <v>60.1</v>
      </c>
      <c r="D94" s="2" t="str">
        <f>HYPERLINK("https://torgi.gov.ru/new/public/lots/lot/21000026240000000018_5/(lotInfo:info)", "21000026240000000018_5")</f>
        <v>21000026240000000018_5</v>
      </c>
      <c r="E94" t="s">
        <v>37</v>
      </c>
      <c r="F94" s="3">
        <v>37237.936772046589</v>
      </c>
      <c r="G94" s="3">
        <v>2238000</v>
      </c>
      <c r="H94" t="s">
        <v>126</v>
      </c>
      <c r="I94" t="s">
        <v>185</v>
      </c>
      <c r="J94" t="s">
        <v>282</v>
      </c>
      <c r="L94" t="s">
        <v>322</v>
      </c>
      <c r="M94" t="s">
        <v>324</v>
      </c>
    </row>
    <row r="95" spans="1:13" hidden="1">
      <c r="A95" s="4">
        <v>93</v>
      </c>
      <c r="B95" t="s">
        <v>12</v>
      </c>
      <c r="C95" s="1">
        <v>109.6</v>
      </c>
      <c r="D95" s="2" t="str">
        <f>HYPERLINK("https://torgi.gov.ru/new/public/lots/lot/21000005000000002118_1/(lotInfo:info)", "21000005000000002118_1")</f>
        <v>21000005000000002118_1</v>
      </c>
      <c r="E95" t="s">
        <v>29</v>
      </c>
      <c r="F95" s="3">
        <v>127561.66970802921</v>
      </c>
      <c r="G95" s="3">
        <v>13980759</v>
      </c>
      <c r="H95" t="s">
        <v>127</v>
      </c>
      <c r="I95" t="s">
        <v>173</v>
      </c>
      <c r="J95" t="s">
        <v>283</v>
      </c>
      <c r="L95" t="s">
        <v>321</v>
      </c>
      <c r="M95" t="s">
        <v>324</v>
      </c>
    </row>
    <row r="96" spans="1:13" hidden="1">
      <c r="A96" s="4">
        <v>94</v>
      </c>
      <c r="B96" t="s">
        <v>12</v>
      </c>
      <c r="C96" s="1">
        <v>129.69999999999999</v>
      </c>
      <c r="D96" s="2" t="str">
        <f>HYPERLINK("https://torgi.gov.ru/new/public/lots/lot/21000005000000002162_1/(lotInfo:info)", "21000005000000002162_1")</f>
        <v>21000005000000002162_1</v>
      </c>
      <c r="E96" t="s">
        <v>20</v>
      </c>
      <c r="F96" s="3">
        <v>89814.95759444873</v>
      </c>
      <c r="G96" s="3">
        <v>11649000</v>
      </c>
      <c r="H96" t="s">
        <v>128</v>
      </c>
      <c r="I96" t="s">
        <v>186</v>
      </c>
      <c r="J96" t="s">
        <v>284</v>
      </c>
      <c r="L96" t="s">
        <v>321</v>
      </c>
      <c r="M96" t="s">
        <v>324</v>
      </c>
    </row>
    <row r="97" spans="1:13">
      <c r="A97" s="4">
        <v>95</v>
      </c>
      <c r="B97" t="s">
        <v>14</v>
      </c>
      <c r="C97" s="1">
        <v>237.4</v>
      </c>
      <c r="D97" s="2" t="str">
        <f>HYPERLINK("https://torgi.gov.ru/new/public/lots/lot/22000019850000000010_1/(lotInfo:info)", "22000019850000000010_1")</f>
        <v>22000019850000000010_1</v>
      </c>
      <c r="E97" t="s">
        <v>41</v>
      </c>
      <c r="F97" s="3">
        <v>1578</v>
      </c>
      <c r="G97" s="3">
        <v>374617.2</v>
      </c>
      <c r="H97" t="s">
        <v>129</v>
      </c>
      <c r="I97" t="s">
        <v>194</v>
      </c>
      <c r="J97" t="s">
        <v>285</v>
      </c>
      <c r="L97" t="s">
        <v>321</v>
      </c>
      <c r="M97" t="s">
        <v>324</v>
      </c>
    </row>
    <row r="98" spans="1:13">
      <c r="A98" s="4">
        <v>96</v>
      </c>
      <c r="B98" t="s">
        <v>14</v>
      </c>
      <c r="C98" s="1">
        <v>473.7</v>
      </c>
      <c r="D98" s="2" t="str">
        <f>HYPERLINK("https://torgi.gov.ru/new/public/lots/lot/22000019850000000011_1/(lotInfo:info)", "22000019850000000011_1")</f>
        <v>22000019850000000011_1</v>
      </c>
      <c r="E98" t="s">
        <v>42</v>
      </c>
      <c r="F98" s="3">
        <v>4328.9993666877772</v>
      </c>
      <c r="G98" s="3">
        <v>2050647</v>
      </c>
      <c r="I98" t="s">
        <v>194</v>
      </c>
      <c r="J98" t="s">
        <v>286</v>
      </c>
      <c r="L98" t="s">
        <v>321</v>
      </c>
      <c r="M98" t="s">
        <v>324</v>
      </c>
    </row>
    <row r="99" spans="1:13" hidden="1">
      <c r="A99" s="4">
        <v>97</v>
      </c>
      <c r="B99" t="s">
        <v>12</v>
      </c>
      <c r="C99" s="1">
        <v>145.80000000000001</v>
      </c>
      <c r="D99" s="2" t="str">
        <f>HYPERLINK("https://torgi.gov.ru/new/public/lots/lot/21000005000000002006_1/(lotInfo:info)", "21000005000000002006_1")</f>
        <v>21000005000000002006_1</v>
      </c>
      <c r="E99" t="s">
        <v>24</v>
      </c>
      <c r="F99" s="3">
        <v>215329.21810699589</v>
      </c>
      <c r="G99" s="3">
        <v>31395000</v>
      </c>
      <c r="H99" t="s">
        <v>130</v>
      </c>
      <c r="I99" t="s">
        <v>165</v>
      </c>
      <c r="J99" t="s">
        <v>287</v>
      </c>
      <c r="L99" t="s">
        <v>321</v>
      </c>
      <c r="M99" t="s">
        <v>324</v>
      </c>
    </row>
    <row r="100" spans="1:13" hidden="1">
      <c r="A100" s="4">
        <v>98</v>
      </c>
      <c r="B100" t="s">
        <v>12</v>
      </c>
      <c r="C100" s="1">
        <v>209.9</v>
      </c>
      <c r="D100" s="2" t="str">
        <f>HYPERLINK("https://torgi.gov.ru/new/public/lots/lot/21000005000000001997_1/(lotInfo:info)", "21000005000000001997_1")</f>
        <v>21000005000000001997_1</v>
      </c>
      <c r="E100" t="s">
        <v>35</v>
      </c>
      <c r="F100" s="3">
        <v>250905.1929490233</v>
      </c>
      <c r="G100" s="3">
        <v>52665000</v>
      </c>
      <c r="H100" t="s">
        <v>131</v>
      </c>
      <c r="I100" t="s">
        <v>165</v>
      </c>
      <c r="J100" t="s">
        <v>288</v>
      </c>
      <c r="L100" t="s">
        <v>321</v>
      </c>
      <c r="M100" t="s">
        <v>324</v>
      </c>
    </row>
    <row r="101" spans="1:13" hidden="1">
      <c r="A101" s="4">
        <v>99</v>
      </c>
      <c r="B101" t="s">
        <v>12</v>
      </c>
      <c r="C101" s="1">
        <v>246.2</v>
      </c>
      <c r="D101" s="2" t="str">
        <f>HYPERLINK("https://torgi.gov.ru/new/public/lots/lot/21000005000000001995_1/(lotInfo:info)", "21000005000000001995_1")</f>
        <v>21000005000000001995_1</v>
      </c>
      <c r="E101" t="s">
        <v>24</v>
      </c>
      <c r="F101" s="3">
        <v>42193.33874898457</v>
      </c>
      <c r="G101" s="3">
        <v>10388000</v>
      </c>
      <c r="H101" t="s">
        <v>132</v>
      </c>
      <c r="I101" t="s">
        <v>165</v>
      </c>
      <c r="J101" t="s">
        <v>289</v>
      </c>
      <c r="L101" t="s">
        <v>321</v>
      </c>
      <c r="M101" t="s">
        <v>324</v>
      </c>
    </row>
    <row r="102" spans="1:13" hidden="1">
      <c r="A102" s="4">
        <v>100</v>
      </c>
      <c r="B102" t="s">
        <v>12</v>
      </c>
      <c r="C102" s="1">
        <v>152.19999999999999</v>
      </c>
      <c r="D102" s="2" t="str">
        <f>HYPERLINK("https://torgi.gov.ru/new/public/lots/lot/21000005000000001880_1/(lotInfo:info)", "21000005000000001880_1")</f>
        <v>21000005000000001880_1</v>
      </c>
      <c r="E102" t="s">
        <v>31</v>
      </c>
      <c r="F102" s="3">
        <v>48390.473061760837</v>
      </c>
      <c r="G102" s="3">
        <v>7365030</v>
      </c>
      <c r="H102" t="s">
        <v>133</v>
      </c>
      <c r="I102" t="s">
        <v>191</v>
      </c>
      <c r="J102" t="s">
        <v>290</v>
      </c>
      <c r="L102" t="s">
        <v>321</v>
      </c>
      <c r="M102" t="s">
        <v>324</v>
      </c>
    </row>
    <row r="103" spans="1:13" hidden="1">
      <c r="A103" s="4">
        <v>101</v>
      </c>
      <c r="B103" t="s">
        <v>12</v>
      </c>
      <c r="C103" s="1">
        <v>78.2</v>
      </c>
      <c r="D103" s="2" t="str">
        <f>HYPERLINK("https://torgi.gov.ru/new/public/lots/lot/21000005000000001828_1/(lotInfo:info)", "21000005000000001828_1")</f>
        <v>21000005000000001828_1</v>
      </c>
      <c r="E103" t="s">
        <v>19</v>
      </c>
      <c r="F103" s="3">
        <v>91636.828644501278</v>
      </c>
      <c r="G103" s="3">
        <v>7166000</v>
      </c>
      <c r="H103" t="s">
        <v>134</v>
      </c>
      <c r="I103" t="s">
        <v>165</v>
      </c>
      <c r="J103" t="s">
        <v>291</v>
      </c>
      <c r="L103" t="s">
        <v>321</v>
      </c>
      <c r="M103" t="s">
        <v>324</v>
      </c>
    </row>
    <row r="104" spans="1:13" hidden="1">
      <c r="A104" s="4">
        <v>102</v>
      </c>
      <c r="B104" t="s">
        <v>12</v>
      </c>
      <c r="C104" s="1">
        <v>135.5</v>
      </c>
      <c r="D104" s="2" t="str">
        <f>HYPERLINK("https://torgi.gov.ru/new/public/lots/lot/21000005000000002070_1/(lotInfo:info)", "21000005000000002070_1")</f>
        <v>21000005000000002070_1</v>
      </c>
      <c r="E104" t="s">
        <v>24</v>
      </c>
      <c r="F104" s="3">
        <v>109291.5129151291</v>
      </c>
      <c r="G104" s="3">
        <v>14809000</v>
      </c>
      <c r="H104" t="s">
        <v>135</v>
      </c>
      <c r="I104" t="s">
        <v>170</v>
      </c>
      <c r="J104" t="s">
        <v>292</v>
      </c>
      <c r="L104" t="s">
        <v>321</v>
      </c>
      <c r="M104" t="s">
        <v>324</v>
      </c>
    </row>
    <row r="105" spans="1:13" hidden="1">
      <c r="A105" s="4">
        <v>103</v>
      </c>
      <c r="B105" t="s">
        <v>12</v>
      </c>
      <c r="C105" s="1">
        <v>122.9</v>
      </c>
      <c r="D105" s="2" t="str">
        <f>HYPERLINK("https://torgi.gov.ru/new/public/lots/lot/21000005000000002069_1/(lotInfo:info)", "21000005000000002069_1")</f>
        <v>21000005000000002069_1</v>
      </c>
      <c r="E105" t="s">
        <v>24</v>
      </c>
      <c r="F105" s="3">
        <v>109292.1074043938</v>
      </c>
      <c r="G105" s="3">
        <v>13432000</v>
      </c>
      <c r="H105" t="s">
        <v>136</v>
      </c>
      <c r="I105" t="s">
        <v>170</v>
      </c>
      <c r="J105" t="s">
        <v>293</v>
      </c>
      <c r="L105" t="s">
        <v>321</v>
      </c>
      <c r="M105" t="s">
        <v>324</v>
      </c>
    </row>
    <row r="106" spans="1:13" hidden="1">
      <c r="A106" s="4">
        <v>104</v>
      </c>
      <c r="B106" t="s">
        <v>12</v>
      </c>
      <c r="C106" s="1">
        <v>54.3</v>
      </c>
      <c r="D106" s="2" t="str">
        <f>HYPERLINK("https://torgi.gov.ru/new/public/lots/lot/21000005000000002048_1/(lotInfo:info)", "21000005000000002048_1")</f>
        <v>21000005000000002048_1</v>
      </c>
      <c r="E106" t="s">
        <v>19</v>
      </c>
      <c r="F106" s="3">
        <v>88268.876611418047</v>
      </c>
      <c r="G106" s="3">
        <v>4793000</v>
      </c>
      <c r="H106" t="s">
        <v>137</v>
      </c>
      <c r="I106" t="s">
        <v>166</v>
      </c>
      <c r="J106" t="s">
        <v>294</v>
      </c>
      <c r="L106" t="s">
        <v>321</v>
      </c>
      <c r="M106" t="s">
        <v>324</v>
      </c>
    </row>
    <row r="107" spans="1:13" hidden="1">
      <c r="A107" s="4">
        <v>105</v>
      </c>
      <c r="B107" t="s">
        <v>12</v>
      </c>
      <c r="C107" s="1">
        <v>120.7</v>
      </c>
      <c r="D107" s="2" t="str">
        <f>HYPERLINK("https://torgi.gov.ru/new/public/lots/lot/21000005000000002047_1/(lotInfo:info)", "21000005000000002047_1")</f>
        <v>21000005000000002047_1</v>
      </c>
      <c r="E107" t="s">
        <v>19</v>
      </c>
      <c r="F107" s="3">
        <v>296371.16818558407</v>
      </c>
      <c r="G107" s="3">
        <v>35772000</v>
      </c>
      <c r="H107" t="s">
        <v>138</v>
      </c>
      <c r="I107" t="s">
        <v>172</v>
      </c>
      <c r="J107" t="s">
        <v>295</v>
      </c>
      <c r="L107" t="s">
        <v>321</v>
      </c>
      <c r="M107" t="s">
        <v>324</v>
      </c>
    </row>
    <row r="108" spans="1:13">
      <c r="A108" s="4">
        <v>106</v>
      </c>
      <c r="B108" t="s">
        <v>15</v>
      </c>
      <c r="C108" s="1">
        <v>53.5</v>
      </c>
      <c r="D108" s="2" t="str">
        <f>HYPERLINK("https://torgi.gov.ru/new/public/lots/lot/21000026240000000018_2/(lotInfo:info)", "21000026240000000018_2")</f>
        <v>21000026240000000018_2</v>
      </c>
      <c r="E108" t="s">
        <v>40</v>
      </c>
      <c r="F108" s="3">
        <v>38949.532710280371</v>
      </c>
      <c r="G108" s="3">
        <v>2083800</v>
      </c>
      <c r="H108" t="s">
        <v>124</v>
      </c>
      <c r="I108" t="s">
        <v>185</v>
      </c>
      <c r="J108" t="s">
        <v>280</v>
      </c>
      <c r="L108" t="s">
        <v>322</v>
      </c>
      <c r="M108" t="s">
        <v>324</v>
      </c>
    </row>
    <row r="109" spans="1:13">
      <c r="A109" s="4">
        <v>107</v>
      </c>
      <c r="B109" t="s">
        <v>15</v>
      </c>
      <c r="C109" s="1">
        <v>30.7</v>
      </c>
      <c r="D109" s="2" t="str">
        <f>HYPERLINK("https://torgi.gov.ru/new/public/lots/lot/21000026240000000018_3/(lotInfo:info)", "21000026240000000018_3")</f>
        <v>21000026240000000018_3</v>
      </c>
      <c r="E109" t="s">
        <v>37</v>
      </c>
      <c r="F109" s="3">
        <v>37309.446254071663</v>
      </c>
      <c r="G109" s="3">
        <v>1145400</v>
      </c>
      <c r="H109" t="s">
        <v>125</v>
      </c>
      <c r="I109" t="s">
        <v>185</v>
      </c>
      <c r="J109" t="s">
        <v>281</v>
      </c>
      <c r="L109" t="s">
        <v>322</v>
      </c>
      <c r="M109" t="s">
        <v>324</v>
      </c>
    </row>
    <row r="110" spans="1:13" hidden="1">
      <c r="A110" s="4">
        <v>108</v>
      </c>
      <c r="B110" t="s">
        <v>12</v>
      </c>
      <c r="C110" s="1">
        <v>49.6</v>
      </c>
      <c r="D110" s="2" t="str">
        <f>HYPERLINK("https://torgi.gov.ru/new/public/lots/lot/21000005000000002217_1/(lotInfo:info)", "21000005000000002217_1")</f>
        <v>21000005000000002217_1</v>
      </c>
      <c r="E110" t="s">
        <v>19</v>
      </c>
      <c r="F110" s="3">
        <v>87338.709677419349</v>
      </c>
      <c r="G110" s="3">
        <v>4332000</v>
      </c>
      <c r="H110" t="s">
        <v>139</v>
      </c>
      <c r="I110" t="s">
        <v>188</v>
      </c>
      <c r="J110" t="s">
        <v>296</v>
      </c>
      <c r="L110" t="s">
        <v>321</v>
      </c>
      <c r="M110" t="s">
        <v>324</v>
      </c>
    </row>
    <row r="111" spans="1:13" hidden="1">
      <c r="A111" s="4">
        <v>109</v>
      </c>
      <c r="B111" t="s">
        <v>12</v>
      </c>
      <c r="C111" s="1">
        <v>103</v>
      </c>
      <c r="D111" s="2" t="str">
        <f>HYPERLINK("https://torgi.gov.ru/new/public/lots/lot/21000005000000002215_1/(lotInfo:info)", "21000005000000002215_1")</f>
        <v>21000005000000002215_1</v>
      </c>
      <c r="E111" t="s">
        <v>19</v>
      </c>
      <c r="F111" s="3">
        <v>72058.25242718446</v>
      </c>
      <c r="G111" s="3">
        <v>7422000</v>
      </c>
      <c r="H111" t="s">
        <v>140</v>
      </c>
      <c r="I111" t="s">
        <v>188</v>
      </c>
      <c r="J111" t="s">
        <v>297</v>
      </c>
      <c r="L111" t="s">
        <v>321</v>
      </c>
      <c r="M111" t="s">
        <v>324</v>
      </c>
    </row>
    <row r="112" spans="1:13" hidden="1">
      <c r="A112" s="4">
        <v>110</v>
      </c>
      <c r="B112" t="s">
        <v>12</v>
      </c>
      <c r="C112" s="1">
        <v>155.4</v>
      </c>
      <c r="D112" s="2" t="str">
        <f>HYPERLINK("https://torgi.gov.ru/new/public/lots/lot/21000005000000002253_1/(lotInfo:info)", "21000005000000002253_1")</f>
        <v>21000005000000002253_1</v>
      </c>
      <c r="E112" t="s">
        <v>19</v>
      </c>
      <c r="F112" s="3">
        <v>141473.61647361651</v>
      </c>
      <c r="G112" s="3">
        <v>21985000</v>
      </c>
      <c r="H112" t="s">
        <v>141</v>
      </c>
      <c r="I112" t="s">
        <v>167</v>
      </c>
      <c r="J112" t="s">
        <v>298</v>
      </c>
      <c r="L112" t="s">
        <v>321</v>
      </c>
      <c r="M112" t="s">
        <v>324</v>
      </c>
    </row>
    <row r="113" spans="1:13" hidden="1">
      <c r="A113" s="4">
        <v>111</v>
      </c>
      <c r="B113" t="s">
        <v>12</v>
      </c>
      <c r="C113" s="1">
        <v>150.5</v>
      </c>
      <c r="D113" s="2" t="str">
        <f>HYPERLINK("https://torgi.gov.ru/new/public/lots/lot/21000005000000002271_1/(lotInfo:info)", "21000005000000002271_1")</f>
        <v>21000005000000002271_1</v>
      </c>
      <c r="E113" t="s">
        <v>19</v>
      </c>
      <c r="F113" s="3">
        <v>90245.84717607974</v>
      </c>
      <c r="G113" s="3">
        <v>13582000</v>
      </c>
      <c r="H113" t="s">
        <v>142</v>
      </c>
      <c r="I113" t="s">
        <v>167</v>
      </c>
      <c r="J113" t="s">
        <v>299</v>
      </c>
      <c r="L113" t="s">
        <v>321</v>
      </c>
      <c r="M113" t="s">
        <v>324</v>
      </c>
    </row>
    <row r="114" spans="1:13" hidden="1">
      <c r="A114" s="4">
        <v>112</v>
      </c>
      <c r="B114" t="s">
        <v>12</v>
      </c>
      <c r="C114" s="1">
        <v>143.6</v>
      </c>
      <c r="D114" s="2" t="str">
        <f>HYPERLINK("https://torgi.gov.ru/new/public/lots/lot/21000005000000002272_1/(lotInfo:info)", "21000005000000002272_1")</f>
        <v>21000005000000002272_1</v>
      </c>
      <c r="E114" t="s">
        <v>19</v>
      </c>
      <c r="F114" s="3">
        <v>118753.48189415041</v>
      </c>
      <c r="G114" s="3">
        <v>17053000</v>
      </c>
      <c r="H114" t="s">
        <v>143</v>
      </c>
      <c r="I114" t="s">
        <v>167</v>
      </c>
      <c r="J114" t="s">
        <v>300</v>
      </c>
      <c r="L114" t="s">
        <v>321</v>
      </c>
      <c r="M114" t="s">
        <v>324</v>
      </c>
    </row>
    <row r="115" spans="1:13" hidden="1">
      <c r="A115" s="4">
        <v>113</v>
      </c>
      <c r="B115" t="s">
        <v>12</v>
      </c>
      <c r="C115" s="1">
        <v>223.7</v>
      </c>
      <c r="D115" s="2" t="str">
        <f>HYPERLINK("https://torgi.gov.ru/new/public/lots/lot/21000005000000002265_1/(lotInfo:info)", "21000005000000002265_1")</f>
        <v>21000005000000002265_1</v>
      </c>
      <c r="E115" t="s">
        <v>19</v>
      </c>
      <c r="F115" s="3">
        <v>42329.012069736258</v>
      </c>
      <c r="G115" s="3">
        <v>9469000</v>
      </c>
      <c r="H115" t="s">
        <v>144</v>
      </c>
      <c r="I115" t="s">
        <v>189</v>
      </c>
      <c r="J115" t="s">
        <v>301</v>
      </c>
      <c r="L115" t="s">
        <v>322</v>
      </c>
      <c r="M115" t="s">
        <v>324</v>
      </c>
    </row>
    <row r="116" spans="1:13" hidden="1">
      <c r="A116" s="4">
        <v>114</v>
      </c>
      <c r="B116" t="s">
        <v>12</v>
      </c>
      <c r="C116" s="1">
        <v>114.7</v>
      </c>
      <c r="D116" s="2" t="str">
        <f>HYPERLINK("https://torgi.gov.ru/new/public/lots/lot/21000005000000002310_1/(lotInfo:info)", "21000005000000002310_1")</f>
        <v>21000005000000002310_1</v>
      </c>
      <c r="E116" t="s">
        <v>19</v>
      </c>
      <c r="F116" s="3">
        <v>104542.28421970359</v>
      </c>
      <c r="G116" s="3">
        <v>11991000</v>
      </c>
      <c r="H116" t="s">
        <v>145</v>
      </c>
      <c r="I116" t="s">
        <v>167</v>
      </c>
      <c r="J116" t="s">
        <v>302</v>
      </c>
      <c r="L116" t="s">
        <v>321</v>
      </c>
      <c r="M116" t="s">
        <v>324</v>
      </c>
    </row>
    <row r="117" spans="1:13" hidden="1">
      <c r="A117" s="4">
        <v>115</v>
      </c>
      <c r="B117" t="s">
        <v>12</v>
      </c>
      <c r="C117" s="1">
        <v>463.2</v>
      </c>
      <c r="D117" s="2" t="str">
        <f>HYPERLINK("https://torgi.gov.ru/new/public/lots/lot/21000005000000002319_1/(lotInfo:info)", "21000005000000002319_1")</f>
        <v>21000005000000002319_1</v>
      </c>
      <c r="E117" t="s">
        <v>19</v>
      </c>
      <c r="F117" s="3">
        <v>104065.1986183074</v>
      </c>
      <c r="G117" s="3">
        <v>48203000</v>
      </c>
      <c r="H117" t="s">
        <v>146</v>
      </c>
      <c r="I117" t="s">
        <v>170</v>
      </c>
      <c r="J117" t="s">
        <v>303</v>
      </c>
      <c r="L117" t="s">
        <v>321</v>
      </c>
      <c r="M117" t="s">
        <v>324</v>
      </c>
    </row>
    <row r="118" spans="1:13" hidden="1">
      <c r="A118" s="4">
        <v>116</v>
      </c>
      <c r="B118" t="s">
        <v>12</v>
      </c>
      <c r="C118" s="1">
        <v>451.5</v>
      </c>
      <c r="D118" s="2" t="str">
        <f>HYPERLINK("https://torgi.gov.ru/new/public/lots/lot/22000036140000000019_1/(lotInfo:info)", "22000036140000000019_1")</f>
        <v>22000036140000000019_1</v>
      </c>
      <c r="E118" t="s">
        <v>36</v>
      </c>
      <c r="F118" s="3">
        <v>170291.02990033221</v>
      </c>
      <c r="G118" s="3">
        <v>76886400</v>
      </c>
      <c r="I118" t="s">
        <v>195</v>
      </c>
      <c r="J118" t="s">
        <v>304</v>
      </c>
      <c r="K118" s="3">
        <v>38161786.850000001</v>
      </c>
      <c r="L118" t="s">
        <v>322</v>
      </c>
      <c r="M118" t="s">
        <v>324</v>
      </c>
    </row>
    <row r="119" spans="1:13" hidden="1">
      <c r="A119" s="4">
        <v>117</v>
      </c>
      <c r="B119" t="s">
        <v>12</v>
      </c>
      <c r="C119" s="1">
        <v>521.5</v>
      </c>
      <c r="D119" s="2" t="str">
        <f>HYPERLINK("https://torgi.gov.ru/new/public/lots/lot/22000036140000000020_1/(lotInfo:info)", "22000036140000000020_1")</f>
        <v>22000036140000000020_1</v>
      </c>
      <c r="E119" t="s">
        <v>36</v>
      </c>
      <c r="F119" s="3">
        <v>50639.309683604988</v>
      </c>
      <c r="G119" s="3">
        <v>26408400</v>
      </c>
      <c r="I119" t="s">
        <v>195</v>
      </c>
      <c r="J119" t="s">
        <v>305</v>
      </c>
      <c r="K119" s="3">
        <v>51227570.799999997</v>
      </c>
      <c r="L119" t="s">
        <v>322</v>
      </c>
      <c r="M119" t="s">
        <v>324</v>
      </c>
    </row>
    <row r="120" spans="1:13" hidden="1">
      <c r="A120" s="4">
        <v>118</v>
      </c>
      <c r="B120" t="s">
        <v>12</v>
      </c>
      <c r="C120" s="1">
        <v>125.4</v>
      </c>
      <c r="D120" s="2" t="str">
        <f>HYPERLINK("https://torgi.gov.ru/new/public/lots/lot/21000005000000002338_1/(lotInfo:info)", "21000005000000002338_1")</f>
        <v>21000005000000002338_1</v>
      </c>
      <c r="E120" t="s">
        <v>29</v>
      </c>
      <c r="F120" s="3">
        <v>181507.1770334928</v>
      </c>
      <c r="G120" s="3">
        <v>22761000</v>
      </c>
      <c r="H120" t="s">
        <v>147</v>
      </c>
      <c r="I120" t="s">
        <v>189</v>
      </c>
      <c r="J120" t="s">
        <v>306</v>
      </c>
      <c r="L120" t="s">
        <v>321</v>
      </c>
      <c r="M120" t="s">
        <v>324</v>
      </c>
    </row>
    <row r="121" spans="1:13" hidden="1">
      <c r="A121" s="4">
        <v>119</v>
      </c>
      <c r="B121" t="s">
        <v>12</v>
      </c>
      <c r="C121" s="1">
        <v>67.2</v>
      </c>
      <c r="D121" s="2" t="str">
        <f>HYPERLINK("https://torgi.gov.ru/new/public/lots/lot/21000005000000002343_1/(lotInfo:info)", "21000005000000002343_1")</f>
        <v>21000005000000002343_1</v>
      </c>
      <c r="E121" t="s">
        <v>29</v>
      </c>
      <c r="F121" s="3">
        <v>180535.71428571429</v>
      </c>
      <c r="G121" s="3">
        <v>12132000</v>
      </c>
      <c r="H121" t="s">
        <v>148</v>
      </c>
      <c r="I121" t="s">
        <v>189</v>
      </c>
      <c r="J121" t="s">
        <v>307</v>
      </c>
      <c r="L121" t="s">
        <v>321</v>
      </c>
      <c r="M121" t="s">
        <v>324</v>
      </c>
    </row>
    <row r="122" spans="1:13">
      <c r="A122" s="4">
        <v>120</v>
      </c>
      <c r="B122" t="s">
        <v>14</v>
      </c>
      <c r="C122" s="1">
        <v>31.2</v>
      </c>
      <c r="D122" s="2" t="str">
        <f>HYPERLINK("https://torgi.gov.ru/new/public/lots/lot/22000012370000000016_1/(lotInfo:info)", "22000012370000000016_1")</f>
        <v>22000012370000000016_1</v>
      </c>
      <c r="E122" t="s">
        <v>43</v>
      </c>
      <c r="F122" s="3">
        <v>26514.00641025641</v>
      </c>
      <c r="G122" s="3">
        <v>827237</v>
      </c>
      <c r="H122" t="s">
        <v>149</v>
      </c>
      <c r="I122" t="s">
        <v>196</v>
      </c>
      <c r="J122" t="s">
        <v>308</v>
      </c>
      <c r="K122" s="3">
        <v>262418.83</v>
      </c>
      <c r="L122" t="s">
        <v>322</v>
      </c>
      <c r="M122" t="s">
        <v>324</v>
      </c>
    </row>
    <row r="123" spans="1:13" hidden="1">
      <c r="A123" s="4">
        <v>121</v>
      </c>
      <c r="B123" t="s">
        <v>12</v>
      </c>
      <c r="C123" s="1">
        <v>128.4</v>
      </c>
      <c r="D123" s="2" t="str">
        <f>HYPERLINK("https://torgi.gov.ru/new/public/lots/lot/21000005000000002399_1/(lotInfo:info)", "21000005000000002399_1")</f>
        <v>21000005000000002399_1</v>
      </c>
      <c r="E123" t="s">
        <v>44</v>
      </c>
      <c r="F123" s="3">
        <v>218403.42679127719</v>
      </c>
      <c r="G123" s="3">
        <v>28043000</v>
      </c>
      <c r="H123" t="s">
        <v>150</v>
      </c>
      <c r="I123" t="s">
        <v>192</v>
      </c>
      <c r="J123" t="s">
        <v>309</v>
      </c>
      <c r="L123" t="s">
        <v>321</v>
      </c>
      <c r="M123" t="s">
        <v>324</v>
      </c>
    </row>
    <row r="124" spans="1:13">
      <c r="A124" s="4">
        <v>122</v>
      </c>
      <c r="B124" t="s">
        <v>16</v>
      </c>
      <c r="C124" s="1">
        <v>1476.7</v>
      </c>
      <c r="D124" s="2" t="str">
        <f>HYPERLINK("https://torgi.gov.ru/new/public/lots/lot/22000123100000000001_1/(lotInfo:info)", "22000123100000000001_1")</f>
        <v>22000123100000000001_1</v>
      </c>
      <c r="F124" s="3">
        <v>9683.7543170583049</v>
      </c>
      <c r="G124" s="3">
        <v>14300000</v>
      </c>
      <c r="H124" t="s">
        <v>151</v>
      </c>
      <c r="I124" t="s">
        <v>197</v>
      </c>
      <c r="L124" t="s">
        <v>321</v>
      </c>
      <c r="M124" t="s">
        <v>324</v>
      </c>
    </row>
    <row r="125" spans="1:13" hidden="1">
      <c r="A125" s="4">
        <v>123</v>
      </c>
      <c r="B125" t="s">
        <v>12</v>
      </c>
      <c r="C125" s="1">
        <v>42.8</v>
      </c>
      <c r="D125" s="2" t="str">
        <f>HYPERLINK("https://torgi.gov.ru/new/public/lots/lot/21000005000000002419_1/(lotInfo:info)", "21000005000000002419_1")</f>
        <v>21000005000000002419_1</v>
      </c>
      <c r="E125" t="s">
        <v>24</v>
      </c>
      <c r="F125" s="3">
        <v>79462.616822429918</v>
      </c>
      <c r="G125" s="3">
        <v>3401000</v>
      </c>
      <c r="H125" t="s">
        <v>152</v>
      </c>
      <c r="I125" t="s">
        <v>179</v>
      </c>
      <c r="J125" t="s">
        <v>310</v>
      </c>
      <c r="L125" t="s">
        <v>321</v>
      </c>
      <c r="M125" t="s">
        <v>324</v>
      </c>
    </row>
    <row r="126" spans="1:13" hidden="1">
      <c r="A126" s="4">
        <v>124</v>
      </c>
      <c r="B126" t="s">
        <v>12</v>
      </c>
      <c r="C126" s="1">
        <v>78.2</v>
      </c>
      <c r="D126" s="2" t="str">
        <f>HYPERLINK("https://torgi.gov.ru/new/public/lots/lot/21000005000000001828_1/(lotInfo:info)", "21000005000000001828_1")</f>
        <v>21000005000000001828_1</v>
      </c>
      <c r="E126" t="s">
        <v>19</v>
      </c>
      <c r="F126" s="3">
        <v>91636.828644501278</v>
      </c>
      <c r="G126" s="3">
        <v>7166000</v>
      </c>
      <c r="H126" t="s">
        <v>134</v>
      </c>
      <c r="I126" t="s">
        <v>165</v>
      </c>
      <c r="J126" t="s">
        <v>291</v>
      </c>
      <c r="L126" t="s">
        <v>321</v>
      </c>
      <c r="M126" t="s">
        <v>324</v>
      </c>
    </row>
    <row r="127" spans="1:13" hidden="1">
      <c r="A127" s="4">
        <v>125</v>
      </c>
      <c r="B127" t="s">
        <v>12</v>
      </c>
      <c r="C127" s="1">
        <v>125.4</v>
      </c>
      <c r="D127" s="2" t="str">
        <f>HYPERLINK("https://torgi.gov.ru/new/public/lots/lot/21000005000000002338_1/(lotInfo:info)", "21000005000000002338_1")</f>
        <v>21000005000000002338_1</v>
      </c>
      <c r="E127" t="s">
        <v>29</v>
      </c>
      <c r="F127" s="3">
        <v>181507.1770334928</v>
      </c>
      <c r="G127" s="3">
        <v>22761000</v>
      </c>
      <c r="H127" t="s">
        <v>147</v>
      </c>
      <c r="I127" t="s">
        <v>189</v>
      </c>
      <c r="J127" t="s">
        <v>306</v>
      </c>
      <c r="L127" t="s">
        <v>321</v>
      </c>
      <c r="M127" t="s">
        <v>324</v>
      </c>
    </row>
    <row r="128" spans="1:13" hidden="1">
      <c r="A128" s="4">
        <v>126</v>
      </c>
      <c r="B128" t="s">
        <v>12</v>
      </c>
      <c r="C128" s="1">
        <v>67.2</v>
      </c>
      <c r="D128" s="2" t="str">
        <f>HYPERLINK("https://torgi.gov.ru/new/public/lots/lot/21000005000000002343_1/(lotInfo:info)", "21000005000000002343_1")</f>
        <v>21000005000000002343_1</v>
      </c>
      <c r="E128" t="s">
        <v>29</v>
      </c>
      <c r="F128" s="3">
        <v>180535.71428571429</v>
      </c>
      <c r="G128" s="3">
        <v>12132000</v>
      </c>
      <c r="H128" t="s">
        <v>148</v>
      </c>
      <c r="I128" t="s">
        <v>189</v>
      </c>
      <c r="J128" t="s">
        <v>307</v>
      </c>
      <c r="L128" t="s">
        <v>321</v>
      </c>
      <c r="M128" t="s">
        <v>324</v>
      </c>
    </row>
    <row r="129" spans="1:13">
      <c r="A129" s="4">
        <v>127</v>
      </c>
      <c r="B129" t="s">
        <v>14</v>
      </c>
      <c r="C129" s="1">
        <v>31.2</v>
      </c>
      <c r="D129" s="2" t="str">
        <f>HYPERLINK("https://torgi.gov.ru/new/public/lots/lot/22000012370000000016_1/(lotInfo:info)", "22000012370000000016_1")</f>
        <v>22000012370000000016_1</v>
      </c>
      <c r="E129" t="s">
        <v>43</v>
      </c>
      <c r="F129" s="3">
        <v>26514.00641025641</v>
      </c>
      <c r="G129" s="3">
        <v>827237</v>
      </c>
      <c r="H129" t="s">
        <v>149</v>
      </c>
      <c r="I129" t="s">
        <v>196</v>
      </c>
      <c r="J129" t="s">
        <v>308</v>
      </c>
      <c r="K129" s="3">
        <v>262418.83</v>
      </c>
      <c r="L129" t="s">
        <v>322</v>
      </c>
      <c r="M129" t="s">
        <v>324</v>
      </c>
    </row>
    <row r="130" spans="1:13" hidden="1">
      <c r="A130" s="4">
        <v>128</v>
      </c>
      <c r="B130" t="s">
        <v>12</v>
      </c>
      <c r="C130" s="1">
        <v>128.4</v>
      </c>
      <c r="D130" s="2" t="str">
        <f>HYPERLINK("https://torgi.gov.ru/new/public/lots/lot/21000005000000002399_1/(lotInfo:info)", "21000005000000002399_1")</f>
        <v>21000005000000002399_1</v>
      </c>
      <c r="E130" t="s">
        <v>44</v>
      </c>
      <c r="F130" s="3">
        <v>218403.42679127719</v>
      </c>
      <c r="G130" s="3">
        <v>28043000</v>
      </c>
      <c r="H130" t="s">
        <v>150</v>
      </c>
      <c r="I130" t="s">
        <v>192</v>
      </c>
      <c r="J130" t="s">
        <v>309</v>
      </c>
      <c r="L130" t="s">
        <v>321</v>
      </c>
      <c r="M130" t="s">
        <v>324</v>
      </c>
    </row>
    <row r="131" spans="1:13">
      <c r="A131" s="4">
        <v>129</v>
      </c>
      <c r="B131" t="s">
        <v>16</v>
      </c>
      <c r="C131" s="1">
        <v>1476.7</v>
      </c>
      <c r="D131" s="2" t="str">
        <f>HYPERLINK("https://torgi.gov.ru/new/public/lots/lot/22000123100000000001_1/(lotInfo:info)", "22000123100000000001_1")</f>
        <v>22000123100000000001_1</v>
      </c>
      <c r="F131" s="3">
        <v>9683.7543170583049</v>
      </c>
      <c r="G131" s="3">
        <v>14300000</v>
      </c>
      <c r="H131" t="s">
        <v>151</v>
      </c>
      <c r="I131" t="s">
        <v>197</v>
      </c>
      <c r="L131" t="s">
        <v>321</v>
      </c>
      <c r="M131" t="s">
        <v>324</v>
      </c>
    </row>
    <row r="132" spans="1:13" hidden="1">
      <c r="A132" s="4">
        <v>130</v>
      </c>
      <c r="B132" t="s">
        <v>12</v>
      </c>
      <c r="C132" s="1">
        <v>42.8</v>
      </c>
      <c r="D132" s="2" t="str">
        <f>HYPERLINK("https://torgi.gov.ru/new/public/lots/lot/21000005000000002419_1/(lotInfo:info)", "21000005000000002419_1")</f>
        <v>21000005000000002419_1</v>
      </c>
      <c r="E132" t="s">
        <v>24</v>
      </c>
      <c r="F132" s="3">
        <v>79462.616822429918</v>
      </c>
      <c r="G132" s="3">
        <v>3401000</v>
      </c>
      <c r="H132" t="s">
        <v>152</v>
      </c>
      <c r="I132" t="s">
        <v>179</v>
      </c>
      <c r="J132" t="s">
        <v>310</v>
      </c>
      <c r="L132" t="s">
        <v>321</v>
      </c>
      <c r="M132" t="s">
        <v>324</v>
      </c>
    </row>
    <row r="133" spans="1:13" hidden="1">
      <c r="A133" s="4">
        <v>131</v>
      </c>
      <c r="B133" t="s">
        <v>12</v>
      </c>
      <c r="C133" s="1">
        <v>595.70000000000005</v>
      </c>
      <c r="D133" s="2" t="str">
        <f>HYPERLINK("https://torgi.gov.ru/new/public/lots/lot/21000005000000002449_1/(lotInfo:info)", "21000005000000002449_1")</f>
        <v>21000005000000002449_1</v>
      </c>
      <c r="E133" t="s">
        <v>35</v>
      </c>
      <c r="F133" s="3">
        <v>46412.623803928152</v>
      </c>
      <c r="G133" s="3">
        <v>27648000</v>
      </c>
      <c r="H133" t="s">
        <v>153</v>
      </c>
      <c r="I133" t="s">
        <v>179</v>
      </c>
      <c r="J133" t="s">
        <v>311</v>
      </c>
      <c r="L133" t="s">
        <v>321</v>
      </c>
      <c r="M133" t="s">
        <v>324</v>
      </c>
    </row>
    <row r="134" spans="1:13" hidden="1">
      <c r="A134" s="4">
        <v>132</v>
      </c>
      <c r="B134" t="s">
        <v>12</v>
      </c>
      <c r="C134" s="1">
        <v>539.6</v>
      </c>
      <c r="D134" s="2" t="str">
        <f>HYPERLINK("https://torgi.gov.ru/new/public/lots/lot/21000005000000002450_1/(lotInfo:info)", "21000005000000002450_1")</f>
        <v>21000005000000002450_1</v>
      </c>
      <c r="E134" t="s">
        <v>28</v>
      </c>
      <c r="F134" s="3">
        <v>32392.918828762049</v>
      </c>
      <c r="G134" s="3">
        <v>17479219</v>
      </c>
      <c r="H134" t="s">
        <v>154</v>
      </c>
      <c r="I134" t="s">
        <v>179</v>
      </c>
      <c r="J134" t="s">
        <v>312</v>
      </c>
      <c r="L134" t="s">
        <v>321</v>
      </c>
      <c r="M134" t="s">
        <v>324</v>
      </c>
    </row>
    <row r="135" spans="1:13">
      <c r="A135" s="4">
        <v>133</v>
      </c>
      <c r="B135" t="s">
        <v>14</v>
      </c>
      <c r="C135" s="1">
        <v>5</v>
      </c>
      <c r="D135" s="2" t="str">
        <f>HYPERLINK("https://torgi.gov.ru/new/public/lots/lot/21000033250000000005_11/(lotInfo:info)", "21000033250000000005_11")</f>
        <v>21000033250000000005_11</v>
      </c>
      <c r="E135" t="s">
        <v>45</v>
      </c>
      <c r="F135" s="3">
        <v>21250</v>
      </c>
      <c r="G135" s="3">
        <v>106250</v>
      </c>
      <c r="H135" t="s">
        <v>155</v>
      </c>
      <c r="I135" t="s">
        <v>198</v>
      </c>
      <c r="J135" t="s">
        <v>313</v>
      </c>
      <c r="L135" t="s">
        <v>321</v>
      </c>
      <c r="M135" t="s">
        <v>325</v>
      </c>
    </row>
    <row r="136" spans="1:13" hidden="1">
      <c r="A136" s="4">
        <v>134</v>
      </c>
      <c r="B136" t="s">
        <v>12</v>
      </c>
      <c r="C136" s="1">
        <v>80.5</v>
      </c>
      <c r="D136" s="2" t="str">
        <f>HYPERLINK("https://torgi.gov.ru/new/public/lots/lot/21000005000000002457_1/(lotInfo:info)", "21000005000000002457_1")</f>
        <v>21000005000000002457_1</v>
      </c>
      <c r="E136" t="s">
        <v>19</v>
      </c>
      <c r="F136" s="3">
        <v>69602.484472049691</v>
      </c>
      <c r="G136" s="3">
        <v>5603000</v>
      </c>
      <c r="H136" t="s">
        <v>156</v>
      </c>
      <c r="I136" t="s">
        <v>181</v>
      </c>
      <c r="J136" t="s">
        <v>314</v>
      </c>
      <c r="L136" t="s">
        <v>321</v>
      </c>
      <c r="M136" t="s">
        <v>324</v>
      </c>
    </row>
    <row r="137" spans="1:13" hidden="1">
      <c r="A137" s="4">
        <v>135</v>
      </c>
      <c r="B137" t="s">
        <v>12</v>
      </c>
      <c r="C137" s="1">
        <v>224.4</v>
      </c>
      <c r="D137" s="2" t="str">
        <f>HYPERLINK("https://torgi.gov.ru/new/public/lots/lot/21000005000000002483_1/(lotInfo:info)", "21000005000000002483_1")</f>
        <v>21000005000000002483_1</v>
      </c>
      <c r="E137" t="s">
        <v>24</v>
      </c>
      <c r="F137" s="3">
        <v>39616.755793226381</v>
      </c>
      <c r="G137" s="3">
        <v>8890000</v>
      </c>
      <c r="H137" t="s">
        <v>157</v>
      </c>
      <c r="I137" t="s">
        <v>182</v>
      </c>
      <c r="J137" t="s">
        <v>315</v>
      </c>
      <c r="L137" t="s">
        <v>321</v>
      </c>
      <c r="M137" t="s">
        <v>324</v>
      </c>
    </row>
    <row r="138" spans="1:13" hidden="1">
      <c r="A138" s="4">
        <v>136</v>
      </c>
      <c r="B138" t="s">
        <v>12</v>
      </c>
      <c r="C138" s="1">
        <v>192</v>
      </c>
      <c r="D138" s="2" t="str">
        <f>HYPERLINK("https://torgi.gov.ru/new/public/lots/lot/21000005000000002494_1/(lotInfo:info)", "21000005000000002494_1")</f>
        <v>21000005000000002494_1</v>
      </c>
      <c r="E138" t="s">
        <v>20</v>
      </c>
      <c r="F138" s="3">
        <v>50018.75</v>
      </c>
      <c r="G138" s="3">
        <v>9603600</v>
      </c>
      <c r="H138" t="s">
        <v>158</v>
      </c>
      <c r="I138" t="s">
        <v>182</v>
      </c>
      <c r="J138" t="s">
        <v>316</v>
      </c>
      <c r="L138" t="s">
        <v>321</v>
      </c>
      <c r="M138" t="s">
        <v>324</v>
      </c>
    </row>
    <row r="139" spans="1:13">
      <c r="A139" s="4">
        <v>137</v>
      </c>
      <c r="B139" t="s">
        <v>14</v>
      </c>
      <c r="C139" s="1">
        <v>5</v>
      </c>
      <c r="D139" s="2" t="str">
        <f>HYPERLINK("https://torgi.gov.ru/new/public/lots/lot/21000033250000000005_11/(lotInfo:info)", "21000033250000000005_11")</f>
        <v>21000033250000000005_11</v>
      </c>
      <c r="E139" t="s">
        <v>45</v>
      </c>
      <c r="F139" s="3">
        <v>21250</v>
      </c>
      <c r="G139" s="3">
        <v>106250</v>
      </c>
      <c r="H139" t="s">
        <v>155</v>
      </c>
      <c r="I139" t="s">
        <v>198</v>
      </c>
      <c r="J139" t="s">
        <v>313</v>
      </c>
      <c r="L139" t="s">
        <v>321</v>
      </c>
      <c r="M139" t="s">
        <v>325</v>
      </c>
    </row>
    <row r="140" spans="1:13">
      <c r="A140" s="4">
        <v>138</v>
      </c>
      <c r="B140" t="s">
        <v>14</v>
      </c>
      <c r="C140" s="1">
        <v>3.1</v>
      </c>
      <c r="D140" s="2" t="str">
        <f>HYPERLINK("https://torgi.gov.ru/new/public/lots/lot/21000033250000000005_7/(lotInfo:info)", "21000033250000000005_7")</f>
        <v>21000033250000000005_7</v>
      </c>
      <c r="E140" t="s">
        <v>46</v>
      </c>
      <c r="F140" s="3">
        <v>21387.096774193549</v>
      </c>
      <c r="G140" s="3">
        <v>66300</v>
      </c>
      <c r="H140" t="s">
        <v>159</v>
      </c>
      <c r="I140" t="s">
        <v>198</v>
      </c>
      <c r="J140" t="s">
        <v>317</v>
      </c>
      <c r="L140" t="s">
        <v>321</v>
      </c>
      <c r="M140" t="s">
        <v>325</v>
      </c>
    </row>
    <row r="141" spans="1:13" hidden="1">
      <c r="A141" s="4">
        <v>139</v>
      </c>
      <c r="B141" t="s">
        <v>12</v>
      </c>
      <c r="C141" s="1">
        <v>608.5</v>
      </c>
      <c r="D141" s="2" t="str">
        <f>HYPERLINK("https://torgi.gov.ru/new/public/lots/lot/21000005000000002012_1/(lotInfo:info)", "21000005000000002012_1")</f>
        <v>21000005000000002012_1</v>
      </c>
      <c r="E141" t="s">
        <v>47</v>
      </c>
      <c r="F141" s="3">
        <v>333097.78142974532</v>
      </c>
      <c r="G141" s="3">
        <v>202690000</v>
      </c>
      <c r="H141" t="s">
        <v>160</v>
      </c>
      <c r="I141" t="s">
        <v>183</v>
      </c>
      <c r="J141" t="s">
        <v>318</v>
      </c>
      <c r="L141" t="s">
        <v>323</v>
      </c>
      <c r="M141" t="s">
        <v>324</v>
      </c>
    </row>
    <row r="142" spans="1:13" hidden="1">
      <c r="A142" s="4">
        <v>140</v>
      </c>
      <c r="B142" t="s">
        <v>12</v>
      </c>
      <c r="C142" s="1">
        <v>218.9</v>
      </c>
      <c r="D142" s="2" t="str">
        <f>HYPERLINK("https://torgi.gov.ru/new/public/lots/lot/21000005000000002500_1/(lotInfo:info)", "21000005000000002500_1")</f>
        <v>21000005000000002500_1</v>
      </c>
      <c r="E142" t="s">
        <v>29</v>
      </c>
      <c r="F142" s="3">
        <v>42530.835998172683</v>
      </c>
      <c r="G142" s="3">
        <v>9310000</v>
      </c>
      <c r="H142" t="s">
        <v>161</v>
      </c>
      <c r="I142" t="s">
        <v>180</v>
      </c>
      <c r="J142" t="s">
        <v>276</v>
      </c>
      <c r="L142" t="s">
        <v>321</v>
      </c>
      <c r="M142" t="s">
        <v>324</v>
      </c>
    </row>
    <row r="143" spans="1:13" hidden="1">
      <c r="A143" s="4">
        <v>141</v>
      </c>
      <c r="B143" t="s">
        <v>12</v>
      </c>
      <c r="C143" s="1">
        <v>124.2</v>
      </c>
      <c r="D143" s="2" t="str">
        <f>HYPERLINK("https://torgi.gov.ru/new/public/lots/lot/21000005000000002496_1/(lotInfo:info)", "21000005000000002496_1")</f>
        <v>21000005000000002496_1</v>
      </c>
      <c r="E143" t="s">
        <v>24</v>
      </c>
      <c r="F143" s="3">
        <v>89412.238325281796</v>
      </c>
      <c r="G143" s="3">
        <v>11105000</v>
      </c>
      <c r="H143" t="s">
        <v>162</v>
      </c>
      <c r="I143" t="s">
        <v>180</v>
      </c>
      <c r="J143" t="s">
        <v>319</v>
      </c>
      <c r="L143" t="s">
        <v>321</v>
      </c>
      <c r="M143" t="s">
        <v>324</v>
      </c>
    </row>
    <row r="144" spans="1:13">
      <c r="A144" s="4">
        <v>142</v>
      </c>
      <c r="B144" t="s">
        <v>14</v>
      </c>
      <c r="C144" s="1">
        <v>22.9</v>
      </c>
      <c r="D144" s="2" t="str">
        <f>HYPERLINK("https://torgi.gov.ru/new/public/lots/lot/21000025550000000040_17/(lotInfo:info)", "21000025550000000040_17")</f>
        <v>21000025550000000040_17</v>
      </c>
      <c r="E144" t="s">
        <v>36</v>
      </c>
      <c r="F144" s="3">
        <v>10516.724890829701</v>
      </c>
      <c r="G144" s="3">
        <v>240833</v>
      </c>
      <c r="H144" t="s">
        <v>163</v>
      </c>
      <c r="I144" t="s">
        <v>184</v>
      </c>
      <c r="J144" t="s">
        <v>320</v>
      </c>
      <c r="L144" t="s">
        <v>321</v>
      </c>
      <c r="M144" t="s">
        <v>325</v>
      </c>
    </row>
  </sheetData>
  <autoFilter ref="A1:B144">
    <filterColumn colId="1">
      <filters>
        <filter val="12"/>
        <filter val="16"/>
        <filter val="21"/>
        <filter val="58"/>
        <filter val="91"/>
      </filters>
    </filterColumn>
  </autoFilter>
  <conditionalFormatting sqref="L1:L1000">
    <cfRule type="containsText" dxfId="0" priority="1" operator="containsText" text="PP">
      <formula>NOT(ISERROR(SEARCH("PP",L1)))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2022-07-10T15:21:59Z</dcterms:created>
  <dcterms:modified xsi:type="dcterms:W3CDTF">2022-07-10T15:28:52Z</dcterms:modified>
</cp:coreProperties>
</file>