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ey\Documents\WORK\STUDY\4kurs1sem\Комп методы обработки эксп данных\ЛР1\"/>
    </mc:Choice>
  </mc:AlternateContent>
  <xr:revisionPtr revIDLastSave="0" documentId="13_ncr:1_{61E9525E-7536-412D-A9F6-8AAEC77E90D3}" xr6:coauthVersionLast="47" xr6:coauthVersionMax="47" xr10:uidLastSave="{00000000-0000-0000-0000-000000000000}"/>
  <bookViews>
    <workbookView xWindow="-108" yWindow="-108" windowWidth="23256" windowHeight="12576" firstSheet="2" activeTab="3" xr2:uid="{066B30FD-7E4F-4315-9506-E42A5A32A3B3}"/>
  </bookViews>
  <sheets>
    <sheet name="Задание1" sheetId="1" r:id="rId1"/>
    <sheet name="Задание2" sheetId="2" r:id="rId2"/>
    <sheet name="Задание3" sheetId="3" r:id="rId3"/>
    <sheet name="Задание4" sheetId="15" r:id="rId4"/>
    <sheet name="3.1" sheetId="5" r:id="rId5"/>
    <sheet name="3.2" sheetId="6" r:id="rId6"/>
    <sheet name="3.3" sheetId="7" r:id="rId7"/>
    <sheet name="3.4" sheetId="8" r:id="rId8"/>
    <sheet name="3.5" sheetId="9" r:id="rId9"/>
    <sheet name="3.6" sheetId="10" r:id="rId10"/>
    <sheet name="3.7" sheetId="11" r:id="rId11"/>
    <sheet name="3.8" sheetId="12" r:id="rId12"/>
    <sheet name="3.9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C7" i="15"/>
  <c r="D7" i="15"/>
  <c r="E7" i="15"/>
  <c r="F7" i="15"/>
  <c r="G7" i="15"/>
  <c r="B7" i="15"/>
  <c r="F30" i="2"/>
  <c r="F29" i="2" l="1"/>
  <c r="F27" i="2"/>
  <c r="G11" i="2" l="1"/>
  <c r="G12" i="2"/>
  <c r="F24" i="2" s="1"/>
  <c r="G13" i="2"/>
  <c r="G14" i="2"/>
  <c r="G15" i="2"/>
  <c r="G16" i="2"/>
  <c r="G17" i="2"/>
  <c r="G18" i="2"/>
  <c r="G19" i="2"/>
  <c r="G10" i="2"/>
  <c r="B22" i="1"/>
  <c r="B21" i="1"/>
  <c r="B20" i="1"/>
  <c r="B19" i="1"/>
  <c r="B18" i="1"/>
  <c r="B17" i="1"/>
  <c r="B16" i="1"/>
  <c r="B15" i="1"/>
  <c r="B14" i="1"/>
  <c r="B13" i="1"/>
  <c r="B12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B11" i="1"/>
  <c r="B10" i="1"/>
  <c r="B9" i="1"/>
  <c r="B8" i="1"/>
  <c r="B7" i="1"/>
  <c r="B6" i="1"/>
  <c r="C5" i="1"/>
  <c r="D5" i="1"/>
  <c r="E5" i="1"/>
  <c r="B5" i="1"/>
  <c r="F28" i="2" l="1"/>
  <c r="F25" i="2"/>
  <c r="B2" i="2"/>
  <c r="C3" i="1"/>
  <c r="D3" i="1"/>
  <c r="E3" i="1"/>
  <c r="B3" i="1"/>
</calcChain>
</file>

<file path=xl/sharedStrings.xml><?xml version="1.0" encoding="utf-8"?>
<sst xmlns="http://schemas.openxmlformats.org/spreadsheetml/2006/main" count="105" uniqueCount="71">
  <si>
    <t>Математические и статические функции</t>
  </si>
  <si>
    <t>СЛЧИСЛ</t>
  </si>
  <si>
    <t>"Случайные числа"</t>
  </si>
  <si>
    <t>"Случайные числа"*1000</t>
  </si>
  <si>
    <t>ОКРУГЛ(В5;2)</t>
  </si>
  <si>
    <t>ОКРУГЛВВЕРХ(В5;2)</t>
  </si>
  <si>
    <t>ОКРУГЛВНИЗ(В5;2)</t>
  </si>
  <si>
    <t>ОКРУГЛ(В5;0)</t>
  </si>
  <si>
    <t>ОКРУГЛ(В5;-1)</t>
  </si>
  <si>
    <t>ОКРУГЛ(В5;-2)</t>
  </si>
  <si>
    <t>ЧЕТН(В5)</t>
  </si>
  <si>
    <t>НЕЧЕТН(В5)</t>
  </si>
  <si>
    <t>ОТБР(В5;5)</t>
  </si>
  <si>
    <t>МАКС(В5;Е5)</t>
  </si>
  <si>
    <t>СРЗНАЧ(В5;Е5)</t>
  </si>
  <si>
    <t>РАНГ(В5;В5;Е5;1)</t>
  </si>
  <si>
    <t>СРГЕОМ(В5;Е5)</t>
  </si>
  <si>
    <t>СРГАРМ(В5;Е5)</t>
  </si>
  <si>
    <t>ДИСП(В5;Е5)</t>
  </si>
  <si>
    <t>ДИСПР(В5;Е5)</t>
  </si>
  <si>
    <t>КВАДРОТКЛ(В5;Е5)</t>
  </si>
  <si>
    <t>к</t>
  </si>
  <si>
    <t>р</t>
  </si>
  <si>
    <t>и</t>
  </si>
  <si>
    <t>т</t>
  </si>
  <si>
    <t>е</t>
  </si>
  <si>
    <t>й</t>
  </si>
  <si>
    <t>Заработная плата</t>
  </si>
  <si>
    <t>Должность</t>
  </si>
  <si>
    <t>секретарь</t>
  </si>
  <si>
    <t>ж</t>
  </si>
  <si>
    <t>Пол</t>
  </si>
  <si>
    <t>Год. Рождения</t>
  </si>
  <si>
    <t>референт</t>
  </si>
  <si>
    <t>макс. Зар. Плата</t>
  </si>
  <si>
    <t>№</t>
  </si>
  <si>
    <t>Фамилия</t>
  </si>
  <si>
    <t>Телефон</t>
  </si>
  <si>
    <t>Сидоров</t>
  </si>
  <si>
    <t>Иванов</t>
  </si>
  <si>
    <t>Пугачева</t>
  </si>
  <si>
    <t>Абрамов</t>
  </si>
  <si>
    <t>Яковлев</t>
  </si>
  <si>
    <t>Абрамова</t>
  </si>
  <si>
    <t>Сидорова</t>
  </si>
  <si>
    <t>Влади</t>
  </si>
  <si>
    <t>менеджер</t>
  </si>
  <si>
    <t>инженер</t>
  </si>
  <si>
    <t>водитель</t>
  </si>
  <si>
    <t>директор</t>
  </si>
  <si>
    <t>м</t>
  </si>
  <si>
    <t>Отчёт</t>
  </si>
  <si>
    <t>Суммарная заработная плата секретарей</t>
  </si>
  <si>
    <t>Фамилия сотрудника получающего максимальную заработную            плату</t>
  </si>
  <si>
    <t xml:space="preserve">Найти фамилию сотрудника год рождения 1936, пол женский </t>
  </si>
  <si>
    <t>Подсчитать количество телефонов у референтов</t>
  </si>
  <si>
    <t>Найти должность имеющую минимальную заработную плату</t>
  </si>
  <si>
    <t>Телефон самого пожилого сотрудника</t>
  </si>
  <si>
    <t>Занимаемая должность самого молодого сотрудника</t>
  </si>
  <si>
    <t>показатели производства</t>
  </si>
  <si>
    <t>первое полугодие</t>
  </si>
  <si>
    <t>план</t>
  </si>
  <si>
    <t>факт</t>
  </si>
  <si>
    <t>янв</t>
  </si>
  <si>
    <t>фев</t>
  </si>
  <si>
    <t>мар</t>
  </si>
  <si>
    <t>апр</t>
  </si>
  <si>
    <t>май</t>
  </si>
  <si>
    <t>июн</t>
  </si>
  <si>
    <t>невязки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</si>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</sst>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-* #,##0.00\ [$₽-419]_-;\-* #,##0.00\ [$₽-419]_-;_-* &quot;-&quot;??\ [$₽-419]_-;_-@_-"/>
    <numFmt numFmtId="172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172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167" fontId="0" fillId="0" borderId="1" xfId="0" applyNumberFormat="1" applyBorder="1" applyAlignment="1">
      <alignment horizontal="left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Задание3!$A$5</c:f>
              <c:strCache>
                <c:ptCount val="1"/>
                <c:pt idx="0">
                  <c:v>план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Задание3!$B$4:$G$4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Задание3!$B$5:$G$5</c:f>
              <c:numCache>
                <c:formatCode>General</c:formatCode>
                <c:ptCount val="6"/>
                <c:pt idx="0">
                  <c:v>1200</c:v>
                </c:pt>
                <c:pt idx="1">
                  <c:v>1350</c:v>
                </c:pt>
                <c:pt idx="2">
                  <c:v>1500</c:v>
                </c:pt>
                <c:pt idx="3">
                  <c:v>1400</c:v>
                </c:pt>
                <c:pt idx="4">
                  <c:v>1800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D-47E7-BCBE-66DFE98EC9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Задание3!$A$5</c:f>
              <c:strCache>
                <c:ptCount val="1"/>
                <c:pt idx="0">
                  <c:v>план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3FC-437D-B9C8-1FA23E605D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3FC-437D-B9C8-1FA23E605D1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3FC-437D-B9C8-1FA23E605D1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3FC-437D-B9C8-1FA23E605D1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3FC-437D-B9C8-1FA23E605D1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3FC-437D-B9C8-1FA23E605D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Задание3!$B$4:$G$4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Задание3!$B$5:$G$5</c:f>
              <c:numCache>
                <c:formatCode>General</c:formatCode>
                <c:ptCount val="6"/>
                <c:pt idx="0">
                  <c:v>1200</c:v>
                </c:pt>
                <c:pt idx="1">
                  <c:v>1350</c:v>
                </c:pt>
                <c:pt idx="2">
                  <c:v>1500</c:v>
                </c:pt>
                <c:pt idx="3">
                  <c:v>1400</c:v>
                </c:pt>
                <c:pt idx="4">
                  <c:v>1800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FC-437D-B9C8-1FA23E605D1A}"/>
            </c:ext>
          </c:extLst>
        </c:ser>
        <c:ser>
          <c:idx val="1"/>
          <c:order val="1"/>
          <c:tx>
            <c:strRef>
              <c:f>Задание3!$A$6</c:f>
              <c:strCache>
                <c:ptCount val="1"/>
                <c:pt idx="0">
                  <c:v>факт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73FC-437D-B9C8-1FA23E605D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73FC-437D-B9C8-1FA23E605D1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73FC-437D-B9C8-1FA23E605D1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73FC-437D-B9C8-1FA23E605D1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73FC-437D-B9C8-1FA23E605D1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73FC-437D-B9C8-1FA23E605D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Задание3!$B$4:$G$4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Задание3!$B$6:$G$6</c:f>
              <c:numCache>
                <c:formatCode>General</c:formatCode>
                <c:ptCount val="6"/>
                <c:pt idx="0">
                  <c:v>980</c:v>
                </c:pt>
                <c:pt idx="1">
                  <c:v>1400</c:v>
                </c:pt>
                <c:pt idx="2">
                  <c:v>1350</c:v>
                </c:pt>
                <c:pt idx="3">
                  <c:v>1300</c:v>
                </c:pt>
                <c:pt idx="4">
                  <c:v>1900</c:v>
                </c:pt>
                <c:pt idx="5">
                  <c:v>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3FC-437D-B9C8-1FA23E605D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Задание3!$A$5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Задание3!$B$4:$G$4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Задание3!$B$5:$G$5</c:f>
              <c:numCache>
                <c:formatCode>General</c:formatCode>
                <c:ptCount val="6"/>
                <c:pt idx="0">
                  <c:v>1200</c:v>
                </c:pt>
                <c:pt idx="1">
                  <c:v>1350</c:v>
                </c:pt>
                <c:pt idx="2">
                  <c:v>1500</c:v>
                </c:pt>
                <c:pt idx="3">
                  <c:v>1400</c:v>
                </c:pt>
                <c:pt idx="4">
                  <c:v>1800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9-471A-8B8F-970CBBBC2019}"/>
            </c:ext>
          </c:extLst>
        </c:ser>
        <c:ser>
          <c:idx val="1"/>
          <c:order val="1"/>
          <c:tx>
            <c:strRef>
              <c:f>Задание3!$A$6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Задание3!$B$4:$G$4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Задание3!$B$6:$G$6</c:f>
              <c:numCache>
                <c:formatCode>General</c:formatCode>
                <c:ptCount val="6"/>
                <c:pt idx="0">
                  <c:v>980</c:v>
                </c:pt>
                <c:pt idx="1">
                  <c:v>1400</c:v>
                </c:pt>
                <c:pt idx="2">
                  <c:v>1350</c:v>
                </c:pt>
                <c:pt idx="3">
                  <c:v>1300</c:v>
                </c:pt>
                <c:pt idx="4">
                  <c:v>1900</c:v>
                </c:pt>
                <c:pt idx="5">
                  <c:v>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9-471A-8B8F-970CBBBC20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53937440"/>
        <c:axId val="1453937800"/>
        <c:axId val="1615622672"/>
      </c:bar3DChart>
      <c:catAx>
        <c:axId val="14539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3937800"/>
        <c:crosses val="autoZero"/>
        <c:auto val="1"/>
        <c:lblAlgn val="ctr"/>
        <c:lblOffset val="100"/>
        <c:noMultiLvlLbl val="0"/>
      </c:catAx>
      <c:valAx>
        <c:axId val="14539378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3937440"/>
        <c:crosses val="autoZero"/>
        <c:crossBetween val="between"/>
      </c:valAx>
      <c:serAx>
        <c:axId val="1615622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393780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Задание3!$A$5</c:f>
              <c:strCache>
                <c:ptCount val="1"/>
                <c:pt idx="0">
                  <c:v>план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Задание3!$B$4:$G$4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Задание3!$B$5:$G$5</c:f>
              <c:numCache>
                <c:formatCode>General</c:formatCode>
                <c:ptCount val="6"/>
                <c:pt idx="0">
                  <c:v>1200</c:v>
                </c:pt>
                <c:pt idx="1">
                  <c:v>1350</c:v>
                </c:pt>
                <c:pt idx="2">
                  <c:v>1500</c:v>
                </c:pt>
                <c:pt idx="3">
                  <c:v>1400</c:v>
                </c:pt>
                <c:pt idx="4">
                  <c:v>1800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4-4B87-94B0-B10FCBA89957}"/>
            </c:ext>
          </c:extLst>
        </c:ser>
        <c:ser>
          <c:idx val="1"/>
          <c:order val="1"/>
          <c:tx>
            <c:strRef>
              <c:f>Задание3!$A$6</c:f>
              <c:strCache>
                <c:ptCount val="1"/>
                <c:pt idx="0">
                  <c:v>факт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Задание3!$B$4:$G$4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Задание3!$B$6:$G$6</c:f>
              <c:numCache>
                <c:formatCode>General</c:formatCode>
                <c:ptCount val="6"/>
                <c:pt idx="0">
                  <c:v>980</c:v>
                </c:pt>
                <c:pt idx="1">
                  <c:v>1400</c:v>
                </c:pt>
                <c:pt idx="2">
                  <c:v>1350</c:v>
                </c:pt>
                <c:pt idx="3">
                  <c:v>1300</c:v>
                </c:pt>
                <c:pt idx="4">
                  <c:v>1900</c:v>
                </c:pt>
                <c:pt idx="5">
                  <c:v>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4-4B87-94B0-B10FCBA899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88377968"/>
        <c:axId val="1388377608"/>
        <c:axId val="1610468264"/>
      </c:area3DChart>
      <c:catAx>
        <c:axId val="138837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8377608"/>
        <c:crosses val="autoZero"/>
        <c:auto val="1"/>
        <c:lblAlgn val="ctr"/>
        <c:lblOffset val="100"/>
        <c:noMultiLvlLbl val="0"/>
      </c:catAx>
      <c:valAx>
        <c:axId val="13883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8377968"/>
        <c:crosses val="autoZero"/>
        <c:crossBetween val="midCat"/>
      </c:valAx>
      <c:serAx>
        <c:axId val="1610468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837760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Задание3!$A$6</c:f>
              <c:strCache>
                <c:ptCount val="1"/>
                <c:pt idx="0">
                  <c:v>факт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Задание3!$B$4:$G$4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Задание3!$B$6:$G$6</c:f>
              <c:numCache>
                <c:formatCode>General</c:formatCode>
                <c:ptCount val="6"/>
                <c:pt idx="0">
                  <c:v>980</c:v>
                </c:pt>
                <c:pt idx="1">
                  <c:v>1400</c:v>
                </c:pt>
                <c:pt idx="2">
                  <c:v>1350</c:v>
                </c:pt>
                <c:pt idx="3">
                  <c:v>1300</c:v>
                </c:pt>
                <c:pt idx="4">
                  <c:v>1900</c:v>
                </c:pt>
                <c:pt idx="5">
                  <c:v>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1-46FC-BC69-A25BAAED701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Задание4!$A$5</c:f>
              <c:strCache>
                <c:ptCount val="1"/>
                <c:pt idx="0">
                  <c:v>план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Задание4!$B$5:$G$5</c:f>
              <c:numCache>
                <c:formatCode>General</c:formatCode>
                <c:ptCount val="6"/>
                <c:pt idx="0">
                  <c:v>1200</c:v>
                </c:pt>
                <c:pt idx="1">
                  <c:v>1350</c:v>
                </c:pt>
                <c:pt idx="2">
                  <c:v>1500</c:v>
                </c:pt>
                <c:pt idx="3">
                  <c:v>1400</c:v>
                </c:pt>
                <c:pt idx="4">
                  <c:v>1800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9-4434-8240-DEFD95DA9315}"/>
            </c:ext>
          </c:extLst>
        </c:ser>
        <c:ser>
          <c:idx val="1"/>
          <c:order val="1"/>
          <c:tx>
            <c:strRef>
              <c:f>Задание4!$A$6</c:f>
              <c:strCache>
                <c:ptCount val="1"/>
                <c:pt idx="0">
                  <c:v>факт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Задание4!$B$6:$G$6</c:f>
              <c:numCache>
                <c:formatCode>General</c:formatCode>
                <c:ptCount val="6"/>
                <c:pt idx="0">
                  <c:v>980</c:v>
                </c:pt>
                <c:pt idx="1">
                  <c:v>1400</c:v>
                </c:pt>
                <c:pt idx="2">
                  <c:v>1350</c:v>
                </c:pt>
                <c:pt idx="3">
                  <c:v>1300</c:v>
                </c:pt>
                <c:pt idx="4">
                  <c:v>1900</c:v>
                </c:pt>
                <c:pt idx="5">
                  <c:v>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9-4434-8240-DEFD95DA9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071168"/>
        <c:axId val="1288068288"/>
      </c:barChart>
      <c:lineChart>
        <c:grouping val="standard"/>
        <c:varyColors val="0"/>
        <c:ser>
          <c:idx val="2"/>
          <c:order val="2"/>
          <c:tx>
            <c:strRef>
              <c:f>Задание4!$A$7</c:f>
              <c:strCache>
                <c:ptCount val="1"/>
                <c:pt idx="0">
                  <c:v>невязки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Задание4!$B$4:$G$4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Задание4!$B$7:$G$7</c:f>
              <c:numCache>
                <c:formatCode>General</c:formatCode>
                <c:ptCount val="6"/>
                <c:pt idx="0">
                  <c:v>-220</c:v>
                </c:pt>
                <c:pt idx="1">
                  <c:v>50</c:v>
                </c:pt>
                <c:pt idx="2">
                  <c:v>-150</c:v>
                </c:pt>
                <c:pt idx="3">
                  <c:v>-100</c:v>
                </c:pt>
                <c:pt idx="4">
                  <c:v>100</c:v>
                </c:pt>
                <c:pt idx="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9-4434-8240-DEFD95DA9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075512"/>
        <c:axId val="1286070112"/>
      </c:lineChart>
      <c:catAx>
        <c:axId val="128807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8068288"/>
        <c:crosses val="autoZero"/>
        <c:auto val="1"/>
        <c:lblAlgn val="ctr"/>
        <c:lblOffset val="100"/>
        <c:noMultiLvlLbl val="0"/>
      </c:catAx>
      <c:valAx>
        <c:axId val="128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8071168"/>
        <c:crosses val="autoZero"/>
        <c:crossBetween val="between"/>
      </c:valAx>
      <c:valAx>
        <c:axId val="12860701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075512"/>
        <c:crosses val="max"/>
        <c:crossBetween val="between"/>
      </c:valAx>
      <c:catAx>
        <c:axId val="1286075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6070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Сравнение показателей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Задание3!$A$5</c:f>
              <c:strCache>
                <c:ptCount val="1"/>
                <c:pt idx="0">
                  <c:v>план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Задание3!$B$5:$G$5</c:f>
              <c:numCache>
                <c:formatCode>General</c:formatCode>
                <c:ptCount val="6"/>
                <c:pt idx="0">
                  <c:v>1200</c:v>
                </c:pt>
                <c:pt idx="1">
                  <c:v>1350</c:v>
                </c:pt>
                <c:pt idx="2">
                  <c:v>1500</c:v>
                </c:pt>
                <c:pt idx="3">
                  <c:v>1400</c:v>
                </c:pt>
                <c:pt idx="4">
                  <c:v>1800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9-4B04-8EFE-2BB034AEF7B9}"/>
            </c:ext>
          </c:extLst>
        </c:ser>
        <c:ser>
          <c:idx val="1"/>
          <c:order val="1"/>
          <c:tx>
            <c:strRef>
              <c:f>Задание3!$A$6</c:f>
              <c:strCache>
                <c:ptCount val="1"/>
                <c:pt idx="0">
                  <c:v>факт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Задание3!$B$6:$G$6</c:f>
              <c:numCache>
                <c:formatCode>General</c:formatCode>
                <c:ptCount val="6"/>
                <c:pt idx="0">
                  <c:v>980</c:v>
                </c:pt>
                <c:pt idx="1">
                  <c:v>1400</c:v>
                </c:pt>
                <c:pt idx="2">
                  <c:v>1350</c:v>
                </c:pt>
                <c:pt idx="3">
                  <c:v>1300</c:v>
                </c:pt>
                <c:pt idx="4">
                  <c:v>1900</c:v>
                </c:pt>
                <c:pt idx="5">
                  <c:v>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9-4B04-8EFE-2BB034AEF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9502824"/>
        <c:axId val="1279507504"/>
      </c:barChart>
      <c:catAx>
        <c:axId val="1279502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9507504"/>
        <c:crosses val="autoZero"/>
        <c:auto val="1"/>
        <c:lblAlgn val="ctr"/>
        <c:lblOffset val="100"/>
        <c:noMultiLvlLbl val="0"/>
      </c:catAx>
      <c:valAx>
        <c:axId val="12795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950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Задание3!$A$5</c:f>
              <c:strCache>
                <c:ptCount val="1"/>
                <c:pt idx="0">
                  <c:v>план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Задание3!$B$4:$G$4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Задание3!$B$5:$G$5</c:f>
              <c:numCache>
                <c:formatCode>General</c:formatCode>
                <c:ptCount val="6"/>
                <c:pt idx="0">
                  <c:v>1200</c:v>
                </c:pt>
                <c:pt idx="1">
                  <c:v>1350</c:v>
                </c:pt>
                <c:pt idx="2">
                  <c:v>1500</c:v>
                </c:pt>
                <c:pt idx="3">
                  <c:v>1400</c:v>
                </c:pt>
                <c:pt idx="4">
                  <c:v>1800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4-4839-A711-123144E5FDBD}"/>
            </c:ext>
          </c:extLst>
        </c:ser>
        <c:ser>
          <c:idx val="1"/>
          <c:order val="1"/>
          <c:tx>
            <c:strRef>
              <c:f>Задание3!$A$6</c:f>
              <c:strCache>
                <c:ptCount val="1"/>
                <c:pt idx="0">
                  <c:v>факт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Задание3!$B$4:$G$4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Задание3!$B$6:$G$6</c:f>
              <c:numCache>
                <c:formatCode>General</c:formatCode>
                <c:ptCount val="6"/>
                <c:pt idx="0">
                  <c:v>980</c:v>
                </c:pt>
                <c:pt idx="1">
                  <c:v>1400</c:v>
                </c:pt>
                <c:pt idx="2">
                  <c:v>1350</c:v>
                </c:pt>
                <c:pt idx="3">
                  <c:v>1300</c:v>
                </c:pt>
                <c:pt idx="4">
                  <c:v>1900</c:v>
                </c:pt>
                <c:pt idx="5">
                  <c:v>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4-4839-A711-123144E5FD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84525936"/>
        <c:axId val="1384529176"/>
      </c:areaChart>
      <c:catAx>
        <c:axId val="138452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4529176"/>
        <c:crosses val="autoZero"/>
        <c:auto val="1"/>
        <c:lblAlgn val="ctr"/>
        <c:lblOffset val="100"/>
        <c:noMultiLvlLbl val="0"/>
      </c:catAx>
      <c:valAx>
        <c:axId val="138452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452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Задание3!$A$5</c:f>
              <c:strCache>
                <c:ptCount val="1"/>
                <c:pt idx="0">
                  <c:v>план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Задание3!$B$4:$G$4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Задание3!$B$5:$G$5</c:f>
              <c:numCache>
                <c:formatCode>General</c:formatCode>
                <c:ptCount val="6"/>
                <c:pt idx="0">
                  <c:v>1200</c:v>
                </c:pt>
                <c:pt idx="1">
                  <c:v>1350</c:v>
                </c:pt>
                <c:pt idx="2">
                  <c:v>1500</c:v>
                </c:pt>
                <c:pt idx="3">
                  <c:v>1400</c:v>
                </c:pt>
                <c:pt idx="4">
                  <c:v>1800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2-4DF2-89C1-CF60531BA4D2}"/>
            </c:ext>
          </c:extLst>
        </c:ser>
        <c:ser>
          <c:idx val="1"/>
          <c:order val="1"/>
          <c:tx>
            <c:strRef>
              <c:f>Задание3!$A$6</c:f>
              <c:strCache>
                <c:ptCount val="1"/>
                <c:pt idx="0">
                  <c:v>факт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Задание3!$B$4:$G$4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Задание3!$B$6:$G$6</c:f>
              <c:numCache>
                <c:formatCode>General</c:formatCode>
                <c:ptCount val="6"/>
                <c:pt idx="0">
                  <c:v>980</c:v>
                </c:pt>
                <c:pt idx="1">
                  <c:v>1400</c:v>
                </c:pt>
                <c:pt idx="2">
                  <c:v>1350</c:v>
                </c:pt>
                <c:pt idx="3">
                  <c:v>1300</c:v>
                </c:pt>
                <c:pt idx="4">
                  <c:v>1900</c:v>
                </c:pt>
                <c:pt idx="5">
                  <c:v>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2-4DF2-89C1-CF60531BA4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09381232"/>
        <c:axId val="1450533376"/>
      </c:barChart>
      <c:catAx>
        <c:axId val="60938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533376"/>
        <c:crosses val="autoZero"/>
        <c:auto val="1"/>
        <c:lblAlgn val="ctr"/>
        <c:lblOffset val="100"/>
        <c:noMultiLvlLbl val="0"/>
      </c:catAx>
      <c:valAx>
        <c:axId val="14505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3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Задание3!$A$5</c:f>
              <c:strCache>
                <c:ptCount val="1"/>
                <c:pt idx="0">
                  <c:v>план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Задание3!$B$4:$G$4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Задание3!$B$5:$G$5</c:f>
              <c:numCache>
                <c:formatCode>General</c:formatCode>
                <c:ptCount val="6"/>
                <c:pt idx="0">
                  <c:v>1200</c:v>
                </c:pt>
                <c:pt idx="1">
                  <c:v>1350</c:v>
                </c:pt>
                <c:pt idx="2">
                  <c:v>1500</c:v>
                </c:pt>
                <c:pt idx="3">
                  <c:v>1400</c:v>
                </c:pt>
                <c:pt idx="4">
                  <c:v>1800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1-426C-B06A-1C7162B870B0}"/>
            </c:ext>
          </c:extLst>
        </c:ser>
        <c:ser>
          <c:idx val="1"/>
          <c:order val="1"/>
          <c:tx>
            <c:strRef>
              <c:f>Задание3!$A$6</c:f>
              <c:strCache>
                <c:ptCount val="1"/>
                <c:pt idx="0">
                  <c:v>факт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Задание3!$B$4:$G$4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Задание3!$B$6:$G$6</c:f>
              <c:numCache>
                <c:formatCode>General</c:formatCode>
                <c:ptCount val="6"/>
                <c:pt idx="0">
                  <c:v>980</c:v>
                </c:pt>
                <c:pt idx="1">
                  <c:v>1400</c:v>
                </c:pt>
                <c:pt idx="2">
                  <c:v>1350</c:v>
                </c:pt>
                <c:pt idx="3">
                  <c:v>1300</c:v>
                </c:pt>
                <c:pt idx="4">
                  <c:v>1900</c:v>
                </c:pt>
                <c:pt idx="5">
                  <c:v>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1-426C-B06A-1C7162B870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50497736"/>
        <c:axId val="1450498456"/>
      </c:lineChart>
      <c:catAx>
        <c:axId val="145049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498456"/>
        <c:crosses val="autoZero"/>
        <c:auto val="1"/>
        <c:lblAlgn val="ctr"/>
        <c:lblOffset val="100"/>
        <c:noMultiLvlLbl val="0"/>
      </c:catAx>
      <c:valAx>
        <c:axId val="145049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49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Задание3!$A$5</c:f>
              <c:strCache>
                <c:ptCount val="1"/>
                <c:pt idx="0">
                  <c:v>план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3E-42EA-9301-660C491319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3E-42EA-9301-660C4913193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03E-42EA-9301-660C4913193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03E-42EA-9301-660C4913193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03E-42EA-9301-660C4913193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03E-42EA-9301-660C49131931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Задание3!$B$4:$G$4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Задание3!$B$5:$G$5</c:f>
              <c:numCache>
                <c:formatCode>General</c:formatCode>
                <c:ptCount val="6"/>
                <c:pt idx="0">
                  <c:v>1200</c:v>
                </c:pt>
                <c:pt idx="1">
                  <c:v>1350</c:v>
                </c:pt>
                <c:pt idx="2">
                  <c:v>1500</c:v>
                </c:pt>
                <c:pt idx="3">
                  <c:v>1400</c:v>
                </c:pt>
                <c:pt idx="4">
                  <c:v>1800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3E-42EA-9301-660C49131931}"/>
            </c:ext>
          </c:extLst>
        </c:ser>
        <c:ser>
          <c:idx val="1"/>
          <c:order val="1"/>
          <c:tx>
            <c:strRef>
              <c:f>Задание3!$A$6</c:f>
              <c:strCache>
                <c:ptCount val="1"/>
                <c:pt idx="0">
                  <c:v>факт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03E-42EA-9301-660C491319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703E-42EA-9301-660C4913193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703E-42EA-9301-660C4913193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703E-42EA-9301-660C4913193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703E-42EA-9301-660C4913193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703E-42EA-9301-660C491319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Задание3!$B$4:$G$4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Задание3!$B$6:$G$6</c:f>
              <c:numCache>
                <c:formatCode>General</c:formatCode>
                <c:ptCount val="6"/>
                <c:pt idx="0">
                  <c:v>980</c:v>
                </c:pt>
                <c:pt idx="1">
                  <c:v>1400</c:v>
                </c:pt>
                <c:pt idx="2">
                  <c:v>1350</c:v>
                </c:pt>
                <c:pt idx="3">
                  <c:v>1300</c:v>
                </c:pt>
                <c:pt idx="4">
                  <c:v>1900</c:v>
                </c:pt>
                <c:pt idx="5">
                  <c:v>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03E-42EA-9301-660C4913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Задание3!$A$5</c:f>
              <c:strCache>
                <c:ptCount val="1"/>
                <c:pt idx="0">
                  <c:v>план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Задание3!$B$4:$G$4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Задание3!$B$5:$G$5</c:f>
              <c:numCache>
                <c:formatCode>General</c:formatCode>
                <c:ptCount val="6"/>
                <c:pt idx="0">
                  <c:v>1200</c:v>
                </c:pt>
                <c:pt idx="1">
                  <c:v>1350</c:v>
                </c:pt>
                <c:pt idx="2">
                  <c:v>1500</c:v>
                </c:pt>
                <c:pt idx="3">
                  <c:v>1400</c:v>
                </c:pt>
                <c:pt idx="4">
                  <c:v>1800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3-43B8-AB8B-2BC01975A852}"/>
            </c:ext>
          </c:extLst>
        </c:ser>
        <c:ser>
          <c:idx val="1"/>
          <c:order val="1"/>
          <c:tx>
            <c:strRef>
              <c:f>Задание3!$A$6</c:f>
              <c:strCache>
                <c:ptCount val="1"/>
                <c:pt idx="0">
                  <c:v>факт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Задание3!$B$4:$G$4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Задание3!$B$6:$G$6</c:f>
              <c:numCache>
                <c:formatCode>General</c:formatCode>
                <c:ptCount val="6"/>
                <c:pt idx="0">
                  <c:v>980</c:v>
                </c:pt>
                <c:pt idx="1">
                  <c:v>1400</c:v>
                </c:pt>
                <c:pt idx="2">
                  <c:v>1350</c:v>
                </c:pt>
                <c:pt idx="3">
                  <c:v>1300</c:v>
                </c:pt>
                <c:pt idx="4">
                  <c:v>1900</c:v>
                </c:pt>
                <c:pt idx="5">
                  <c:v>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3-43B8-AB8B-2BC01975A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27584"/>
        <c:axId val="1384328304"/>
      </c:radarChart>
      <c:catAx>
        <c:axId val="13843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4328304"/>
        <c:crosses val="autoZero"/>
        <c:auto val="1"/>
        <c:lblAlgn val="ctr"/>
        <c:lblOffset val="100"/>
        <c:noMultiLvlLbl val="0"/>
      </c:catAx>
      <c:valAx>
        <c:axId val="13843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43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13855</xdr:colOff>
      <xdr:row>7</xdr:row>
      <xdr:rowOff>178903</xdr:rowOff>
    </xdr:from>
    <xdr:to>
      <xdr:col>7</xdr:col>
      <xdr:colOff>33130</xdr:colOff>
      <xdr:row>21</xdr:row>
      <xdr:rowOff>172278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71DC7B-2E34-2F87-FA63-3280AD5F8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8223</xdr:rowOff>
    </xdr:from>
    <xdr:to>
      <xdr:col>6</xdr:col>
      <xdr:colOff>602974</xdr:colOff>
      <xdr:row>36</xdr:row>
      <xdr:rowOff>178904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4CAC8F1-58CF-ABE9-BC70-D2B304C88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0</xdr:row>
      <xdr:rowOff>175260</xdr:rowOff>
    </xdr:from>
    <xdr:to>
      <xdr:col>7</xdr:col>
      <xdr:colOff>563880</xdr:colOff>
      <xdr:row>15</xdr:row>
      <xdr:rowOff>133696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11A0C42-6DC0-4E9A-8CB8-C81B1B057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0</xdr:row>
      <xdr:rowOff>175260</xdr:rowOff>
    </xdr:from>
    <xdr:to>
      <xdr:col>9</xdr:col>
      <xdr:colOff>7620</xdr:colOff>
      <xdr:row>15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D977AC-3F88-4CF4-AA80-F8A1D7ED9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8</xdr:row>
      <xdr:rowOff>7620</xdr:rowOff>
    </xdr:from>
    <xdr:to>
      <xdr:col>7</xdr:col>
      <xdr:colOff>327660</xdr:colOff>
      <xdr:row>23</xdr:row>
      <xdr:rowOff>7620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7CDABF-A60D-F0A7-9327-D701CDE6C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8</xdr:col>
      <xdr:colOff>7620</xdr:colOff>
      <xdr:row>15</xdr:row>
      <xdr:rowOff>148936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C4287F-7F9F-48DA-A153-D2A4981D5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0</xdr:rowOff>
    </xdr:from>
    <xdr:to>
      <xdr:col>8</xdr:col>
      <xdr:colOff>15240</xdr:colOff>
      <xdr:row>15</xdr:row>
      <xdr:rowOff>141316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276E71-3251-4318-A267-CE08E5D7E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160020</xdr:rowOff>
    </xdr:from>
    <xdr:to>
      <xdr:col>8</xdr:col>
      <xdr:colOff>45720</xdr:colOff>
      <xdr:row>15</xdr:row>
      <xdr:rowOff>118456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B9A3E6-3045-466A-8028-37426AD77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</xdr:row>
      <xdr:rowOff>7620</xdr:rowOff>
    </xdr:from>
    <xdr:to>
      <xdr:col>8</xdr:col>
      <xdr:colOff>0</xdr:colOff>
      <xdr:row>15</xdr:row>
      <xdr:rowOff>148936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359642-631D-41A4-ABA8-E1757EC3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22860</xdr:rowOff>
    </xdr:from>
    <xdr:to>
      <xdr:col>7</xdr:col>
      <xdr:colOff>601980</xdr:colOff>
      <xdr:row>15</xdr:row>
      <xdr:rowOff>164176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73193F-B3D9-4A0E-9A81-E64A71619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8</xdr:col>
      <xdr:colOff>38100</xdr:colOff>
      <xdr:row>15</xdr:row>
      <xdr:rowOff>141316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3286047-AF48-4E4C-8189-0D8B32FBC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167640</xdr:rowOff>
    </xdr:from>
    <xdr:to>
      <xdr:col>8</xdr:col>
      <xdr:colOff>60960</xdr:colOff>
      <xdr:row>15</xdr:row>
      <xdr:rowOff>126076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370ADE-9839-4EE7-A7B2-63C5A190A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8552-1067-4A45-9619-56997290A611}">
  <dimension ref="A1:E22"/>
  <sheetViews>
    <sheetView workbookViewId="0">
      <selection activeCell="I8" sqref="I8"/>
    </sheetView>
  </sheetViews>
  <sheetFormatPr defaultRowHeight="14.4" x14ac:dyDescent="0.3"/>
  <cols>
    <col min="1" max="1" width="26.88671875" customWidth="1"/>
  </cols>
  <sheetData>
    <row r="1" spans="1:5" x14ac:dyDescent="0.3">
      <c r="A1" s="3" t="s">
        <v>0</v>
      </c>
      <c r="B1" s="3"/>
      <c r="C1" s="3"/>
      <c r="D1" s="3"/>
      <c r="E1" s="3"/>
    </row>
    <row r="2" spans="1:5" x14ac:dyDescent="0.3">
      <c r="A2" s="5"/>
      <c r="B2" s="5"/>
      <c r="C2" s="5"/>
      <c r="D2" s="5"/>
      <c r="E2" s="6"/>
    </row>
    <row r="3" spans="1:5" x14ac:dyDescent="0.3">
      <c r="A3" s="4" t="s">
        <v>1</v>
      </c>
      <c r="B3" s="4">
        <f ca="1">RAND()</f>
        <v>0.8829758746588946</v>
      </c>
      <c r="C3" s="4">
        <f t="shared" ref="C3:G5" ca="1" si="0">RAND()</f>
        <v>0.92221213921659262</v>
      </c>
      <c r="D3" s="4">
        <f t="shared" ca="1" si="0"/>
        <v>4.7917981510591012E-2</v>
      </c>
      <c r="E3" s="4">
        <f t="shared" ca="1" si="0"/>
        <v>0.67567949930989257</v>
      </c>
    </row>
    <row r="4" spans="1:5" x14ac:dyDescent="0.3">
      <c r="A4" s="2" t="s">
        <v>2</v>
      </c>
      <c r="B4" s="2">
        <v>0.97663405410279203</v>
      </c>
      <c r="C4" s="2">
        <v>0.77778567696267931</v>
      </c>
      <c r="D4" s="2">
        <v>0.67073684152656532</v>
      </c>
      <c r="E4" s="2">
        <v>0.64406621337065506</v>
      </c>
    </row>
    <row r="5" spans="1:5" x14ac:dyDescent="0.3">
      <c r="A5" s="2" t="s">
        <v>3</v>
      </c>
      <c r="B5" s="2">
        <f>B4*1000</f>
        <v>976.63405410279199</v>
      </c>
      <c r="C5" s="2">
        <f t="shared" ref="C5:E5" si="1">C4*1000</f>
        <v>777.7856769626793</v>
      </c>
      <c r="D5" s="2">
        <f t="shared" si="1"/>
        <v>670.73684152656529</v>
      </c>
      <c r="E5" s="2">
        <f t="shared" si="1"/>
        <v>644.06621337065508</v>
      </c>
    </row>
    <row r="6" spans="1:5" x14ac:dyDescent="0.3">
      <c r="A6" s="2" t="s">
        <v>4</v>
      </c>
      <c r="B6" s="2">
        <f>ROUND(B5,2)</f>
        <v>976.63</v>
      </c>
      <c r="C6" s="2">
        <f t="shared" ref="C6:E6" si="2">ROUND(C5,2)</f>
        <v>777.79</v>
      </c>
      <c r="D6" s="2">
        <f t="shared" si="2"/>
        <v>670.74</v>
      </c>
      <c r="E6" s="2">
        <f t="shared" si="2"/>
        <v>644.07000000000005</v>
      </c>
    </row>
    <row r="7" spans="1:5" x14ac:dyDescent="0.3">
      <c r="A7" s="2" t="s">
        <v>7</v>
      </c>
      <c r="B7" s="2">
        <f>ROUND(B5,0)</f>
        <v>977</v>
      </c>
      <c r="C7" s="2">
        <f t="shared" ref="C7:E7" si="3">ROUND(C5,0)</f>
        <v>778</v>
      </c>
      <c r="D7" s="2">
        <f t="shared" si="3"/>
        <v>671</v>
      </c>
      <c r="E7" s="2">
        <f t="shared" si="3"/>
        <v>644</v>
      </c>
    </row>
    <row r="8" spans="1:5" x14ac:dyDescent="0.3">
      <c r="A8" s="2" t="s">
        <v>8</v>
      </c>
      <c r="B8" s="2">
        <f>ROUND(B5,-1)</f>
        <v>980</v>
      </c>
      <c r="C8" s="2">
        <f t="shared" ref="C8:E8" si="4">ROUND(C5,-1)</f>
        <v>780</v>
      </c>
      <c r="D8" s="2">
        <f t="shared" si="4"/>
        <v>670</v>
      </c>
      <c r="E8" s="2">
        <f t="shared" si="4"/>
        <v>640</v>
      </c>
    </row>
    <row r="9" spans="1:5" x14ac:dyDescent="0.3">
      <c r="A9" s="2" t="s">
        <v>9</v>
      </c>
      <c r="B9" s="2">
        <f>ROUND(B5,-2)</f>
        <v>1000</v>
      </c>
      <c r="C9" s="2">
        <f t="shared" ref="C9:E9" si="5">ROUND(C5,-2)</f>
        <v>800</v>
      </c>
      <c r="D9" s="2">
        <f t="shared" si="5"/>
        <v>700</v>
      </c>
      <c r="E9" s="2">
        <f t="shared" si="5"/>
        <v>600</v>
      </c>
    </row>
    <row r="10" spans="1:5" x14ac:dyDescent="0.3">
      <c r="A10" s="2" t="s">
        <v>5</v>
      </c>
      <c r="B10" s="2">
        <f>ROUNDUP(B5,2)</f>
        <v>976.64</v>
      </c>
      <c r="C10" s="2">
        <f t="shared" ref="C10:E10" si="6">ROUNDUP(C5,2)</f>
        <v>777.79</v>
      </c>
      <c r="D10" s="2">
        <f t="shared" si="6"/>
        <v>670.74</v>
      </c>
      <c r="E10" s="2">
        <f t="shared" si="6"/>
        <v>644.06999999999994</v>
      </c>
    </row>
    <row r="11" spans="1:5" x14ac:dyDescent="0.3">
      <c r="A11" s="2" t="s">
        <v>6</v>
      </c>
      <c r="B11" s="2">
        <f>ROUNDDOWN(B5,2)</f>
        <v>976.63</v>
      </c>
      <c r="C11" s="2">
        <f t="shared" ref="C11:E11" si="7">ROUNDDOWN(C5,2)</f>
        <v>777.78</v>
      </c>
      <c r="D11" s="2">
        <f t="shared" si="7"/>
        <v>670.73</v>
      </c>
      <c r="E11" s="2">
        <f t="shared" si="7"/>
        <v>644.05999999999995</v>
      </c>
    </row>
    <row r="12" spans="1:5" x14ac:dyDescent="0.3">
      <c r="A12" s="2" t="s">
        <v>10</v>
      </c>
      <c r="B12" s="2">
        <f>EVEN(B5)</f>
        <v>978</v>
      </c>
      <c r="C12" s="2"/>
      <c r="D12" s="2"/>
      <c r="E12" s="2"/>
    </row>
    <row r="13" spans="1:5" x14ac:dyDescent="0.3">
      <c r="A13" s="2" t="s">
        <v>11</v>
      </c>
      <c r="B13" s="2">
        <f>ODD(B5)</f>
        <v>977</v>
      </c>
      <c r="C13" s="2"/>
      <c r="D13" s="2"/>
      <c r="E13" s="2"/>
    </row>
    <row r="14" spans="1:5" x14ac:dyDescent="0.3">
      <c r="A14" s="2" t="s">
        <v>12</v>
      </c>
      <c r="B14" s="2">
        <f>TRUNC(B5,5)</f>
        <v>976.63405</v>
      </c>
      <c r="C14" s="2"/>
      <c r="D14" s="2"/>
      <c r="E14" s="2"/>
    </row>
    <row r="15" spans="1:5" x14ac:dyDescent="0.3">
      <c r="A15" s="2" t="s">
        <v>13</v>
      </c>
      <c r="B15" s="2">
        <f>MAX(B5,E5)</f>
        <v>976.63405410279199</v>
      </c>
      <c r="C15" s="2"/>
      <c r="D15" s="2"/>
      <c r="E15" s="2"/>
    </row>
    <row r="16" spans="1:5" x14ac:dyDescent="0.3">
      <c r="A16" s="2" t="s">
        <v>14</v>
      </c>
      <c r="B16" s="2">
        <f>AVERAGE(B5,E5)</f>
        <v>810.35013373672359</v>
      </c>
      <c r="C16" s="2"/>
      <c r="D16" s="2"/>
      <c r="E16" s="2"/>
    </row>
    <row r="17" spans="1:5" x14ac:dyDescent="0.3">
      <c r="A17" s="2" t="s">
        <v>15</v>
      </c>
      <c r="B17" s="2">
        <f>RANK(B5,B5:E5,1)</f>
        <v>4</v>
      </c>
      <c r="C17" s="2"/>
      <c r="D17" s="2"/>
      <c r="E17" s="2"/>
    </row>
    <row r="18" spans="1:5" x14ac:dyDescent="0.3">
      <c r="A18" s="2" t="s">
        <v>16</v>
      </c>
      <c r="B18" s="2">
        <f>GEOMEAN(B5,E5)</f>
        <v>793.10591794212246</v>
      </c>
      <c r="C18" s="2"/>
      <c r="D18" s="2"/>
      <c r="E18" s="2"/>
    </row>
    <row r="19" spans="1:5" x14ac:dyDescent="0.3">
      <c r="A19" s="2" t="s">
        <v>17</v>
      </c>
      <c r="B19" s="2">
        <f>HARMEAN(B5,E5)</f>
        <v>776.22865831373997</v>
      </c>
      <c r="C19" s="2"/>
      <c r="D19" s="2"/>
      <c r="E19" s="2"/>
    </row>
    <row r="20" spans="1:5" x14ac:dyDescent="0.3">
      <c r="A20" s="2" t="s">
        <v>18</v>
      </c>
      <c r="B20" s="2">
        <f>VAR(B5,E5)</f>
        <v>55300.684344617883</v>
      </c>
      <c r="C20" s="2"/>
      <c r="D20" s="2"/>
      <c r="E20" s="2"/>
    </row>
    <row r="21" spans="1:5" x14ac:dyDescent="0.3">
      <c r="A21" s="2" t="s">
        <v>19</v>
      </c>
      <c r="B21" s="2">
        <f>VARP(B5,E5)</f>
        <v>27650.342172308941</v>
      </c>
      <c r="C21" s="2"/>
      <c r="D21" s="2"/>
      <c r="E21" s="2"/>
    </row>
    <row r="22" spans="1:5" x14ac:dyDescent="0.3">
      <c r="A22" s="2" t="s">
        <v>20</v>
      </c>
      <c r="B22" s="2">
        <f>DEVSQ(B5,E5)</f>
        <v>55300.684344617992</v>
      </c>
      <c r="C22" s="2"/>
      <c r="D22" s="2"/>
      <c r="E22" s="2"/>
    </row>
  </sheetData>
  <mergeCells count="1">
    <mergeCell ref="A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8144-A58B-4F39-A22D-FA6180EBE7E2}">
  <dimension ref="A1"/>
  <sheetViews>
    <sheetView workbookViewId="0">
      <selection activeCell="I25" sqref="I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C727-186F-4453-A396-A1FCBFBADC26}">
  <dimension ref="A1"/>
  <sheetViews>
    <sheetView workbookViewId="0">
      <selection activeCell="H23" sqref="H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846E6-ECCE-4C67-B26D-74A3B8CC6041}">
  <dimension ref="A1"/>
  <sheetViews>
    <sheetView workbookViewId="0">
      <selection activeCell="I21" sqref="I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8114-3114-4DAD-8C78-4BEC0EB381E1}">
  <dimension ref="Q24"/>
  <sheetViews>
    <sheetView topLeftCell="B1" workbookViewId="0">
      <selection activeCell="K17" sqref="K17"/>
    </sheetView>
  </sheetViews>
  <sheetFormatPr defaultRowHeight="14.4" x14ac:dyDescent="0.3"/>
  <sheetData>
    <row r="24" spans="17:17" x14ac:dyDescent="0.3">
      <c r="Q24" t="s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9098-2FD1-475F-8F6B-72B9BD08CE5B}">
  <dimension ref="A1:G30"/>
  <sheetViews>
    <sheetView zoomScale="84" workbookViewId="0">
      <selection activeCell="H31" sqref="H31"/>
    </sheetView>
  </sheetViews>
  <sheetFormatPr defaultRowHeight="14.4" x14ac:dyDescent="0.3"/>
  <cols>
    <col min="1" max="6" width="10.77734375" customWidth="1"/>
    <col min="7" max="7" width="11.6640625" bestFit="1" customWidth="1"/>
  </cols>
  <sheetData>
    <row r="1" spans="1:7" ht="28.8" x14ac:dyDescent="0.3">
      <c r="A1" t="s">
        <v>21</v>
      </c>
      <c r="B1" s="7" t="s">
        <v>27</v>
      </c>
      <c r="C1" s="7" t="s">
        <v>28</v>
      </c>
      <c r="E1" s="7" t="s">
        <v>28</v>
      </c>
      <c r="F1" s="7" t="s">
        <v>31</v>
      </c>
      <c r="G1" s="7" t="s">
        <v>32</v>
      </c>
    </row>
    <row r="2" spans="1:7" x14ac:dyDescent="0.3">
      <c r="A2" t="s">
        <v>22</v>
      </c>
      <c r="B2">
        <f ca="1">MAX($G10:$G19)</f>
        <v>22142.327919573865</v>
      </c>
      <c r="C2" t="s">
        <v>33</v>
      </c>
      <c r="E2" t="s">
        <v>29</v>
      </c>
      <c r="F2" t="s">
        <v>30</v>
      </c>
    </row>
    <row r="3" spans="1:7" ht="28.8" x14ac:dyDescent="0.3">
      <c r="A3" t="s">
        <v>23</v>
      </c>
      <c r="B3" s="7" t="s">
        <v>34</v>
      </c>
    </row>
    <row r="4" spans="1:7" x14ac:dyDescent="0.3">
      <c r="A4" t="s">
        <v>24</v>
      </c>
    </row>
    <row r="5" spans="1:7" x14ac:dyDescent="0.3">
      <c r="A5" t="s">
        <v>25</v>
      </c>
    </row>
    <row r="6" spans="1:7" x14ac:dyDescent="0.3">
      <c r="A6" t="s">
        <v>22</v>
      </c>
    </row>
    <row r="7" spans="1:7" x14ac:dyDescent="0.3">
      <c r="A7" t="s">
        <v>23</v>
      </c>
    </row>
    <row r="8" spans="1:7" x14ac:dyDescent="0.3">
      <c r="A8" t="s">
        <v>26</v>
      </c>
    </row>
    <row r="9" spans="1:7" ht="28.8" x14ac:dyDescent="0.3">
      <c r="A9" s="13" t="s">
        <v>35</v>
      </c>
      <c r="B9" s="13" t="s">
        <v>36</v>
      </c>
      <c r="C9" s="13" t="s">
        <v>28</v>
      </c>
      <c r="D9" s="13" t="s">
        <v>31</v>
      </c>
      <c r="E9" s="13" t="s">
        <v>32</v>
      </c>
      <c r="F9" s="13" t="s">
        <v>37</v>
      </c>
      <c r="G9" s="13" t="s">
        <v>27</v>
      </c>
    </row>
    <row r="10" spans="1:7" x14ac:dyDescent="0.3">
      <c r="A10" s="14">
        <v>1</v>
      </c>
      <c r="B10" s="14" t="s">
        <v>38</v>
      </c>
      <c r="C10" s="14" t="s">
        <v>46</v>
      </c>
      <c r="D10" s="14" t="s">
        <v>50</v>
      </c>
      <c r="E10" s="14">
        <v>1977</v>
      </c>
      <c r="F10" s="14"/>
      <c r="G10" s="15">
        <f ca="1">RAND()*(25000-3.5)+3.5</f>
        <v>14337.31123258285</v>
      </c>
    </row>
    <row r="11" spans="1:7" x14ac:dyDescent="0.3">
      <c r="A11" s="14">
        <v>2</v>
      </c>
      <c r="B11" s="14" t="s">
        <v>39</v>
      </c>
      <c r="C11" s="14" t="s">
        <v>33</v>
      </c>
      <c r="D11" s="14" t="s">
        <v>50</v>
      </c>
      <c r="E11" s="14">
        <v>1946</v>
      </c>
      <c r="F11" s="14">
        <v>2137689</v>
      </c>
      <c r="G11" s="15">
        <f t="shared" ref="G11:G19" ca="1" si="0">RAND()*(25000-3.5)+3.5</f>
        <v>12084.638630222471</v>
      </c>
    </row>
    <row r="12" spans="1:7" x14ac:dyDescent="0.3">
      <c r="A12" s="14">
        <v>3</v>
      </c>
      <c r="B12" s="14" t="s">
        <v>40</v>
      </c>
      <c r="C12" s="14" t="s">
        <v>29</v>
      </c>
      <c r="D12" s="14" t="s">
        <v>30</v>
      </c>
      <c r="E12" s="14">
        <v>1946</v>
      </c>
      <c r="F12" s="14">
        <v>3145717</v>
      </c>
      <c r="G12" s="15">
        <f t="shared" ca="1" si="0"/>
        <v>1553.6498213090781</v>
      </c>
    </row>
    <row r="13" spans="1:7" x14ac:dyDescent="0.3">
      <c r="A13" s="14">
        <v>4</v>
      </c>
      <c r="B13" s="14" t="s">
        <v>41</v>
      </c>
      <c r="C13" s="14" t="s">
        <v>47</v>
      </c>
      <c r="D13" s="14" t="s">
        <v>50</v>
      </c>
      <c r="E13" s="14">
        <v>1945</v>
      </c>
      <c r="F13" s="14"/>
      <c r="G13" s="15">
        <f t="shared" ca="1" si="0"/>
        <v>18633.950597876265</v>
      </c>
    </row>
    <row r="14" spans="1:7" x14ac:dyDescent="0.3">
      <c r="A14" s="14">
        <v>5</v>
      </c>
      <c r="B14" s="14" t="s">
        <v>39</v>
      </c>
      <c r="C14" s="14" t="s">
        <v>48</v>
      </c>
      <c r="D14" s="14" t="s">
        <v>50</v>
      </c>
      <c r="E14" s="14">
        <v>1978</v>
      </c>
      <c r="F14" s="14">
        <v>2186587</v>
      </c>
      <c r="G14" s="15">
        <f t="shared" ca="1" si="0"/>
        <v>7254.8540815046554</v>
      </c>
    </row>
    <row r="15" spans="1:7" x14ac:dyDescent="0.3">
      <c r="A15" s="14">
        <v>6</v>
      </c>
      <c r="B15" s="14" t="s">
        <v>42</v>
      </c>
      <c r="C15" s="14" t="s">
        <v>49</v>
      </c>
      <c r="D15" s="14" t="s">
        <v>50</v>
      </c>
      <c r="E15" s="14">
        <v>1973</v>
      </c>
      <c r="F15" s="14">
        <v>2119609</v>
      </c>
      <c r="G15" s="15">
        <f t="shared" ca="1" si="0"/>
        <v>11779.907786269228</v>
      </c>
    </row>
    <row r="16" spans="1:7" x14ac:dyDescent="0.3">
      <c r="A16" s="14">
        <v>7</v>
      </c>
      <c r="B16" s="14" t="s">
        <v>39</v>
      </c>
      <c r="C16" s="14" t="s">
        <v>48</v>
      </c>
      <c r="D16" s="14" t="s">
        <v>50</v>
      </c>
      <c r="E16" s="14">
        <v>1930</v>
      </c>
      <c r="F16" s="14"/>
      <c r="G16" s="15">
        <f t="shared" ca="1" si="0"/>
        <v>22142.327919573865</v>
      </c>
    </row>
    <row r="17" spans="1:7" x14ac:dyDescent="0.3">
      <c r="A17" s="14">
        <v>8</v>
      </c>
      <c r="B17" s="14" t="s">
        <v>43</v>
      </c>
      <c r="C17" s="14" t="s">
        <v>46</v>
      </c>
      <c r="D17" s="14" t="s">
        <v>30</v>
      </c>
      <c r="E17" s="14">
        <v>1925</v>
      </c>
      <c r="F17" s="14">
        <v>5102266</v>
      </c>
      <c r="G17" s="15">
        <f t="shared" ca="1" si="0"/>
        <v>634.65393660201357</v>
      </c>
    </row>
    <row r="18" spans="1:7" x14ac:dyDescent="0.3">
      <c r="A18" s="14">
        <v>9</v>
      </c>
      <c r="B18" s="14" t="s">
        <v>44</v>
      </c>
      <c r="C18" s="14" t="s">
        <v>47</v>
      </c>
      <c r="D18" s="14" t="s">
        <v>30</v>
      </c>
      <c r="E18" s="14">
        <v>1955</v>
      </c>
      <c r="F18" s="14"/>
      <c r="G18" s="15">
        <f t="shared" ca="1" si="0"/>
        <v>9155.3984602828095</v>
      </c>
    </row>
    <row r="19" spans="1:7" x14ac:dyDescent="0.3">
      <c r="A19" s="14">
        <v>10</v>
      </c>
      <c r="B19" s="14" t="s">
        <v>45</v>
      </c>
      <c r="C19" s="14" t="s">
        <v>29</v>
      </c>
      <c r="D19" s="14" t="s">
        <v>30</v>
      </c>
      <c r="E19" s="14">
        <v>1936</v>
      </c>
      <c r="F19" s="14">
        <v>3158256</v>
      </c>
      <c r="G19" s="15">
        <f t="shared" ca="1" si="0"/>
        <v>9525.7487962018295</v>
      </c>
    </row>
    <row r="23" spans="1:7" x14ac:dyDescent="0.3">
      <c r="A23" s="1" t="s">
        <v>51</v>
      </c>
      <c r="B23" s="1"/>
      <c r="C23" s="1"/>
      <c r="D23" s="1"/>
      <c r="E23" s="1"/>
      <c r="F23" s="1"/>
    </row>
    <row r="24" spans="1:7" x14ac:dyDescent="0.3">
      <c r="A24" s="1" t="s">
        <v>52</v>
      </c>
      <c r="B24" s="1"/>
      <c r="C24" s="1"/>
      <c r="D24" s="1"/>
      <c r="E24" s="1"/>
      <c r="F24" s="11">
        <f ca="1">SUMIF(C10:C19,"секретарь", G10:G19)</f>
        <v>11079.398617510908</v>
      </c>
    </row>
    <row r="25" spans="1:7" x14ac:dyDescent="0.3">
      <c r="A25" s="8" t="s">
        <v>53</v>
      </c>
      <c r="B25" s="8"/>
      <c r="C25" s="8"/>
      <c r="D25" s="8"/>
      <c r="E25" s="8"/>
      <c r="F25" s="9" t="str">
        <f ca="1">INDEX(B10:G19,MATCH(LARGE(G10:G19,1),G10:G19,0),1)</f>
        <v>Иванов</v>
      </c>
    </row>
    <row r="26" spans="1:7" x14ac:dyDescent="0.3">
      <c r="A26" s="1" t="s">
        <v>54</v>
      </c>
      <c r="B26" s="1"/>
      <c r="C26" s="1"/>
      <c r="D26" s="1"/>
      <c r="E26" s="1"/>
      <c r="F26" s="10" t="str">
        <f>INDEX(B10:B19,(MATCH(1936,E10:E19,0)))</f>
        <v>Влади</v>
      </c>
    </row>
    <row r="27" spans="1:7" x14ac:dyDescent="0.3">
      <c r="A27" s="1" t="s">
        <v>55</v>
      </c>
      <c r="B27" s="1"/>
      <c r="C27" s="1"/>
      <c r="D27" s="1"/>
      <c r="E27" s="1"/>
      <c r="F27" s="9">
        <f>COUNTIFS(C10:C19, "референт",F10:F19,"&lt;&gt;")</f>
        <v>1</v>
      </c>
    </row>
    <row r="28" spans="1:7" x14ac:dyDescent="0.3">
      <c r="A28" s="1" t="s">
        <v>56</v>
      </c>
      <c r="B28" s="1"/>
      <c r="C28" s="1"/>
      <c r="D28" s="1"/>
      <c r="E28" s="1"/>
      <c r="F28" s="9" t="str">
        <f ca="1">INDEX(C10:C19,MATCH(MIN(G10:G19),G10:G19,0))</f>
        <v>менеджер</v>
      </c>
    </row>
    <row r="29" spans="1:7" x14ac:dyDescent="0.3">
      <c r="A29" s="1" t="s">
        <v>57</v>
      </c>
      <c r="B29" s="1"/>
      <c r="C29" s="1"/>
      <c r="D29" s="1"/>
      <c r="E29" s="1"/>
      <c r="F29" s="12">
        <f>INDEX(F10:F19,MATCH(MIN(E10:E19),E10:E19,0))</f>
        <v>5102266</v>
      </c>
    </row>
    <row r="30" spans="1:7" x14ac:dyDescent="0.3">
      <c r="A30" s="1" t="s">
        <v>58</v>
      </c>
      <c r="B30" s="1"/>
      <c r="C30" s="1"/>
      <c r="D30" s="1"/>
      <c r="E30" s="1"/>
      <c r="F30" s="9" t="str">
        <f>INDEX(C10:C19,MATCH(MIN(E10:E19),E10:E19,0))</f>
        <v>менеджер</v>
      </c>
    </row>
  </sheetData>
  <mergeCells count="8">
    <mergeCell ref="A29:E29"/>
    <mergeCell ref="A30:E30"/>
    <mergeCell ref="A23:F23"/>
    <mergeCell ref="A24:E24"/>
    <mergeCell ref="A25:E25"/>
    <mergeCell ref="A26:E26"/>
    <mergeCell ref="A27:E27"/>
    <mergeCell ref="A28:E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F42D7-686E-44D4-8735-D9D167B3678F}">
  <dimension ref="A2:G6"/>
  <sheetViews>
    <sheetView zoomScale="70" zoomScaleNormal="70" workbookViewId="0">
      <selection activeCell="J16" sqref="J16"/>
    </sheetView>
  </sheetViews>
  <sheetFormatPr defaultRowHeight="14.4" x14ac:dyDescent="0.3"/>
  <sheetData>
    <row r="2" spans="1:7" x14ac:dyDescent="0.3">
      <c r="A2" s="1" t="s">
        <v>59</v>
      </c>
      <c r="B2" s="1"/>
      <c r="C2" s="1"/>
      <c r="D2" s="1"/>
      <c r="E2" s="1"/>
      <c r="F2" s="1"/>
      <c r="G2" s="1"/>
    </row>
    <row r="3" spans="1:7" x14ac:dyDescent="0.3">
      <c r="A3" s="1" t="s">
        <v>60</v>
      </c>
      <c r="B3" s="1"/>
      <c r="C3" s="1"/>
      <c r="D3" s="1"/>
      <c r="E3" s="1"/>
      <c r="F3" s="1"/>
      <c r="G3" s="1"/>
    </row>
    <row r="4" spans="1:7" x14ac:dyDescent="0.3">
      <c r="A4" s="9"/>
      <c r="B4" s="9" t="s">
        <v>63</v>
      </c>
      <c r="C4" s="9" t="s">
        <v>64</v>
      </c>
      <c r="D4" s="9" t="s">
        <v>65</v>
      </c>
      <c r="E4" s="9" t="s">
        <v>66</v>
      </c>
      <c r="F4" s="9" t="s">
        <v>67</v>
      </c>
      <c r="G4" s="9" t="s">
        <v>68</v>
      </c>
    </row>
    <row r="5" spans="1:7" x14ac:dyDescent="0.3">
      <c r="A5" s="16" t="s">
        <v>61</v>
      </c>
      <c r="B5" s="9">
        <v>1200</v>
      </c>
      <c r="C5" s="9">
        <v>1350</v>
      </c>
      <c r="D5" s="9">
        <v>1500</v>
      </c>
      <c r="E5" s="9">
        <v>1400</v>
      </c>
      <c r="F5" s="9">
        <v>1800</v>
      </c>
      <c r="G5" s="9">
        <v>2000</v>
      </c>
    </row>
    <row r="6" spans="1:7" x14ac:dyDescent="0.3">
      <c r="A6" s="16" t="s">
        <v>62</v>
      </c>
      <c r="B6" s="9">
        <v>980</v>
      </c>
      <c r="C6" s="9">
        <v>1400</v>
      </c>
      <c r="D6" s="9">
        <v>1350</v>
      </c>
      <c r="E6" s="9">
        <v>1300</v>
      </c>
      <c r="F6" s="9">
        <v>1900</v>
      </c>
      <c r="G6" s="9">
        <v>2150</v>
      </c>
    </row>
  </sheetData>
  <mergeCells count="2">
    <mergeCell ref="A2:G2"/>
    <mergeCell ref="A3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2D83-6FFB-4A17-B22E-6C07FE214C37}">
  <dimension ref="A2:G7"/>
  <sheetViews>
    <sheetView tabSelected="1" workbookViewId="0">
      <selection activeCell="K24" sqref="K24"/>
    </sheetView>
  </sheetViews>
  <sheetFormatPr defaultRowHeight="14.4" x14ac:dyDescent="0.3"/>
  <sheetData>
    <row r="2" spans="1:7" x14ac:dyDescent="0.3">
      <c r="A2" s="1" t="s">
        <v>59</v>
      </c>
      <c r="B2" s="1"/>
      <c r="C2" s="1"/>
      <c r="D2" s="1"/>
      <c r="E2" s="1"/>
      <c r="F2" s="1"/>
      <c r="G2" s="1"/>
    </row>
    <row r="3" spans="1:7" x14ac:dyDescent="0.3">
      <c r="A3" s="1" t="s">
        <v>60</v>
      </c>
      <c r="B3" s="1"/>
      <c r="C3" s="1"/>
      <c r="D3" s="1"/>
      <c r="E3" s="1"/>
      <c r="F3" s="1"/>
      <c r="G3" s="1"/>
    </row>
    <row r="4" spans="1:7" x14ac:dyDescent="0.3">
      <c r="A4" s="9"/>
      <c r="B4" s="9" t="s">
        <v>63</v>
      </c>
      <c r="C4" s="9" t="s">
        <v>64</v>
      </c>
      <c r="D4" s="9" t="s">
        <v>65</v>
      </c>
      <c r="E4" s="9" t="s">
        <v>66</v>
      </c>
      <c r="F4" s="9" t="s">
        <v>67</v>
      </c>
      <c r="G4" s="9" t="s">
        <v>68</v>
      </c>
    </row>
    <row r="5" spans="1:7" x14ac:dyDescent="0.3">
      <c r="A5" s="16" t="s">
        <v>61</v>
      </c>
      <c r="B5" s="9">
        <v>1200</v>
      </c>
      <c r="C5" s="9">
        <v>1350</v>
      </c>
      <c r="D5" s="9">
        <v>1500</v>
      </c>
      <c r="E5" s="9">
        <v>1400</v>
      </c>
      <c r="F5" s="9">
        <v>1800</v>
      </c>
      <c r="G5" s="9">
        <v>2000</v>
      </c>
    </row>
    <row r="6" spans="1:7" x14ac:dyDescent="0.3">
      <c r="A6" s="16" t="s">
        <v>62</v>
      </c>
      <c r="B6" s="9">
        <v>980</v>
      </c>
      <c r="C6" s="9">
        <v>1400</v>
      </c>
      <c r="D6" s="9">
        <v>1350</v>
      </c>
      <c r="E6" s="9">
        <v>1300</v>
      </c>
      <c r="F6" s="9">
        <v>1900</v>
      </c>
      <c r="G6" s="9">
        <v>2150</v>
      </c>
    </row>
    <row r="7" spans="1:7" x14ac:dyDescent="0.3">
      <c r="A7" s="16" t="s">
        <v>69</v>
      </c>
      <c r="B7" s="9">
        <f>B6-B5</f>
        <v>-220</v>
      </c>
      <c r="C7" s="9">
        <f t="shared" ref="C7:G7" si="0">C6-C5</f>
        <v>50</v>
      </c>
      <c r="D7" s="9">
        <f t="shared" si="0"/>
        <v>-150</v>
      </c>
      <c r="E7" s="9">
        <f t="shared" si="0"/>
        <v>-100</v>
      </c>
      <c r="F7" s="9">
        <f t="shared" si="0"/>
        <v>100</v>
      </c>
      <c r="G7" s="9">
        <f t="shared" si="0"/>
        <v>150</v>
      </c>
    </row>
  </sheetData>
  <mergeCells count="2">
    <mergeCell ref="A2:G2"/>
    <mergeCell ref="A3:G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4E79-DAEA-4E84-93A1-3BE7C0C65DB3}">
  <dimension ref="A1"/>
  <sheetViews>
    <sheetView workbookViewId="0">
      <selection activeCell="H24" sqref="H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CEC1-0377-4EFB-9A8C-98A4C54D3990}">
  <dimension ref="A1"/>
  <sheetViews>
    <sheetView workbookViewId="0">
      <selection activeCell="C19" sqref="C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93F0-704F-4678-979A-2B56467BB33C}">
  <dimension ref="A1"/>
  <sheetViews>
    <sheetView workbookViewId="0">
      <selection activeCell="G22" sqref="G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68C4-A30E-40ED-B7D4-B36268D7BB92}">
  <dimension ref="A1"/>
  <sheetViews>
    <sheetView workbookViewId="0">
      <selection activeCell="I24" sqref="I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E0FD-C98A-421B-9FB4-14BF401DC984}">
  <dimension ref="A1"/>
  <sheetViews>
    <sheetView workbookViewId="0">
      <selection activeCell="G25" sqref="G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Задание1</vt:lpstr>
      <vt:lpstr>Задание2</vt:lpstr>
      <vt:lpstr>Задание3</vt:lpstr>
      <vt:lpstr>Задание4</vt:lpstr>
      <vt:lpstr>3.1</vt:lpstr>
      <vt:lpstr>3.2</vt:lpstr>
      <vt:lpstr>3.3</vt:lpstr>
      <vt:lpstr>3.4</vt:lpstr>
      <vt:lpstr>3.5</vt:lpstr>
      <vt:lpstr>3.6</vt:lpstr>
      <vt:lpstr>3.7</vt:lpstr>
      <vt:lpstr>3.8</vt:lpstr>
      <vt:lpstr>3.9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cp:lastPrinted>2023-09-27T21:09:05Z</cp:lastPrinted>
  <dcterms:created xsi:type="dcterms:W3CDTF">2023-09-27T18:07:54Z</dcterms:created>
  <dcterms:modified xsi:type="dcterms:W3CDTF">2023-09-27T21:29:44Z</dcterms:modified>
</cp:coreProperties>
</file>