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60dacbe763329bd/Análise de Dados - TI/Aula de Excel/"/>
    </mc:Choice>
  </mc:AlternateContent>
  <xr:revisionPtr revIDLastSave="0" documentId="8_{5BD69B2F-97E8-4C68-80AC-43841CB1BD5F}" xr6:coauthVersionLast="47" xr6:coauthVersionMax="47" xr10:uidLastSave="{00000000-0000-0000-0000-000000000000}"/>
  <bookViews>
    <workbookView xWindow="8835" yWindow="0" windowWidth="12600" windowHeight="10920" xr2:uid="{AC121F27-0BC8-4A93-A9C4-174CF1106ABD}"/>
  </bookViews>
  <sheets>
    <sheet name="Planilha1" sheetId="1" r:id="rId1"/>
    <sheet name="Planilha2" sheetId="2" r:id="rId2"/>
  </sheets>
  <definedNames>
    <definedName name="Aporte">Planilha1!$D$17</definedName>
    <definedName name="Qtd_Anos">Planilha1!$D$18</definedName>
    <definedName name="Rendimento_Carteira">Planilha1!$D$13</definedName>
    <definedName name="Taxa_Mensal">Planilha1!$D$19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6" i="1" l="1"/>
  <c r="C37" i="1"/>
  <c r="C38" i="1"/>
  <c r="C39" i="1"/>
  <c r="C35" i="1"/>
  <c r="C34" i="1"/>
  <c r="H3" i="2"/>
  <c r="A15" i="2"/>
  <c r="A16" i="2"/>
  <c r="A17" i="2"/>
  <c r="A18" i="2"/>
  <c r="A19" i="2"/>
  <c r="A14" i="2"/>
  <c r="A13" i="2"/>
  <c r="A9" i="2"/>
  <c r="A10" i="2"/>
  <c r="A11" i="2"/>
  <c r="A12" i="2"/>
  <c r="A8" i="2"/>
  <c r="A2" i="2"/>
  <c r="A3" i="2"/>
  <c r="A4" i="2"/>
  <c r="A5" i="2"/>
  <c r="A6" i="2"/>
  <c r="A7" i="2"/>
  <c r="C31" i="1"/>
  <c r="D20" i="1"/>
  <c r="D21" i="1" s="1"/>
  <c r="D14" i="1"/>
  <c r="C25" i="1"/>
  <c r="D25" i="1" s="1"/>
  <c r="C26" i="1"/>
  <c r="D26" i="1" s="1"/>
  <c r="C27" i="1"/>
  <c r="D27" i="1" s="1"/>
  <c r="C28" i="1"/>
  <c r="D28" i="1" s="1"/>
  <c r="C24" i="1"/>
  <c r="D24" i="1" s="1"/>
  <c r="D35" i="1" l="1"/>
  <c r="D34" i="1"/>
  <c r="D39" i="1"/>
  <c r="D37" i="1"/>
  <c r="D38" i="1"/>
  <c r="D36" i="1"/>
  <c r="D40" i="1" l="1"/>
</calcChain>
</file>

<file path=xl/sharedStrings.xml><?xml version="1.0" encoding="utf-8"?>
<sst xmlns="http://schemas.openxmlformats.org/spreadsheetml/2006/main" count="71" uniqueCount="34">
  <si>
    <t>Taxa de Rendimento Mensal?</t>
  </si>
  <si>
    <t>Quanto investir por mês?</t>
  </si>
  <si>
    <t>Por Quantos Anos?</t>
  </si>
  <si>
    <t>Patrimônio acumulado?</t>
  </si>
  <si>
    <t>Dividendos mensais?</t>
  </si>
  <si>
    <t>INVESTIMENTO MENSAL</t>
  </si>
  <si>
    <t>Quanto em 2 Anos</t>
  </si>
  <si>
    <t>Quanto em 5 Anos</t>
  </si>
  <si>
    <t>Quanto em 10 Anos</t>
  </si>
  <si>
    <t>Quanto em 20 Anos</t>
  </si>
  <si>
    <t>Quanto em 30 Anos</t>
  </si>
  <si>
    <t>Dividendos</t>
  </si>
  <si>
    <t>Salário</t>
  </si>
  <si>
    <t>Rendimento Carteira</t>
  </si>
  <si>
    <t>Sugestão de Investimento</t>
  </si>
  <si>
    <t>CONFIGURAÇÕES</t>
  </si>
  <si>
    <t>CENÁRIOS</t>
  </si>
  <si>
    <t>PERFIL</t>
  </si>
  <si>
    <t>Conservador</t>
  </si>
  <si>
    <t>Agressivo</t>
  </si>
  <si>
    <t>Moderado</t>
  </si>
  <si>
    <t>VALOR A SER INVESTIDO POR MÊS</t>
  </si>
  <si>
    <t>TIPO DE FII</t>
  </si>
  <si>
    <t>Percentual Sugerido</t>
  </si>
  <si>
    <t>Valores</t>
  </si>
  <si>
    <t>PAPEL</t>
  </si>
  <si>
    <t>TIJOLO</t>
  </si>
  <si>
    <t>HÍBRIDOS</t>
  </si>
  <si>
    <t>FOF's</t>
  </si>
  <si>
    <t>DESENVOLVIMENTO</t>
  </si>
  <si>
    <t>HOTELARIAS</t>
  </si>
  <si>
    <t>%</t>
  </si>
  <si>
    <t>Chave Composta</t>
  </si>
  <si>
    <t>Moderado-TIJOLO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</si>
</sst>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R$&quot;\ #,##0.00;[Red]\-&quot;R$&quot;\ #,##0.00"/>
    <numFmt numFmtId="172" formatCode="&quot;R$&quot;\ #,##0.00"/>
  </numFmts>
  <fonts count="9" x14ac:knownFonts="1"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13"/>
      <color theme="0"/>
      <name val="Calibri"/>
      <family val="2"/>
      <scheme val="minor"/>
    </font>
    <font>
      <sz val="12"/>
      <color theme="1"/>
      <name val="Calibri Light"/>
      <family val="2"/>
      <scheme val="major"/>
    </font>
    <font>
      <b/>
      <sz val="12"/>
      <color theme="1"/>
      <name val="Calibri Light"/>
      <family val="2"/>
      <scheme val="major"/>
    </font>
    <font>
      <b/>
      <sz val="20"/>
      <color theme="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6C3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 tint="0.499984740745262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n">
        <color theme="2" tint="-9.9978637043366805E-2"/>
      </bottom>
      <diagonal/>
    </border>
    <border>
      <left/>
      <right style="thin">
        <color theme="2" tint="-0.249977111117893"/>
      </right>
      <top/>
      <bottom style="thin">
        <color theme="2" tint="-0.249977111117893"/>
      </bottom>
      <diagonal/>
    </border>
    <border>
      <left/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medium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 style="medium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medium">
        <color theme="2" tint="-0.249977111117893"/>
      </left>
      <right style="thin">
        <color theme="2" tint="-0.249977111117893"/>
      </right>
      <top style="thin">
        <color theme="2" tint="-0.249977111117893"/>
      </top>
      <bottom style="medium">
        <color theme="2" tint="-0.249977111117893"/>
      </bottom>
      <diagonal/>
    </border>
    <border>
      <left style="medium">
        <color theme="2" tint="-0.249977111117893"/>
      </left>
      <right/>
      <top style="medium">
        <color theme="2" tint="-0.249977111117893"/>
      </top>
      <bottom/>
      <diagonal/>
    </border>
    <border>
      <left/>
      <right style="medium">
        <color theme="2" tint="-0.249977111117893"/>
      </right>
      <top style="medium">
        <color theme="2" tint="-0.249977111117893"/>
      </top>
      <bottom/>
      <diagonal/>
    </border>
    <border>
      <left/>
      <right/>
      <top style="medium">
        <color theme="2" tint="-0.249977111117893"/>
      </top>
      <bottom/>
      <diagonal/>
    </border>
    <border>
      <left/>
      <right/>
      <top/>
      <bottom style="medium">
        <color theme="2" tint="-0.249977111117893"/>
      </bottom>
      <diagonal/>
    </border>
    <border>
      <left style="medium">
        <color theme="2" tint="-0.249977111117893"/>
      </left>
      <right style="thin">
        <color theme="2" tint="-0.249977111117893"/>
      </right>
      <top/>
      <bottom style="thin">
        <color theme="2" tint="-0.249977111117893"/>
      </bottom>
      <diagonal/>
    </border>
    <border>
      <left style="thin">
        <color theme="2" tint="-0.249977111117893"/>
      </left>
      <right style="thin">
        <color theme="2" tint="-0.249977111117893"/>
      </right>
      <top/>
      <bottom style="thin">
        <color theme="2" tint="-0.249977111117893"/>
      </bottom>
      <diagonal/>
    </border>
    <border>
      <left style="thin">
        <color theme="2" tint="-0.249977111117893"/>
      </left>
      <right style="medium">
        <color theme="2" tint="-0.249977111117893"/>
      </right>
      <top/>
      <bottom style="thin">
        <color theme="2" tint="-0.249977111117893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medium">
        <color theme="2" tint="-0.249977111117893"/>
      </bottom>
      <diagonal/>
    </border>
    <border>
      <left style="thin">
        <color theme="2" tint="-0.249977111117893"/>
      </left>
      <right style="medium">
        <color theme="2" tint="-0.249977111117893"/>
      </right>
      <top style="thin">
        <color theme="2" tint="-0.249977111117893"/>
      </top>
      <bottom style="medium">
        <color theme="2" tint="-0.249977111117893"/>
      </bottom>
      <diagonal/>
    </border>
    <border>
      <left style="thin">
        <color theme="2" tint="-0.249977111117893"/>
      </left>
      <right style="medium">
        <color theme="2" tint="-0.249977111117893"/>
      </right>
      <top style="medium">
        <color theme="2" tint="-0.249977111117893"/>
      </top>
      <bottom style="thin">
        <color theme="2" tint="-0.249977111117893"/>
      </bottom>
      <diagonal/>
    </border>
    <border>
      <left style="medium">
        <color theme="2" tint="-0.249977111117893"/>
      </left>
      <right/>
      <top style="thin">
        <color theme="2" tint="-0.249977111117893"/>
      </top>
      <bottom style="thin">
        <color theme="2" tint="-0.249977111117893"/>
      </bottom>
      <diagonal/>
    </border>
    <border>
      <left style="medium">
        <color theme="2" tint="-0.249977111117893"/>
      </left>
      <right/>
      <top/>
      <bottom style="thin">
        <color theme="2" tint="-0.249977111117893"/>
      </bottom>
      <diagonal/>
    </border>
    <border>
      <left style="medium">
        <color theme="2" tint="-0.249977111117893"/>
      </left>
      <right/>
      <top style="thin">
        <color theme="2" tint="-0.249977111117893"/>
      </top>
      <bottom style="medium">
        <color theme="2" tint="-0.249977111117893"/>
      </bottom>
      <diagonal/>
    </border>
    <border>
      <left/>
      <right style="thin">
        <color theme="2" tint="-0.249977111117893"/>
      </right>
      <top style="thin">
        <color theme="2" tint="-0.249977111117893"/>
      </top>
      <bottom style="medium">
        <color theme="2" tint="-0.249977111117893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55">
    <xf numFmtId="0" fontId="0" fillId="0" borderId="0" xfId="0"/>
    <xf numFmtId="0" fontId="0" fillId="0" borderId="1" xfId="0" applyBorder="1"/>
    <xf numFmtId="10" fontId="0" fillId="4" borderId="5" xfId="0" applyNumberFormat="1" applyFill="1" applyBorder="1" applyAlignment="1">
      <alignment horizontal="center"/>
    </xf>
    <xf numFmtId="1" fontId="0" fillId="4" borderId="5" xfId="0" applyNumberFormat="1" applyFill="1" applyBorder="1" applyAlignment="1">
      <alignment horizontal="center"/>
    </xf>
    <xf numFmtId="0" fontId="0" fillId="5" borderId="8" xfId="0" applyFill="1" applyBorder="1"/>
    <xf numFmtId="0" fontId="3" fillId="0" borderId="0" xfId="0" applyFont="1"/>
    <xf numFmtId="0" fontId="0" fillId="0" borderId="0" xfId="0" applyAlignment="1">
      <alignment horizontal="center"/>
    </xf>
    <xf numFmtId="0" fontId="4" fillId="5" borderId="7" xfId="0" applyFont="1" applyFill="1" applyBorder="1" applyAlignment="1">
      <alignment horizontal="center" vertical="center"/>
    </xf>
    <xf numFmtId="0" fontId="5" fillId="5" borderId="8" xfId="0" applyFont="1" applyFill="1" applyBorder="1" applyAlignment="1">
      <alignment horizontal="center" vertical="center"/>
    </xf>
    <xf numFmtId="172" fontId="0" fillId="0" borderId="5" xfId="0" applyNumberFormat="1" applyBorder="1" applyAlignment="1">
      <alignment horizontal="center"/>
    </xf>
    <xf numFmtId="172" fontId="0" fillId="0" borderId="16" xfId="0" applyNumberFormat="1" applyBorder="1" applyAlignment="1">
      <alignment horizontal="center"/>
    </xf>
    <xf numFmtId="10" fontId="0" fillId="0" borderId="5" xfId="0" applyNumberFormat="1" applyBorder="1" applyAlignment="1">
      <alignment horizontal="center"/>
    </xf>
    <xf numFmtId="8" fontId="0" fillId="3" borderId="12" xfId="0" applyNumberFormat="1" applyFill="1" applyBorder="1" applyAlignment="1">
      <alignment horizontal="center"/>
    </xf>
    <xf numFmtId="8" fontId="0" fillId="3" borderId="14" xfId="0" applyNumberFormat="1" applyFill="1" applyBorder="1" applyAlignment="1">
      <alignment horizontal="center"/>
    </xf>
    <xf numFmtId="8" fontId="0" fillId="3" borderId="15" xfId="0" applyNumberFormat="1" applyFill="1" applyBorder="1" applyAlignment="1">
      <alignment horizontal="center"/>
    </xf>
    <xf numFmtId="8" fontId="0" fillId="3" borderId="13" xfId="0" applyNumberFormat="1" applyFill="1" applyBorder="1" applyAlignment="1">
      <alignment horizontal="center"/>
    </xf>
    <xf numFmtId="172" fontId="0" fillId="4" borderId="17" xfId="0" applyNumberFormat="1" applyFill="1" applyBorder="1" applyAlignment="1">
      <alignment horizontal="center"/>
    </xf>
    <xf numFmtId="8" fontId="2" fillId="3" borderId="5" xfId="0" applyNumberFormat="1" applyFont="1" applyFill="1" applyBorder="1" applyAlignment="1">
      <alignment horizontal="center"/>
    </xf>
    <xf numFmtId="8" fontId="2" fillId="3" borderId="16" xfId="0" applyNumberFormat="1" applyFont="1" applyFill="1" applyBorder="1" applyAlignment="1">
      <alignment horizontal="center"/>
    </xf>
    <xf numFmtId="0" fontId="4" fillId="5" borderId="9" xfId="0" applyFont="1" applyFill="1" applyBorder="1" applyAlignment="1">
      <alignment horizontal="center" vertical="center"/>
    </xf>
    <xf numFmtId="0" fontId="6" fillId="3" borderId="19" xfId="0" applyFont="1" applyFill="1" applyBorder="1" applyAlignment="1">
      <alignment horizontal="left" indent="3"/>
    </xf>
    <xf numFmtId="0" fontId="6" fillId="3" borderId="2" xfId="0" applyFont="1" applyFill="1" applyBorder="1" applyAlignment="1">
      <alignment horizontal="left" indent="3"/>
    </xf>
    <xf numFmtId="0" fontId="6" fillId="3" borderId="18" xfId="0" applyFont="1" applyFill="1" applyBorder="1" applyAlignment="1">
      <alignment horizontal="left" indent="3"/>
    </xf>
    <xf numFmtId="0" fontId="6" fillId="3" borderId="3" xfId="0" applyFont="1" applyFill="1" applyBorder="1" applyAlignment="1">
      <alignment horizontal="left" indent="3"/>
    </xf>
    <xf numFmtId="0" fontId="6" fillId="3" borderId="20" xfId="0" applyFont="1" applyFill="1" applyBorder="1" applyAlignment="1">
      <alignment horizontal="left" indent="3"/>
    </xf>
    <xf numFmtId="0" fontId="6" fillId="3" borderId="21" xfId="0" applyFont="1" applyFill="1" applyBorder="1" applyAlignment="1">
      <alignment horizontal="left" indent="3"/>
    </xf>
    <xf numFmtId="0" fontId="0" fillId="0" borderId="0" xfId="0" applyAlignment="1">
      <alignment horizontal="left" indent="3"/>
    </xf>
    <xf numFmtId="0" fontId="6" fillId="4" borderId="11" xfId="0" applyFont="1" applyFill="1" applyBorder="1" applyAlignment="1">
      <alignment horizontal="left" vertical="center" indent="3"/>
    </xf>
    <xf numFmtId="0" fontId="6" fillId="4" borderId="12" xfId="0" applyFont="1" applyFill="1" applyBorder="1" applyAlignment="1">
      <alignment horizontal="left" vertical="center" indent="3"/>
    </xf>
    <xf numFmtId="0" fontId="6" fillId="4" borderId="4" xfId="0" applyFont="1" applyFill="1" applyBorder="1" applyAlignment="1">
      <alignment horizontal="left" vertical="center" indent="3"/>
    </xf>
    <xf numFmtId="0" fontId="6" fillId="4" borderId="14" xfId="0" applyFont="1" applyFill="1" applyBorder="1" applyAlignment="1">
      <alignment horizontal="left" vertical="center" indent="3"/>
    </xf>
    <xf numFmtId="0" fontId="7" fillId="3" borderId="4" xfId="0" applyFont="1" applyFill="1" applyBorder="1" applyAlignment="1">
      <alignment horizontal="left" vertical="center" indent="3"/>
    </xf>
    <xf numFmtId="0" fontId="7" fillId="3" borderId="14" xfId="0" applyFont="1" applyFill="1" applyBorder="1" applyAlignment="1">
      <alignment horizontal="left" vertical="center" indent="3"/>
    </xf>
    <xf numFmtId="0" fontId="7" fillId="3" borderId="6" xfId="0" applyFont="1" applyFill="1" applyBorder="1" applyAlignment="1">
      <alignment horizontal="left" vertical="center" indent="3"/>
    </xf>
    <xf numFmtId="0" fontId="7" fillId="3" borderId="15" xfId="0" applyFont="1" applyFill="1" applyBorder="1" applyAlignment="1">
      <alignment horizontal="left" vertical="center" indent="3"/>
    </xf>
    <xf numFmtId="0" fontId="6" fillId="3" borderId="11" xfId="0" applyFont="1" applyFill="1" applyBorder="1" applyAlignment="1">
      <alignment horizontal="left" indent="3"/>
    </xf>
    <xf numFmtId="0" fontId="6" fillId="3" borderId="4" xfId="0" applyFont="1" applyFill="1" applyBorder="1" applyAlignment="1">
      <alignment horizontal="left" indent="3"/>
    </xf>
    <xf numFmtId="0" fontId="6" fillId="3" borderId="6" xfId="0" applyFont="1" applyFill="1" applyBorder="1" applyAlignment="1">
      <alignment horizontal="left" indent="3"/>
    </xf>
    <xf numFmtId="0" fontId="8" fillId="6" borderId="7" xfId="0" applyFont="1" applyFill="1" applyBorder="1" applyAlignment="1">
      <alignment horizontal="center" vertical="center"/>
    </xf>
    <xf numFmtId="0" fontId="8" fillId="6" borderId="9" xfId="0" applyFont="1" applyFill="1" applyBorder="1" applyAlignment="1">
      <alignment horizontal="center" vertical="center"/>
    </xf>
    <xf numFmtId="0" fontId="8" fillId="6" borderId="8" xfId="0" applyFont="1" applyFill="1" applyBorder="1" applyAlignment="1">
      <alignment horizontal="center" vertical="center"/>
    </xf>
    <xf numFmtId="0" fontId="1" fillId="2" borderId="0" xfId="1" applyBorder="1" applyAlignment="1">
      <alignment horizontal="left" indent="3"/>
    </xf>
    <xf numFmtId="0" fontId="1" fillId="2" borderId="0" xfId="1"/>
    <xf numFmtId="0" fontId="1" fillId="2" borderId="0" xfId="1" applyAlignment="1">
      <alignment horizontal="center"/>
    </xf>
    <xf numFmtId="0" fontId="0" fillId="3" borderId="0" xfId="0" applyFill="1"/>
    <xf numFmtId="0" fontId="2" fillId="3" borderId="0" xfId="0" applyFont="1" applyFill="1"/>
    <xf numFmtId="172" fontId="2" fillId="3" borderId="0" xfId="0" applyNumberFormat="1" applyFont="1" applyFill="1" applyAlignment="1">
      <alignment horizontal="center"/>
    </xf>
    <xf numFmtId="0" fontId="2" fillId="7" borderId="0" xfId="0" applyFont="1" applyFill="1" applyAlignment="1">
      <alignment horizontal="center"/>
    </xf>
    <xf numFmtId="0" fontId="2" fillId="7" borderId="0" xfId="0" applyFont="1" applyFill="1"/>
    <xf numFmtId="9" fontId="0" fillId="0" borderId="0" xfId="0" applyNumberFormat="1" applyAlignment="1">
      <alignment horizontal="center"/>
    </xf>
    <xf numFmtId="172" fontId="0" fillId="0" borderId="0" xfId="0" applyNumberFormat="1" applyAlignment="1">
      <alignment horizontal="center"/>
    </xf>
    <xf numFmtId="172" fontId="2" fillId="7" borderId="0" xfId="0" applyNumberFormat="1" applyFont="1" applyFill="1" applyAlignment="1">
      <alignment horizontal="center"/>
    </xf>
    <xf numFmtId="0" fontId="0" fillId="0" borderId="10" xfId="0" applyBorder="1"/>
    <xf numFmtId="0" fontId="0" fillId="0" borderId="10" xfId="0" applyBorder="1" applyAlignment="1">
      <alignment horizontal="center"/>
    </xf>
    <xf numFmtId="9" fontId="0" fillId="0" borderId="10" xfId="0" applyNumberFormat="1" applyBorder="1" applyAlignment="1">
      <alignment horizontal="center"/>
    </xf>
  </cellXfs>
  <cellStyles count="2">
    <cellStyle name="Neutro" xfId="1" builtinId="28"/>
    <cellStyle name="Normal" xfId="0" builtinId="0"/>
  </cellStyles>
  <dxfs count="0"/>
  <tableStyles count="0" defaultTableStyle="TableStyleMedium2" defaultPivotStyle="PivotStyleLight16"/>
  <colors>
    <mruColors>
      <color rgb="FF006C3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38B4-4842-A221-14A90AB590CF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38B4-4842-A221-14A90AB590CF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3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3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3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38B4-4842-A221-14A90AB590CF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38B4-4842-A221-14A90AB590CF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5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5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5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38B4-4842-A221-14A90AB590CF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6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6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6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38B4-4842-A221-14A90AB590C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Planilha1!$C$34:$C$39</c:f>
              <c:numCache>
                <c:formatCode>0%</c:formatCode>
                <c:ptCount val="6"/>
                <c:pt idx="0">
                  <c:v>0.32</c:v>
                </c:pt>
                <c:pt idx="1">
                  <c:v>0.35</c:v>
                </c:pt>
                <c:pt idx="2">
                  <c:v>0.08</c:v>
                </c:pt>
                <c:pt idx="3">
                  <c:v>0.05</c:v>
                </c:pt>
                <c:pt idx="4">
                  <c:v>0.1</c:v>
                </c:pt>
                <c:pt idx="5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38B4-4842-A221-14A90AB590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4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/>
    <cs:fillRef idx="2">
      <cs:styleClr val="auto"/>
    </cs:fillRef>
    <cs:effectRef idx="1"/>
    <cs:fontRef idx="minor">
      <a:schemeClr val="dk1"/>
    </cs:fontRef>
    <cs:spPr/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571501</xdr:colOff>
      <xdr:row>1</xdr:row>
      <xdr:rowOff>47625</xdr:rowOff>
    </xdr:from>
    <xdr:to>
      <xdr:col>4</xdr:col>
      <xdr:colOff>933450</xdr:colOff>
      <xdr:row>8</xdr:row>
      <xdr:rowOff>116701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84E9A02B-2C33-2B93-9843-BD068DD7A64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946" t="37133" r="9068" b="38419"/>
        <a:stretch>
          <a:fillRect/>
        </a:stretch>
      </xdr:blipFill>
      <xdr:spPr>
        <a:xfrm>
          <a:off x="571501" y="238125"/>
          <a:ext cx="5991224" cy="1402576"/>
        </a:xfrm>
        <a:prstGeom prst="rect">
          <a:avLst/>
        </a:prstGeom>
      </xdr:spPr>
    </xdr:pic>
    <xdr:clientData/>
  </xdr:twoCellAnchor>
  <xdr:twoCellAnchor>
    <xdr:from>
      <xdr:col>0</xdr:col>
      <xdr:colOff>590549</xdr:colOff>
      <xdr:row>41</xdr:row>
      <xdr:rowOff>152399</xdr:rowOff>
    </xdr:from>
    <xdr:to>
      <xdr:col>4</xdr:col>
      <xdr:colOff>57149</xdr:colOff>
      <xdr:row>56</xdr:row>
      <xdr:rowOff>66674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E8361E36-0925-45AF-B8C0-7AB186F12C9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0CB33-FA28-4472-BFF6-9BFEFE5EB07F}">
  <dimension ref="A10:F40"/>
  <sheetViews>
    <sheetView showGridLines="0" tabSelected="1" topLeftCell="A30" workbookViewId="0">
      <selection activeCell="C30" sqref="C30"/>
    </sheetView>
  </sheetViews>
  <sheetFormatPr defaultColWidth="0" defaultRowHeight="15" x14ac:dyDescent="0.25"/>
  <cols>
    <col min="1" max="1" width="9.140625" customWidth="1"/>
    <col min="2" max="2" width="31.42578125" bestFit="1" customWidth="1"/>
    <col min="3" max="3" width="31.28515625" bestFit="1" customWidth="1"/>
    <col min="4" max="4" width="12.5703125" customWidth="1"/>
    <col min="5" max="5" width="24.42578125" bestFit="1" customWidth="1"/>
    <col min="6" max="6" width="10.7109375" bestFit="1" customWidth="1"/>
    <col min="7" max="8" width="9.140625" customWidth="1"/>
    <col min="9" max="16384" width="9.140625" hidden="1"/>
  </cols>
  <sheetData>
    <row r="10" spans="2:4" ht="15.75" thickBot="1" x14ac:dyDescent="0.3"/>
    <row r="11" spans="2:4" ht="26.25" x14ac:dyDescent="0.25">
      <c r="B11" s="38" t="s">
        <v>15</v>
      </c>
      <c r="C11" s="39"/>
      <c r="D11" s="40"/>
    </row>
    <row r="12" spans="2:4" ht="15" customHeight="1" x14ac:dyDescent="0.25">
      <c r="B12" s="20" t="s">
        <v>12</v>
      </c>
      <c r="C12" s="21"/>
      <c r="D12" s="9">
        <v>5000</v>
      </c>
    </row>
    <row r="13" spans="2:4" ht="15" customHeight="1" x14ac:dyDescent="0.25">
      <c r="B13" s="22" t="s">
        <v>13</v>
      </c>
      <c r="C13" s="23"/>
      <c r="D13" s="11">
        <v>6.0000000000000001E-3</v>
      </c>
    </row>
    <row r="14" spans="2:4" ht="15.75" customHeight="1" thickBot="1" x14ac:dyDescent="0.3">
      <c r="B14" s="24" t="s">
        <v>14</v>
      </c>
      <c r="C14" s="25"/>
      <c r="D14" s="10">
        <f>D12*30%</f>
        <v>1500</v>
      </c>
    </row>
    <row r="15" spans="2:4" ht="15.75" thickBot="1" x14ac:dyDescent="0.3">
      <c r="B15" s="26"/>
      <c r="C15" s="26"/>
    </row>
    <row r="16" spans="2:4" ht="32.25" customHeight="1" thickBot="1" x14ac:dyDescent="0.3">
      <c r="B16" s="7" t="s">
        <v>5</v>
      </c>
      <c r="C16" s="19"/>
      <c r="D16" s="4"/>
    </row>
    <row r="17" spans="1:6" ht="15.75" x14ac:dyDescent="0.25">
      <c r="B17" s="27" t="s">
        <v>1</v>
      </c>
      <c r="C17" s="28"/>
      <c r="D17" s="16">
        <v>500</v>
      </c>
    </row>
    <row r="18" spans="1:6" ht="16.5" customHeight="1" x14ac:dyDescent="0.25">
      <c r="B18" s="29" t="s">
        <v>2</v>
      </c>
      <c r="C18" s="30"/>
      <c r="D18" s="3">
        <v>5</v>
      </c>
    </row>
    <row r="19" spans="1:6" ht="16.5" customHeight="1" x14ac:dyDescent="0.25">
      <c r="B19" s="29" t="s">
        <v>0</v>
      </c>
      <c r="C19" s="30"/>
      <c r="D19" s="2">
        <v>1.0789999999999999E-2</v>
      </c>
    </row>
    <row r="20" spans="1:6" ht="15.75" x14ac:dyDescent="0.25">
      <c r="B20" s="31" t="s">
        <v>3</v>
      </c>
      <c r="C20" s="32"/>
      <c r="D20" s="17">
        <f>FV(Taxa_Mensal,Qtd_Anos*12,Aporte*-1)</f>
        <v>41888.456999243819</v>
      </c>
    </row>
    <row r="21" spans="1:6" ht="16.5" thickBot="1" x14ac:dyDescent="0.3">
      <c r="B21" s="33" t="s">
        <v>4</v>
      </c>
      <c r="C21" s="34"/>
      <c r="D21" s="18">
        <f>D20*$D$13</f>
        <v>251.33074199546292</v>
      </c>
    </row>
    <row r="22" spans="1:6" ht="15.75" thickBot="1" x14ac:dyDescent="0.3"/>
    <row r="23" spans="1:6" ht="26.25" x14ac:dyDescent="0.25">
      <c r="B23" s="7" t="s">
        <v>16</v>
      </c>
      <c r="C23" s="19"/>
      <c r="D23" s="8" t="s">
        <v>11</v>
      </c>
      <c r="F23" s="1"/>
    </row>
    <row r="24" spans="1:6" ht="15.75" x14ac:dyDescent="0.25">
      <c r="A24" s="5">
        <v>2</v>
      </c>
      <c r="B24" s="35" t="s">
        <v>6</v>
      </c>
      <c r="C24" s="12">
        <f>FV($D$19,$A24*12,$D$17*-1)</f>
        <v>13613.813648822608</v>
      </c>
      <c r="D24" s="15">
        <f>C24*Rendimento_Carteira</f>
        <v>81.682881892935654</v>
      </c>
    </row>
    <row r="25" spans="1:6" ht="15.75" x14ac:dyDescent="0.25">
      <c r="A25" s="5">
        <v>5</v>
      </c>
      <c r="B25" s="36" t="s">
        <v>7</v>
      </c>
      <c r="C25" s="13">
        <f>FV($D$19,$A25*12,$D$17*-1)</f>
        <v>41888.456999243819</v>
      </c>
      <c r="D25" s="15">
        <f>C25*Rendimento_Carteira</f>
        <v>251.33074199546292</v>
      </c>
    </row>
    <row r="26" spans="1:6" ht="15.75" x14ac:dyDescent="0.25">
      <c r="A26" s="5">
        <v>10</v>
      </c>
      <c r="B26" s="36" t="s">
        <v>8</v>
      </c>
      <c r="C26" s="13">
        <f>FV($D$19,$A26*12,$D$17*-1)</f>
        <v>121642.1062650861</v>
      </c>
      <c r="D26" s="15">
        <f>C26*Rendimento_Carteira</f>
        <v>729.85263759051657</v>
      </c>
    </row>
    <row r="27" spans="1:6" ht="15.75" x14ac:dyDescent="0.25">
      <c r="A27" s="5">
        <v>20</v>
      </c>
      <c r="B27" s="36" t="s">
        <v>9</v>
      </c>
      <c r="C27" s="13">
        <f>FV($D$19,$A27*12,$D$17*-1)</f>
        <v>562599.20004854025</v>
      </c>
      <c r="D27" s="15">
        <f>C27*Rendimento_Carteira</f>
        <v>3375.5952002912418</v>
      </c>
    </row>
    <row r="28" spans="1:6" ht="16.5" thickBot="1" x14ac:dyDescent="0.3">
      <c r="A28" s="5">
        <v>30</v>
      </c>
      <c r="B28" s="37" t="s">
        <v>10</v>
      </c>
      <c r="C28" s="14">
        <f>FV($D$19,$A28*12,$D$17*-1)</f>
        <v>2161084.8275023573</v>
      </c>
      <c r="D28" s="15">
        <f>C28*Rendimento_Carteira</f>
        <v>12966.508965014144</v>
      </c>
    </row>
    <row r="30" spans="1:6" x14ac:dyDescent="0.25">
      <c r="B30" s="41" t="s">
        <v>17</v>
      </c>
      <c r="C30" s="43" t="s">
        <v>20</v>
      </c>
      <c r="D30" s="42"/>
    </row>
    <row r="31" spans="1:6" x14ac:dyDescent="0.25">
      <c r="B31" s="45" t="s">
        <v>21</v>
      </c>
      <c r="C31" s="46">
        <f>Aporte</f>
        <v>500</v>
      </c>
      <c r="D31" s="44"/>
    </row>
    <row r="33" spans="2:4" x14ac:dyDescent="0.25">
      <c r="B33" s="47" t="s">
        <v>22</v>
      </c>
      <c r="C33" s="47" t="s">
        <v>23</v>
      </c>
      <c r="D33" s="47" t="s">
        <v>24</v>
      </c>
    </row>
    <row r="34" spans="2:4" x14ac:dyDescent="0.25">
      <c r="B34" s="6" t="s">
        <v>25</v>
      </c>
      <c r="C34" s="49">
        <f>VLOOKUP(C30&amp;"-"&amp;B34,Planilha2!$A$1:$D$19,4,FALSE)</f>
        <v>0.32</v>
      </c>
      <c r="D34" s="50">
        <f>C34*$C$31</f>
        <v>160</v>
      </c>
    </row>
    <row r="35" spans="2:4" x14ac:dyDescent="0.25">
      <c r="B35" s="6" t="s">
        <v>26</v>
      </c>
      <c r="C35" s="49">
        <f>VLOOKUP($C$30&amp;"-"&amp;B35,Planilha2!$A$1:$D$19,4,FALSE)</f>
        <v>0.35</v>
      </c>
      <c r="D35" s="50">
        <f t="shared" ref="D35:D39" si="0">C35*$C$31</f>
        <v>175</v>
      </c>
    </row>
    <row r="36" spans="2:4" x14ac:dyDescent="0.25">
      <c r="B36" s="6" t="s">
        <v>27</v>
      </c>
      <c r="C36" s="49">
        <f>VLOOKUP($C$30&amp;"-"&amp;B36,Planilha2!$A$1:$D$19,4,FALSE)</f>
        <v>0.08</v>
      </c>
      <c r="D36" s="50">
        <f t="shared" si="0"/>
        <v>40</v>
      </c>
    </row>
    <row r="37" spans="2:4" x14ac:dyDescent="0.25">
      <c r="B37" s="6" t="s">
        <v>28</v>
      </c>
      <c r="C37" s="49">
        <f>VLOOKUP($C$30&amp;"-"&amp;B37,Planilha2!$A$1:$D$19,4,FALSE)</f>
        <v>0.05</v>
      </c>
      <c r="D37" s="50">
        <f t="shared" si="0"/>
        <v>25</v>
      </c>
    </row>
    <row r="38" spans="2:4" x14ac:dyDescent="0.25">
      <c r="B38" s="6" t="s">
        <v>29</v>
      </c>
      <c r="C38" s="49">
        <f>VLOOKUP($C$30&amp;"-"&amp;B38,Planilha2!$A$1:$D$19,4,FALSE)</f>
        <v>0.1</v>
      </c>
      <c r="D38" s="50">
        <f t="shared" si="0"/>
        <v>50</v>
      </c>
    </row>
    <row r="39" spans="2:4" x14ac:dyDescent="0.25">
      <c r="B39" s="6" t="s">
        <v>30</v>
      </c>
      <c r="C39" s="49">
        <f>VLOOKUP($C$30&amp;"-"&amp;B39,Planilha2!$A$1:$D$19,4,FALSE)</f>
        <v>0.1</v>
      </c>
      <c r="D39" s="50">
        <f t="shared" si="0"/>
        <v>50</v>
      </c>
    </row>
    <row r="40" spans="2:4" x14ac:dyDescent="0.25">
      <c r="B40" s="48"/>
      <c r="C40" s="47"/>
      <c r="D40" s="51">
        <f>SUM(D34:D39)</f>
        <v>500</v>
      </c>
    </row>
  </sheetData>
  <mergeCells count="11">
    <mergeCell ref="B21:C21"/>
    <mergeCell ref="B20:C20"/>
    <mergeCell ref="B19:C19"/>
    <mergeCell ref="B18:C18"/>
    <mergeCell ref="B23:C23"/>
    <mergeCell ref="B12:C12"/>
    <mergeCell ref="B13:C13"/>
    <mergeCell ref="B14:C14"/>
    <mergeCell ref="B11:D11"/>
    <mergeCell ref="B16:C16"/>
    <mergeCell ref="B17:C17"/>
  </mergeCells>
  <dataValidations count="1">
    <dataValidation type="list" allowBlank="1" showInputMessage="1" showErrorMessage="1" sqref="C30" xr:uid="{25FBD64B-02A9-4F37-89FF-0F24C02C6D61}">
      <formula1>"Conservador,Moderado,Agressivo"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3F5C0A-6A4E-4C00-9CC8-FFE0D095A451}">
  <dimension ref="A1:H19"/>
  <sheetViews>
    <sheetView workbookViewId="0">
      <selection activeCell="D14" sqref="D14"/>
    </sheetView>
  </sheetViews>
  <sheetFormatPr defaultRowHeight="15" x14ac:dyDescent="0.25"/>
  <cols>
    <col min="1" max="1" width="31.28515625" bestFit="1" customWidth="1"/>
    <col min="2" max="2" width="12.140625" bestFit="1" customWidth="1"/>
    <col min="3" max="3" width="19" bestFit="1" customWidth="1"/>
    <col min="4" max="4" width="6.5703125" bestFit="1" customWidth="1"/>
    <col min="7" max="7" width="17" bestFit="1" customWidth="1"/>
  </cols>
  <sheetData>
    <row r="1" spans="1:8" s="6" customFormat="1" x14ac:dyDescent="0.25">
      <c r="A1" s="6" t="s">
        <v>32</v>
      </c>
      <c r="B1" s="6" t="s">
        <v>17</v>
      </c>
      <c r="C1" s="6" t="s">
        <v>22</v>
      </c>
      <c r="D1" s="6" t="s">
        <v>31</v>
      </c>
    </row>
    <row r="2" spans="1:8" x14ac:dyDescent="0.25">
      <c r="A2" t="str">
        <f>$B$2&amp;"-"&amp;C2</f>
        <v>Conservador-PAPEL</v>
      </c>
      <c r="B2" t="s">
        <v>18</v>
      </c>
      <c r="C2" s="6" t="s">
        <v>25</v>
      </c>
      <c r="D2" s="49">
        <v>0.3</v>
      </c>
      <c r="H2" t="s">
        <v>31</v>
      </c>
    </row>
    <row r="3" spans="1:8" x14ac:dyDescent="0.25">
      <c r="A3" t="str">
        <f t="shared" ref="A3:A7" si="0">$B$2&amp;"-"&amp;C3</f>
        <v>Conservador-TIJOLO</v>
      </c>
      <c r="B3" t="s">
        <v>18</v>
      </c>
      <c r="C3" s="6" t="s">
        <v>26</v>
      </c>
      <c r="D3" s="49">
        <v>0.5</v>
      </c>
      <c r="G3" s="42" t="s">
        <v>33</v>
      </c>
      <c r="H3" s="42">
        <f>VLOOKUP(G3,$A$1:$D$194,4,FALSE)</f>
        <v>0.35</v>
      </c>
    </row>
    <row r="4" spans="1:8" x14ac:dyDescent="0.25">
      <c r="A4" t="str">
        <f t="shared" si="0"/>
        <v>Conservador-HÍBRIDOS</v>
      </c>
      <c r="B4" t="s">
        <v>18</v>
      </c>
      <c r="C4" s="6" t="s">
        <v>27</v>
      </c>
      <c r="D4" s="49">
        <v>0.1</v>
      </c>
    </row>
    <row r="5" spans="1:8" x14ac:dyDescent="0.25">
      <c r="A5" t="str">
        <f t="shared" si="0"/>
        <v>Conservador-FOF's</v>
      </c>
      <c r="B5" t="s">
        <v>18</v>
      </c>
      <c r="C5" s="6" t="s">
        <v>28</v>
      </c>
      <c r="D5" s="49">
        <v>0.1</v>
      </c>
    </row>
    <row r="6" spans="1:8" x14ac:dyDescent="0.25">
      <c r="A6" t="str">
        <f t="shared" si="0"/>
        <v>Conservador-DESENVOLVIMENTO</v>
      </c>
      <c r="B6" t="s">
        <v>18</v>
      </c>
      <c r="C6" s="6" t="s">
        <v>29</v>
      </c>
      <c r="D6" s="49">
        <v>0</v>
      </c>
    </row>
    <row r="7" spans="1:8" ht="15.75" thickBot="1" x14ac:dyDescent="0.3">
      <c r="A7" s="52" t="str">
        <f t="shared" si="0"/>
        <v>Conservador-HOTELARIAS</v>
      </c>
      <c r="B7" s="52" t="s">
        <v>18</v>
      </c>
      <c r="C7" s="53" t="s">
        <v>30</v>
      </c>
      <c r="D7" s="54">
        <v>0</v>
      </c>
    </row>
    <row r="8" spans="1:8" x14ac:dyDescent="0.25">
      <c r="A8" t="str">
        <f>$B$8&amp;"-"&amp;C8</f>
        <v>Moderado-PAPEL</v>
      </c>
      <c r="B8" t="s">
        <v>20</v>
      </c>
      <c r="C8" s="6" t="s">
        <v>25</v>
      </c>
      <c r="D8" s="49">
        <v>0.32</v>
      </c>
    </row>
    <row r="9" spans="1:8" x14ac:dyDescent="0.25">
      <c r="A9" t="str">
        <f t="shared" ref="A9:A13" si="1">$B$8&amp;"-"&amp;C9</f>
        <v>Moderado-TIJOLO</v>
      </c>
      <c r="B9" t="s">
        <v>20</v>
      </c>
      <c r="C9" s="6" t="s">
        <v>26</v>
      </c>
      <c r="D9" s="49">
        <v>0.35</v>
      </c>
    </row>
    <row r="10" spans="1:8" x14ac:dyDescent="0.25">
      <c r="A10" t="str">
        <f t="shared" si="1"/>
        <v>Moderado-HÍBRIDOS</v>
      </c>
      <c r="B10" t="s">
        <v>20</v>
      </c>
      <c r="C10" s="6" t="s">
        <v>27</v>
      </c>
      <c r="D10" s="49">
        <v>0.08</v>
      </c>
    </row>
    <row r="11" spans="1:8" x14ac:dyDescent="0.25">
      <c r="A11" t="str">
        <f t="shared" si="1"/>
        <v>Moderado-FOF's</v>
      </c>
      <c r="B11" t="s">
        <v>20</v>
      </c>
      <c r="C11" s="6" t="s">
        <v>28</v>
      </c>
      <c r="D11" s="49">
        <v>0.05</v>
      </c>
    </row>
    <row r="12" spans="1:8" x14ac:dyDescent="0.25">
      <c r="A12" t="str">
        <f t="shared" si="1"/>
        <v>Moderado-DESENVOLVIMENTO</v>
      </c>
      <c r="B12" t="s">
        <v>20</v>
      </c>
      <c r="C12" s="6" t="s">
        <v>29</v>
      </c>
      <c r="D12" s="49">
        <v>0.1</v>
      </c>
    </row>
    <row r="13" spans="1:8" ht="15.75" thickBot="1" x14ac:dyDescent="0.3">
      <c r="A13" s="52" t="str">
        <f t="shared" si="1"/>
        <v>Moderado-HOTELARIAS</v>
      </c>
      <c r="B13" s="52" t="s">
        <v>20</v>
      </c>
      <c r="C13" s="53" t="s">
        <v>30</v>
      </c>
      <c r="D13" s="49">
        <v>0.1</v>
      </c>
    </row>
    <row r="14" spans="1:8" x14ac:dyDescent="0.25">
      <c r="A14" t="str">
        <f>B14&amp;"-"&amp;C14</f>
        <v>Agressivo-PAPEL</v>
      </c>
      <c r="B14" t="s">
        <v>19</v>
      </c>
      <c r="C14" s="6" t="s">
        <v>25</v>
      </c>
      <c r="D14" s="49">
        <v>0.5</v>
      </c>
    </row>
    <row r="15" spans="1:8" x14ac:dyDescent="0.25">
      <c r="A15" t="str">
        <f t="shared" ref="A15:A19" si="2">B15&amp;"-"&amp;C15</f>
        <v>Agressivo-TIJOLO</v>
      </c>
      <c r="B15" t="s">
        <v>19</v>
      </c>
      <c r="C15" s="6" t="s">
        <v>26</v>
      </c>
      <c r="D15" s="49">
        <v>0.1</v>
      </c>
    </row>
    <row r="16" spans="1:8" x14ac:dyDescent="0.25">
      <c r="A16" t="str">
        <f t="shared" si="2"/>
        <v>Agressivo-HÍBRIDOS</v>
      </c>
      <c r="B16" t="s">
        <v>19</v>
      </c>
      <c r="C16" s="6" t="s">
        <v>27</v>
      </c>
      <c r="D16" s="49">
        <v>0.05</v>
      </c>
    </row>
    <row r="17" spans="1:4" x14ac:dyDescent="0.25">
      <c r="A17" t="str">
        <f t="shared" si="2"/>
        <v>Agressivo-FOF's</v>
      </c>
      <c r="B17" t="s">
        <v>19</v>
      </c>
      <c r="C17" s="6" t="s">
        <v>28</v>
      </c>
      <c r="D17" s="49">
        <v>0.05</v>
      </c>
    </row>
    <row r="18" spans="1:4" x14ac:dyDescent="0.25">
      <c r="A18" t="str">
        <f t="shared" si="2"/>
        <v>Agressivo-DESENVOLVIMENTO</v>
      </c>
      <c r="B18" t="s">
        <v>19</v>
      </c>
      <c r="C18" s="6" t="s">
        <v>29</v>
      </c>
      <c r="D18" s="49">
        <v>0.2</v>
      </c>
    </row>
    <row r="19" spans="1:4" x14ac:dyDescent="0.25">
      <c r="A19" t="str">
        <f t="shared" si="2"/>
        <v>Agressivo-HOTELARIAS</v>
      </c>
      <c r="B19" t="s">
        <v>19</v>
      </c>
      <c r="C19" s="6" t="s">
        <v>30</v>
      </c>
      <c r="D19" s="49">
        <v>0.1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4</vt:i4>
      </vt:variant>
    </vt:vector>
  </HeadingPairs>
  <TitlesOfParts>
    <vt:vector size="6" baseType="lpstr">
      <vt:lpstr>Planilha1</vt:lpstr>
      <vt:lpstr>Planilha2</vt:lpstr>
      <vt:lpstr>Aporte</vt:lpstr>
      <vt:lpstr>Qtd_Anos</vt:lpstr>
      <vt:lpstr>Rendimento_Carteira</vt:lpstr>
      <vt:lpstr>Taxa_Mensal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Haiane Cavalcante</dc:creator>
  <cp:lastModifiedBy>Haiane Cavalcante</cp:lastModifiedBy>
  <dcterms:created xsi:type="dcterms:W3CDTF">2025-09-26T13:47:14Z</dcterms:created>
  <dcterms:modified xsi:type="dcterms:W3CDTF">2025-09-26T16:41:19Z</dcterms:modified>
</cp:coreProperties>
</file>